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889"/>
  </bookViews>
  <sheets>
    <sheet name="CAPEXG" sheetId="1" r:id="rId1"/>
    <sheet name="MICAP10" sheetId="2" r:id="rId2"/>
    <sheet name="MICAP11" sheetId="3" r:id="rId3"/>
    <sheet name="MICAP12" sheetId="4" r:id="rId4"/>
    <sheet name="MICAP14" sheetId="5" r:id="rId5"/>
    <sheet name="MICAP15" sheetId="6" r:id="rId6"/>
    <sheet name="MICAP16" sheetId="7" r:id="rId7"/>
    <sheet name="MICAP17" sheetId="8" r:id="rId8"/>
    <sheet name="MICAP8" sheetId="9" r:id="rId9"/>
    <sheet name="MICAP9" sheetId="10" r:id="rId10"/>
    <sheet name="MIDCAP" sheetId="11" r:id="rId11"/>
    <sheet name="MULTI1" sheetId="12" r:id="rId12"/>
    <sheet name="MULTI2" sheetId="13" r:id="rId13"/>
    <sheet name="MULTIP" sheetId="14" r:id="rId14"/>
    <sheet name="SESCAP1" sheetId="15" r:id="rId15"/>
    <sheet name="SESCAP2" sheetId="16" r:id="rId16"/>
    <sheet name="SESCAP3" sheetId="17" r:id="rId17"/>
    <sheet name="SESCAP4" sheetId="18" r:id="rId18"/>
    <sheet name="SESCAP5" sheetId="19" r:id="rId19"/>
    <sheet name="SESCAP6" sheetId="20" r:id="rId20"/>
    <sheet name="SESCAP7" sheetId="21" r:id="rId21"/>
    <sheet name="SFOCUS" sheetId="22" r:id="rId22"/>
    <sheet name="SLTADV3" sheetId="23" r:id="rId23"/>
    <sheet name="SLTADV4" sheetId="24" r:id="rId24"/>
    <sheet name="SLTAX1" sheetId="25" r:id="rId25"/>
    <sheet name="SLTAX2" sheetId="26" r:id="rId26"/>
    <sheet name="SLTAX3" sheetId="27" r:id="rId27"/>
    <sheet name="SLTAX4" sheetId="28" r:id="rId28"/>
    <sheet name="SLTAX5" sheetId="29" r:id="rId29"/>
    <sheet name="SLTAX6" sheetId="30" r:id="rId30"/>
    <sheet name="SMALL3" sheetId="31" r:id="rId31"/>
    <sheet name="SMALL4" sheetId="32" r:id="rId32"/>
    <sheet name="SMALL5" sheetId="33" r:id="rId33"/>
    <sheet name="SMALL6" sheetId="34" r:id="rId34"/>
    <sheet name="SMILE" sheetId="35" r:id="rId35"/>
    <sheet name="SRURAL" sheetId="36" r:id="rId36"/>
    <sheet name="SSFUND" sheetId="37" r:id="rId37"/>
    <sheet name="SSN100" sheetId="38" r:id="rId38"/>
    <sheet name="STAX" sheetId="39" r:id="rId39"/>
    <sheet name="STOP6" sheetId="40" r:id="rId40"/>
    <sheet name="STOP7" sheetId="41" r:id="rId41"/>
    <sheet name="SUNBAL" sheetId="51" r:id="rId42"/>
    <sheet name="SUNESF" sheetId="42" r:id="rId43"/>
    <sheet name="SUNFOP" sheetId="43" r:id="rId44"/>
    <sheet name="SUNVALF10" sheetId="44" r:id="rId45"/>
    <sheet name="SUNVALF2" sheetId="45" r:id="rId46"/>
    <sheet name="SUNVALF3" sheetId="46" r:id="rId47"/>
    <sheet name="SUNVALF7" sheetId="47" r:id="rId48"/>
    <sheet name="SUNVALF8" sheetId="48" r:id="rId49"/>
    <sheet name="SUNVALF9" sheetId="49" r:id="rId50"/>
    <sheet name="SWBF2" sheetId="56" r:id="rId51"/>
    <sheet name="SWBF3" sheetId="57" r:id="rId52"/>
    <sheet name="GLOBAL" sheetId="54" r:id="rId53"/>
    <sheet name="ANNEXURE-A" sheetId="58" r:id="rId54"/>
  </sheets>
  <definedNames>
    <definedName name="_xlnm._FilterDatabase" localSheetId="53" hidden="1">'ANNEXURE-A'!$A$8:$L$124</definedName>
    <definedName name="_xlnm._FilterDatabase" localSheetId="42" hidden="1">SUNESF!$A$4:$G$158</definedName>
    <definedName name="_xlnm._FilterDatabase" localSheetId="50" hidden="1">SWBF2!$B$12:$G$18</definedName>
  </definedNames>
  <calcPr calcId="145621"/>
</workbook>
</file>

<file path=xl/calcChain.xml><?xml version="1.0" encoding="utf-8"?>
<calcChain xmlns="http://schemas.openxmlformats.org/spreadsheetml/2006/main">
  <c r="F104" i="58" l="1"/>
  <c r="E104" i="58"/>
  <c r="D104" i="58"/>
  <c r="C104" i="58"/>
  <c r="G68" i="58"/>
  <c r="F68" i="58"/>
  <c r="E68" i="58"/>
  <c r="D68" i="58"/>
  <c r="C68" i="58"/>
  <c r="F67" i="58"/>
  <c r="D67" i="58"/>
  <c r="G65" i="58"/>
  <c r="F65" i="58"/>
  <c r="E65" i="58"/>
  <c r="D65" i="58"/>
  <c r="C65" i="58"/>
  <c r="G64" i="58"/>
  <c r="F64" i="58"/>
  <c r="E64" i="58"/>
  <c r="D64" i="58"/>
  <c r="C64" i="58"/>
  <c r="G62" i="58"/>
  <c r="F62" i="58"/>
  <c r="E62" i="58"/>
  <c r="D62" i="58"/>
  <c r="C62" i="58"/>
  <c r="G61" i="58"/>
  <c r="F61" i="58"/>
  <c r="E61" i="58"/>
  <c r="D61" i="58"/>
  <c r="C61" i="58"/>
  <c r="G60" i="58"/>
  <c r="F60" i="58"/>
  <c r="E60" i="58"/>
  <c r="D60" i="58"/>
  <c r="C60" i="58"/>
  <c r="G44" i="58"/>
  <c r="F44" i="58"/>
  <c r="E44" i="58"/>
  <c r="D44" i="58"/>
  <c r="C44" i="58"/>
  <c r="G42" i="58"/>
  <c r="F42" i="58"/>
  <c r="E42" i="58"/>
  <c r="D42" i="58"/>
  <c r="C42" i="58"/>
  <c r="G41" i="58"/>
  <c r="F41" i="58"/>
  <c r="E41" i="58"/>
  <c r="D41" i="58"/>
  <c r="C41" i="58"/>
  <c r="G39" i="58"/>
  <c r="F39" i="58"/>
  <c r="E39" i="58"/>
  <c r="D39" i="58"/>
  <c r="C39" i="58"/>
  <c r="G38" i="58"/>
  <c r="F38" i="58"/>
  <c r="E38" i="58"/>
  <c r="D38" i="58"/>
  <c r="C38" i="58"/>
  <c r="G37" i="58"/>
  <c r="F37" i="58"/>
  <c r="E37" i="58"/>
  <c r="D37" i="58"/>
  <c r="C37" i="58"/>
  <c r="G36" i="58"/>
  <c r="F36" i="58"/>
  <c r="E36" i="58"/>
  <c r="D36" i="58"/>
  <c r="C36" i="58"/>
  <c r="E35" i="58"/>
  <c r="D35" i="58"/>
  <c r="F76" i="57" l="1"/>
  <c r="G76" i="57" s="1"/>
  <c r="F75" i="57"/>
  <c r="G75" i="57" s="1"/>
  <c r="G74" i="57"/>
  <c r="G72" i="57"/>
  <c r="F72" i="57"/>
  <c r="G71" i="57"/>
  <c r="F50" i="57"/>
  <c r="F54" i="57" s="1"/>
  <c r="G54" i="57" s="1"/>
  <c r="G48" i="57"/>
  <c r="G47" i="57"/>
  <c r="G46" i="57"/>
  <c r="G45" i="57"/>
  <c r="G44" i="57"/>
  <c r="G43" i="57"/>
  <c r="G42" i="57"/>
  <c r="G41" i="57"/>
  <c r="G40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F20" i="57"/>
  <c r="G20" i="57" s="1"/>
  <c r="G18" i="57"/>
  <c r="G17" i="57"/>
  <c r="G16" i="57"/>
  <c r="G15" i="57"/>
  <c r="G14" i="57"/>
  <c r="G13" i="57"/>
  <c r="F76" i="56"/>
  <c r="G75" i="56"/>
  <c r="G76" i="56" s="1"/>
  <c r="F73" i="56"/>
  <c r="F77" i="56" s="1"/>
  <c r="G77" i="56" s="1"/>
  <c r="G79" i="56" s="1"/>
  <c r="G72" i="56"/>
  <c r="G73" i="56" s="1"/>
  <c r="G51" i="56"/>
  <c r="F51" i="56"/>
  <c r="F55" i="56" s="1"/>
  <c r="G55" i="56" s="1"/>
  <c r="G49" i="56"/>
  <c r="G48" i="56"/>
  <c r="G47" i="56"/>
  <c r="G46" i="56"/>
  <c r="G45" i="56"/>
  <c r="G44" i="56"/>
  <c r="G43" i="56"/>
  <c r="G42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G26" i="56"/>
  <c r="G25" i="56"/>
  <c r="G24" i="56"/>
  <c r="G23" i="56"/>
  <c r="F20" i="56"/>
  <c r="G20" i="56" s="1"/>
  <c r="G18" i="56"/>
  <c r="G17" i="56"/>
  <c r="G16" i="56"/>
  <c r="G15" i="56"/>
  <c r="G14" i="56"/>
  <c r="G13" i="56"/>
  <c r="G78" i="57" l="1"/>
  <c r="G50" i="57"/>
  <c r="G19" i="54" l="1"/>
  <c r="G17" i="54"/>
  <c r="F17" i="54"/>
  <c r="G16" i="54"/>
  <c r="F13" i="54"/>
  <c r="G13" i="54" s="1"/>
  <c r="G21" i="54" s="1"/>
  <c r="G10" i="54"/>
  <c r="G9" i="54"/>
  <c r="G8" i="54"/>
  <c r="G7" i="54"/>
  <c r="G6" i="54"/>
  <c r="G100" i="22" l="1"/>
  <c r="G128" i="28"/>
  <c r="G112" i="44"/>
</calcChain>
</file>

<file path=xl/sharedStrings.xml><?xml version="1.0" encoding="utf-8"?>
<sst xmlns="http://schemas.openxmlformats.org/spreadsheetml/2006/main" count="12244" uniqueCount="1071">
  <si>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</si>
  <si>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</si>
  <si>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</si>
  <si>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</si>
  <si>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</si>
  <si>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</si>
  <si>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</si>
  <si>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</si>
  <si>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</si>
  <si>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</si>
  <si>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</si>
  <si>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INE331A01037</t>
  </si>
  <si>
    <t>The Ramco Cements Ltd</t>
  </si>
  <si>
    <t>Cement</t>
  </si>
  <si>
    <t>INE090A01021</t>
  </si>
  <si>
    <t>ICICI Bank Ltd</t>
  </si>
  <si>
    <t>Banks</t>
  </si>
  <si>
    <t>INE018A01030</t>
  </si>
  <si>
    <t>Larsen &amp; Toubro Ltd</t>
  </si>
  <si>
    <t>Construction Project</t>
  </si>
  <si>
    <t>INE536A01023</t>
  </si>
  <si>
    <t>Grindwell Norton Ltd</t>
  </si>
  <si>
    <t>Industrial Products</t>
  </si>
  <si>
    <t>INE074A01025</t>
  </si>
  <si>
    <t>Praj Industries Ltd</t>
  </si>
  <si>
    <t>Industrial Capital Goods</t>
  </si>
  <si>
    <t>INE220B01022</t>
  </si>
  <si>
    <t>Kalpataru Power Transmission Ltd</t>
  </si>
  <si>
    <t>Power</t>
  </si>
  <si>
    <t>INE325A01013</t>
  </si>
  <si>
    <t>Timken India Ltd</t>
  </si>
  <si>
    <t>INE002A01018</t>
  </si>
  <si>
    <t>Reliance Industries Ltd</t>
  </si>
  <si>
    <t>Petroleum Products</t>
  </si>
  <si>
    <t>INE868B01028</t>
  </si>
  <si>
    <t>NCC Ltd</t>
  </si>
  <si>
    <t>INE858B01029</t>
  </si>
  <si>
    <t>ISGEC Heavy  Engineering Ltd</t>
  </si>
  <si>
    <t>INE040A01026</t>
  </si>
  <si>
    <t>HDFC Bank Ltd</t>
  </si>
  <si>
    <t>INE671A01010</t>
  </si>
  <si>
    <t>Honeywell Automation India Ltd</t>
  </si>
  <si>
    <t>INE531A01024</t>
  </si>
  <si>
    <t>Kansai Nerolac Paints Ltd</t>
  </si>
  <si>
    <t>Consumer Non Durables</t>
  </si>
  <si>
    <t>INE070A01015</t>
  </si>
  <si>
    <t>Shree Cement Ltd</t>
  </si>
  <si>
    <t>INE749A01030</t>
  </si>
  <si>
    <t>Jindal Steel &amp; Power Ltd</t>
  </si>
  <si>
    <t>Ferrous Metals</t>
  </si>
  <si>
    <t>INE999A01015</t>
  </si>
  <si>
    <t>KSB Ltd</t>
  </si>
  <si>
    <t>INE152A01029</t>
  </si>
  <si>
    <t>Thermax Ltd</t>
  </si>
  <si>
    <t>INE349A01021</t>
  </si>
  <si>
    <t>NRB Bearing Ltd</t>
  </si>
  <si>
    <t>INE062A01020</t>
  </si>
  <si>
    <t>State Bank of India</t>
  </si>
  <si>
    <t>INE791I01019</t>
  </si>
  <si>
    <t>Brigade Enterprises Ltd</t>
  </si>
  <si>
    <t>Construction</t>
  </si>
  <si>
    <t>INE472A01039</t>
  </si>
  <si>
    <t>Blue Star Ltd</t>
  </si>
  <si>
    <t>Consumer Durables</t>
  </si>
  <si>
    <t>INE442H01029</t>
  </si>
  <si>
    <t>Ashoka Buildcon Ltd</t>
  </si>
  <si>
    <t>INE460H01021</t>
  </si>
  <si>
    <t>Star Cement Ltd</t>
  </si>
  <si>
    <t>INE470A01017</t>
  </si>
  <si>
    <t>3M India Ltd</t>
  </si>
  <si>
    <t>Commercial Services</t>
  </si>
  <si>
    <t>INE823G01014</t>
  </si>
  <si>
    <t>JK Cement Ltd</t>
  </si>
  <si>
    <t>INE935N01012</t>
  </si>
  <si>
    <t>Dixon Technologies (India) Ltd</t>
  </si>
  <si>
    <t>INE686A01026</t>
  </si>
  <si>
    <t>ITD Cementation India Ltd</t>
  </si>
  <si>
    <t>INE766P01016</t>
  </si>
  <si>
    <t>Mahindra Logistics Ltd</t>
  </si>
  <si>
    <t>Transportation</t>
  </si>
  <si>
    <t>INE386C01029</t>
  </si>
  <si>
    <t>Astra Microwave Products Ltd</t>
  </si>
  <si>
    <t>Telecom -  Equipment &amp; Accessories</t>
  </si>
  <si>
    <t>INE415A01038</t>
  </si>
  <si>
    <t>HSIL Ltd</t>
  </si>
  <si>
    <t>INE713T01010</t>
  </si>
  <si>
    <t>Apollo Micro Systems Ltd</t>
  </si>
  <si>
    <t>INE195J01029</t>
  </si>
  <si>
    <t>PNC Infratech Ltd</t>
  </si>
  <si>
    <t>INE264T01014</t>
  </si>
  <si>
    <t>INE284A01012</t>
  </si>
  <si>
    <t>ESAB India Ltd</t>
  </si>
  <si>
    <t>INE956G01038</t>
  </si>
  <si>
    <t>VA Tech Wabag Ltd</t>
  </si>
  <si>
    <t>Engineering Services</t>
  </si>
  <si>
    <t>INE386A01015</t>
  </si>
  <si>
    <t>Vesuvius India Ltd</t>
  </si>
  <si>
    <t>INE177A01018</t>
  </si>
  <si>
    <t>Ingersoll Rand (India) Ltd</t>
  </si>
  <si>
    <t>INE419M01019</t>
  </si>
  <si>
    <t>TD Power Systems Ltd</t>
  </si>
  <si>
    <t>INE129A01019</t>
  </si>
  <si>
    <t>GAIL (India) Ltd</t>
  </si>
  <si>
    <t>Gas</t>
  </si>
  <si>
    <t>INE324L01013</t>
  </si>
  <si>
    <t>R.P.P. Infra Projects Ltd</t>
  </si>
  <si>
    <t>INE878B01027</t>
  </si>
  <si>
    <t>KEI Industries Ltd</t>
  </si>
  <si>
    <t>Sub Total</t>
  </si>
  <si>
    <t>(b) Overseas Security</t>
  </si>
  <si>
    <t>(c) Privately Placed / Unlisted</t>
  </si>
  <si>
    <t>INE551A01022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</si>
  <si>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</si>
  <si>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</si>
  <si>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</si>
  <si>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</si>
  <si>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</si>
  <si>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</si>
  <si>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</si>
  <si>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</si>
  <si>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</si>
  <si>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</si>
  <si>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</si>
  <si>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</si>
  <si>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</si>
  <si>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ReverseRepo / TREPS</t>
  </si>
  <si>
    <t>CBLO</t>
  </si>
  <si>
    <t>Total for Money Market Instruments</t>
  </si>
  <si>
    <t>D) Mutual Fund Units</t>
  </si>
  <si>
    <t>(a) Investment in Mutual Fund Units</t>
  </si>
  <si>
    <t>INF903J01QF2</t>
  </si>
  <si>
    <t xml:space="preserve">Sundaram Money Fund - Direct Growth </t>
  </si>
  <si>
    <t>E) Others</t>
  </si>
  <si>
    <t>(a) Deposits with Commercial Banks</t>
  </si>
  <si>
    <t>(b) Share Application Money pending Allotment</t>
  </si>
  <si>
    <t>Margin Money For Derivatives</t>
  </si>
  <si>
    <t>Cash and Other Net Current Assets</t>
  </si>
  <si>
    <t>Grand Total</t>
  </si>
  <si>
    <t xml:space="preserve">  # percentage to NAV of security is less than 0.01%  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</si>
  <si>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</si>
  <si>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</si>
  <si>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</si>
  <si>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</si>
  <si>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</si>
  <si>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</si>
  <si>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</si>
  <si>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</si>
  <si>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28/02/2019</t>
  </si>
  <si>
    <t>31/03/2019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</si>
  <si>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</si>
  <si>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</si>
  <si>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</si>
  <si>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</si>
  <si>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</si>
  <si>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Rupees Per Unit</t>
  </si>
  <si>
    <t>e) Total outstanding exposure in derivative instruments at the end of the period</t>
  </si>
  <si>
    <t>f) Total investments in foreign securities /ADR'S/GDR'S at the end of the period</t>
  </si>
  <si>
    <t>g) Portfolio Turnover Ratio</t>
  </si>
  <si>
    <t>h) Repo in corporate debt</t>
  </si>
  <si>
    <t>Sundaram Select Micro Cap Series X</t>
  </si>
  <si>
    <t>INE951I01027</t>
  </si>
  <si>
    <t>V-Guard Industries Ltd</t>
  </si>
  <si>
    <t>INE048G01026</t>
  </si>
  <si>
    <t>Navin Fluorine International Ltd</t>
  </si>
  <si>
    <t>Chemicals</t>
  </si>
  <si>
    <t>INE578A01017</t>
  </si>
  <si>
    <t>HeidelbergCEMENT India Ltd</t>
  </si>
  <si>
    <t>INE075I01017</t>
  </si>
  <si>
    <t>Healthcare Global Enterprises Ltd</t>
  </si>
  <si>
    <t>Healthcare Services</t>
  </si>
  <si>
    <t>INE227C01017</t>
  </si>
  <si>
    <t>MM Forgings Ltd</t>
  </si>
  <si>
    <t>INE334L01012</t>
  </si>
  <si>
    <t>Ujjivan Financial Services Ltd</t>
  </si>
  <si>
    <t>Finance</t>
  </si>
  <si>
    <t>INE191H01014</t>
  </si>
  <si>
    <t>PVR Ltd</t>
  </si>
  <si>
    <t>Media &amp; Entertainment</t>
  </si>
  <si>
    <t>INE383A01012</t>
  </si>
  <si>
    <t>The India Cements Ltd</t>
  </si>
  <si>
    <t>INE287B01021</t>
  </si>
  <si>
    <t>Subros Ltd</t>
  </si>
  <si>
    <t>Auto Ancillaries</t>
  </si>
  <si>
    <t>INE348B01021</t>
  </si>
  <si>
    <t>Century Plyboards (India) Ltd</t>
  </si>
  <si>
    <t>INE049A01027</t>
  </si>
  <si>
    <t>Himatsingka Seide Ltd</t>
  </si>
  <si>
    <t>Textile Products</t>
  </si>
  <si>
    <t>INE503A01015</t>
  </si>
  <si>
    <t>DCB Bank Ltd</t>
  </si>
  <si>
    <t>INE045A01017</t>
  </si>
  <si>
    <t>Ador Welding Ltd</t>
  </si>
  <si>
    <t>INE717A01029</t>
  </si>
  <si>
    <t>Kennametal India Ltd</t>
  </si>
  <si>
    <t>INE978A01027</t>
  </si>
  <si>
    <t>Heritage Foods Ltd</t>
  </si>
  <si>
    <t>INE384A01010</t>
  </si>
  <si>
    <t>Rane Holdings Ltd</t>
  </si>
  <si>
    <t>INE896L01010</t>
  </si>
  <si>
    <t>Indostar Capital Finance Ltd</t>
  </si>
  <si>
    <t>INE594H01019</t>
  </si>
  <si>
    <t>Thyrocare Technologies Ltd</t>
  </si>
  <si>
    <t>INE782A01015</t>
  </si>
  <si>
    <t>INE312H01016</t>
  </si>
  <si>
    <t>INOX Leisure Ltd</t>
  </si>
  <si>
    <t>INE877F01012</t>
  </si>
  <si>
    <t>PTC India Ltd</t>
  </si>
  <si>
    <t>INE765D01014</t>
  </si>
  <si>
    <t>WPIL Ltd</t>
  </si>
  <si>
    <t>INE136B01020</t>
  </si>
  <si>
    <t>Cyient Ltd</t>
  </si>
  <si>
    <t>Software</t>
  </si>
  <si>
    <t>INE834I01025</t>
  </si>
  <si>
    <t>Khadim India Ltd</t>
  </si>
  <si>
    <t>INE942G01012</t>
  </si>
  <si>
    <t>Mcleod Russel India Ltd</t>
  </si>
  <si>
    <t>INE863B01011</t>
  </si>
  <si>
    <t>Premier Explosives Ltd</t>
  </si>
  <si>
    <t>INE060A01024</t>
  </si>
  <si>
    <t>Navneet Education Ltd</t>
  </si>
  <si>
    <t>INE142I01023</t>
  </si>
  <si>
    <t>Take Solutions Ltd</t>
  </si>
  <si>
    <t>INE891D01026</t>
  </si>
  <si>
    <t>Redington (India) Ltd</t>
  </si>
  <si>
    <t>INE457F01013</t>
  </si>
  <si>
    <t>Salzer Electronics Ltd</t>
  </si>
  <si>
    <t>INE325C01035</t>
  </si>
  <si>
    <t>Dollar Industries Ltd</t>
  </si>
  <si>
    <t>INE451A01017</t>
  </si>
  <si>
    <t>Force Motors Ltd</t>
  </si>
  <si>
    <t>Auto</t>
  </si>
  <si>
    <t>INE022I01019</t>
  </si>
  <si>
    <t>Asian Granito India Ltd</t>
  </si>
  <si>
    <t>INE807K01035</t>
  </si>
  <si>
    <t>S Chand and Company Ltd</t>
  </si>
  <si>
    <t>INE570D01018</t>
  </si>
  <si>
    <t>Arrow Greentech Ltd</t>
  </si>
  <si>
    <t>INE974X01010</t>
  </si>
  <si>
    <t>Tube Investments of India Ltd</t>
  </si>
  <si>
    <t>INE976A01021</t>
  </si>
  <si>
    <t>West Coast Paper Mills Ltd</t>
  </si>
  <si>
    <t>Paper</t>
  </si>
  <si>
    <t>INE998I01010</t>
  </si>
  <si>
    <t>Mahindra Holidays &amp; Resorts India Ltd</t>
  </si>
  <si>
    <t>Hotels, Resorts And Other Recreational Activities</t>
  </si>
  <si>
    <t>INE670A01012</t>
  </si>
  <si>
    <t>Tata Elxsi Ltd</t>
  </si>
  <si>
    <t>INE613A01020</t>
  </si>
  <si>
    <t>Rallis India Ltd</t>
  </si>
  <si>
    <t>Pesticides</t>
  </si>
  <si>
    <t>INE934S01014</t>
  </si>
  <si>
    <t>GNA Axles Ltd</t>
  </si>
  <si>
    <t>INE586B01026</t>
  </si>
  <si>
    <t>Taj GVK Hotels &amp; Resorts Ltd</t>
  </si>
  <si>
    <t>INE572A01028</t>
  </si>
  <si>
    <t>JB Chemicals &amp; Pharmaceuticals Ltd</t>
  </si>
  <si>
    <t>Pharmaceuticals</t>
  </si>
  <si>
    <t>INE793A01012</t>
  </si>
  <si>
    <t>Accelya Kale Solutions Ltd</t>
  </si>
  <si>
    <t>INE611L01021</t>
  </si>
  <si>
    <t>Indian Terrain Fashions Ltd</t>
  </si>
  <si>
    <t>INE152M01016</t>
  </si>
  <si>
    <t>Triveni Turbine Ltd</t>
  </si>
  <si>
    <t>INE131A01031</t>
  </si>
  <si>
    <t>Gujarat Mineral Development Corporation Ltd</t>
  </si>
  <si>
    <t>Minerals/Mining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</si>
  <si>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</si>
  <si>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</si>
  <si>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</si>
  <si>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</si>
  <si>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</si>
  <si>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INE614A01028</t>
  </si>
  <si>
    <t>Ramco Industries Ltd</t>
  </si>
  <si>
    <t>INE296E01026</t>
  </si>
  <si>
    <t>Rajapalayam Mills Ltd</t>
  </si>
  <si>
    <t>Textiles - Cotton</t>
  </si>
  <si>
    <t>INE337A01034</t>
  </si>
  <si>
    <t>LG Balakrishnan &amp; Bros Ltd</t>
  </si>
  <si>
    <t>INE189B01011</t>
  </si>
  <si>
    <t>INEOS Styrolution India Ltd</t>
  </si>
  <si>
    <t>INE492A01029</t>
  </si>
  <si>
    <t>Clariant Chemicals (India) Ltd</t>
  </si>
  <si>
    <t>INE302M01033</t>
  </si>
  <si>
    <t>Prabhat Dairy Ltd</t>
  </si>
  <si>
    <t>Sundaram Select Micro Cap Series XV</t>
  </si>
  <si>
    <t>INE296G01013</t>
  </si>
  <si>
    <t>Muthoot Capital Services Ltd</t>
  </si>
  <si>
    <t>Sundaram Select Micro Cap Series XVI</t>
  </si>
  <si>
    <t>INE884B01025</t>
  </si>
  <si>
    <t>Kirloskar Ferrous Ind Ltd</t>
  </si>
  <si>
    <t>INE405A01021</t>
  </si>
  <si>
    <t>Ultramarine &amp; Pigments Ltd</t>
  </si>
  <si>
    <t>Sundaram Select Micro Cap Series XVII</t>
  </si>
  <si>
    <t>INE750A01020</t>
  </si>
  <si>
    <t>Oriental Hotels Ltd</t>
  </si>
  <si>
    <t>Sundaram Select Micro Cap Series VIII</t>
  </si>
  <si>
    <t>Sundaram Select Micro Cap Series IX</t>
  </si>
  <si>
    <t>Sundaram Mid Cap Fund</t>
  </si>
  <si>
    <t>INE849A01020</t>
  </si>
  <si>
    <t>Trent Ltd</t>
  </si>
  <si>
    <t>Retailing</t>
  </si>
  <si>
    <t>INE647O01011</t>
  </si>
  <si>
    <t>Aditya Birla Fashion and Retail Ltd</t>
  </si>
  <si>
    <t>INE513A01014</t>
  </si>
  <si>
    <t>Schaeffler India Ltd</t>
  </si>
  <si>
    <t>INE437A01024</t>
  </si>
  <si>
    <t>Apollo Hospitals Enterprise Ltd</t>
  </si>
  <si>
    <t>INE976G01028</t>
  </si>
  <si>
    <t>RBL Bank Ltd</t>
  </si>
  <si>
    <t>INE105A01035</t>
  </si>
  <si>
    <t>Sundaram Clayton Ltd</t>
  </si>
  <si>
    <t>INE298A01020</t>
  </si>
  <si>
    <t>Cummins India Ltd</t>
  </si>
  <si>
    <t>INE203G01027</t>
  </si>
  <si>
    <t>Indraprastha Gas Ltd</t>
  </si>
  <si>
    <t>INE615P01015</t>
  </si>
  <si>
    <t>Quess Corp Ltd</t>
  </si>
  <si>
    <t>Services</t>
  </si>
  <si>
    <t>INE171A01029</t>
  </si>
  <si>
    <t>The Federal Bank  Ltd</t>
  </si>
  <si>
    <t>INE121A01016</t>
  </si>
  <si>
    <t>Cholamandalam Investment and Finance Company Ltd</t>
  </si>
  <si>
    <t>INE491A01021</t>
  </si>
  <si>
    <t>City Union Bank Ltd</t>
  </si>
  <si>
    <t>INE230A01023</t>
  </si>
  <si>
    <t>EIH Ltd</t>
  </si>
  <si>
    <t>INE342J01019</t>
  </si>
  <si>
    <t>Wabco India Ltd</t>
  </si>
  <si>
    <t>INE010V01017</t>
  </si>
  <si>
    <t>L&amp;T Technology Services Ltd</t>
  </si>
  <si>
    <t>INE302A01020</t>
  </si>
  <si>
    <t>Exide Industries Ltd</t>
  </si>
  <si>
    <t>INE536H01010</t>
  </si>
  <si>
    <t>Mahindra CIE Automotive Ltd</t>
  </si>
  <si>
    <t>INE356A01018</t>
  </si>
  <si>
    <t>MphasiS Ltd</t>
  </si>
  <si>
    <t>INE685A01028</t>
  </si>
  <si>
    <t>Torrent Pharmaceuticals Ltd</t>
  </si>
  <si>
    <t>INE716A01013</t>
  </si>
  <si>
    <t>Whirlpool of India Ltd</t>
  </si>
  <si>
    <t>INE179A01014</t>
  </si>
  <si>
    <t>Procter &amp; Gamble Hygiene and Health Care Ltd</t>
  </si>
  <si>
    <t>INE192A01025</t>
  </si>
  <si>
    <t>Tata Global Beverages Ltd</t>
  </si>
  <si>
    <t>INE092A01019</t>
  </si>
  <si>
    <t>Tata Chemicals Ltd</t>
  </si>
  <si>
    <t>INE180A01020</t>
  </si>
  <si>
    <t>Max Financial Services Ltd</t>
  </si>
  <si>
    <t>INE115A01026</t>
  </si>
  <si>
    <t>LIC Housing Finance Ltd</t>
  </si>
  <si>
    <t>INE548C01032</t>
  </si>
  <si>
    <t>Emami Ltd</t>
  </si>
  <si>
    <t>INE528G01027</t>
  </si>
  <si>
    <t>Yes Bank Ltd</t>
  </si>
  <si>
    <t>INE169A01031</t>
  </si>
  <si>
    <t>Coromandel International Ltd</t>
  </si>
  <si>
    <t>Fertilisers</t>
  </si>
  <si>
    <t>INE200M01013</t>
  </si>
  <si>
    <t>Varun Beverages Ltd</t>
  </si>
  <si>
    <t>INE752P01024</t>
  </si>
  <si>
    <t>Future Retail Ltd</t>
  </si>
  <si>
    <t>INE774D01024</t>
  </si>
  <si>
    <t>Mahindra &amp; Mahindra Financial Services Ltd</t>
  </si>
  <si>
    <t>INE722A01011</t>
  </si>
  <si>
    <t>Shriram City Union Finance Ltd</t>
  </si>
  <si>
    <t>INE769A01020</t>
  </si>
  <si>
    <t>Aarti Industries Ltd</t>
  </si>
  <si>
    <t>INE120A01034</t>
  </si>
  <si>
    <t>Carborundum Universal Ltd</t>
  </si>
  <si>
    <t>INE530B01024</t>
  </si>
  <si>
    <t>IIFL Holdings Ltd</t>
  </si>
  <si>
    <t>INE018I01017</t>
  </si>
  <si>
    <t>MindTree Ltd</t>
  </si>
  <si>
    <t>INE668F01031</t>
  </si>
  <si>
    <t>Jyothy Laboratories Ltd</t>
  </si>
  <si>
    <t>INE462A01022</t>
  </si>
  <si>
    <t>Bayer Cropscience Ltd</t>
  </si>
  <si>
    <t>INE285J01010</t>
  </si>
  <si>
    <t>Security and Intelligence Services (India) Ltd</t>
  </si>
  <si>
    <t>INE987B01026</t>
  </si>
  <si>
    <t>Natco Pharma Ltd</t>
  </si>
  <si>
    <t>INE114A01011</t>
  </si>
  <si>
    <t>Steel Authority of India Ltd</t>
  </si>
  <si>
    <t>INE763G01038</t>
  </si>
  <si>
    <t>ICICI Securities Ltd</t>
  </si>
  <si>
    <t>INE036D01028</t>
  </si>
  <si>
    <t>Karur Vysya Bank Ltd</t>
  </si>
  <si>
    <t>INE780C01023</t>
  </si>
  <si>
    <t>JM FInancial Ltd</t>
  </si>
  <si>
    <t>INE256A01028</t>
  </si>
  <si>
    <t>Zee Entertainment Enterprises Ltd</t>
  </si>
  <si>
    <t>INE058A01010</t>
  </si>
  <si>
    <t>Sanofi India Ltd</t>
  </si>
  <si>
    <t>INE117A01022</t>
  </si>
  <si>
    <t>ABB India Ltd</t>
  </si>
  <si>
    <t>Institutional Plan - Growth</t>
  </si>
  <si>
    <t>Institutional Plan - Dividend</t>
  </si>
  <si>
    <t>Sundaram Multi Cap Fund Series I</t>
  </si>
  <si>
    <t>INE238A01034</t>
  </si>
  <si>
    <t>Axis Bank Ltd</t>
  </si>
  <si>
    <t>INE089A01023</t>
  </si>
  <si>
    <t>Dr. Reddy's Laboratories Ltd</t>
  </si>
  <si>
    <t>INE154A01025</t>
  </si>
  <si>
    <t>ITC Ltd</t>
  </si>
  <si>
    <t>INE669C01036</t>
  </si>
  <si>
    <t>Tech Mahindra Ltd</t>
  </si>
  <si>
    <t>INE797F01012</t>
  </si>
  <si>
    <t>Jubilant Foodworks Ltd</t>
  </si>
  <si>
    <t>INE158A01026</t>
  </si>
  <si>
    <t>Hero MotoCorp Ltd</t>
  </si>
  <si>
    <t>INE021A01026</t>
  </si>
  <si>
    <t>Asian Paints Ltd</t>
  </si>
  <si>
    <t>INE494B01023</t>
  </si>
  <si>
    <t>TVS Motor Company Ltd</t>
  </si>
  <si>
    <t>INE299U01018</t>
  </si>
  <si>
    <t>Crompton Greaves Consumer Electricals Ltd</t>
  </si>
  <si>
    <t>INE765G01017</t>
  </si>
  <si>
    <t>ICICI Lombard General Insurance Company Ltd</t>
  </si>
  <si>
    <t>INE123W01016</t>
  </si>
  <si>
    <t>SBI Life Insurance Company Ltd</t>
  </si>
  <si>
    <t>INE262H01013</t>
  </si>
  <si>
    <t>Persistent Systems Ltd</t>
  </si>
  <si>
    <t>INE854D01024</t>
  </si>
  <si>
    <t>United Spirits Ltd</t>
  </si>
  <si>
    <t>INE101A01026</t>
  </si>
  <si>
    <t>Mahindra &amp; Mahindra Ltd</t>
  </si>
  <si>
    <t>INE127D01025</t>
  </si>
  <si>
    <t>HDFC Asset Management Company Ltd</t>
  </si>
  <si>
    <t>INE795G01014</t>
  </si>
  <si>
    <t>HDFC Life Insurance Company Ltd</t>
  </si>
  <si>
    <t>INE883A01011</t>
  </si>
  <si>
    <t>MRF Ltd</t>
  </si>
  <si>
    <t>INE463A01038</t>
  </si>
  <si>
    <t>Berger Paints (I) Ltd</t>
  </si>
  <si>
    <t>INE285A01027</t>
  </si>
  <si>
    <t>Elgi Equipments Ltd</t>
  </si>
  <si>
    <t>INE180K01011</t>
  </si>
  <si>
    <t>Bharat Financial Inclusion Ltd</t>
  </si>
  <si>
    <t>Sundaram Large and Mid Cap Fund</t>
  </si>
  <si>
    <t>INE009A01021</t>
  </si>
  <si>
    <t>Infosys Ltd</t>
  </si>
  <si>
    <t>INE226A01021</t>
  </si>
  <si>
    <t>Voltas Ltd</t>
  </si>
  <si>
    <t>INE296A01024</t>
  </si>
  <si>
    <t>Bajaj Finance Ltd</t>
  </si>
  <si>
    <t>INE481G01011</t>
  </si>
  <si>
    <t>Ultratech Cement Ltd</t>
  </si>
  <si>
    <t>INE001A01036</t>
  </si>
  <si>
    <t>Housing Development Finance Corporation Ltd</t>
  </si>
  <si>
    <t>INE003A01024</t>
  </si>
  <si>
    <t>Siemens Ltd</t>
  </si>
  <si>
    <t>Sundaram Emerging Small Cap Series I</t>
  </si>
  <si>
    <t>INE142Z01019</t>
  </si>
  <si>
    <t>Orient Electric Ltd</t>
  </si>
  <si>
    <t>INE778U01029</t>
  </si>
  <si>
    <t>TCNS Clothing Co. Ltd</t>
  </si>
  <si>
    <t>INE332A01027</t>
  </si>
  <si>
    <t>Thomas Cook (India) Ltd</t>
  </si>
  <si>
    <t>INE741K01010</t>
  </si>
  <si>
    <t>Creditaccess Grameen Ltd</t>
  </si>
  <si>
    <t>INE988K01017</t>
  </si>
  <si>
    <t>Equitas Holdings Ltd</t>
  </si>
  <si>
    <t>INE511C01022</t>
  </si>
  <si>
    <t>Magma Fincorp Ltd</t>
  </si>
  <si>
    <t>INE301A01014</t>
  </si>
  <si>
    <t>Raymond Ltd</t>
  </si>
  <si>
    <t>INE794B01026</t>
  </si>
  <si>
    <t>Balaji Telefilms Ltd</t>
  </si>
  <si>
    <t>INE631A01022</t>
  </si>
  <si>
    <t>Shanthi Gears Ltd</t>
  </si>
  <si>
    <t>INE688A01022</t>
  </si>
  <si>
    <t>Transport Corporation of India Ltd</t>
  </si>
  <si>
    <t>Sundaram Emerging Small Cap Series II</t>
  </si>
  <si>
    <t>INE216P01012</t>
  </si>
  <si>
    <t>Aavas Financiers Ltd</t>
  </si>
  <si>
    <t>INE092B01025</t>
  </si>
  <si>
    <t>India Nippon Electricals Ltd</t>
  </si>
  <si>
    <t>Sundaram Emerging Small Cap Series III</t>
  </si>
  <si>
    <t>INE209A01019</t>
  </si>
  <si>
    <t>Agro Tech Foods Ltd</t>
  </si>
  <si>
    <t>INE544R01013</t>
  </si>
  <si>
    <t>Greenlam Industries Ltd</t>
  </si>
  <si>
    <t>Sundaram Emerging Small Cap Series IV</t>
  </si>
  <si>
    <t>Sundaram Emerging Small Cap Series V</t>
  </si>
  <si>
    <t>Sundaram Emerging Small Cap Series VI</t>
  </si>
  <si>
    <t>INE970X01018</t>
  </si>
  <si>
    <t>Lemon Tree Hotels Ltd</t>
  </si>
  <si>
    <t>Sundaram Emerging Small Cap Series VII</t>
  </si>
  <si>
    <t>INE475B01022</t>
  </si>
  <si>
    <t>Hikal Ltd</t>
  </si>
  <si>
    <t>INE172A01027</t>
  </si>
  <si>
    <t>Castrol India Ltd</t>
  </si>
  <si>
    <t>INE274F01020</t>
  </si>
  <si>
    <t>Westlife Development Ltd</t>
  </si>
  <si>
    <t>INE182A01018</t>
  </si>
  <si>
    <t>Pfizer Ltd</t>
  </si>
  <si>
    <t>INE955V01021</t>
  </si>
  <si>
    <t>Arvind Fashions Ltd</t>
  </si>
  <si>
    <t>INE517F01014</t>
  </si>
  <si>
    <t>Gujarat Pipavav Port Ltd</t>
  </si>
  <si>
    <t>INE947Q01010</t>
  </si>
  <si>
    <t>Laurus Labs Ltd</t>
  </si>
  <si>
    <t>Sundaram Select Focus</t>
  </si>
  <si>
    <t>INE237A01028</t>
  </si>
  <si>
    <t>Kotak Mahindra Bank Ltd</t>
  </si>
  <si>
    <t>INE733E01010</t>
  </si>
  <si>
    <t>NTPC Ltd</t>
  </si>
  <si>
    <t>INE095A01012</t>
  </si>
  <si>
    <t>IndusInd Bank Ltd</t>
  </si>
  <si>
    <t>INE280A01028</t>
  </si>
  <si>
    <t>Titan Company Ltd</t>
  </si>
  <si>
    <t>INE397D01024</t>
  </si>
  <si>
    <t>Bharti Airtel Ltd</t>
  </si>
  <si>
    <t>Telecom - Services</t>
  </si>
  <si>
    <t>INE585B01010</t>
  </si>
  <si>
    <t>Maruti Suzuki India Ltd</t>
  </si>
  <si>
    <t>INE012A01025</t>
  </si>
  <si>
    <t>ACC Ltd</t>
  </si>
  <si>
    <t>Sundaram Long Term Tax Advantage Fund Series III</t>
  </si>
  <si>
    <t>Sundaram Long Term Tax Advantage Fund Series IV</t>
  </si>
  <si>
    <t>INE825A01012</t>
  </si>
  <si>
    <t>Vardhman Textiles Ltd</t>
  </si>
  <si>
    <t>INE030A01027</t>
  </si>
  <si>
    <t>Hindustan UniLever Ltd</t>
  </si>
  <si>
    <t>INE119A01028</t>
  </si>
  <si>
    <t>Balrampur Chini Mills Ltd</t>
  </si>
  <si>
    <t>INE522F01014</t>
  </si>
  <si>
    <t>Coal India Ltd</t>
  </si>
  <si>
    <t>INE047A01021</t>
  </si>
  <si>
    <t>Grasim Industries Ltd</t>
  </si>
  <si>
    <t>INE467B01029</t>
  </si>
  <si>
    <t>Tata Consultancy Services Ltd</t>
  </si>
  <si>
    <t>INE139A01034</t>
  </si>
  <si>
    <t>National Aluminium Company Ltd</t>
  </si>
  <si>
    <t>Non - Ferrous Metals</t>
  </si>
  <si>
    <t>INE259A01022</t>
  </si>
  <si>
    <t>Colgate Palmolive (India) Ltd</t>
  </si>
  <si>
    <t>INE260B01028</t>
  </si>
  <si>
    <t>Godfrey Phillips India Ltd</t>
  </si>
  <si>
    <t>INE029A01011</t>
  </si>
  <si>
    <t>Bharat Petroleum Corporation Ltd</t>
  </si>
  <si>
    <t>INE860A01027</t>
  </si>
  <si>
    <t>HCL Technologies Ltd</t>
  </si>
  <si>
    <t>INE028A01039</t>
  </si>
  <si>
    <t>Bank of Baroda</t>
  </si>
  <si>
    <t>INE242A01010</t>
  </si>
  <si>
    <t>Indian Oil Corporation Ltd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</si>
  <si>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</si>
  <si>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</si>
  <si>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</si>
  <si>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</si>
  <si>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</si>
  <si>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Sundaram Long Term Micro Cap Tax Advantage Fund Series VI</t>
  </si>
  <si>
    <t>INE918I01018</t>
  </si>
  <si>
    <t>Bajaj Finserv Ltd</t>
  </si>
  <si>
    <t>INE486A01013</t>
  </si>
  <si>
    <t>CESC Ltd</t>
  </si>
  <si>
    <t>INE176A01028</t>
  </si>
  <si>
    <t>Bata India Ltd</t>
  </si>
  <si>
    <t>INE776C01039</t>
  </si>
  <si>
    <t>GMR Infrastructure Ltd</t>
  </si>
  <si>
    <t>INE093I01010</t>
  </si>
  <si>
    <t>Oberoi Realty Ltd</t>
  </si>
  <si>
    <t>INE387A01021</t>
  </si>
  <si>
    <t>Sundram Fasteners Ltd</t>
  </si>
  <si>
    <t>INE775A01035</t>
  </si>
  <si>
    <t>Motherson Sumi Systems Ltd</t>
  </si>
  <si>
    <t>Sundaram Select Small Cap Series V</t>
  </si>
  <si>
    <t>Sundaram Select Small Cap Series VI</t>
  </si>
  <si>
    <t>Sundaram Small Cap Fund</t>
  </si>
  <si>
    <t>INE098F01031</t>
  </si>
  <si>
    <t>Amrutanjan Health Care Ltd</t>
  </si>
  <si>
    <t>INE278H01035</t>
  </si>
  <si>
    <t>Sandhar Technologies Ltd</t>
  </si>
  <si>
    <t>INE295F01017</t>
  </si>
  <si>
    <t>Butterfly Gandhimathi Appliances Ltd</t>
  </si>
  <si>
    <t>Sundaram Rural and Consumption Fund</t>
  </si>
  <si>
    <t>INE628A01036</t>
  </si>
  <si>
    <t>UPL Ltd</t>
  </si>
  <si>
    <t>INE690A01010</t>
  </si>
  <si>
    <t>TTK Prestige Ltd</t>
  </si>
  <si>
    <t>INE216A01030</t>
  </si>
  <si>
    <t>Britannia Industries Ltd</t>
  </si>
  <si>
    <t>INE239A01016</t>
  </si>
  <si>
    <t>Nestle India Ltd</t>
  </si>
  <si>
    <t>INE102D01028</t>
  </si>
  <si>
    <t>Godrej Consumer Products Ltd</t>
  </si>
  <si>
    <t>INE016A01026</t>
  </si>
  <si>
    <t>Dabur India Ltd</t>
  </si>
  <si>
    <t>INE318A01026</t>
  </si>
  <si>
    <t>Pidilite Industries Ltd</t>
  </si>
  <si>
    <t>INE196A01026</t>
  </si>
  <si>
    <t>Marico Ltd</t>
  </si>
  <si>
    <t>INE085A01013</t>
  </si>
  <si>
    <t>Chambal Fertilizers &amp; Chemicals Ltd</t>
  </si>
  <si>
    <t>INE563J01010</t>
  </si>
  <si>
    <t>Astec LifeSciences Ltd</t>
  </si>
  <si>
    <t>INE850D01014</t>
  </si>
  <si>
    <t>Godrej Agrovet Ltd</t>
  </si>
  <si>
    <t>INE026A01025</t>
  </si>
  <si>
    <t>Gujarat State Fertilizers &amp; Chemicals Ltd</t>
  </si>
  <si>
    <t>INE348L01012</t>
  </si>
  <si>
    <t>MAS Financial Services Ltd</t>
  </si>
  <si>
    <t>INE764D01017</t>
  </si>
  <si>
    <t>V.S.T Tillers Tractors Ltd</t>
  </si>
  <si>
    <t>INE175A01038</t>
  </si>
  <si>
    <t>Jain Irrigation Systems Ltd</t>
  </si>
  <si>
    <t>INE107A01015</t>
  </si>
  <si>
    <t>Tamil Nadu Newsprint &amp; Papers Ltd</t>
  </si>
  <si>
    <t>INE264A01014</t>
  </si>
  <si>
    <t>GlaxoSmithKline Consumer Healthcare Ltd</t>
  </si>
  <si>
    <t>Sundaram Services Fund</t>
  </si>
  <si>
    <t>INE298J01013</t>
  </si>
  <si>
    <t>Reliance Nippon Life Asset Management Ltd</t>
  </si>
  <si>
    <t>INE663F01024</t>
  </si>
  <si>
    <t>Info Edge (India) Ltd</t>
  </si>
  <si>
    <t>Sundaram Smart NIFTY 100 Equal Weight Fund</t>
  </si>
  <si>
    <t>INE646L01027</t>
  </si>
  <si>
    <t>Interglobe Aviation Ltd</t>
  </si>
  <si>
    <t>INE140A01024</t>
  </si>
  <si>
    <t>Piramal Enterprises Ltd</t>
  </si>
  <si>
    <t>INE121J01017</t>
  </si>
  <si>
    <t>Bharti Infratel Ltd</t>
  </si>
  <si>
    <t>INE094A01015</t>
  </si>
  <si>
    <t>Hindustan Petroleum Corporation Ltd</t>
  </si>
  <si>
    <t>INE347G01014</t>
  </si>
  <si>
    <t>Petronet LNG Ltd</t>
  </si>
  <si>
    <t>INE044A01036</t>
  </si>
  <si>
    <t>Sun Pharmaceutical Industries Ltd</t>
  </si>
  <si>
    <t>INE176B01034</t>
  </si>
  <si>
    <t>Havells India Ltd</t>
  </si>
  <si>
    <t>INE726G01019</t>
  </si>
  <si>
    <t>ICICI Prudential Life Insurance Company Ltd</t>
  </si>
  <si>
    <t>INE584A01023</t>
  </si>
  <si>
    <t>NMDC Ltd</t>
  </si>
  <si>
    <t>INE406A01037</t>
  </si>
  <si>
    <t>Aurobindo Pharma Ltd</t>
  </si>
  <si>
    <t>INE213A01029</t>
  </si>
  <si>
    <t>Oil &amp; Natural Gas Corporation Ltd</t>
  </si>
  <si>
    <t>Oil</t>
  </si>
  <si>
    <t>INE079A01024</t>
  </si>
  <si>
    <t>Ambuja Cements Ltd</t>
  </si>
  <si>
    <t>INE257A01026</t>
  </si>
  <si>
    <t>Bharat Heavy Electricals Ltd</t>
  </si>
  <si>
    <t>INE424H01027</t>
  </si>
  <si>
    <t>SUN TV Network Ltd</t>
  </si>
  <si>
    <t>INE271C01023</t>
  </si>
  <si>
    <t>DLF Ltd</t>
  </si>
  <si>
    <t>INE263A01024</t>
  </si>
  <si>
    <t>Bharat Electronics Ltd</t>
  </si>
  <si>
    <t>INE075A01022</t>
  </si>
  <si>
    <t>Wipro Ltd</t>
  </si>
  <si>
    <t>INE274J01014</t>
  </si>
  <si>
    <t>Oil India Ltd</t>
  </si>
  <si>
    <t>INE148I01020</t>
  </si>
  <si>
    <t>Indiabulls Housing Finance Ltd</t>
  </si>
  <si>
    <t>INE721A01013</t>
  </si>
  <si>
    <t>Shriram Transport Finance Company Ltd</t>
  </si>
  <si>
    <t>INE059A01026</t>
  </si>
  <si>
    <t>Cipla Ltd</t>
  </si>
  <si>
    <t>INE742F01042</t>
  </si>
  <si>
    <t>Adani Ports and Special Economic Zone Ltd</t>
  </si>
  <si>
    <t>INE081A01012</t>
  </si>
  <si>
    <t>Tata Steel Ltd</t>
  </si>
  <si>
    <t>INE917I01010</t>
  </si>
  <si>
    <t>Bajaj Auto Ltd</t>
  </si>
  <si>
    <t>INE010B01027</t>
  </si>
  <si>
    <t>Cadila Healthcare Ltd</t>
  </si>
  <si>
    <t>INE267A01025</t>
  </si>
  <si>
    <t>Hindustan Zinc Ltd</t>
  </si>
  <si>
    <t>INE470Y01017</t>
  </si>
  <si>
    <t>The New India Assurance Company Ltd</t>
  </si>
  <si>
    <t>INE752E01010</t>
  </si>
  <si>
    <t>Power Grid Corporation of India Ltd</t>
  </si>
  <si>
    <t>INE111A01025</t>
  </si>
  <si>
    <t>Container Corporation of India Ltd</t>
  </si>
  <si>
    <t>INE155A01022</t>
  </si>
  <si>
    <t>Tata Motors Ltd</t>
  </si>
  <si>
    <t>INE674K01013</t>
  </si>
  <si>
    <t>Aditya Birla Capital Ltd</t>
  </si>
  <si>
    <t>INE545U01014</t>
  </si>
  <si>
    <t>Bandhan Bank Ltd</t>
  </si>
  <si>
    <t>INE498L01015</t>
  </si>
  <si>
    <t>L&amp;T Finance Holdings Ltd</t>
  </si>
  <si>
    <t>INE376G01013</t>
  </si>
  <si>
    <t>Biocon Ltd</t>
  </si>
  <si>
    <t>INE019A01038</t>
  </si>
  <si>
    <t>JSW Steel Ltd</t>
  </si>
  <si>
    <t>INE848E01016</t>
  </si>
  <si>
    <t>NHPC Ltd</t>
  </si>
  <si>
    <t>INE038A01020</t>
  </si>
  <si>
    <t>Hindalco Industries Ltd</t>
  </si>
  <si>
    <t>INE323A01026</t>
  </si>
  <si>
    <t>Bosch Ltd</t>
  </si>
  <si>
    <t>INE881D01027</t>
  </si>
  <si>
    <t>Oracle Financial Services Software Ltd</t>
  </si>
  <si>
    <t>INE205A01025</t>
  </si>
  <si>
    <t>Vedanta Ltd</t>
  </si>
  <si>
    <t>INE192R01011</t>
  </si>
  <si>
    <t>Avenue Supermarts Ltd</t>
  </si>
  <si>
    <t>INE481Y01014</t>
  </si>
  <si>
    <t>General Insurance Corporation of India</t>
  </si>
  <si>
    <t>INE326A01037</t>
  </si>
  <si>
    <t>Lupin Ltd</t>
  </si>
  <si>
    <t>INE208A01029</t>
  </si>
  <si>
    <t>Ashok Leyland Ltd</t>
  </si>
  <si>
    <t>INE066A01013</t>
  </si>
  <si>
    <t>Eicher Motors Ltd</t>
  </si>
  <si>
    <t>INE669E01016</t>
  </si>
  <si>
    <t>Vodafone Idea Ltd</t>
  </si>
  <si>
    <t>Sundaram Diversified Equity</t>
  </si>
  <si>
    <t>INE095N01031</t>
  </si>
  <si>
    <t>NBCC (India) Ltd</t>
  </si>
  <si>
    <t>Sundaram Equity Savings Fund</t>
  </si>
  <si>
    <t>INE686F01025</t>
  </si>
  <si>
    <t>United Breweries Ltd</t>
  </si>
  <si>
    <t>Stock Future</t>
  </si>
  <si>
    <t>INE115A07NN1</t>
  </si>
  <si>
    <t>LIC Housing Finance Ltd - 9.02% - 03/12/2020</t>
  </si>
  <si>
    <t>CRISIL AAA</t>
  </si>
  <si>
    <t>INE053F07AK6</t>
  </si>
  <si>
    <t>Indian Railway Finance Corporation Ltd - 7.65% - 15/03/2021**</t>
  </si>
  <si>
    <t>INE110L07070</t>
  </si>
  <si>
    <t>Reliance Jio Infocomm Ltd - 8.32% - 08/07/2021**</t>
  </si>
  <si>
    <t>INE756I07BH2</t>
  </si>
  <si>
    <t>HDB Financial Services Ltd - 7.8% - 29/06/2020**</t>
  </si>
  <si>
    <t>INE752E07GK3</t>
  </si>
  <si>
    <t>Power Grid Corporation of India Ltd - 8.9% - 25/02/2020**</t>
  </si>
  <si>
    <t>INE053T07026</t>
  </si>
  <si>
    <t>ONGC Mangalore Petrochemicals Ltd - 8.12% - 10/06/2019**</t>
  </si>
  <si>
    <t>IND AAA</t>
  </si>
  <si>
    <t>** Thinly traded / Non Traded Securities</t>
  </si>
  <si>
    <t>Sundaram Financial Services Opportunities Fund</t>
  </si>
  <si>
    <t>Sundaram Value Fund Series X</t>
  </si>
  <si>
    <t>INE571A01020</t>
  </si>
  <si>
    <t>IPCA Laboratories Ltd</t>
  </si>
  <si>
    <t>INE245A01021</t>
  </si>
  <si>
    <t>Tata Power Company Ltd</t>
  </si>
  <si>
    <t>INE425Y01011</t>
  </si>
  <si>
    <t>CESC Ventures Ltd</t>
  </si>
  <si>
    <t>Index Option</t>
  </si>
  <si>
    <t>As Per Annexure-A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</si>
  <si>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</si>
  <si>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</si>
  <si>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</si>
  <si>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</si>
  <si>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</si>
  <si>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</si>
  <si>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</si>
  <si>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f) Total investments in foreign securities /ADR'S/GDR'S  at the end of the period</t>
  </si>
  <si>
    <t>Sovereign</t>
  </si>
  <si>
    <t>6.35% Central Government Securities 02/01/2020</t>
  </si>
  <si>
    <t>IN0020020171</t>
  </si>
  <si>
    <t>Tata Sons Pvt Ltd - 9.25% - 19/06/2019**</t>
  </si>
  <si>
    <t>INE895D07479</t>
  </si>
  <si>
    <t>CRISIL AA</t>
  </si>
  <si>
    <t>TMF Holdings Ltd - 24/01/2020**</t>
  </si>
  <si>
    <t>INE909H08253</t>
  </si>
  <si>
    <t>Power Finance Corporation Ltd - 8.7% - 14/05/2020**</t>
  </si>
  <si>
    <t>INE134E08CX4</t>
  </si>
  <si>
    <t>ICRA AA</t>
  </si>
  <si>
    <t>Yes Bank Ltd - 9.9% - 31/10/2022**</t>
  </si>
  <si>
    <t>INE528G08246</t>
  </si>
  <si>
    <t>Bajaj Finance Ltd - 10% - 25/04/2019**</t>
  </si>
  <si>
    <t>INE296A07BB9</t>
  </si>
  <si>
    <t>IND AA+</t>
  </si>
  <si>
    <t>Shriram Transport Finance Company Ltd - 8.45% - 27/03/2020**</t>
  </si>
  <si>
    <t>INE721A07NR7</t>
  </si>
  <si>
    <t>Power Grid Corporation of India Ltd - 8.4% - 27/05/2019**</t>
  </si>
  <si>
    <t>INE752E07ML9</t>
  </si>
  <si>
    <t>LIC Housing Finance Ltd - 8.3% - 15/07/2021**</t>
  </si>
  <si>
    <t>INE115A07JY6</t>
  </si>
  <si>
    <t>ICRA AA+</t>
  </si>
  <si>
    <t>Cholamandalam Investment and Finance Company Ltd - 9.9022% - 28/06/2019**</t>
  </si>
  <si>
    <t>INE121A07HX0</t>
  </si>
  <si>
    <t>LIC Housing Finance Ltd - 9.3% - 14/09/2022**</t>
  </si>
  <si>
    <t>INE115A07CY1</t>
  </si>
  <si>
    <t>REC Ltd - 9.75% - 11/11/2021**</t>
  </si>
  <si>
    <t>INE020B08641</t>
  </si>
  <si>
    <t>ICRA AAA</t>
  </si>
  <si>
    <t>L&amp;T Housing Finance Ltd - 9.79% - 28/06/2019**</t>
  </si>
  <si>
    <t>INE476M07131</t>
  </si>
  <si>
    <t>National Bank for Agricultural &amp; Rural Development - 7.85% - 31/05/2019**</t>
  </si>
  <si>
    <t>INE261F08642</t>
  </si>
  <si>
    <t>IND A+</t>
  </si>
  <si>
    <t>Punjab National Bank - 9.21% - 29/03/2022**</t>
  </si>
  <si>
    <t>INE160A08118</t>
  </si>
  <si>
    <t>ICRA AA-</t>
  </si>
  <si>
    <t>Yes Bank Ltd - 9% - 18/10/2022**</t>
  </si>
  <si>
    <t>INE528G08394</t>
  </si>
  <si>
    <t>Aditya Birla Finance Ltd - 9.75% - 04/04/2019**</t>
  </si>
  <si>
    <t>INE860H07466</t>
  </si>
  <si>
    <t>ICICI Bank Ltd - 9.2% - 17/03/2022**</t>
  </si>
  <si>
    <t>INE090A08TW2</t>
  </si>
  <si>
    <t>CRISIL AAA (SO)</t>
  </si>
  <si>
    <t>Oriental Nagpur Betul Highway ltd - 8.28% - 30/09/2020**</t>
  </si>
  <si>
    <t>INE105N07084</t>
  </si>
  <si>
    <t>Bank of Baroda - 8.55% - 14/02/2029**</t>
  </si>
  <si>
    <t>INE028A08158</t>
  </si>
  <si>
    <t>CRISIL AA+</t>
  </si>
  <si>
    <t>Bank of Baroda - 8.65% - 11/08/2022**</t>
  </si>
  <si>
    <t>INE028A08117</t>
  </si>
  <si>
    <t>State Bank of India - 9.56% - 04/12/2023**</t>
  </si>
  <si>
    <t>INE062A08173</t>
  </si>
  <si>
    <t>Axis Bank Ltd - 8.75% - 28/06/2022**</t>
  </si>
  <si>
    <t>INE238A08443</t>
  </si>
  <si>
    <t>State Bank of India - 8.39% - 25/10/2021**</t>
  </si>
  <si>
    <t>INE062A08140</t>
  </si>
  <si>
    <t>Export Import Bank of India - 8.6% - 31/03/2022**</t>
  </si>
  <si>
    <t>INE514E08FL5</t>
  </si>
  <si>
    <t>REC Ltd - 7.24% - 21/10/2021**</t>
  </si>
  <si>
    <t>INE020B08997</t>
  </si>
  <si>
    <t>Hero Fincorp Ltd - 8.8% - 12/07/2019**</t>
  </si>
  <si>
    <t>INE957N07203</t>
  </si>
  <si>
    <t>HDFC Bank Ltd - 8.85% - 12/05/2022**</t>
  </si>
  <si>
    <t>INE040A08377</t>
  </si>
  <si>
    <t>State Bank of India - 8.15% - 02/08/2022**</t>
  </si>
  <si>
    <t>INE062A08157</t>
  </si>
  <si>
    <t>Cholamandalam Investment and Finance Company Ltd - 8.0659% - 27/09/2019**</t>
  </si>
  <si>
    <t>INE121A07MU6</t>
  </si>
  <si>
    <t>(f) Derivative</t>
  </si>
  <si>
    <t>Monthly Portfolio Statement for the month ended 31 March 2019</t>
  </si>
  <si>
    <t>Sundaram Equity Hybrid Fund</t>
  </si>
  <si>
    <t>g) Average  Maturity - only for Debt portion (years)</t>
  </si>
  <si>
    <t>h) Macaulay Duration - only for Debt portion (years)</t>
  </si>
  <si>
    <t>Hindustan Dorr-Oliver Ltd **</t>
  </si>
  <si>
    <t>0.00 / #</t>
  </si>
  <si>
    <t>#</t>
  </si>
  <si>
    <t>Sundaram Select Micro Cap Series XI</t>
  </si>
  <si>
    <t>ITC Ltd Apr 2019</t>
  </si>
  <si>
    <t>Hindalco Industries Ltd Apr 2019</t>
  </si>
  <si>
    <t>Yes Bank Ltd Apr 2019</t>
  </si>
  <si>
    <t>Mahindra &amp; Mahindra Ltd Apr 2019</t>
  </si>
  <si>
    <t>Infosys Apr 2019</t>
  </si>
  <si>
    <t>United Breweries Ltd Apr 2019</t>
  </si>
  <si>
    <t>Dabur India Ltd Apr 2019</t>
  </si>
  <si>
    <t>Hindustan Unilever Ltd  Apr 2019</t>
  </si>
  <si>
    <t>Housing Development Finance Corporation Ltd Apr 2019</t>
  </si>
  <si>
    <t>Maruti Suzuki India Ltd Apr 2019</t>
  </si>
  <si>
    <t>Berger Paints (I) Ltd Apr 2019</t>
  </si>
  <si>
    <t>Asian Paints Ltd Apr 2019</t>
  </si>
  <si>
    <t>Sun Pharmaceutical Industries Ltd Apr 2019</t>
  </si>
  <si>
    <t>Reliance Industries Ltd Apr 2019</t>
  </si>
  <si>
    <t>Titan Company Ltd Apr 2019</t>
  </si>
  <si>
    <t>State Bank of India Apr 2019</t>
  </si>
  <si>
    <t>Nifty Option Dec 2020 10500</t>
  </si>
  <si>
    <t>Nifty Option Dec 2020 11000</t>
  </si>
  <si>
    <t>Sundaram Value Fund Series II</t>
  </si>
  <si>
    <t>Sundaram Value Fund Series III</t>
  </si>
  <si>
    <t>Sundaram TOP 100 Series VII</t>
  </si>
  <si>
    <t>Sundaram TOP 100 Series VI</t>
  </si>
  <si>
    <t>Sundaram Select Small Cap Series IV</t>
  </si>
  <si>
    <t>Sundaram Select Small Cap Series III</t>
  </si>
  <si>
    <t>Sundaram Long Term Tax Advantage Fund Series II</t>
  </si>
  <si>
    <t>Sundaram Long Term Tax Advantage Fund Series I</t>
  </si>
  <si>
    <t>Sundaram Multi Cap Fund Series II</t>
  </si>
  <si>
    <t>i) Portfolio Turnover Ratio</t>
  </si>
  <si>
    <t>j) Repo in corporate debt</t>
  </si>
  <si>
    <t>Capacit'e Infraprojects Ltd</t>
  </si>
  <si>
    <t>Johnson Controls – Hitachi Air Conditioning India Ltd</t>
  </si>
  <si>
    <t>Annexure-A</t>
  </si>
  <si>
    <t>Vodafone Idea Ltd - Rights Entitlement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</si>
  <si>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</si>
  <si>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</si>
  <si>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</si>
  <si>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</si>
  <si>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</si>
  <si>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</si>
  <si>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</si>
  <si>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</si>
  <si>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</si>
  <si>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</si>
  <si>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</si>
  <si>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</si>
  <si>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</si>
  <si>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US03524A1088</t>
  </si>
  <si>
    <t>ANHEUSER-BUSCH INBEV-SPON ADR</t>
  </si>
  <si>
    <t>Beverages</t>
  </si>
  <si>
    <t>US8923313071</t>
  </si>
  <si>
    <t>TOYOTA MOTOR CORP - SPON ADR</t>
  </si>
  <si>
    <t>Automotive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</si>
  <si>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</si>
  <si>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</si>
  <si>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</si>
  <si>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</si>
  <si>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</si>
  <si>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</si>
  <si>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</si>
  <si>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</si>
  <si>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</si>
  <si>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</si>
  <si>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</si>
  <si>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</si>
  <si>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</si>
  <si>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US02079K3059</t>
  </si>
  <si>
    <t>ALPHABET INC. CLASS A</t>
  </si>
  <si>
    <t>Internet / Intranet</t>
  </si>
  <si>
    <t>US5949181045</t>
  </si>
  <si>
    <t>MICROSOFT CORP</t>
  </si>
  <si>
    <t>Computers - Software</t>
  </si>
  <si>
    <t>US0378331005</t>
  </si>
  <si>
    <t>APPLE INC</t>
  </si>
  <si>
    <t>Manufacturing</t>
  </si>
  <si>
    <t>US5801351017</t>
  </si>
  <si>
    <t>MCDONALD'S CORPORATION</t>
  </si>
  <si>
    <t>Restaurant</t>
  </si>
  <si>
    <t>US7427181091</t>
  </si>
  <si>
    <t>PROCTER &amp; GAMBLE CO/THE</t>
  </si>
  <si>
    <t>Consumer Staples</t>
  </si>
  <si>
    <t>FR0000121014</t>
  </si>
  <si>
    <t>LVMH MOET HENNESSY LOUIS VUITTON SA</t>
  </si>
  <si>
    <t>US4592001014</t>
  </si>
  <si>
    <t>INTERNATIONAL BUSINESS MACHINES CORP</t>
  </si>
  <si>
    <t>Computer Services</t>
  </si>
  <si>
    <t>US1912161007</t>
  </si>
  <si>
    <t>COCA-COLA COMPANY</t>
  </si>
  <si>
    <t>Beverage</t>
  </si>
  <si>
    <t>US4581401001</t>
  </si>
  <si>
    <t>INTEL CORPORATION</t>
  </si>
  <si>
    <t>Electronic Compon/ Instruments</t>
  </si>
  <si>
    <t>US17275R1023</t>
  </si>
  <si>
    <t>CISCO SYSTEMS INC</t>
  </si>
  <si>
    <t>Networking</t>
  </si>
  <si>
    <t>US30303M1027</t>
  </si>
  <si>
    <t>FACEBOOK INC</t>
  </si>
  <si>
    <t>US2546871060</t>
  </si>
  <si>
    <t>WALT DISNEY COMPANY (THE) - COM DISNEY U</t>
  </si>
  <si>
    <t>Media &amp; Broadcasting</t>
  </si>
  <si>
    <t>US68389X1054</t>
  </si>
  <si>
    <t>ORACLE CORPORATION</t>
  </si>
  <si>
    <t>Software &amp; Services</t>
  </si>
  <si>
    <t>US46625H1005</t>
  </si>
  <si>
    <t>JP MORGAN CHASE &amp; CO</t>
  </si>
  <si>
    <t>Financials</t>
  </si>
  <si>
    <t>US6541061031</t>
  </si>
  <si>
    <t>NIKE INC</t>
  </si>
  <si>
    <t>Footware</t>
  </si>
  <si>
    <t>US9113121068</t>
  </si>
  <si>
    <t>UNITED PARCEL SERVICE INC</t>
  </si>
  <si>
    <t>Courier</t>
  </si>
  <si>
    <t>DE0005190003</t>
  </si>
  <si>
    <t>BAYERISCHE MOTOREN WERKE AG</t>
  </si>
  <si>
    <t>Automobile Industry</t>
  </si>
  <si>
    <t>US7134481081</t>
  </si>
  <si>
    <t>PEPSICO INC</t>
  </si>
  <si>
    <t>US0258161092</t>
  </si>
  <si>
    <t>AMERICAN EXPRESS COMPANY</t>
  </si>
  <si>
    <t>US3696041033</t>
  </si>
  <si>
    <t>GENERAL ELECTRIC COMPANY</t>
  </si>
  <si>
    <t>Diversified Manufacturing</t>
  </si>
  <si>
    <t>IE00B4BNMY34</t>
  </si>
  <si>
    <t>ACCENTURE LTD-CL A</t>
  </si>
  <si>
    <t>DE0007164600</t>
  </si>
  <si>
    <t>SAP SE</t>
  </si>
  <si>
    <t>Information Technology</t>
  </si>
  <si>
    <t>DE0007100000</t>
  </si>
  <si>
    <t>DAIMLER AG-REGISTERED SHARES</t>
  </si>
  <si>
    <t>FR0000052292</t>
  </si>
  <si>
    <t>HERMES INTERNATIONAL</t>
  </si>
  <si>
    <t>US9297401088</t>
  </si>
  <si>
    <t>WABTEC CORP - COM USD0.01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</si>
  <si>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</si>
  <si>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</si>
  <si>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</si>
  <si>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</si>
  <si>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</si>
  <si>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</si>
  <si>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</si>
  <si>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</si>
  <si>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Reverse Repo / TREPS</t>
  </si>
  <si>
    <t>TREPS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</si>
  <si>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</si>
  <si>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</si>
  <si>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</si>
  <si>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</si>
  <si>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</si>
  <si>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</si>
  <si>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</si>
  <si>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</si>
  <si>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</si>
  <si>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</si>
  <si>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</si>
  <si>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</si>
  <si>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</si>
  <si>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</si>
  <si>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5,650.45 Lacs</t>
  </si>
  <si>
    <t>g) Portfolio Turnover Ratio - 8.63%</t>
  </si>
  <si>
    <t>h) Investment in repo in corporate debt - Nil</t>
  </si>
  <si>
    <t>SUNDARAM WORLD BRAND SERIES III</t>
  </si>
  <si>
    <t>f) Total investments in foreign securities /ADR'S/GDR'S  at the end of the period - Rs 4,077.90 Lacs</t>
  </si>
  <si>
    <t>g) Portfolio Turnover Ratio - 8.64%</t>
  </si>
  <si>
    <t>SUNDARAM GLOBAL ADVANTAGE FUND</t>
  </si>
  <si>
    <t>Monthly Portfolio Statement for the period ended 31 March 2019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</si>
  <si>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</si>
  <si>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</si>
  <si>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</si>
  <si>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</si>
  <si>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</si>
  <si>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</si>
  <si>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</si>
  <si>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</si>
  <si>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</si>
  <si>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</si>
  <si>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</si>
  <si>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</si>
  <si>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</si>
  <si>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</si>
  <si>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</si>
  <si>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</si>
  <si>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</si>
  <si>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</si>
  <si>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</si>
  <si>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</si>
  <si>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</si>
  <si>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</si>
  <si>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</si>
  <si>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1,903.91 lacs</t>
  </si>
  <si>
    <t>g) Repo in Corporate Debt - Nil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</si>
  <si>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</si>
  <si>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</si>
  <si>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</si>
  <si>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March 31,2019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</si>
  <si>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</si>
  <si>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</si>
  <si>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</si>
  <si>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</si>
  <si>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</si>
  <si>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</si>
  <si>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Short</t>
  </si>
  <si>
    <t>Marti Suzuki India Ltd Apr 2019</t>
  </si>
  <si>
    <t xml:space="preserve">Total percentage of existing assets hedged through futures as a percentage of net assets </t>
  </si>
  <si>
    <t>%</t>
  </si>
  <si>
    <t>For the period ended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</si>
  <si>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</si>
  <si>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</si>
  <si>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</si>
  <si>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</si>
  <si>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</si>
  <si>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Large And Mid Cap Fund</t>
  </si>
  <si>
    <t>Sundaram  Financial Services Opportunities Fund</t>
  </si>
  <si>
    <t>B. Other than hedging positions through futures as on March 31,2019:</t>
  </si>
  <si>
    <t>Margin maintained in       (Rs. in Lakhs) *</t>
  </si>
  <si>
    <t>-</t>
  </si>
  <si>
    <t>Total percentage of existing assets due to non-hedging positions as a percentage of net assets</t>
  </si>
  <si>
    <t>For the period ended March 31,2019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</si>
  <si>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</si>
  <si>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</si>
  <si>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Sundaram Service Fund</t>
  </si>
  <si>
    <t>C. Hedging Positions through Put Options as on March 31,2019: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</si>
  <si>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</si>
  <si>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</si>
  <si>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</si>
  <si>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</si>
  <si>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</si>
  <si>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</si>
  <si>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March 31,2019, the following hedging transactions through options which have been already exercised/expired</t>
  </si>
  <si>
    <t>Total Number of contracts entered into</t>
  </si>
  <si>
    <t>Net Profit/(Loss) on all contracts 
(Rs. in Lakhs)</t>
  </si>
  <si>
    <t>D. Other than Hedging Positions through options as on March 31,2019:</t>
  </si>
  <si>
    <t xml:space="preserve">Total Exposure through Options other than hedging as a percentage of net assets </t>
  </si>
  <si>
    <t>For the period ended March 31,2019, the following non hedging transactions through options which have been already exercised/expired</t>
  </si>
  <si>
    <t>Gross Notional value of contracts where futures were bought(Rs. in Lakhs)</t>
  </si>
  <si>
    <t>Gross Notional value of contracts where futures were sold (Rs. in Lakhs)</t>
  </si>
  <si>
    <t>E. Hedging Positions through Swaps as on March 31,2019- Nil</t>
  </si>
  <si>
    <t>F. Hedging Positions through Interest Rate Futures as on March 31,2019:</t>
  </si>
  <si>
    <t xml:space="preserve">Futures Price
When Purchased 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</si>
  <si>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</si>
  <si>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</si>
  <si>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</si>
  <si>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March 31,2019 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</si>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</sst>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 * #,##0.00_ ;_ * \-#,##0.00_ ;_ * &quot;-&quot;??_ ;_ @_ "/>
    <numFmt numFmtId="164" formatCode="_(* #,##0.00_);_(* \(#,##0.00\);_(* &quot;-&quot;??_);_(@_)"/>
    <numFmt numFmtId="165" formatCode="0.00_);[Red]\(0.00\)"/>
    <numFmt numFmtId="166" formatCode="0.0000_);[Red]\(0.0000\)"/>
    <numFmt numFmtId="167" formatCode="\(#,##0.00\);\(#,##0.00\)"/>
    <numFmt numFmtId="168" formatCode="\(#,##0.00%\);\(#,##0.00%\)"/>
    <numFmt numFmtId="169" formatCode="_(* #,##0.000000_);_(* \(#,##0.000000\);_(* &quot;-&quot;??????_);_(@_)"/>
    <numFmt numFmtId="170" formatCode="0.00_);\(0.00\)"/>
    <numFmt numFmtId="171" formatCode="0_);\(0\)"/>
    <numFmt numFmtId="172" formatCode="#,##0.0000"/>
    <numFmt numFmtId="173" formatCode="0.00000000"/>
    <numFmt numFmtId="174" formatCode="0.00_%\);\(0.00%\)"/>
    <numFmt numFmtId="175" formatCode="\(###0.00%\);\(###0.00%\)"/>
    <numFmt numFmtId="176" formatCode="#,##0.00000000"/>
    <numFmt numFmtId="177" formatCode="dd\/mm\/yyyy"/>
    <numFmt numFmtId="178" formatCode="0.0000"/>
    <numFmt numFmtId="179" formatCode="#,##0.00000"/>
    <numFmt numFmtId="180" formatCode="#,##0.000000"/>
    <numFmt numFmtId="181" formatCode="#,##0.000"/>
    <numFmt numFmtId="182" formatCode="0.000000000"/>
    <numFmt numFmtId="183" formatCode="#,##0.0000;\(#,##0.0000\)"/>
    <numFmt numFmtId="18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32" fillId="0" borderId="12"/>
    <xf numFmtId="0" fontId="2" fillId="0" borderId="0"/>
  </cellStyleXfs>
  <cellXfs count="378">
    <xf numFmtId="0" fontId="0" fillId="0" borderId="0" xfId="0"/>
    <xf numFmtId="1" fontId="5" fillId="2" borderId="1" xfId="4" applyNumberFormat="1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left" vertical="center" wrapText="1"/>
    </xf>
    <xf numFmtId="15" fontId="6" fillId="2" borderId="2" xfId="7" applyNumberFormat="1" applyFont="1" applyFill="1" applyBorder="1" applyAlignment="1">
      <alignment horizontal="left" vertical="center" wrapText="1"/>
    </xf>
    <xf numFmtId="1" fontId="5" fillId="2" borderId="1" xfId="7" applyNumberFormat="1" applyFont="1" applyFill="1" applyBorder="1" applyAlignment="1">
      <alignment horizontal="left" vertical="center" wrapText="1"/>
    </xf>
    <xf numFmtId="10" fontId="5" fillId="2" borderId="1" xfId="9" applyNumberFormat="1" applyFont="1" applyFill="1" applyBorder="1" applyAlignment="1">
      <alignment horizontal="right" vertical="center" wrapText="1"/>
    </xf>
    <xf numFmtId="1" fontId="5" fillId="2" borderId="1" xfId="7" applyNumberFormat="1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left" vertical="center" wrapText="1"/>
    </xf>
    <xf numFmtId="0" fontId="6" fillId="2" borderId="2" xfId="4" applyFont="1" applyFill="1" applyBorder="1" applyAlignment="1">
      <alignment vertical="center" wrapText="1"/>
    </xf>
    <xf numFmtId="0" fontId="6" fillId="2" borderId="1" xfId="4" applyFont="1" applyFill="1" applyBorder="1" applyAlignment="1">
      <alignment horizontal="left" vertical="center" wrapText="1"/>
    </xf>
    <xf numFmtId="10" fontId="6" fillId="2" borderId="1" xfId="4" applyNumberFormat="1" applyFont="1" applyFill="1" applyBorder="1" applyAlignment="1">
      <alignment horizontal="left" vertical="center" wrapText="1"/>
    </xf>
    <xf numFmtId="0" fontId="5" fillId="2" borderId="2" xfId="4" applyFont="1" applyFill="1" applyBorder="1" applyAlignment="1">
      <alignment vertical="center" wrapText="1"/>
    </xf>
    <xf numFmtId="1" fontId="6" fillId="2" borderId="1" xfId="7" applyNumberFormat="1" applyFont="1" applyFill="1" applyBorder="1" applyAlignment="1">
      <alignment horizontal="left" vertical="center" wrapText="1"/>
    </xf>
    <xf numFmtId="10" fontId="6" fillId="2" borderId="1" xfId="9" applyNumberFormat="1" applyFont="1" applyFill="1" applyBorder="1" applyAlignment="1">
      <alignment horizontal="right"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1" xfId="7" applyNumberFormat="1" applyFont="1" applyFill="1" applyBorder="1" applyAlignment="1">
      <alignment horizontal="left" vertical="center" wrapText="1"/>
    </xf>
    <xf numFmtId="1" fontId="5" fillId="2" borderId="1" xfId="5" applyNumberFormat="1" applyFont="1" applyFill="1" applyBorder="1" applyAlignment="1">
      <alignment horizontal="center" vertical="center" wrapText="1"/>
    </xf>
    <xf numFmtId="15" fontId="5" fillId="2" borderId="1" xfId="5" applyNumberFormat="1" applyFont="1" applyFill="1" applyBorder="1" applyAlignment="1">
      <alignment horizontal="left" vertical="center" wrapText="1"/>
    </xf>
    <xf numFmtId="1" fontId="5" fillId="2" borderId="1" xfId="8" applyNumberFormat="1" applyFont="1" applyFill="1" applyBorder="1" applyAlignment="1">
      <alignment horizontal="center" vertical="center" wrapText="1"/>
    </xf>
    <xf numFmtId="0" fontId="5" fillId="2" borderId="1" xfId="8" applyFont="1" applyFill="1" applyBorder="1" applyAlignment="1">
      <alignment horizontal="left" vertical="center" wrapText="1"/>
    </xf>
    <xf numFmtId="1" fontId="6" fillId="2" borderId="1" xfId="8" applyNumberFormat="1" applyFont="1" applyFill="1" applyBorder="1" applyAlignment="1">
      <alignment horizontal="left" vertical="center" wrapText="1"/>
    </xf>
    <xf numFmtId="10" fontId="6" fillId="2" borderId="1" xfId="10" applyNumberFormat="1" applyFont="1" applyFill="1" applyBorder="1" applyAlignment="1">
      <alignment horizontal="right" vertical="center" wrapText="1"/>
    </xf>
    <xf numFmtId="1" fontId="5" fillId="2" borderId="1" xfId="8" applyNumberFormat="1" applyFont="1" applyFill="1" applyBorder="1" applyAlignment="1">
      <alignment horizontal="left" vertical="center" wrapText="1"/>
    </xf>
    <xf numFmtId="10" fontId="5" fillId="2" borderId="1" xfId="8" applyNumberFormat="1" applyFont="1" applyFill="1" applyBorder="1" applyAlignment="1">
      <alignment horizontal="right" vertical="center" wrapText="1"/>
    </xf>
    <xf numFmtId="0" fontId="6" fillId="2" borderId="2" xfId="7" applyFont="1" applyFill="1" applyBorder="1" applyAlignment="1">
      <alignment horizontal="left" vertical="center" wrapText="1"/>
    </xf>
    <xf numFmtId="0" fontId="6" fillId="2" borderId="1" xfId="7" applyFont="1" applyFill="1" applyBorder="1" applyAlignment="1">
      <alignment horizontal="left" vertical="center" wrapText="1"/>
    </xf>
    <xf numFmtId="15" fontId="5" fillId="2" borderId="1" xfId="4" applyNumberFormat="1" applyFont="1" applyFill="1" applyBorder="1" applyAlignment="1">
      <alignment horizontal="left" vertical="center" wrapText="1"/>
    </xf>
    <xf numFmtId="10" fontId="5" fillId="2" borderId="1" xfId="4" applyNumberFormat="1" applyFont="1" applyFill="1" applyBorder="1" applyAlignment="1">
      <alignment horizontal="right" vertical="center" wrapText="1"/>
    </xf>
    <xf numFmtId="10" fontId="5" fillId="2" borderId="1" xfId="7" applyNumberFormat="1" applyFont="1" applyFill="1" applyBorder="1" applyAlignment="1">
      <alignment horizontal="right" vertical="center" wrapText="1"/>
    </xf>
    <xf numFmtId="0" fontId="6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left" vertical="center" wrapText="1"/>
    </xf>
    <xf numFmtId="0" fontId="6" fillId="2" borderId="2" xfId="4" applyFont="1" applyFill="1" applyBorder="1" applyAlignment="1">
      <alignment horizontal="left" vertical="top" wrapText="1"/>
    </xf>
    <xf numFmtId="0" fontId="5" fillId="2" borderId="0" xfId="0" applyFont="1" applyFill="1"/>
    <xf numFmtId="0" fontId="6" fillId="2" borderId="1" xfId="6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 wrapText="1"/>
    </xf>
    <xf numFmtId="0" fontId="7" fillId="2" borderId="1" xfId="4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5" fillId="2" borderId="3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/>
    <xf numFmtId="166" fontId="5" fillId="2" borderId="1" xfId="0" applyNumberFormat="1" applyFont="1" applyFill="1" applyBorder="1"/>
    <xf numFmtId="0" fontId="5" fillId="2" borderId="4" xfId="6" applyFont="1" applyFill="1" applyBorder="1" applyAlignment="1">
      <alignment horizontal="left" vertical="center"/>
    </xf>
    <xf numFmtId="10" fontId="6" fillId="2" borderId="1" xfId="0" applyNumberFormat="1" applyFont="1" applyFill="1" applyBorder="1" applyAlignment="1">
      <alignment horizontal="left" vertical="center"/>
    </xf>
    <xf numFmtId="1" fontId="5" fillId="2" borderId="1" xfId="7" applyNumberFormat="1" applyFont="1" applyFill="1" applyBorder="1" applyAlignment="1">
      <alignment horizontal="right" vertical="center" wrapText="1"/>
    </xf>
    <xf numFmtId="1" fontId="6" fillId="2" borderId="1" xfId="4" applyNumberFormat="1" applyFont="1" applyFill="1" applyBorder="1" applyAlignment="1">
      <alignment horizontal="left" vertical="center" wrapText="1"/>
    </xf>
    <xf numFmtId="1" fontId="6" fillId="2" borderId="1" xfId="7" applyNumberFormat="1" applyFont="1" applyFill="1" applyBorder="1" applyAlignment="1">
      <alignment horizontal="right" vertical="center" wrapText="1"/>
    </xf>
    <xf numFmtId="1" fontId="6" fillId="2" borderId="1" xfId="8" applyNumberFormat="1" applyFont="1" applyFill="1" applyBorder="1" applyAlignment="1">
      <alignment horizontal="right" vertical="center" wrapText="1"/>
    </xf>
    <xf numFmtId="1" fontId="5" fillId="2" borderId="1" xfId="8" applyNumberFormat="1" applyFont="1" applyFill="1" applyBorder="1" applyAlignment="1">
      <alignment horizontal="right" vertical="center" wrapText="1"/>
    </xf>
    <xf numFmtId="1" fontId="5" fillId="2" borderId="1" xfId="4" applyNumberFormat="1" applyFont="1" applyFill="1" applyBorder="1" applyAlignment="1">
      <alignment horizontal="right" vertical="center" wrapText="1"/>
    </xf>
    <xf numFmtId="2" fontId="5" fillId="2" borderId="1" xfId="1" applyNumberFormat="1" applyFont="1" applyFill="1" applyBorder="1" applyAlignment="1">
      <alignment horizontal="right" vertical="center" wrapText="1"/>
    </xf>
    <xf numFmtId="2" fontId="6" fillId="2" borderId="1" xfId="4" applyNumberFormat="1" applyFont="1" applyFill="1" applyBorder="1" applyAlignment="1">
      <alignment horizontal="left" vertical="center" wrapText="1"/>
    </xf>
    <xf numFmtId="2" fontId="6" fillId="2" borderId="1" xfId="1" applyNumberFormat="1" applyFont="1" applyFill="1" applyBorder="1" applyAlignment="1">
      <alignment horizontal="right" vertical="center" wrapText="1"/>
    </xf>
    <xf numFmtId="2" fontId="6" fillId="2" borderId="1" xfId="2" applyNumberFormat="1" applyFont="1" applyFill="1" applyBorder="1" applyAlignment="1">
      <alignment horizontal="right" vertical="center" wrapText="1"/>
    </xf>
    <xf numFmtId="2" fontId="5" fillId="2" borderId="1" xfId="8" applyNumberFormat="1" applyFont="1" applyFill="1" applyBorder="1" applyAlignment="1">
      <alignment horizontal="right" vertical="center" wrapText="1"/>
    </xf>
    <xf numFmtId="2" fontId="5" fillId="2" borderId="1" xfId="4" applyNumberFormat="1" applyFont="1" applyFill="1" applyBorder="1" applyAlignment="1">
      <alignment horizontal="right" vertical="center" wrapText="1"/>
    </xf>
    <xf numFmtId="2" fontId="5" fillId="2" borderId="1" xfId="7" applyNumberFormat="1" applyFont="1" applyFill="1" applyBorder="1" applyAlignment="1">
      <alignment horizontal="right" vertical="center" wrapText="1"/>
    </xf>
    <xf numFmtId="0" fontId="4" fillId="0" borderId="1" xfId="8" applyFont="1" applyFill="1" applyBorder="1" applyAlignment="1">
      <alignment horizontal="center" vertical="center"/>
    </xf>
    <xf numFmtId="14" fontId="4" fillId="0" borderId="1" xfId="6" applyNumberFormat="1" applyFont="1" applyFill="1" applyBorder="1" applyAlignment="1">
      <alignment horizontal="center" vertical="center" wrapText="1"/>
    </xf>
    <xf numFmtId="0" fontId="3" fillId="2" borderId="2" xfId="6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5" fillId="2" borderId="0" xfId="0" applyFont="1" applyFill="1" applyBorder="1"/>
    <xf numFmtId="167" fontId="6" fillId="2" borderId="1" xfId="0" applyNumberFormat="1" applyFont="1" applyFill="1" applyBorder="1" applyAlignment="1">
      <alignment horizontal="left" vertical="center"/>
    </xf>
    <xf numFmtId="169" fontId="5" fillId="2" borderId="0" xfId="0" applyNumberFormat="1" applyFont="1" applyFill="1"/>
    <xf numFmtId="0" fontId="7" fillId="2" borderId="2" xfId="4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Border="1"/>
    <xf numFmtId="10" fontId="4" fillId="2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left" vertical="center"/>
    </xf>
    <xf numFmtId="169" fontId="3" fillId="2" borderId="1" xfId="3" applyNumberFormat="1" applyFont="1" applyFill="1" applyBorder="1"/>
    <xf numFmtId="0" fontId="3" fillId="2" borderId="1" xfId="0" applyFont="1" applyFill="1" applyBorder="1"/>
    <xf numFmtId="0" fontId="3" fillId="2" borderId="1" xfId="6" applyFont="1" applyFill="1" applyBorder="1" applyAlignment="1">
      <alignment horizontal="left" vertical="center"/>
    </xf>
    <xf numFmtId="166" fontId="3" fillId="2" borderId="1" xfId="0" applyNumberFormat="1" applyFont="1" applyFill="1" applyBorder="1"/>
    <xf numFmtId="0" fontId="4" fillId="2" borderId="1" xfId="6" applyFont="1" applyFill="1" applyBorder="1" applyAlignment="1">
      <alignment horizontal="center" vertical="center"/>
    </xf>
    <xf numFmtId="0" fontId="4" fillId="2" borderId="1" xfId="6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/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10" fontId="4" fillId="2" borderId="1" xfId="9" applyNumberFormat="1" applyFont="1" applyFill="1" applyBorder="1" applyAlignment="1">
      <alignment horizontal="right" vertical="center" wrapText="1"/>
    </xf>
    <xf numFmtId="2" fontId="4" fillId="2" borderId="1" xfId="1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left" vertical="center" wrapText="1"/>
    </xf>
    <xf numFmtId="0" fontId="4" fillId="2" borderId="2" xfId="4" applyFont="1" applyFill="1" applyBorder="1" applyAlignment="1">
      <alignment horizontal="left" vertical="top" wrapText="1"/>
    </xf>
    <xf numFmtId="0" fontId="3" fillId="2" borderId="1" xfId="7" applyFont="1" applyFill="1" applyBorder="1" applyAlignment="1">
      <alignment horizontal="left" vertical="center" wrapText="1"/>
    </xf>
    <xf numFmtId="1" fontId="3" fillId="2" borderId="1" xfId="7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right" vertical="center" wrapText="1"/>
    </xf>
    <xf numFmtId="2" fontId="3" fillId="2" borderId="1" xfId="1" applyNumberFormat="1" applyFont="1" applyFill="1" applyBorder="1" applyAlignment="1">
      <alignment horizontal="right" vertical="center" wrapText="1"/>
    </xf>
    <xf numFmtId="1" fontId="3" fillId="2" borderId="1" xfId="7" applyNumberFormat="1" applyFont="1" applyFill="1" applyBorder="1" applyAlignment="1">
      <alignment horizontal="right" vertical="center" wrapText="1"/>
    </xf>
    <xf numFmtId="0" fontId="3" fillId="2" borderId="1" xfId="7" applyFont="1" applyFill="1" applyBorder="1" applyAlignment="1">
      <alignment vertical="center" wrapText="1"/>
    </xf>
    <xf numFmtId="0" fontId="3" fillId="2" borderId="2" xfId="7" applyFont="1" applyFill="1" applyBorder="1" applyAlignment="1">
      <alignment horizontal="left" vertical="center" wrapText="1"/>
    </xf>
    <xf numFmtId="10" fontId="3" fillId="2" borderId="1" xfId="7" applyNumberFormat="1" applyFont="1" applyFill="1" applyBorder="1" applyAlignment="1">
      <alignment horizontal="right" vertical="center" wrapText="1"/>
    </xf>
    <xf numFmtId="2" fontId="3" fillId="2" borderId="1" xfId="7" applyNumberFormat="1" applyFont="1" applyFill="1" applyBorder="1" applyAlignment="1">
      <alignment horizontal="right" vertical="center" wrapText="1"/>
    </xf>
    <xf numFmtId="0" fontId="4" fillId="2" borderId="1" xfId="7" applyFont="1" applyFill="1" applyBorder="1" applyAlignment="1">
      <alignment horizontal="left" vertical="center" wrapText="1"/>
    </xf>
    <xf numFmtId="0" fontId="4" fillId="2" borderId="2" xfId="4" applyFont="1" applyFill="1" applyBorder="1" applyAlignment="1">
      <alignment vertical="center" wrapText="1"/>
    </xf>
    <xf numFmtId="10" fontId="4" fillId="2" borderId="1" xfId="4" applyNumberFormat="1" applyFont="1" applyFill="1" applyBorder="1" applyAlignment="1">
      <alignment horizontal="left" vertical="center" wrapText="1"/>
    </xf>
    <xf numFmtId="2" fontId="4" fillId="2" borderId="1" xfId="4" applyNumberFormat="1" applyFont="1" applyFill="1" applyBorder="1" applyAlignment="1">
      <alignment horizontal="left" vertical="center" wrapText="1"/>
    </xf>
    <xf numFmtId="1" fontId="4" fillId="2" borderId="1" xfId="4" applyNumberFormat="1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3" fillId="2" borderId="2" xfId="7" applyFont="1" applyFill="1" applyBorder="1" applyAlignment="1">
      <alignment vertical="center" wrapText="1"/>
    </xf>
    <xf numFmtId="1" fontId="3" fillId="2" borderId="1" xfId="7" applyNumberFormat="1" applyFont="1" applyFill="1" applyBorder="1" applyAlignment="1">
      <alignment horizontal="left" vertical="center" wrapText="1"/>
    </xf>
    <xf numFmtId="15" fontId="4" fillId="2" borderId="2" xfId="7" applyNumberFormat="1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1" fontId="3" fillId="2" borderId="1" xfId="4" applyNumberFormat="1" applyFont="1" applyFill="1" applyBorder="1" applyAlignment="1">
      <alignment horizontal="center" vertical="center" wrapText="1"/>
    </xf>
    <xf numFmtId="0" fontId="3" fillId="2" borderId="1" xfId="7" applyNumberFormat="1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vertical="center" wrapText="1"/>
    </xf>
    <xf numFmtId="0" fontId="4" fillId="2" borderId="2" xfId="7" applyFont="1" applyFill="1" applyBorder="1" applyAlignment="1">
      <alignment horizontal="left" vertical="center" wrapText="1"/>
    </xf>
    <xf numFmtId="0" fontId="4" fillId="2" borderId="2" xfId="7" applyFont="1" applyFill="1" applyBorder="1" applyAlignment="1">
      <alignment vertical="center" wrapText="1"/>
    </xf>
    <xf numFmtId="15" fontId="3" fillId="2" borderId="1" xfId="4" applyNumberFormat="1" applyFont="1" applyFill="1" applyBorder="1" applyAlignment="1">
      <alignment horizontal="left" vertical="center" wrapText="1"/>
    </xf>
    <xf numFmtId="10" fontId="3" fillId="2" borderId="1" xfId="4" applyNumberFormat="1" applyFont="1" applyFill="1" applyBorder="1" applyAlignment="1">
      <alignment horizontal="right" vertical="center" wrapText="1"/>
    </xf>
    <xf numFmtId="2" fontId="3" fillId="2" borderId="1" xfId="4" applyNumberFormat="1" applyFont="1" applyFill="1" applyBorder="1" applyAlignment="1">
      <alignment horizontal="right" vertical="center" wrapText="1"/>
    </xf>
    <xf numFmtId="1" fontId="3" fillId="2" borderId="1" xfId="4" applyNumberFormat="1" applyFont="1" applyFill="1" applyBorder="1" applyAlignment="1">
      <alignment horizontal="right" vertical="center" wrapText="1"/>
    </xf>
    <xf numFmtId="10" fontId="3" fillId="2" borderId="1" xfId="8" applyNumberFormat="1" applyFont="1" applyFill="1" applyBorder="1" applyAlignment="1">
      <alignment horizontal="right" vertical="center" wrapText="1"/>
    </xf>
    <xf numFmtId="2" fontId="3" fillId="2" borderId="1" xfId="8" applyNumberFormat="1" applyFont="1" applyFill="1" applyBorder="1" applyAlignment="1">
      <alignment horizontal="right" vertical="center" wrapText="1"/>
    </xf>
    <xf numFmtId="1" fontId="3" fillId="2" borderId="1" xfId="8" applyNumberFormat="1" applyFont="1" applyFill="1" applyBorder="1" applyAlignment="1">
      <alignment horizontal="right" vertical="center" wrapText="1"/>
    </xf>
    <xf numFmtId="1" fontId="3" fillId="2" borderId="1" xfId="8" applyNumberFormat="1" applyFont="1" applyFill="1" applyBorder="1" applyAlignment="1">
      <alignment horizontal="left" vertical="center" wrapText="1"/>
    </xf>
    <xf numFmtId="0" fontId="3" fillId="2" borderId="1" xfId="8" applyFont="1" applyFill="1" applyBorder="1" applyAlignment="1">
      <alignment horizontal="left" vertical="center" wrapText="1"/>
    </xf>
    <xf numFmtId="1" fontId="3" fillId="2" borderId="1" xfId="8" applyNumberFormat="1" applyFont="1" applyFill="1" applyBorder="1" applyAlignment="1">
      <alignment horizontal="center" vertical="center" wrapText="1"/>
    </xf>
    <xf numFmtId="10" fontId="4" fillId="2" borderId="1" xfId="10" applyNumberFormat="1" applyFont="1" applyFill="1" applyBorder="1" applyAlignment="1">
      <alignment horizontal="right" vertical="center" wrapText="1"/>
    </xf>
    <xf numFmtId="2" fontId="4" fillId="2" borderId="1" xfId="2" applyNumberFormat="1" applyFont="1" applyFill="1" applyBorder="1" applyAlignment="1">
      <alignment horizontal="right" vertical="center" wrapText="1"/>
    </xf>
    <xf numFmtId="1" fontId="4" fillId="2" borderId="1" xfId="8" applyNumberFormat="1" applyFont="1" applyFill="1" applyBorder="1" applyAlignment="1">
      <alignment horizontal="right" vertical="center" wrapText="1"/>
    </xf>
    <xf numFmtId="1" fontId="4" fillId="2" borderId="1" xfId="8" applyNumberFormat="1" applyFont="1" applyFill="1" applyBorder="1" applyAlignment="1">
      <alignment horizontal="left" vertical="center" wrapText="1"/>
    </xf>
    <xf numFmtId="15" fontId="3" fillId="2" borderId="1" xfId="5" applyNumberFormat="1" applyFont="1" applyFill="1" applyBorder="1" applyAlignment="1">
      <alignment horizontal="left" vertical="center" wrapText="1"/>
    </xf>
    <xf numFmtId="1" fontId="3" fillId="2" borderId="1" xfId="5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0" fontId="5" fillId="2" borderId="1" xfId="7" applyNumberFormat="1" applyFont="1" applyFill="1" applyBorder="1" applyAlignment="1">
      <alignment horizontal="right" vertical="center" wrapText="1"/>
    </xf>
    <xf numFmtId="0" fontId="5" fillId="2" borderId="1" xfId="6" applyFont="1" applyFill="1" applyBorder="1" applyAlignment="1">
      <alignment horizontal="left" vertical="center"/>
    </xf>
    <xf numFmtId="169" fontId="5" fillId="2" borderId="1" xfId="0" applyNumberFormat="1" applyFont="1" applyFill="1" applyBorder="1"/>
    <xf numFmtId="0" fontId="6" fillId="2" borderId="0" xfId="0" applyFont="1" applyFill="1" applyBorder="1"/>
    <xf numFmtId="170" fontId="5" fillId="2" borderId="1" xfId="1" applyNumberFormat="1" applyFont="1" applyFill="1" applyBorder="1" applyAlignment="1">
      <alignment horizontal="right" vertical="center" wrapText="1"/>
    </xf>
    <xf numFmtId="170" fontId="6" fillId="2" borderId="1" xfId="7" applyNumberFormat="1" applyFont="1" applyFill="1" applyBorder="1" applyAlignment="1">
      <alignment horizontal="right" vertical="center" wrapText="1"/>
    </xf>
    <xf numFmtId="170" fontId="6" fillId="2" borderId="1" xfId="1" applyNumberFormat="1" applyFont="1" applyFill="1" applyBorder="1" applyAlignment="1">
      <alignment horizontal="right" vertical="center" wrapText="1"/>
    </xf>
    <xf numFmtId="171" fontId="5" fillId="2" borderId="1" xfId="7" applyNumberFormat="1" applyFont="1" applyFill="1" applyBorder="1" applyAlignment="1">
      <alignment horizontal="right" vertical="center" wrapText="1"/>
    </xf>
    <xf numFmtId="2" fontId="5" fillId="2" borderId="0" xfId="0" applyNumberFormat="1" applyFont="1" applyFill="1"/>
    <xf numFmtId="168" fontId="5" fillId="2" borderId="1" xfId="9" applyNumberFormat="1" applyFont="1" applyFill="1" applyBorder="1" applyAlignment="1">
      <alignment horizontal="right" vertical="center" wrapText="1"/>
    </xf>
    <xf numFmtId="168" fontId="6" fillId="2" borderId="1" xfId="9" applyNumberFormat="1" applyFont="1" applyFill="1" applyBorder="1" applyAlignment="1">
      <alignment horizontal="right" vertical="center" wrapText="1"/>
    </xf>
    <xf numFmtId="172" fontId="5" fillId="2" borderId="0" xfId="0" applyNumberFormat="1" applyFont="1" applyFill="1"/>
    <xf numFmtId="173" fontId="5" fillId="2" borderId="0" xfId="0" applyNumberFormat="1" applyFont="1" applyFill="1"/>
    <xf numFmtId="174" fontId="5" fillId="2" borderId="1" xfId="7" applyNumberFormat="1" applyFont="1" applyFill="1" applyBorder="1" applyAlignment="1">
      <alignment horizontal="right" vertical="center" wrapText="1"/>
    </xf>
    <xf numFmtId="10" fontId="5" fillId="2" borderId="0" xfId="0" applyNumberFormat="1" applyFont="1" applyFill="1"/>
    <xf numFmtId="168" fontId="5" fillId="2" borderId="1" xfId="7" applyNumberFormat="1" applyFont="1" applyFill="1" applyBorder="1" applyAlignment="1">
      <alignment horizontal="right" vertical="center" wrapText="1"/>
    </xf>
    <xf numFmtId="175" fontId="5" fillId="2" borderId="1" xfId="7" applyNumberFormat="1" applyFont="1" applyFill="1" applyBorder="1" applyAlignment="1">
      <alignment horizontal="right" vertical="center" wrapText="1"/>
    </xf>
    <xf numFmtId="0" fontId="10" fillId="0" borderId="0" xfId="0" applyFont="1"/>
    <xf numFmtId="0" fontId="11" fillId="2" borderId="1" xfId="4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0" borderId="8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top" wrapText="1"/>
    </xf>
    <xf numFmtId="10" fontId="15" fillId="0" borderId="1" xfId="0" applyNumberFormat="1" applyFont="1" applyBorder="1" applyAlignment="1">
      <alignment horizontal="righ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left" vertical="top" wrapText="1"/>
    </xf>
    <xf numFmtId="4" fontId="16" fillId="0" borderId="1" xfId="0" applyNumberFormat="1" applyFont="1" applyBorder="1" applyAlignment="1">
      <alignment horizontal="right" vertical="top" wrapText="1"/>
    </xf>
    <xf numFmtId="10" fontId="16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center"/>
    </xf>
    <xf numFmtId="10" fontId="16" fillId="0" borderId="1" xfId="12" applyNumberFormat="1" applyFont="1" applyBorder="1" applyAlignment="1">
      <alignment horizontal="right" vertical="top" wrapText="1"/>
    </xf>
    <xf numFmtId="4" fontId="10" fillId="0" borderId="0" xfId="0" applyNumberFormat="1" applyFont="1"/>
    <xf numFmtId="0" fontId="1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right" vertical="top" wrapText="1"/>
    </xf>
    <xf numFmtId="0" fontId="17" fillId="0" borderId="0" xfId="0" applyFont="1"/>
    <xf numFmtId="4" fontId="17" fillId="0" borderId="0" xfId="0" applyNumberFormat="1" applyFont="1"/>
    <xf numFmtId="10" fontId="10" fillId="0" borderId="0" xfId="0" applyNumberFormat="1" applyFont="1"/>
    <xf numFmtId="4" fontId="14" fillId="0" borderId="1" xfId="0" applyNumberFormat="1" applyFont="1" applyBorder="1" applyAlignment="1">
      <alignment horizontal="right" vertical="top" wrapText="1"/>
    </xf>
    <xf numFmtId="10" fontId="14" fillId="0" borderId="1" xfId="12" applyNumberFormat="1" applyFont="1" applyBorder="1" applyAlignment="1">
      <alignment horizontal="right" vertical="top" wrapText="1"/>
    </xf>
    <xf numFmtId="10" fontId="14" fillId="0" borderId="1" xfId="0" applyNumberFormat="1" applyFont="1" applyBorder="1" applyAlignment="1">
      <alignment horizontal="right" vertical="top" wrapText="1"/>
    </xf>
    <xf numFmtId="0" fontId="10" fillId="0" borderId="0" xfId="12" applyNumberFormat="1" applyFont="1"/>
    <xf numFmtId="3" fontId="10" fillId="0" borderId="0" xfId="0" applyNumberFormat="1" applyFont="1"/>
    <xf numFmtId="10" fontId="10" fillId="0" borderId="0" xfId="12" applyNumberFormat="1" applyFont="1"/>
    <xf numFmtId="10" fontId="15" fillId="0" borderId="1" xfId="12" applyNumberFormat="1" applyFont="1" applyBorder="1" applyAlignment="1">
      <alignment horizontal="right" vertical="top" wrapText="1"/>
    </xf>
    <xf numFmtId="0" fontId="18" fillId="0" borderId="1" xfId="0" applyFont="1" applyBorder="1"/>
    <xf numFmtId="2" fontId="15" fillId="0" borderId="1" xfId="0" applyNumberFormat="1" applyFont="1" applyBorder="1" applyAlignment="1">
      <alignment horizontal="right" vertical="top" wrapText="1"/>
    </xf>
    <xf numFmtId="2" fontId="16" fillId="0" borderId="1" xfId="0" applyNumberFormat="1" applyFont="1" applyBorder="1" applyAlignment="1">
      <alignment horizontal="right" vertical="top" wrapText="1"/>
    </xf>
    <xf numFmtId="10" fontId="13" fillId="0" borderId="1" xfId="0" applyNumberFormat="1" applyFont="1" applyBorder="1" applyAlignment="1">
      <alignment horizontal="right" vertical="top" wrapText="1"/>
    </xf>
    <xf numFmtId="0" fontId="14" fillId="0" borderId="1" xfId="0" applyFont="1" applyBorder="1"/>
    <xf numFmtId="4" fontId="16" fillId="0" borderId="1" xfId="0" applyNumberFormat="1" applyFont="1" applyBorder="1" applyAlignment="1">
      <alignment horizontal="left" vertical="top" wrapText="1"/>
    </xf>
    <xf numFmtId="10" fontId="16" fillId="0" borderId="1" xfId="0" applyNumberFormat="1" applyFont="1" applyBorder="1" applyAlignment="1">
      <alignment horizontal="left" vertical="top" wrapText="1"/>
    </xf>
    <xf numFmtId="0" fontId="13" fillId="0" borderId="0" xfId="0" applyFont="1"/>
    <xf numFmtId="176" fontId="13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20" fillId="0" borderId="0" xfId="0" applyFont="1"/>
    <xf numFmtId="4" fontId="20" fillId="0" borderId="0" xfId="0" applyNumberFormat="1" applyFont="1"/>
    <xf numFmtId="10" fontId="13" fillId="0" borderId="0" xfId="0" applyNumberFormat="1" applyFont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177" fontId="22" fillId="0" borderId="1" xfId="6" applyNumberFormat="1" applyFont="1" applyBorder="1" applyAlignment="1">
      <alignment horizontal="center" wrapText="1"/>
    </xf>
    <xf numFmtId="0" fontId="21" fillId="0" borderId="1" xfId="0" applyFont="1" applyBorder="1"/>
    <xf numFmtId="178" fontId="21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" fontId="13" fillId="0" borderId="0" xfId="0" applyNumberFormat="1" applyFont="1"/>
    <xf numFmtId="0" fontId="21" fillId="0" borderId="0" xfId="0" applyFont="1"/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/>
    <xf numFmtId="4" fontId="13" fillId="0" borderId="1" xfId="0" applyNumberFormat="1" applyFont="1" applyBorder="1" applyAlignment="1">
      <alignment horizontal="right" vertical="top" wrapText="1"/>
    </xf>
    <xf numFmtId="179" fontId="13" fillId="0" borderId="0" xfId="0" applyNumberFormat="1" applyFont="1" applyAlignment="1">
      <alignment horizontal="left" vertical="top" wrapText="1"/>
    </xf>
    <xf numFmtId="180" fontId="10" fillId="0" borderId="0" xfId="0" applyNumberFormat="1" applyFont="1"/>
    <xf numFmtId="0" fontId="13" fillId="0" borderId="0" xfId="0" applyFont="1" applyAlignment="1">
      <alignment horizontal="right"/>
    </xf>
    <xf numFmtId="0" fontId="8" fillId="0" borderId="0" xfId="13"/>
    <xf numFmtId="0" fontId="11" fillId="0" borderId="1" xfId="5" applyFont="1" applyBorder="1" applyAlignment="1">
      <alignment horizontal="center" vertical="center" wrapText="1"/>
    </xf>
    <xf numFmtId="0" fontId="13" fillId="0" borderId="1" xfId="14" applyFont="1" applyBorder="1" applyProtection="1">
      <protection locked="0"/>
    </xf>
    <xf numFmtId="0" fontId="14" fillId="0" borderId="1" xfId="14" applyFont="1" applyBorder="1" applyAlignment="1" applyProtection="1">
      <alignment wrapText="1"/>
      <protection locked="0"/>
    </xf>
    <xf numFmtId="0" fontId="13" fillId="0" borderId="1" xfId="14" applyFont="1" applyBorder="1" applyAlignment="1">
      <alignment horizontal="right"/>
    </xf>
    <xf numFmtId="0" fontId="13" fillId="0" borderId="1" xfId="14" applyFont="1" applyBorder="1"/>
    <xf numFmtId="0" fontId="13" fillId="0" borderId="1" xfId="14" applyFont="1" applyBorder="1" applyAlignment="1">
      <alignment horizontal="center"/>
    </xf>
    <xf numFmtId="0" fontId="20" fillId="0" borderId="1" xfId="13" applyFont="1" applyBorder="1"/>
    <xf numFmtId="0" fontId="20" fillId="0" borderId="1" xfId="13" applyFont="1" applyBorder="1" applyAlignment="1">
      <alignment wrapText="1"/>
    </xf>
    <xf numFmtId="4" fontId="20" fillId="0" borderId="1" xfId="13" applyNumberFormat="1" applyFont="1" applyBorder="1"/>
    <xf numFmtId="181" fontId="20" fillId="0" borderId="1" xfId="13" applyNumberFormat="1" applyFont="1" applyBorder="1"/>
    <xf numFmtId="43" fontId="20" fillId="0" borderId="1" xfId="11" applyFont="1" applyBorder="1"/>
    <xf numFmtId="2" fontId="13" fillId="0" borderId="1" xfId="14" applyNumberFormat="1" applyFont="1" applyBorder="1" applyAlignment="1">
      <alignment horizontal="right"/>
    </xf>
    <xf numFmtId="4" fontId="8" fillId="0" borderId="0" xfId="13" applyNumberFormat="1"/>
    <xf numFmtId="2" fontId="0" fillId="0" borderId="0" xfId="0" applyNumberFormat="1"/>
    <xf numFmtId="181" fontId="20" fillId="0" borderId="0" xfId="13" applyNumberFormat="1" applyFont="1"/>
    <xf numFmtId="0" fontId="8" fillId="0" borderId="1" xfId="13" applyBorder="1"/>
    <xf numFmtId="0" fontId="14" fillId="0" borderId="1" xfId="5" applyFont="1" applyBorder="1" applyAlignment="1">
      <alignment vertical="center" wrapText="1"/>
    </xf>
    <xf numFmtId="164" fontId="14" fillId="0" borderId="1" xfId="1" applyFont="1" applyBorder="1" applyAlignment="1">
      <alignment vertical="center" wrapText="1"/>
    </xf>
    <xf numFmtId="2" fontId="14" fillId="0" borderId="1" xfId="14" applyNumberFormat="1" applyFont="1" applyBorder="1" applyAlignment="1">
      <alignment horizontal="right" vertical="center"/>
    </xf>
    <xf numFmtId="10" fontId="8" fillId="0" borderId="0" xfId="13" applyNumberFormat="1"/>
    <xf numFmtId="164" fontId="11" fillId="0" borderId="0" xfId="1" applyFont="1" applyAlignment="1">
      <alignment vertical="center" wrapText="1"/>
    </xf>
    <xf numFmtId="164" fontId="13" fillId="0" borderId="1" xfId="1" applyFont="1" applyBorder="1" applyAlignment="1">
      <alignment horizontal="right"/>
    </xf>
    <xf numFmtId="0" fontId="14" fillId="0" borderId="1" xfId="14" applyFont="1" applyBorder="1" applyProtection="1">
      <protection locked="0"/>
    </xf>
    <xf numFmtId="164" fontId="13" fillId="0" borderId="1" xfId="1" applyFont="1" applyBorder="1" applyAlignment="1" applyProtection="1">
      <alignment horizontal="right"/>
      <protection locked="0"/>
    </xf>
    <xf numFmtId="0" fontId="13" fillId="0" borderId="1" xfId="13" applyFont="1" applyBorder="1"/>
    <xf numFmtId="164" fontId="13" fillId="0" borderId="1" xfId="1" applyFont="1" applyBorder="1"/>
    <xf numFmtId="0" fontId="14" fillId="0" borderId="1" xfId="14" applyFont="1" applyBorder="1"/>
    <xf numFmtId="164" fontId="14" fillId="0" borderId="1" xfId="1" applyFont="1" applyBorder="1" applyAlignment="1">
      <alignment horizontal="right"/>
    </xf>
    <xf numFmtId="2" fontId="14" fillId="0" borderId="1" xfId="9" applyNumberFormat="1" applyFont="1" applyBorder="1" applyAlignment="1">
      <alignment horizontal="right"/>
    </xf>
    <xf numFmtId="43" fontId="8" fillId="0" borderId="0" xfId="13" applyNumberFormat="1"/>
    <xf numFmtId="0" fontId="8" fillId="0" borderId="0" xfId="14" applyProtection="1">
      <protection locked="0"/>
    </xf>
    <xf numFmtId="2" fontId="14" fillId="0" borderId="1" xfId="14" applyNumberFormat="1" applyFont="1" applyBorder="1" applyAlignment="1">
      <alignment horizontal="right"/>
    </xf>
    <xf numFmtId="4" fontId="26" fillId="0" borderId="0" xfId="0" applyNumberFormat="1" applyFont="1"/>
    <xf numFmtId="0" fontId="20" fillId="0" borderId="0" xfId="13" applyFont="1"/>
    <xf numFmtId="43" fontId="20" fillId="0" borderId="0" xfId="13" applyNumberFormat="1" applyFont="1"/>
    <xf numFmtId="0" fontId="27" fillId="0" borderId="0" xfId="13" applyFont="1"/>
    <xf numFmtId="0" fontId="22" fillId="0" borderId="0" xfId="6" applyFont="1" applyAlignment="1">
      <alignment horizontal="left" vertical="center" wrapText="1"/>
    </xf>
    <xf numFmtId="0" fontId="28" fillId="0" borderId="0" xfId="6" applyFont="1" applyAlignment="1">
      <alignment vertical="center"/>
    </xf>
    <xf numFmtId="4" fontId="29" fillId="0" borderId="0" xfId="13" applyNumberFormat="1" applyFont="1"/>
    <xf numFmtId="2" fontId="28" fillId="0" borderId="0" xfId="6" applyNumberFormat="1" applyFont="1" applyAlignment="1">
      <alignment vertical="center"/>
    </xf>
    <xf numFmtId="0" fontId="13" fillId="0" borderId="0" xfId="7" applyFont="1" applyAlignment="1">
      <alignment vertical="center"/>
    </xf>
    <xf numFmtId="0" fontId="28" fillId="0" borderId="0" xfId="6" applyFont="1" applyAlignment="1">
      <alignment horizontal="left" vertical="center"/>
    </xf>
    <xf numFmtId="0" fontId="28" fillId="0" borderId="1" xfId="6" applyFont="1" applyBorder="1" applyAlignment="1">
      <alignment vertical="center"/>
    </xf>
    <xf numFmtId="0" fontId="14" fillId="0" borderId="1" xfId="7" applyFont="1" applyBorder="1" applyAlignment="1">
      <alignment horizontal="center" vertical="center"/>
    </xf>
    <xf numFmtId="0" fontId="22" fillId="0" borderId="0" xfId="6" applyFont="1" applyAlignment="1">
      <alignment vertical="center"/>
    </xf>
    <xf numFmtId="0" fontId="14" fillId="0" borderId="1" xfId="7" applyFont="1" applyBorder="1" applyAlignment="1">
      <alignment vertical="center"/>
    </xf>
    <xf numFmtId="177" fontId="22" fillId="0" borderId="1" xfId="6" applyNumberFormat="1" applyFont="1" applyBorder="1" applyAlignment="1">
      <alignment horizontal="center"/>
    </xf>
    <xf numFmtId="14" fontId="22" fillId="0" borderId="0" xfId="6" applyNumberFormat="1" applyFont="1" applyAlignment="1">
      <alignment horizontal="center"/>
    </xf>
    <xf numFmtId="0" fontId="28" fillId="0" borderId="1" xfId="6" applyFont="1" applyBorder="1" applyAlignment="1">
      <alignment horizontal="left" vertical="center"/>
    </xf>
    <xf numFmtId="178" fontId="20" fillId="0" borderId="1" xfId="13" applyNumberFormat="1" applyFont="1" applyBorder="1"/>
    <xf numFmtId="178" fontId="20" fillId="0" borderId="0" xfId="13" applyNumberFormat="1" applyFont="1"/>
    <xf numFmtId="0" fontId="13" fillId="0" borderId="0" xfId="6" applyFont="1" applyAlignment="1">
      <alignment horizontal="center" vertical="center"/>
    </xf>
    <xf numFmtId="0" fontId="28" fillId="0" borderId="0" xfId="6" quotePrefix="1" applyFont="1" applyAlignment="1">
      <alignment vertical="center"/>
    </xf>
    <xf numFmtId="0" fontId="13" fillId="0" borderId="0" xfId="13" applyFont="1" applyAlignment="1">
      <alignment vertical="center" wrapText="1"/>
    </xf>
    <xf numFmtId="0" fontId="20" fillId="0" borderId="0" xfId="0" applyFont="1" applyFill="1"/>
    <xf numFmtId="0" fontId="18" fillId="0" borderId="0" xfId="0" applyFont="1" applyFill="1" applyAlignment="1">
      <alignment horizontal="right"/>
    </xf>
    <xf numFmtId="0" fontId="24" fillId="0" borderId="0" xfId="0" applyFont="1" applyFill="1"/>
    <xf numFmtId="0" fontId="22" fillId="0" borderId="0" xfId="0" applyFont="1" applyFill="1"/>
    <xf numFmtId="0" fontId="22" fillId="0" borderId="1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left" vertical="top"/>
    </xf>
    <xf numFmtId="0" fontId="28" fillId="0" borderId="1" xfId="0" applyFont="1" applyFill="1" applyBorder="1" applyAlignment="1">
      <alignment horizontal="center" vertical="top"/>
    </xf>
    <xf numFmtId="2" fontId="28" fillId="0" borderId="1" xfId="0" applyNumberFormat="1" applyFont="1" applyFill="1" applyBorder="1" applyAlignment="1">
      <alignment horizontal="right" vertical="top" wrapText="1"/>
    </xf>
    <xf numFmtId="4" fontId="28" fillId="0" borderId="1" xfId="0" applyNumberFormat="1" applyFont="1" applyFill="1" applyBorder="1" applyAlignment="1">
      <alignment horizontal="right" vertical="top" wrapText="1"/>
    </xf>
    <xf numFmtId="0" fontId="0" fillId="0" borderId="0" xfId="0" applyProtection="1">
      <protection locked="0"/>
    </xf>
    <xf numFmtId="0" fontId="28" fillId="0" borderId="10" xfId="0" applyFont="1" applyFill="1" applyBorder="1" applyAlignment="1">
      <alignment horizontal="center"/>
    </xf>
    <xf numFmtId="0" fontId="13" fillId="0" borderId="10" xfId="0" applyFont="1" applyFill="1" applyBorder="1" applyAlignment="1" applyProtection="1">
      <alignment horizontal="center"/>
      <protection locked="0"/>
    </xf>
    <xf numFmtId="0" fontId="28" fillId="0" borderId="10" xfId="0" applyFont="1" applyFill="1" applyBorder="1" applyAlignment="1">
      <alignment horizontal="center" vertical="top"/>
    </xf>
    <xf numFmtId="164" fontId="13" fillId="0" borderId="10" xfId="3" applyFont="1" applyFill="1" applyBorder="1" applyAlignment="1" applyProtection="1">
      <alignment horizontal="center"/>
      <protection locked="0"/>
    </xf>
    <xf numFmtId="0" fontId="22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170" fontId="3" fillId="2" borderId="1" xfId="9" applyNumberFormat="1" applyFont="1" applyFill="1" applyBorder="1" applyAlignment="1">
      <alignment horizontal="center" vertical="center" wrapText="1"/>
    </xf>
    <xf numFmtId="0" fontId="13" fillId="0" borderId="1" xfId="0" applyFont="1" applyFill="1" applyBorder="1"/>
    <xf numFmtId="0" fontId="13" fillId="0" borderId="1" xfId="3" applyNumberFormat="1" applyFont="1" applyFill="1" applyBorder="1" applyAlignment="1">
      <alignment horizontal="center"/>
    </xf>
    <xf numFmtId="4" fontId="13" fillId="0" borderId="1" xfId="3" applyNumberFormat="1" applyFont="1" applyFill="1" applyBorder="1"/>
    <xf numFmtId="164" fontId="13" fillId="0" borderId="1" xfId="3" applyFont="1" applyFill="1" applyBorder="1"/>
    <xf numFmtId="164" fontId="13" fillId="0" borderId="11" xfId="3" applyFont="1" applyFill="1" applyBorder="1"/>
    <xf numFmtId="164" fontId="13" fillId="0" borderId="0" xfId="0" applyNumberFormat="1" applyFont="1" applyFill="1"/>
    <xf numFmtId="4" fontId="20" fillId="0" borderId="0" xfId="0" applyNumberFormat="1" applyFont="1" applyFill="1"/>
    <xf numFmtId="0" fontId="28" fillId="0" borderId="1" xfId="0" applyFont="1" applyFill="1" applyBorder="1"/>
    <xf numFmtId="0" fontId="13" fillId="0" borderId="1" xfId="0" applyFont="1" applyFill="1" applyBorder="1" applyAlignment="1">
      <alignment vertical="top" wrapText="1"/>
    </xf>
    <xf numFmtId="0" fontId="20" fillId="0" borderId="1" xfId="0" applyNumberFormat="1" applyFont="1" applyFill="1" applyBorder="1" applyAlignment="1">
      <alignment horizontal="center"/>
    </xf>
    <xf numFmtId="4" fontId="28" fillId="0" borderId="1" xfId="0" applyNumberFormat="1" applyFont="1" applyFill="1" applyBorder="1" applyAlignment="1">
      <alignment horizontal="right"/>
    </xf>
    <xf numFmtId="4" fontId="28" fillId="0" borderId="1" xfId="3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left" vertical="top"/>
    </xf>
    <xf numFmtId="37" fontId="13" fillId="0" borderId="0" xfId="3" applyNumberFormat="1" applyFont="1" applyFill="1" applyBorder="1" applyAlignment="1">
      <alignment horizontal="center"/>
    </xf>
    <xf numFmtId="164" fontId="13" fillId="0" borderId="0" xfId="3" applyFont="1" applyFill="1" applyBorder="1"/>
    <xf numFmtId="182" fontId="20" fillId="0" borderId="0" xfId="0" applyNumberFormat="1" applyFont="1" applyFill="1"/>
    <xf numFmtId="164" fontId="20" fillId="0" borderId="0" xfId="0" applyNumberFormat="1" applyFont="1" applyFill="1"/>
    <xf numFmtId="164" fontId="24" fillId="0" borderId="0" xfId="0" applyNumberFormat="1" applyFont="1" applyFill="1"/>
    <xf numFmtId="0" fontId="13" fillId="0" borderId="1" xfId="0" applyFont="1" applyFill="1" applyBorder="1" applyAlignment="1"/>
    <xf numFmtId="0" fontId="28" fillId="0" borderId="1" xfId="0" applyFont="1" applyFill="1" applyBorder="1" applyAlignment="1">
      <alignment vertical="top" wrapText="1"/>
    </xf>
    <xf numFmtId="2" fontId="28" fillId="0" borderId="1" xfId="0" applyNumberFormat="1" applyFont="1" applyFill="1" applyBorder="1" applyAlignment="1">
      <alignment vertical="top" wrapText="1"/>
    </xf>
    <xf numFmtId="164" fontId="28" fillId="0" borderId="1" xfId="3" applyFont="1" applyFill="1" applyBorder="1" applyAlignment="1"/>
    <xf numFmtId="0" fontId="28" fillId="0" borderId="0" xfId="0" applyFont="1" applyFill="1" applyBorder="1"/>
    <xf numFmtId="0" fontId="13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center" vertical="top"/>
    </xf>
    <xf numFmtId="164" fontId="13" fillId="0" borderId="0" xfId="3" applyFont="1" applyFill="1" applyBorder="1" applyAlignment="1" applyProtection="1">
      <alignment horizontal="left"/>
      <protection locked="0"/>
    </xf>
    <xf numFmtId="4" fontId="13" fillId="0" borderId="0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1" xfId="0" applyFont="1" applyFill="1" applyBorder="1" applyAlignment="1">
      <alignment horizontal="center"/>
    </xf>
    <xf numFmtId="164" fontId="28" fillId="0" borderId="1" xfId="3" applyFont="1" applyFill="1" applyBorder="1" applyAlignment="1">
      <alignment horizontal="center" vertical="top" wrapText="1"/>
    </xf>
    <xf numFmtId="164" fontId="28" fillId="0" borderId="1" xfId="0" applyNumberFormat="1" applyFont="1" applyFill="1" applyBorder="1" applyAlignment="1">
      <alignment horizontal="center"/>
    </xf>
    <xf numFmtId="37" fontId="13" fillId="0" borderId="1" xfId="3" applyNumberFormat="1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right"/>
    </xf>
    <xf numFmtId="2" fontId="20" fillId="0" borderId="1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 vertical="top" wrapText="1"/>
    </xf>
    <xf numFmtId="0" fontId="28" fillId="0" borderId="0" xfId="0" applyFont="1" applyFill="1"/>
    <xf numFmtId="0" fontId="18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right" vertical="top" wrapText="1"/>
    </xf>
    <xf numFmtId="183" fontId="30" fillId="0" borderId="1" xfId="0" applyNumberFormat="1" applyFont="1" applyFill="1" applyBorder="1" applyAlignment="1">
      <alignment horizontal="right" vertical="top" wrapText="1"/>
    </xf>
    <xf numFmtId="0" fontId="31" fillId="0" borderId="0" xfId="0" applyFont="1" applyFill="1"/>
    <xf numFmtId="183" fontId="30" fillId="0" borderId="0" xfId="0" applyNumberFormat="1" applyFont="1" applyFill="1" applyBorder="1" applyAlignment="1">
      <alignment horizontal="right" vertical="top" wrapText="1"/>
    </xf>
    <xf numFmtId="0" fontId="28" fillId="0" borderId="1" xfId="12" applyNumberFormat="1" applyFont="1" applyFill="1" applyBorder="1" applyAlignment="1">
      <alignment horizontal="center"/>
    </xf>
    <xf numFmtId="164" fontId="28" fillId="0" borderId="1" xfId="3" applyFont="1" applyFill="1" applyBorder="1"/>
    <xf numFmtId="0" fontId="13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top" wrapText="1"/>
    </xf>
    <xf numFmtId="184" fontId="20" fillId="0" borderId="0" xfId="3" applyNumberFormat="1" applyFont="1" applyFill="1" applyBorder="1" applyAlignment="1">
      <alignment horizontal="right" vertical="top" wrapText="1"/>
    </xf>
    <xf numFmtId="10" fontId="20" fillId="0" borderId="0" xfId="0" applyNumberFormat="1" applyFont="1" applyFill="1"/>
    <xf numFmtId="10" fontId="28" fillId="0" borderId="0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 vertical="top" wrapText="1"/>
    </xf>
    <xf numFmtId="164" fontId="28" fillId="0" borderId="1" xfId="3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2" fontId="28" fillId="0" borderId="0" xfId="0" applyNumberFormat="1" applyFont="1" applyFill="1" applyBorder="1" applyAlignment="1">
      <alignment horizontal="center" vertical="top" wrapText="1"/>
    </xf>
    <xf numFmtId="164" fontId="28" fillId="0" borderId="0" xfId="3" applyFont="1" applyFill="1" applyBorder="1" applyAlignment="1">
      <alignment horizontal="center"/>
    </xf>
    <xf numFmtId="4" fontId="28" fillId="0" borderId="0" xfId="3" applyNumberFormat="1" applyFont="1" applyFill="1" applyBorder="1"/>
    <xf numFmtId="0" fontId="18" fillId="0" borderId="0" xfId="0" applyFont="1" applyFill="1"/>
    <xf numFmtId="0" fontId="13" fillId="0" borderId="1" xfId="0" applyFont="1" applyFill="1" applyBorder="1" applyAlignment="1">
      <alignment horizontal="center" vertical="top" wrapText="1"/>
    </xf>
    <xf numFmtId="164" fontId="13" fillId="0" borderId="1" xfId="3" applyFont="1" applyFill="1" applyBorder="1" applyAlignment="1">
      <alignment horizontal="center"/>
    </xf>
    <xf numFmtId="0" fontId="7" fillId="2" borderId="5" xfId="4" applyFont="1" applyFill="1" applyBorder="1" applyAlignment="1">
      <alignment horizontal="center" vertical="center" wrapText="1"/>
    </xf>
    <xf numFmtId="0" fontId="7" fillId="2" borderId="6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left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11" fillId="0" borderId="1" xfId="0" applyFont="1" applyBorder="1" applyAlignment="1">
      <alignment horizontal="center" vertical="top" wrapText="1"/>
    </xf>
    <xf numFmtId="0" fontId="21" fillId="0" borderId="9" xfId="0" applyFont="1" applyBorder="1" applyAlignment="1">
      <alignment horizontal="left"/>
    </xf>
    <xf numFmtId="0" fontId="7" fillId="2" borderId="1" xfId="4" applyFont="1" applyFill="1" applyBorder="1" applyAlignment="1">
      <alignment horizontal="center" vertical="center" wrapText="1"/>
    </xf>
    <xf numFmtId="0" fontId="28" fillId="0" borderId="0" xfId="6" applyFont="1" applyAlignment="1">
      <alignment horizontal="left" vertical="center"/>
    </xf>
    <xf numFmtId="0" fontId="28" fillId="0" borderId="0" xfId="6" applyFont="1" applyAlignment="1">
      <alignment horizontal="left"/>
    </xf>
    <xf numFmtId="0" fontId="20" fillId="0" borderId="0" xfId="13" applyFont="1" applyAlignment="1">
      <alignment horizontal="left"/>
    </xf>
    <xf numFmtId="0" fontId="9" fillId="0" borderId="1" xfId="13" applyFont="1" applyBorder="1" applyAlignment="1">
      <alignment horizontal="center"/>
    </xf>
    <xf numFmtId="0" fontId="8" fillId="0" borderId="1" xfId="13" applyBorder="1" applyAlignment="1">
      <alignment horizontal="center"/>
    </xf>
    <xf numFmtId="0" fontId="11" fillId="0" borderId="1" xfId="5" applyFont="1" applyBorder="1" applyAlignment="1">
      <alignment horizontal="center" vertical="center"/>
    </xf>
    <xf numFmtId="0" fontId="7" fillId="2" borderId="1" xfId="5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/>
    </xf>
  </cellXfs>
  <cellStyles count="17">
    <cellStyle name="CLOSING_PRICE" xfId="15"/>
    <cellStyle name="Comma" xfId="11" builtinId="3"/>
    <cellStyle name="Comma 10" xfId="1"/>
    <cellStyle name="Comma 11" xfId="2"/>
    <cellStyle name="Comma 2" xfId="3"/>
    <cellStyle name="Normal" xfId="0" builtinId="0"/>
    <cellStyle name="Normal 2" xfId="16"/>
    <cellStyle name="Normal 2 2" xfId="14"/>
    <cellStyle name="Normal 4" xfId="13"/>
    <cellStyle name="Normal_Bonsaverportfolio" xfId="4"/>
    <cellStyle name="Normal_Bonsaverportfolio 2 2" xfId="5"/>
    <cellStyle name="Normal_Halfyearly_Debtholdings_30092011 2" xfId="6"/>
    <cellStyle name="Normal_Holdingotherschemes new" xfId="7"/>
    <cellStyle name="Normal_Holdingotherschemes new 2 2" xfId="8"/>
    <cellStyle name="Percent" xfId="12" builtinId="5"/>
    <cellStyle name="Percent 10" xfId="9"/>
    <cellStyle name="Percent 11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1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11</v>
      </c>
      <c r="C7" s="11" t="s">
        <v>12</v>
      </c>
      <c r="D7" s="2" t="s">
        <v>13</v>
      </c>
      <c r="E7" s="47">
        <v>397683</v>
      </c>
      <c r="F7" s="53">
        <v>2926.5491969999998</v>
      </c>
      <c r="G7" s="5">
        <v>4.8124377000000003E-2</v>
      </c>
    </row>
    <row r="8" spans="1:7" ht="12.75" x14ac:dyDescent="0.2">
      <c r="A8" s="6">
        <v>2</v>
      </c>
      <c r="B8" s="7" t="s">
        <v>14</v>
      </c>
      <c r="C8" s="11" t="s">
        <v>15</v>
      </c>
      <c r="D8" s="2" t="s">
        <v>16</v>
      </c>
      <c r="E8" s="47">
        <v>721969</v>
      </c>
      <c r="F8" s="53">
        <v>2891.4858450000002</v>
      </c>
      <c r="G8" s="5">
        <v>4.7547792999999998E-2</v>
      </c>
    </row>
    <row r="9" spans="1:7" ht="25.5" x14ac:dyDescent="0.2">
      <c r="A9" s="6">
        <v>3</v>
      </c>
      <c r="B9" s="7" t="s">
        <v>17</v>
      </c>
      <c r="C9" s="11" t="s">
        <v>18</v>
      </c>
      <c r="D9" s="2" t="s">
        <v>19</v>
      </c>
      <c r="E9" s="47">
        <v>177117</v>
      </c>
      <c r="F9" s="53">
        <v>2453.6018009999998</v>
      </c>
      <c r="G9" s="5">
        <v>4.0347197000000001E-2</v>
      </c>
    </row>
    <row r="10" spans="1:7" ht="25.5" x14ac:dyDescent="0.2">
      <c r="A10" s="6">
        <v>4</v>
      </c>
      <c r="B10" s="7" t="s">
        <v>20</v>
      </c>
      <c r="C10" s="11" t="s">
        <v>21</v>
      </c>
      <c r="D10" s="2" t="s">
        <v>22</v>
      </c>
      <c r="E10" s="47">
        <v>410795</v>
      </c>
      <c r="F10" s="53">
        <v>2447.9274049999999</v>
      </c>
      <c r="G10" s="5">
        <v>4.0253887000000002E-2</v>
      </c>
    </row>
    <row r="11" spans="1:7" ht="25.5" x14ac:dyDescent="0.2">
      <c r="A11" s="6">
        <v>5</v>
      </c>
      <c r="B11" s="7" t="s">
        <v>23</v>
      </c>
      <c r="C11" s="11" t="s">
        <v>24</v>
      </c>
      <c r="D11" s="2" t="s">
        <v>25</v>
      </c>
      <c r="E11" s="47">
        <v>1520588</v>
      </c>
      <c r="F11" s="53">
        <v>2358.4319879999998</v>
      </c>
      <c r="G11" s="5">
        <v>3.8782218E-2</v>
      </c>
    </row>
    <row r="12" spans="1:7" ht="25.5" x14ac:dyDescent="0.2">
      <c r="A12" s="6">
        <v>6</v>
      </c>
      <c r="B12" s="7" t="s">
        <v>26</v>
      </c>
      <c r="C12" s="11" t="s">
        <v>27</v>
      </c>
      <c r="D12" s="2" t="s">
        <v>28</v>
      </c>
      <c r="E12" s="47">
        <v>476131</v>
      </c>
      <c r="F12" s="53">
        <v>2241.3866825</v>
      </c>
      <c r="G12" s="5">
        <v>3.6857516999999999E-2</v>
      </c>
    </row>
    <row r="13" spans="1:7" ht="25.5" x14ac:dyDescent="0.2">
      <c r="A13" s="6">
        <v>7</v>
      </c>
      <c r="B13" s="7" t="s">
        <v>29</v>
      </c>
      <c r="C13" s="11" t="s">
        <v>30</v>
      </c>
      <c r="D13" s="2" t="s">
        <v>22</v>
      </c>
      <c r="E13" s="47">
        <v>362524</v>
      </c>
      <c r="F13" s="53">
        <v>2128.9221899999998</v>
      </c>
      <c r="G13" s="5">
        <v>3.5008142999999999E-2</v>
      </c>
    </row>
    <row r="14" spans="1:7" ht="25.5" x14ac:dyDescent="0.2">
      <c r="A14" s="6">
        <v>8</v>
      </c>
      <c r="B14" s="7" t="s">
        <v>31</v>
      </c>
      <c r="C14" s="11" t="s">
        <v>32</v>
      </c>
      <c r="D14" s="2" t="s">
        <v>33</v>
      </c>
      <c r="E14" s="47">
        <v>155629</v>
      </c>
      <c r="F14" s="53">
        <v>2121.6123425000001</v>
      </c>
      <c r="G14" s="5">
        <v>3.4887939999999999E-2</v>
      </c>
    </row>
    <row r="15" spans="1:7" ht="25.5" x14ac:dyDescent="0.2">
      <c r="A15" s="6">
        <v>9</v>
      </c>
      <c r="B15" s="7" t="s">
        <v>34</v>
      </c>
      <c r="C15" s="11" t="s">
        <v>35</v>
      </c>
      <c r="D15" s="2" t="s">
        <v>19</v>
      </c>
      <c r="E15" s="47">
        <v>1800000</v>
      </c>
      <c r="F15" s="53">
        <v>2031.3</v>
      </c>
      <c r="G15" s="5">
        <v>3.3402836999999998E-2</v>
      </c>
    </row>
    <row r="16" spans="1:7" ht="25.5" x14ac:dyDescent="0.2">
      <c r="A16" s="6">
        <v>10</v>
      </c>
      <c r="B16" s="7" t="s">
        <v>36</v>
      </c>
      <c r="C16" s="11" t="s">
        <v>37</v>
      </c>
      <c r="D16" s="2" t="s">
        <v>25</v>
      </c>
      <c r="E16" s="47">
        <v>330260</v>
      </c>
      <c r="F16" s="53">
        <v>1998.0730000000001</v>
      </c>
      <c r="G16" s="5">
        <v>3.2856450000000002E-2</v>
      </c>
    </row>
    <row r="17" spans="1:7" ht="12.75" x14ac:dyDescent="0.2">
      <c r="A17" s="6">
        <v>11</v>
      </c>
      <c r="B17" s="7" t="s">
        <v>38</v>
      </c>
      <c r="C17" s="11" t="s">
        <v>39</v>
      </c>
      <c r="D17" s="2" t="s">
        <v>16</v>
      </c>
      <c r="E17" s="47">
        <v>82379</v>
      </c>
      <c r="F17" s="53">
        <v>1910.2866309999999</v>
      </c>
      <c r="G17" s="5">
        <v>3.1412885000000002E-2</v>
      </c>
    </row>
    <row r="18" spans="1:7" ht="25.5" x14ac:dyDescent="0.2">
      <c r="A18" s="6">
        <v>12</v>
      </c>
      <c r="B18" s="7" t="s">
        <v>40</v>
      </c>
      <c r="C18" s="11" t="s">
        <v>41</v>
      </c>
      <c r="D18" s="2" t="s">
        <v>25</v>
      </c>
      <c r="E18" s="47">
        <v>8480</v>
      </c>
      <c r="F18" s="53">
        <v>1893.7239199999999</v>
      </c>
      <c r="G18" s="5">
        <v>3.1140527000000001E-2</v>
      </c>
    </row>
    <row r="19" spans="1:7" ht="25.5" x14ac:dyDescent="0.2">
      <c r="A19" s="6">
        <v>13</v>
      </c>
      <c r="B19" s="7" t="s">
        <v>42</v>
      </c>
      <c r="C19" s="11" t="s">
        <v>43</v>
      </c>
      <c r="D19" s="2" t="s">
        <v>44</v>
      </c>
      <c r="E19" s="47">
        <v>397537</v>
      </c>
      <c r="F19" s="53">
        <v>1822.7071450000001</v>
      </c>
      <c r="G19" s="5">
        <v>2.9972722E-2</v>
      </c>
    </row>
    <row r="20" spans="1:7" ht="12.75" x14ac:dyDescent="0.2">
      <c r="A20" s="6">
        <v>14</v>
      </c>
      <c r="B20" s="7" t="s">
        <v>45</v>
      </c>
      <c r="C20" s="11" t="s">
        <v>46</v>
      </c>
      <c r="D20" s="2" t="s">
        <v>13</v>
      </c>
      <c r="E20" s="47">
        <v>9631</v>
      </c>
      <c r="F20" s="53">
        <v>1797.8813714999999</v>
      </c>
      <c r="G20" s="5">
        <v>2.9564485000000001E-2</v>
      </c>
    </row>
    <row r="21" spans="1:7" ht="12.75" x14ac:dyDescent="0.2">
      <c r="A21" s="6">
        <v>15</v>
      </c>
      <c r="B21" s="7" t="s">
        <v>47</v>
      </c>
      <c r="C21" s="11" t="s">
        <v>48</v>
      </c>
      <c r="D21" s="2" t="s">
        <v>49</v>
      </c>
      <c r="E21" s="47">
        <v>1000000</v>
      </c>
      <c r="F21" s="53">
        <v>1797</v>
      </c>
      <c r="G21" s="5">
        <v>2.9549992000000001E-2</v>
      </c>
    </row>
    <row r="22" spans="1:7" ht="25.5" x14ac:dyDescent="0.2">
      <c r="A22" s="6">
        <v>16</v>
      </c>
      <c r="B22" s="7" t="s">
        <v>50</v>
      </c>
      <c r="C22" s="11" t="s">
        <v>51</v>
      </c>
      <c r="D22" s="2" t="s">
        <v>22</v>
      </c>
      <c r="E22" s="47">
        <v>227498</v>
      </c>
      <c r="F22" s="53">
        <v>1563.4800049999999</v>
      </c>
      <c r="G22" s="5">
        <v>2.5709973000000001E-2</v>
      </c>
    </row>
    <row r="23" spans="1:7" ht="25.5" x14ac:dyDescent="0.2">
      <c r="A23" s="6">
        <v>17</v>
      </c>
      <c r="B23" s="7" t="s">
        <v>52</v>
      </c>
      <c r="C23" s="11" t="s">
        <v>53</v>
      </c>
      <c r="D23" s="2" t="s">
        <v>25</v>
      </c>
      <c r="E23" s="47">
        <v>159129</v>
      </c>
      <c r="F23" s="53">
        <v>1545.9382350000001</v>
      </c>
      <c r="G23" s="5">
        <v>2.5421514999999999E-2</v>
      </c>
    </row>
    <row r="24" spans="1:7" ht="25.5" x14ac:dyDescent="0.2">
      <c r="A24" s="6">
        <v>18</v>
      </c>
      <c r="B24" s="7" t="s">
        <v>54</v>
      </c>
      <c r="C24" s="11" t="s">
        <v>55</v>
      </c>
      <c r="D24" s="2" t="s">
        <v>22</v>
      </c>
      <c r="E24" s="47">
        <v>765771</v>
      </c>
      <c r="F24" s="53">
        <v>1455.730671</v>
      </c>
      <c r="G24" s="5">
        <v>2.3938135999999999E-2</v>
      </c>
    </row>
    <row r="25" spans="1:7" ht="12.75" x14ac:dyDescent="0.2">
      <c r="A25" s="6">
        <v>19</v>
      </c>
      <c r="B25" s="7" t="s">
        <v>56</v>
      </c>
      <c r="C25" s="11" t="s">
        <v>57</v>
      </c>
      <c r="D25" s="2" t="s">
        <v>16</v>
      </c>
      <c r="E25" s="47">
        <v>445720</v>
      </c>
      <c r="F25" s="53">
        <v>1429.6469</v>
      </c>
      <c r="G25" s="5">
        <v>2.3509212000000002E-2</v>
      </c>
    </row>
    <row r="26" spans="1:7" ht="12.75" x14ac:dyDescent="0.2">
      <c r="A26" s="6">
        <v>20</v>
      </c>
      <c r="B26" s="7" t="s">
        <v>58</v>
      </c>
      <c r="C26" s="11" t="s">
        <v>59</v>
      </c>
      <c r="D26" s="2" t="s">
        <v>60</v>
      </c>
      <c r="E26" s="47">
        <v>548883</v>
      </c>
      <c r="F26" s="53">
        <v>1375.500798</v>
      </c>
      <c r="G26" s="5">
        <v>2.2618829999999999E-2</v>
      </c>
    </row>
    <row r="27" spans="1:7" ht="25.5" x14ac:dyDescent="0.2">
      <c r="A27" s="6">
        <v>21</v>
      </c>
      <c r="B27" s="7" t="s">
        <v>61</v>
      </c>
      <c r="C27" s="11" t="s">
        <v>62</v>
      </c>
      <c r="D27" s="2" t="s">
        <v>63</v>
      </c>
      <c r="E27" s="47">
        <v>199036</v>
      </c>
      <c r="F27" s="53">
        <v>1349.265044</v>
      </c>
      <c r="G27" s="5">
        <v>2.2187407999999999E-2</v>
      </c>
    </row>
    <row r="28" spans="1:7" ht="25.5" x14ac:dyDescent="0.2">
      <c r="A28" s="6">
        <v>22</v>
      </c>
      <c r="B28" s="7" t="s">
        <v>64</v>
      </c>
      <c r="C28" s="11" t="s">
        <v>65</v>
      </c>
      <c r="D28" s="2" t="s">
        <v>19</v>
      </c>
      <c r="E28" s="47">
        <v>983039</v>
      </c>
      <c r="F28" s="53">
        <v>1247.4764909999999</v>
      </c>
      <c r="G28" s="5">
        <v>2.0513590000000002E-2</v>
      </c>
    </row>
    <row r="29" spans="1:7" ht="12.75" x14ac:dyDescent="0.2">
      <c r="A29" s="6">
        <v>23</v>
      </c>
      <c r="B29" s="7" t="s">
        <v>66</v>
      </c>
      <c r="C29" s="11" t="s">
        <v>67</v>
      </c>
      <c r="D29" s="2" t="s">
        <v>13</v>
      </c>
      <c r="E29" s="47">
        <v>1235000</v>
      </c>
      <c r="F29" s="53">
        <v>1215.8575000000001</v>
      </c>
      <c r="G29" s="5">
        <v>1.9993645000000001E-2</v>
      </c>
    </row>
    <row r="30" spans="1:7" ht="25.5" x14ac:dyDescent="0.2">
      <c r="A30" s="6">
        <v>24</v>
      </c>
      <c r="B30" s="7" t="s">
        <v>68</v>
      </c>
      <c r="C30" s="11" t="s">
        <v>69</v>
      </c>
      <c r="D30" s="2" t="s">
        <v>70</v>
      </c>
      <c r="E30" s="47">
        <v>5000</v>
      </c>
      <c r="F30" s="53">
        <v>1213.0425</v>
      </c>
      <c r="G30" s="5">
        <v>1.9947355E-2</v>
      </c>
    </row>
    <row r="31" spans="1:7" ht="12.75" x14ac:dyDescent="0.2">
      <c r="A31" s="6">
        <v>25</v>
      </c>
      <c r="B31" s="7" t="s">
        <v>71</v>
      </c>
      <c r="C31" s="11" t="s">
        <v>72</v>
      </c>
      <c r="D31" s="2" t="s">
        <v>13</v>
      </c>
      <c r="E31" s="47">
        <v>135000</v>
      </c>
      <c r="F31" s="53">
        <v>1170.0450000000001</v>
      </c>
      <c r="G31" s="5">
        <v>1.9240301000000001E-2</v>
      </c>
    </row>
    <row r="32" spans="1:7" ht="25.5" x14ac:dyDescent="0.2">
      <c r="A32" s="6">
        <v>26</v>
      </c>
      <c r="B32" s="7" t="s">
        <v>73</v>
      </c>
      <c r="C32" s="11" t="s">
        <v>74</v>
      </c>
      <c r="D32" s="2" t="s">
        <v>63</v>
      </c>
      <c r="E32" s="47">
        <v>49344</v>
      </c>
      <c r="F32" s="53">
        <v>1160.07744</v>
      </c>
      <c r="G32" s="5">
        <v>1.9076394E-2</v>
      </c>
    </row>
    <row r="33" spans="1:7" ht="12.75" x14ac:dyDescent="0.2">
      <c r="A33" s="6">
        <v>27</v>
      </c>
      <c r="B33" s="7" t="s">
        <v>75</v>
      </c>
      <c r="C33" s="11" t="s">
        <v>76</v>
      </c>
      <c r="D33" s="2" t="s">
        <v>60</v>
      </c>
      <c r="E33" s="47">
        <v>810003</v>
      </c>
      <c r="F33" s="53">
        <v>1066.3689495000001</v>
      </c>
      <c r="G33" s="5">
        <v>1.7535445E-2</v>
      </c>
    </row>
    <row r="34" spans="1:7" ht="12.75" x14ac:dyDescent="0.2">
      <c r="A34" s="6">
        <v>28</v>
      </c>
      <c r="B34" s="7" t="s">
        <v>77</v>
      </c>
      <c r="C34" s="11" t="s">
        <v>78</v>
      </c>
      <c r="D34" s="2" t="s">
        <v>79</v>
      </c>
      <c r="E34" s="47">
        <v>195281</v>
      </c>
      <c r="F34" s="53">
        <v>1027.9591840000001</v>
      </c>
      <c r="G34" s="5">
        <v>1.6903832000000001E-2</v>
      </c>
    </row>
    <row r="35" spans="1:7" ht="38.25" x14ac:dyDescent="0.2">
      <c r="A35" s="6">
        <v>29</v>
      </c>
      <c r="B35" s="7" t="s">
        <v>80</v>
      </c>
      <c r="C35" s="11" t="s">
        <v>81</v>
      </c>
      <c r="D35" s="2" t="s">
        <v>82</v>
      </c>
      <c r="E35" s="47">
        <v>964843</v>
      </c>
      <c r="F35" s="53">
        <v>954.22972700000003</v>
      </c>
      <c r="G35" s="5">
        <v>1.5691420000000001E-2</v>
      </c>
    </row>
    <row r="36" spans="1:7" ht="12.75" x14ac:dyDescent="0.2">
      <c r="A36" s="6">
        <v>30</v>
      </c>
      <c r="B36" s="7" t="s">
        <v>83</v>
      </c>
      <c r="C36" s="11" t="s">
        <v>84</v>
      </c>
      <c r="D36" s="2" t="s">
        <v>60</v>
      </c>
      <c r="E36" s="47">
        <v>380000</v>
      </c>
      <c r="F36" s="53">
        <v>951.9</v>
      </c>
      <c r="G36" s="5">
        <v>1.5653108999999998E-2</v>
      </c>
    </row>
    <row r="37" spans="1:7" ht="25.5" x14ac:dyDescent="0.2">
      <c r="A37" s="6">
        <v>31</v>
      </c>
      <c r="B37" s="7" t="s">
        <v>85</v>
      </c>
      <c r="C37" s="11" t="s">
        <v>86</v>
      </c>
      <c r="D37" s="2" t="s">
        <v>25</v>
      </c>
      <c r="E37" s="47">
        <v>898000</v>
      </c>
      <c r="F37" s="53">
        <v>941.10400000000004</v>
      </c>
      <c r="G37" s="5">
        <v>1.5475579E-2</v>
      </c>
    </row>
    <row r="38" spans="1:7" ht="12.75" x14ac:dyDescent="0.2">
      <c r="A38" s="6">
        <v>32</v>
      </c>
      <c r="B38" s="7" t="s">
        <v>87</v>
      </c>
      <c r="C38" s="11" t="s">
        <v>88</v>
      </c>
      <c r="D38" s="2" t="s">
        <v>60</v>
      </c>
      <c r="E38" s="47">
        <v>600532</v>
      </c>
      <c r="F38" s="53">
        <v>920.01502400000004</v>
      </c>
      <c r="G38" s="5">
        <v>1.5128791000000001E-2</v>
      </c>
    </row>
    <row r="39" spans="1:7" ht="12.75" x14ac:dyDescent="0.2">
      <c r="A39" s="6">
        <v>33</v>
      </c>
      <c r="B39" s="7" t="s">
        <v>89</v>
      </c>
      <c r="C39" s="11" t="s">
        <v>858</v>
      </c>
      <c r="D39" s="2" t="s">
        <v>60</v>
      </c>
      <c r="E39" s="47">
        <v>397695</v>
      </c>
      <c r="F39" s="53">
        <v>901.97226000000001</v>
      </c>
      <c r="G39" s="5">
        <v>1.4832094000000001E-2</v>
      </c>
    </row>
    <row r="40" spans="1:7" ht="25.5" x14ac:dyDescent="0.2">
      <c r="A40" s="6">
        <v>34</v>
      </c>
      <c r="B40" s="7" t="s">
        <v>90</v>
      </c>
      <c r="C40" s="11" t="s">
        <v>91</v>
      </c>
      <c r="D40" s="2" t="s">
        <v>22</v>
      </c>
      <c r="E40" s="47">
        <v>93649</v>
      </c>
      <c r="F40" s="53">
        <v>865.97230300000001</v>
      </c>
      <c r="G40" s="5">
        <v>1.4240108E-2</v>
      </c>
    </row>
    <row r="41" spans="1:7" ht="25.5" x14ac:dyDescent="0.2">
      <c r="A41" s="6">
        <v>35</v>
      </c>
      <c r="B41" s="7" t="s">
        <v>92</v>
      </c>
      <c r="C41" s="11" t="s">
        <v>93</v>
      </c>
      <c r="D41" s="2" t="s">
        <v>94</v>
      </c>
      <c r="E41" s="47">
        <v>251791</v>
      </c>
      <c r="F41" s="53">
        <v>828.644181</v>
      </c>
      <c r="G41" s="5">
        <v>1.3626282E-2</v>
      </c>
    </row>
    <row r="42" spans="1:7" ht="25.5" x14ac:dyDescent="0.2">
      <c r="A42" s="6">
        <v>36</v>
      </c>
      <c r="B42" s="7" t="s">
        <v>95</v>
      </c>
      <c r="C42" s="11" t="s">
        <v>96</v>
      </c>
      <c r="D42" s="2" t="s">
        <v>22</v>
      </c>
      <c r="E42" s="47">
        <v>67784</v>
      </c>
      <c r="F42" s="53">
        <v>785.78602000000001</v>
      </c>
      <c r="G42" s="5">
        <v>1.2921520000000001E-2</v>
      </c>
    </row>
    <row r="43" spans="1:7" ht="25.5" x14ac:dyDescent="0.2">
      <c r="A43" s="6">
        <v>37</v>
      </c>
      <c r="B43" s="7" t="s">
        <v>97</v>
      </c>
      <c r="C43" s="11" t="s">
        <v>98</v>
      </c>
      <c r="D43" s="2" t="s">
        <v>22</v>
      </c>
      <c r="E43" s="47">
        <v>125000</v>
      </c>
      <c r="F43" s="53">
        <v>781.1875</v>
      </c>
      <c r="G43" s="5">
        <v>1.2845901E-2</v>
      </c>
    </row>
    <row r="44" spans="1:7" ht="25.5" x14ac:dyDescent="0.2">
      <c r="A44" s="6">
        <v>38</v>
      </c>
      <c r="B44" s="7" t="s">
        <v>99</v>
      </c>
      <c r="C44" s="11" t="s">
        <v>100</v>
      </c>
      <c r="D44" s="2" t="s">
        <v>25</v>
      </c>
      <c r="E44" s="47">
        <v>579516</v>
      </c>
      <c r="F44" s="53">
        <v>695.41920000000005</v>
      </c>
      <c r="G44" s="5">
        <v>1.1435521000000001E-2</v>
      </c>
    </row>
    <row r="45" spans="1:7" ht="12.75" x14ac:dyDescent="0.2">
      <c r="A45" s="6">
        <v>39</v>
      </c>
      <c r="B45" s="7" t="s">
        <v>101</v>
      </c>
      <c r="C45" s="11" t="s">
        <v>102</v>
      </c>
      <c r="D45" s="2" t="s">
        <v>103</v>
      </c>
      <c r="E45" s="47">
        <v>165252</v>
      </c>
      <c r="F45" s="53">
        <v>574.49857799999995</v>
      </c>
      <c r="G45" s="5">
        <v>9.4470939999999996E-3</v>
      </c>
    </row>
    <row r="46" spans="1:7" ht="12.75" x14ac:dyDescent="0.2">
      <c r="A46" s="6">
        <v>40</v>
      </c>
      <c r="B46" s="7" t="s">
        <v>104</v>
      </c>
      <c r="C46" s="11" t="s">
        <v>105</v>
      </c>
      <c r="D46" s="2" t="s">
        <v>60</v>
      </c>
      <c r="E46" s="47">
        <v>490000</v>
      </c>
      <c r="F46" s="53">
        <v>558.6</v>
      </c>
      <c r="G46" s="5">
        <v>9.1856569999999998E-3</v>
      </c>
    </row>
    <row r="47" spans="1:7" ht="25.5" x14ac:dyDescent="0.2">
      <c r="A47" s="6">
        <v>41</v>
      </c>
      <c r="B47" s="7" t="s">
        <v>106</v>
      </c>
      <c r="C47" s="11" t="s">
        <v>107</v>
      </c>
      <c r="D47" s="2" t="s">
        <v>22</v>
      </c>
      <c r="E47" s="47">
        <v>75924</v>
      </c>
      <c r="F47" s="53">
        <v>323.01865800000002</v>
      </c>
      <c r="G47" s="5">
        <v>5.311741E-3</v>
      </c>
    </row>
    <row r="48" spans="1:7" ht="12.75" x14ac:dyDescent="0.2">
      <c r="A48" s="1"/>
      <c r="B48" s="2"/>
      <c r="C48" s="8" t="s">
        <v>108</v>
      </c>
      <c r="D48" s="12"/>
      <c r="E48" s="49"/>
      <c r="F48" s="55">
        <v>59723.625687</v>
      </c>
      <c r="G48" s="13">
        <v>0.98209942299999986</v>
      </c>
    </row>
    <row r="49" spans="1:7" ht="12.75" x14ac:dyDescent="0.2">
      <c r="A49" s="6"/>
      <c r="B49" s="7"/>
      <c r="C49" s="14"/>
      <c r="D49" s="15"/>
      <c r="E49" s="47"/>
      <c r="F49" s="53"/>
      <c r="G49" s="5"/>
    </row>
    <row r="50" spans="1:7" ht="12.75" x14ac:dyDescent="0.2">
      <c r="A50" s="1"/>
      <c r="B50" s="2"/>
      <c r="C50" s="8" t="s">
        <v>109</v>
      </c>
      <c r="D50" s="9"/>
      <c r="E50" s="48"/>
      <c r="F50" s="54"/>
      <c r="G50" s="10"/>
    </row>
    <row r="51" spans="1:7" ht="12.75" x14ac:dyDescent="0.2">
      <c r="A51" s="1"/>
      <c r="B51" s="2"/>
      <c r="C51" s="8" t="s">
        <v>108</v>
      </c>
      <c r="D51" s="12"/>
      <c r="E51" s="49"/>
      <c r="F51" s="55">
        <v>0</v>
      </c>
      <c r="G51" s="13">
        <v>0</v>
      </c>
    </row>
    <row r="52" spans="1:7" ht="12.75" x14ac:dyDescent="0.2">
      <c r="A52" s="6"/>
      <c r="B52" s="7"/>
      <c r="C52" s="14"/>
      <c r="D52" s="15"/>
      <c r="E52" s="47"/>
      <c r="F52" s="53"/>
      <c r="G52" s="5"/>
    </row>
    <row r="53" spans="1:7" ht="12.75" x14ac:dyDescent="0.2">
      <c r="A53" s="16"/>
      <c r="B53" s="17"/>
      <c r="C53" s="8" t="s">
        <v>110</v>
      </c>
      <c r="D53" s="9"/>
      <c r="E53" s="48"/>
      <c r="F53" s="54"/>
      <c r="G53" s="10"/>
    </row>
    <row r="54" spans="1:7" ht="25.5" x14ac:dyDescent="0.2">
      <c r="A54" s="6">
        <v>1</v>
      </c>
      <c r="B54" s="7" t="s">
        <v>111</v>
      </c>
      <c r="C54" s="112" t="s">
        <v>825</v>
      </c>
      <c r="D54" s="15" t="s">
        <v>94</v>
      </c>
      <c r="E54" s="47">
        <v>559425</v>
      </c>
      <c r="F54" s="53">
        <v>1.1189000000000001E-5</v>
      </c>
      <c r="G54" s="93" t="s">
        <v>827</v>
      </c>
    </row>
    <row r="55" spans="1:7" ht="12.75" x14ac:dyDescent="0.2">
      <c r="A55" s="18"/>
      <c r="B55" s="19"/>
      <c r="C55" s="8" t="s">
        <v>108</v>
      </c>
      <c r="D55" s="20"/>
      <c r="E55" s="50"/>
      <c r="F55" s="56">
        <v>1.1189000000000001E-5</v>
      </c>
      <c r="G55" s="125" t="s">
        <v>827</v>
      </c>
    </row>
    <row r="56" spans="1:7" ht="12.75" x14ac:dyDescent="0.2">
      <c r="A56" s="18"/>
      <c r="B56" s="19"/>
      <c r="C56" s="14"/>
      <c r="D56" s="22"/>
      <c r="E56" s="51"/>
      <c r="F56" s="57"/>
      <c r="G56" s="23"/>
    </row>
    <row r="57" spans="1:7" ht="12.75" x14ac:dyDescent="0.2">
      <c r="A57" s="1"/>
      <c r="B57" s="2"/>
      <c r="C57" s="8" t="s">
        <v>112</v>
      </c>
      <c r="D57" s="9"/>
      <c r="E57" s="48"/>
      <c r="F57" s="54"/>
      <c r="G57" s="10"/>
    </row>
    <row r="58" spans="1:7" ht="12.75" x14ac:dyDescent="0.2">
      <c r="A58" s="1"/>
      <c r="B58" s="2"/>
      <c r="C58" s="8" t="s">
        <v>108</v>
      </c>
      <c r="D58" s="12"/>
      <c r="E58" s="49"/>
      <c r="F58" s="55">
        <v>0</v>
      </c>
      <c r="G58" s="13">
        <v>0</v>
      </c>
    </row>
    <row r="59" spans="1:7" ht="12.75" x14ac:dyDescent="0.2">
      <c r="A59" s="1"/>
      <c r="B59" s="2"/>
      <c r="C59" s="14"/>
      <c r="D59" s="4"/>
      <c r="E59" s="47"/>
      <c r="F59" s="53"/>
      <c r="G59" s="5"/>
    </row>
    <row r="60" spans="1:7" ht="12.75" x14ac:dyDescent="0.2">
      <c r="A60" s="1"/>
      <c r="B60" s="2"/>
      <c r="C60" s="8" t="s">
        <v>113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1"/>
      <c r="B62" s="2"/>
      <c r="C62" s="14"/>
      <c r="D62" s="4"/>
      <c r="E62" s="47"/>
      <c r="F62" s="53"/>
      <c r="G62" s="5"/>
    </row>
    <row r="63" spans="1:7" ht="12.75" x14ac:dyDescent="0.2">
      <c r="A63" s="1"/>
      <c r="B63" s="2"/>
      <c r="C63" s="8" t="s">
        <v>114</v>
      </c>
      <c r="D63" s="9"/>
      <c r="E63" s="48"/>
      <c r="F63" s="54"/>
      <c r="G63" s="10"/>
    </row>
    <row r="64" spans="1:7" ht="12.75" x14ac:dyDescent="0.2">
      <c r="A64" s="1"/>
      <c r="B64" s="2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1"/>
      <c r="B65" s="2"/>
      <c r="C65" s="14"/>
      <c r="D65" s="4"/>
      <c r="E65" s="47"/>
      <c r="F65" s="53"/>
      <c r="G65" s="5"/>
    </row>
    <row r="66" spans="1:7" ht="25.5" x14ac:dyDescent="0.2">
      <c r="A66" s="6"/>
      <c r="B66" s="7"/>
      <c r="C66" s="24" t="s">
        <v>115</v>
      </c>
      <c r="D66" s="25"/>
      <c r="E66" s="49"/>
      <c r="F66" s="55">
        <v>59723.625698188996</v>
      </c>
      <c r="G66" s="13">
        <v>0.98209942299999986</v>
      </c>
    </row>
    <row r="67" spans="1:7" ht="12.75" x14ac:dyDescent="0.2">
      <c r="A67" s="1"/>
      <c r="B67" s="2"/>
      <c r="C67" s="11"/>
      <c r="D67" s="4"/>
      <c r="E67" s="47"/>
      <c r="F67" s="53"/>
      <c r="G67" s="5"/>
    </row>
    <row r="68" spans="1:7" ht="12.75" x14ac:dyDescent="0.2">
      <c r="A68" s="1"/>
      <c r="B68" s="2"/>
      <c r="C68" s="3" t="s">
        <v>116</v>
      </c>
      <c r="D68" s="4"/>
      <c r="E68" s="47"/>
      <c r="F68" s="53"/>
      <c r="G68" s="5"/>
    </row>
    <row r="69" spans="1:7" ht="25.5" x14ac:dyDescent="0.2">
      <c r="A69" s="1"/>
      <c r="B69" s="2"/>
      <c r="C69" s="8" t="s">
        <v>10</v>
      </c>
      <c r="D69" s="9"/>
      <c r="E69" s="48"/>
      <c r="F69" s="54"/>
      <c r="G69" s="10"/>
    </row>
    <row r="70" spans="1:7" ht="12.75" x14ac:dyDescent="0.2">
      <c r="A70" s="6"/>
      <c r="B70" s="7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4"/>
      <c r="E71" s="47"/>
      <c r="F71" s="53"/>
      <c r="G71" s="5"/>
    </row>
    <row r="72" spans="1:7" ht="12.75" x14ac:dyDescent="0.2">
      <c r="A72" s="1"/>
      <c r="B72" s="26"/>
      <c r="C72" s="8" t="s">
        <v>117</v>
      </c>
      <c r="D72" s="9"/>
      <c r="E72" s="48"/>
      <c r="F72" s="54"/>
      <c r="G72" s="10"/>
    </row>
    <row r="73" spans="1:7" ht="12.75" x14ac:dyDescent="0.2">
      <c r="A73" s="6"/>
      <c r="B73" s="7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6"/>
      <c r="B74" s="7"/>
      <c r="C74" s="14"/>
      <c r="D74" s="4"/>
      <c r="E74" s="47"/>
      <c r="F74" s="59"/>
      <c r="G74" s="28"/>
    </row>
    <row r="75" spans="1:7" ht="12.75" x14ac:dyDescent="0.2">
      <c r="A75" s="1"/>
      <c r="B75" s="2"/>
      <c r="C75" s="8" t="s">
        <v>118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25.5" x14ac:dyDescent="0.2">
      <c r="A78" s="1"/>
      <c r="B78" s="26"/>
      <c r="C78" s="8" t="s">
        <v>119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4"/>
      <c r="E80" s="47"/>
      <c r="F80" s="53"/>
      <c r="G80" s="5"/>
    </row>
    <row r="81" spans="1:7" ht="12.75" x14ac:dyDescent="0.2">
      <c r="A81" s="6"/>
      <c r="B81" s="7"/>
      <c r="C81" s="29" t="s">
        <v>120</v>
      </c>
      <c r="D81" s="25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1"/>
      <c r="D82" s="4"/>
      <c r="E82" s="47"/>
      <c r="F82" s="53"/>
      <c r="G82" s="5"/>
    </row>
    <row r="83" spans="1:7" ht="12.75" x14ac:dyDescent="0.2">
      <c r="A83" s="1"/>
      <c r="B83" s="2"/>
      <c r="C83" s="3" t="s">
        <v>121</v>
      </c>
      <c r="D83" s="4"/>
      <c r="E83" s="47"/>
      <c r="F83" s="53"/>
      <c r="G83" s="5"/>
    </row>
    <row r="84" spans="1:7" ht="12.75" x14ac:dyDescent="0.2">
      <c r="A84" s="6"/>
      <c r="B84" s="7"/>
      <c r="C84" s="8" t="s">
        <v>122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25"/>
      <c r="E85" s="49"/>
      <c r="F85" s="55">
        <v>0</v>
      </c>
      <c r="G85" s="13">
        <v>0</v>
      </c>
    </row>
    <row r="86" spans="1:7" ht="12.75" x14ac:dyDescent="0.2">
      <c r="A86" s="6"/>
      <c r="B86" s="7"/>
      <c r="C86" s="14"/>
      <c r="D86" s="7"/>
      <c r="E86" s="47"/>
      <c r="F86" s="53"/>
      <c r="G86" s="5"/>
    </row>
    <row r="87" spans="1:7" ht="12.75" x14ac:dyDescent="0.2">
      <c r="A87" s="6"/>
      <c r="B87" s="7"/>
      <c r="C87" s="8" t="s">
        <v>123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25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7"/>
      <c r="E89" s="47"/>
      <c r="F89" s="53"/>
      <c r="G89" s="5"/>
    </row>
    <row r="90" spans="1:7" ht="12.75" x14ac:dyDescent="0.2">
      <c r="A90" s="6"/>
      <c r="B90" s="7"/>
      <c r="C90" s="8" t="s">
        <v>124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7"/>
      <c r="E92" s="47"/>
      <c r="F92" s="53"/>
      <c r="G92" s="5"/>
    </row>
    <row r="93" spans="1:7" ht="12.75" x14ac:dyDescent="0.2">
      <c r="A93" s="6"/>
      <c r="B93" s="7"/>
      <c r="C93" s="8" t="s">
        <v>125</v>
      </c>
      <c r="D93" s="9"/>
      <c r="E93" s="48"/>
      <c r="F93" s="54"/>
      <c r="G93" s="10"/>
    </row>
    <row r="94" spans="1:7" ht="12.75" x14ac:dyDescent="0.2">
      <c r="A94" s="6">
        <v>1</v>
      </c>
      <c r="B94" s="7"/>
      <c r="C94" s="11" t="s">
        <v>126</v>
      </c>
      <c r="D94" s="15"/>
      <c r="E94" s="47"/>
      <c r="F94" s="53">
        <v>216.84909690000001</v>
      </c>
      <c r="G94" s="5">
        <v>3.5658819999999998E-3</v>
      </c>
    </row>
    <row r="95" spans="1:7" ht="12.75" x14ac:dyDescent="0.2">
      <c r="A95" s="6"/>
      <c r="B95" s="7"/>
      <c r="C95" s="8" t="s">
        <v>108</v>
      </c>
      <c r="D95" s="25"/>
      <c r="E95" s="49"/>
      <c r="F95" s="55">
        <v>216.84909690000001</v>
      </c>
      <c r="G95" s="13">
        <v>3.5658819999999998E-3</v>
      </c>
    </row>
    <row r="96" spans="1:7" ht="12.75" x14ac:dyDescent="0.2">
      <c r="A96" s="6"/>
      <c r="B96" s="7"/>
      <c r="C96" s="14"/>
      <c r="D96" s="7"/>
      <c r="E96" s="47"/>
      <c r="F96" s="53"/>
      <c r="G96" s="5"/>
    </row>
    <row r="97" spans="1:7" ht="25.5" x14ac:dyDescent="0.2">
      <c r="A97" s="6"/>
      <c r="B97" s="7"/>
      <c r="C97" s="24" t="s">
        <v>127</v>
      </c>
      <c r="D97" s="25"/>
      <c r="E97" s="49"/>
      <c r="F97" s="55">
        <v>216.84909690000001</v>
      </c>
      <c r="G97" s="13">
        <v>3.5658819999999998E-3</v>
      </c>
    </row>
    <row r="98" spans="1:7" ht="12.75" x14ac:dyDescent="0.2">
      <c r="A98" s="6"/>
      <c r="B98" s="7"/>
      <c r="C98" s="30"/>
      <c r="D98" s="7"/>
      <c r="E98" s="47"/>
      <c r="F98" s="53"/>
      <c r="G98" s="5"/>
    </row>
    <row r="99" spans="1:7" ht="12.75" x14ac:dyDescent="0.2">
      <c r="A99" s="1"/>
      <c r="B99" s="2"/>
      <c r="C99" s="3" t="s">
        <v>128</v>
      </c>
      <c r="D99" s="4"/>
      <c r="E99" s="47"/>
      <c r="F99" s="53"/>
      <c r="G99" s="5"/>
    </row>
    <row r="100" spans="1:7" ht="25.5" x14ac:dyDescent="0.2">
      <c r="A100" s="6"/>
      <c r="B100" s="7"/>
      <c r="C100" s="8" t="s">
        <v>129</v>
      </c>
      <c r="D100" s="9"/>
      <c r="E100" s="48"/>
      <c r="F100" s="54"/>
      <c r="G100" s="10"/>
    </row>
    <row r="101" spans="1:7" ht="25.5" x14ac:dyDescent="0.2">
      <c r="A101" s="6">
        <v>1</v>
      </c>
      <c r="B101" s="7" t="s">
        <v>130</v>
      </c>
      <c r="C101" s="11" t="s">
        <v>131</v>
      </c>
      <c r="D101" s="15"/>
      <c r="E101" s="47">
        <v>2032287.9750000001</v>
      </c>
      <c r="F101" s="53">
        <v>800.95517526699996</v>
      </c>
      <c r="G101" s="5">
        <v>1.3170962E-2</v>
      </c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800.95517526699996</v>
      </c>
      <c r="G102" s="13">
        <v>1.3170962E-2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12.75" x14ac:dyDescent="0.2">
      <c r="A104" s="1"/>
      <c r="B104" s="2"/>
      <c r="C104" s="3" t="s">
        <v>132</v>
      </c>
      <c r="D104" s="4"/>
      <c r="E104" s="47"/>
      <c r="F104" s="53"/>
      <c r="G104" s="5"/>
    </row>
    <row r="105" spans="1:7" ht="25.5" x14ac:dyDescent="0.2">
      <c r="A105" s="6"/>
      <c r="B105" s="7"/>
      <c r="C105" s="8" t="s">
        <v>133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25.5" x14ac:dyDescent="0.2">
      <c r="A108" s="6"/>
      <c r="B108" s="7"/>
      <c r="C108" s="8" t="s">
        <v>134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9"/>
      <c r="G110" s="28"/>
    </row>
    <row r="111" spans="1:7" ht="25.5" x14ac:dyDescent="0.2">
      <c r="A111" s="6"/>
      <c r="B111" s="7"/>
      <c r="C111" s="30" t="s">
        <v>136</v>
      </c>
      <c r="D111" s="7"/>
      <c r="E111" s="47"/>
      <c r="F111" s="59">
        <v>70.769093830000003</v>
      </c>
      <c r="G111" s="28">
        <v>1.1637318649717751E-3</v>
      </c>
    </row>
    <row r="112" spans="1:7" ht="12.75" x14ac:dyDescent="0.2">
      <c r="A112" s="6"/>
      <c r="B112" s="7"/>
      <c r="C112" s="31" t="s">
        <v>137</v>
      </c>
      <c r="D112" s="12"/>
      <c r="E112" s="49"/>
      <c r="F112" s="55">
        <v>60812.199064185996</v>
      </c>
      <c r="G112" s="13">
        <v>0.99999999899999981</v>
      </c>
    </row>
    <row r="114" spans="2:6" ht="12.75" x14ac:dyDescent="0.2">
      <c r="B114" s="362"/>
      <c r="C114" s="362"/>
      <c r="D114" s="362"/>
      <c r="E114" s="362"/>
      <c r="F114" s="362"/>
    </row>
    <row r="115" spans="2:6" ht="12.75" x14ac:dyDescent="0.2">
      <c r="B115" s="362" t="s">
        <v>138</v>
      </c>
      <c r="C115" s="362"/>
      <c r="D115" s="362"/>
      <c r="E115" s="362"/>
      <c r="F115" s="362"/>
    </row>
    <row r="117" spans="2:6" ht="12.75" x14ac:dyDescent="0.2">
      <c r="B117" s="37" t="s">
        <v>139</v>
      </c>
      <c r="C117" s="38"/>
      <c r="D117" s="39"/>
    </row>
    <row r="118" spans="2:6" ht="12.75" x14ac:dyDescent="0.2">
      <c r="B118" s="40" t="s">
        <v>140</v>
      </c>
      <c r="C118" s="41"/>
      <c r="D118" s="82" t="s">
        <v>826</v>
      </c>
    </row>
    <row r="119" spans="2:6" ht="12.75" x14ac:dyDescent="0.2">
      <c r="B119" s="40" t="s">
        <v>142</v>
      </c>
      <c r="C119" s="41"/>
      <c r="D119" s="65" t="s">
        <v>141</v>
      </c>
    </row>
    <row r="120" spans="2:6" ht="12.75" x14ac:dyDescent="0.2">
      <c r="B120" s="42" t="s">
        <v>143</v>
      </c>
      <c r="C120" s="41"/>
      <c r="D120" s="43"/>
    </row>
    <row r="121" spans="2:6" ht="25.5" customHeight="1" x14ac:dyDescent="0.2">
      <c r="B121" s="43"/>
      <c r="C121" s="33" t="s">
        <v>144</v>
      </c>
      <c r="D121" s="34" t="s">
        <v>145</v>
      </c>
    </row>
    <row r="122" spans="2:6" ht="12.75" customHeight="1" x14ac:dyDescent="0.2">
      <c r="B122" s="60" t="s">
        <v>146</v>
      </c>
      <c r="C122" s="61" t="s">
        <v>147</v>
      </c>
      <c r="D122" s="61" t="s">
        <v>148</v>
      </c>
    </row>
    <row r="123" spans="2:6" ht="12.75" x14ac:dyDescent="0.2">
      <c r="B123" s="43" t="s">
        <v>149</v>
      </c>
      <c r="C123" s="44">
        <v>30.6525</v>
      </c>
      <c r="D123" s="44">
        <v>33.778599999999997</v>
      </c>
    </row>
    <row r="124" spans="2:6" ht="12.75" x14ac:dyDescent="0.2">
      <c r="B124" s="43" t="s">
        <v>150</v>
      </c>
      <c r="C124" s="44">
        <v>27.788599999999999</v>
      </c>
      <c r="D124" s="44">
        <v>30.116700000000002</v>
      </c>
    </row>
    <row r="125" spans="2:6" ht="12.75" x14ac:dyDescent="0.2">
      <c r="B125" s="43" t="s">
        <v>151</v>
      </c>
      <c r="C125" s="44">
        <v>29.647400000000001</v>
      </c>
      <c r="D125" s="44">
        <v>32.658000000000001</v>
      </c>
    </row>
    <row r="126" spans="2:6" ht="12.75" x14ac:dyDescent="0.2">
      <c r="B126" s="43" t="s">
        <v>152</v>
      </c>
      <c r="C126" s="44">
        <v>26.839200000000002</v>
      </c>
      <c r="D126" s="44">
        <v>29.058800000000002</v>
      </c>
    </row>
    <row r="128" spans="2:6" ht="12.75" x14ac:dyDescent="0.2">
      <c r="B128" s="78" t="s">
        <v>153</v>
      </c>
      <c r="C128" s="133"/>
      <c r="D128" s="135"/>
    </row>
    <row r="129" spans="2:4" ht="24.75" customHeight="1" x14ac:dyDescent="0.2">
      <c r="B129" s="131" t="s">
        <v>146</v>
      </c>
      <c r="C129" s="131" t="s">
        <v>154</v>
      </c>
    </row>
    <row r="130" spans="2:4" ht="12.75" x14ac:dyDescent="0.2">
      <c r="B130" s="43" t="s">
        <v>150</v>
      </c>
      <c r="C130" s="134">
        <v>0.44270399999999999</v>
      </c>
    </row>
    <row r="131" spans="2:4" ht="15" x14ac:dyDescent="0.25">
      <c r="B131" s="43" t="s">
        <v>152</v>
      </c>
      <c r="C131" s="134">
        <v>0.44270399999999999</v>
      </c>
      <c r="D131"/>
    </row>
    <row r="133" spans="2:4" ht="12.75" x14ac:dyDescent="0.2">
      <c r="B133" s="42" t="s">
        <v>155</v>
      </c>
      <c r="C133" s="41"/>
      <c r="D133" s="67" t="s">
        <v>141</v>
      </c>
    </row>
    <row r="134" spans="2:4" ht="12.75" x14ac:dyDescent="0.2">
      <c r="B134" s="42" t="s">
        <v>156</v>
      </c>
      <c r="C134" s="41"/>
      <c r="D134" s="67" t="s">
        <v>141</v>
      </c>
    </row>
    <row r="135" spans="2:4" ht="12.75" x14ac:dyDescent="0.2">
      <c r="B135" s="42" t="s">
        <v>157</v>
      </c>
      <c r="C135" s="41"/>
      <c r="D135" s="46">
        <v>0.2294170586822106</v>
      </c>
    </row>
    <row r="136" spans="2:4" ht="12.75" x14ac:dyDescent="0.2">
      <c r="B136" s="42" t="s">
        <v>158</v>
      </c>
      <c r="C136" s="41"/>
      <c r="D136" s="46" t="s">
        <v>141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296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106</v>
      </c>
      <c r="C7" s="11" t="s">
        <v>107</v>
      </c>
      <c r="D7" s="2" t="s">
        <v>22</v>
      </c>
      <c r="E7" s="47">
        <v>68182</v>
      </c>
      <c r="F7" s="53">
        <v>290.08031899999997</v>
      </c>
      <c r="G7" s="5">
        <v>4.2390425000000002E-2</v>
      </c>
    </row>
    <row r="8" spans="1:7" ht="25.5" x14ac:dyDescent="0.2">
      <c r="A8" s="6">
        <v>2</v>
      </c>
      <c r="B8" s="7" t="s">
        <v>160</v>
      </c>
      <c r="C8" s="11" t="s">
        <v>161</v>
      </c>
      <c r="D8" s="2" t="s">
        <v>63</v>
      </c>
      <c r="E8" s="47">
        <v>126003</v>
      </c>
      <c r="F8" s="53">
        <v>280.16767049999999</v>
      </c>
      <c r="G8" s="5">
        <v>4.0941855999999999E-2</v>
      </c>
    </row>
    <row r="9" spans="1:7" ht="25.5" x14ac:dyDescent="0.2">
      <c r="A9" s="6">
        <v>3</v>
      </c>
      <c r="B9" s="7" t="s">
        <v>20</v>
      </c>
      <c r="C9" s="11" t="s">
        <v>21</v>
      </c>
      <c r="D9" s="2" t="s">
        <v>22</v>
      </c>
      <c r="E9" s="47">
        <v>46201</v>
      </c>
      <c r="F9" s="53">
        <v>275.311759</v>
      </c>
      <c r="G9" s="5">
        <v>4.0232245E-2</v>
      </c>
    </row>
    <row r="10" spans="1:7" ht="25.5" x14ac:dyDescent="0.2">
      <c r="A10" s="6">
        <v>4</v>
      </c>
      <c r="B10" s="7" t="s">
        <v>61</v>
      </c>
      <c r="C10" s="11" t="s">
        <v>62</v>
      </c>
      <c r="D10" s="2" t="s">
        <v>63</v>
      </c>
      <c r="E10" s="47">
        <v>39788</v>
      </c>
      <c r="F10" s="53">
        <v>269.72285199999999</v>
      </c>
      <c r="G10" s="5">
        <v>3.9415519000000003E-2</v>
      </c>
    </row>
    <row r="11" spans="1:7" ht="25.5" x14ac:dyDescent="0.2">
      <c r="A11" s="6">
        <v>5</v>
      </c>
      <c r="B11" s="7" t="s">
        <v>26</v>
      </c>
      <c r="C11" s="11" t="s">
        <v>27</v>
      </c>
      <c r="D11" s="2" t="s">
        <v>28</v>
      </c>
      <c r="E11" s="47">
        <v>55562</v>
      </c>
      <c r="F11" s="53">
        <v>261.55811499999999</v>
      </c>
      <c r="G11" s="5">
        <v>3.8222378000000001E-2</v>
      </c>
    </row>
    <row r="12" spans="1:7" ht="25.5" x14ac:dyDescent="0.2">
      <c r="A12" s="6">
        <v>6</v>
      </c>
      <c r="B12" s="7" t="s">
        <v>23</v>
      </c>
      <c r="C12" s="11" t="s">
        <v>24</v>
      </c>
      <c r="D12" s="2" t="s">
        <v>25</v>
      </c>
      <c r="E12" s="47">
        <v>166209</v>
      </c>
      <c r="F12" s="53">
        <v>257.79015900000002</v>
      </c>
      <c r="G12" s="5">
        <v>3.7671754000000002E-2</v>
      </c>
    </row>
    <row r="13" spans="1:7" ht="25.5" x14ac:dyDescent="0.2">
      <c r="A13" s="6">
        <v>7</v>
      </c>
      <c r="B13" s="7" t="s">
        <v>162</v>
      </c>
      <c r="C13" s="11" t="s">
        <v>163</v>
      </c>
      <c r="D13" s="2" t="s">
        <v>164</v>
      </c>
      <c r="E13" s="47">
        <v>35021</v>
      </c>
      <c r="F13" s="53">
        <v>247.80859599999999</v>
      </c>
      <c r="G13" s="5">
        <v>3.6213113999999998E-2</v>
      </c>
    </row>
    <row r="14" spans="1:7" ht="12.75" x14ac:dyDescent="0.2">
      <c r="A14" s="6">
        <v>8</v>
      </c>
      <c r="B14" s="7" t="s">
        <v>165</v>
      </c>
      <c r="C14" s="11" t="s">
        <v>166</v>
      </c>
      <c r="D14" s="2" t="s">
        <v>13</v>
      </c>
      <c r="E14" s="47">
        <v>124200</v>
      </c>
      <c r="F14" s="53">
        <v>225.48509999999999</v>
      </c>
      <c r="G14" s="5">
        <v>3.2950906000000002E-2</v>
      </c>
    </row>
    <row r="15" spans="1:7" ht="25.5" x14ac:dyDescent="0.2">
      <c r="A15" s="6">
        <v>9</v>
      </c>
      <c r="B15" s="7" t="s">
        <v>167</v>
      </c>
      <c r="C15" s="11" t="s">
        <v>168</v>
      </c>
      <c r="D15" s="2" t="s">
        <v>169</v>
      </c>
      <c r="E15" s="47">
        <v>101000</v>
      </c>
      <c r="F15" s="53">
        <v>222.2</v>
      </c>
      <c r="G15" s="5">
        <v>3.2470842999999999E-2</v>
      </c>
    </row>
    <row r="16" spans="1:7" ht="38.25" x14ac:dyDescent="0.2">
      <c r="A16" s="6">
        <v>10</v>
      </c>
      <c r="B16" s="7" t="s">
        <v>80</v>
      </c>
      <c r="C16" s="11" t="s">
        <v>81</v>
      </c>
      <c r="D16" s="2" t="s">
        <v>82</v>
      </c>
      <c r="E16" s="47">
        <v>204184</v>
      </c>
      <c r="F16" s="53">
        <v>201.93797599999999</v>
      </c>
      <c r="G16" s="5">
        <v>2.9509884E-2</v>
      </c>
    </row>
    <row r="17" spans="1:7" ht="25.5" x14ac:dyDescent="0.2">
      <c r="A17" s="6">
        <v>11</v>
      </c>
      <c r="B17" s="7" t="s">
        <v>64</v>
      </c>
      <c r="C17" s="11" t="s">
        <v>65</v>
      </c>
      <c r="D17" s="2" t="s">
        <v>19</v>
      </c>
      <c r="E17" s="47">
        <v>148989</v>
      </c>
      <c r="F17" s="53">
        <v>189.06704099999999</v>
      </c>
      <c r="G17" s="5">
        <v>2.7629010999999998E-2</v>
      </c>
    </row>
    <row r="18" spans="1:7" ht="25.5" x14ac:dyDescent="0.2">
      <c r="A18" s="6">
        <v>12</v>
      </c>
      <c r="B18" s="7" t="s">
        <v>34</v>
      </c>
      <c r="C18" s="11" t="s">
        <v>35</v>
      </c>
      <c r="D18" s="2" t="s">
        <v>19</v>
      </c>
      <c r="E18" s="47">
        <v>154683</v>
      </c>
      <c r="F18" s="53">
        <v>174.5597655</v>
      </c>
      <c r="G18" s="5">
        <v>2.5509013000000001E-2</v>
      </c>
    </row>
    <row r="19" spans="1:7" ht="25.5" x14ac:dyDescent="0.2">
      <c r="A19" s="6">
        <v>13</v>
      </c>
      <c r="B19" s="7" t="s">
        <v>170</v>
      </c>
      <c r="C19" s="11" t="s">
        <v>171</v>
      </c>
      <c r="D19" s="2" t="s">
        <v>22</v>
      </c>
      <c r="E19" s="47">
        <v>31572</v>
      </c>
      <c r="F19" s="53">
        <v>171.846396</v>
      </c>
      <c r="G19" s="5">
        <v>2.5112499E-2</v>
      </c>
    </row>
    <row r="20" spans="1:7" ht="12.75" x14ac:dyDescent="0.2">
      <c r="A20" s="6">
        <v>14</v>
      </c>
      <c r="B20" s="7" t="s">
        <v>172</v>
      </c>
      <c r="C20" s="11" t="s">
        <v>173</v>
      </c>
      <c r="D20" s="2" t="s">
        <v>174</v>
      </c>
      <c r="E20" s="47">
        <v>49250</v>
      </c>
      <c r="F20" s="53">
        <v>171.29150000000001</v>
      </c>
      <c r="G20" s="5">
        <v>2.503141E-2</v>
      </c>
    </row>
    <row r="21" spans="1:7" ht="25.5" x14ac:dyDescent="0.2">
      <c r="A21" s="6">
        <v>15</v>
      </c>
      <c r="B21" s="7" t="s">
        <v>175</v>
      </c>
      <c r="C21" s="11" t="s">
        <v>176</v>
      </c>
      <c r="D21" s="2" t="s">
        <v>177</v>
      </c>
      <c r="E21" s="47">
        <v>9854</v>
      </c>
      <c r="F21" s="53">
        <v>162.265818</v>
      </c>
      <c r="G21" s="5">
        <v>2.3712456999999999E-2</v>
      </c>
    </row>
    <row r="22" spans="1:7" ht="12.75" x14ac:dyDescent="0.2">
      <c r="A22" s="6">
        <v>16</v>
      </c>
      <c r="B22" s="7" t="s">
        <v>178</v>
      </c>
      <c r="C22" s="11" t="s">
        <v>179</v>
      </c>
      <c r="D22" s="2" t="s">
        <v>13</v>
      </c>
      <c r="E22" s="47">
        <v>148446</v>
      </c>
      <c r="F22" s="53">
        <v>160.76701800000001</v>
      </c>
      <c r="G22" s="5">
        <v>2.3493432000000002E-2</v>
      </c>
    </row>
    <row r="23" spans="1:7" ht="12.75" x14ac:dyDescent="0.2">
      <c r="A23" s="6">
        <v>17</v>
      </c>
      <c r="B23" s="7" t="s">
        <v>180</v>
      </c>
      <c r="C23" s="11" t="s">
        <v>181</v>
      </c>
      <c r="D23" s="2" t="s">
        <v>182</v>
      </c>
      <c r="E23" s="47">
        <v>59916</v>
      </c>
      <c r="F23" s="53">
        <v>160.42509000000001</v>
      </c>
      <c r="G23" s="5">
        <v>2.3443465E-2</v>
      </c>
    </row>
    <row r="24" spans="1:7" ht="25.5" x14ac:dyDescent="0.2">
      <c r="A24" s="6">
        <v>18</v>
      </c>
      <c r="B24" s="7" t="s">
        <v>183</v>
      </c>
      <c r="C24" s="11" t="s">
        <v>184</v>
      </c>
      <c r="D24" s="2" t="s">
        <v>63</v>
      </c>
      <c r="E24" s="47">
        <v>74800</v>
      </c>
      <c r="F24" s="53">
        <v>155.80840000000001</v>
      </c>
      <c r="G24" s="5">
        <v>2.2768811999999999E-2</v>
      </c>
    </row>
    <row r="25" spans="1:7" ht="12.75" x14ac:dyDescent="0.2">
      <c r="A25" s="6">
        <v>19</v>
      </c>
      <c r="B25" s="7" t="s">
        <v>71</v>
      </c>
      <c r="C25" s="11" t="s">
        <v>72</v>
      </c>
      <c r="D25" s="2" t="s">
        <v>13</v>
      </c>
      <c r="E25" s="47">
        <v>17869</v>
      </c>
      <c r="F25" s="53">
        <v>154.87062299999999</v>
      </c>
      <c r="G25" s="5">
        <v>2.2631772000000001E-2</v>
      </c>
    </row>
    <row r="26" spans="1:7" ht="12.75" x14ac:dyDescent="0.2">
      <c r="A26" s="6">
        <v>20</v>
      </c>
      <c r="B26" s="7" t="s">
        <v>75</v>
      </c>
      <c r="C26" s="11" t="s">
        <v>76</v>
      </c>
      <c r="D26" s="2" t="s">
        <v>60</v>
      </c>
      <c r="E26" s="47">
        <v>116565</v>
      </c>
      <c r="F26" s="53">
        <v>153.45782249999999</v>
      </c>
      <c r="G26" s="5">
        <v>2.2425313999999998E-2</v>
      </c>
    </row>
    <row r="27" spans="1:7" ht="12.75" x14ac:dyDescent="0.2">
      <c r="A27" s="6">
        <v>21</v>
      </c>
      <c r="B27" s="7" t="s">
        <v>185</v>
      </c>
      <c r="C27" s="11" t="s">
        <v>186</v>
      </c>
      <c r="D27" s="2" t="s">
        <v>187</v>
      </c>
      <c r="E27" s="47">
        <v>64490</v>
      </c>
      <c r="F27" s="53">
        <v>140.39473000000001</v>
      </c>
      <c r="G27" s="5">
        <v>2.0516360000000001E-2</v>
      </c>
    </row>
    <row r="28" spans="1:7" ht="25.5" x14ac:dyDescent="0.2">
      <c r="A28" s="6">
        <v>22</v>
      </c>
      <c r="B28" s="7" t="s">
        <v>54</v>
      </c>
      <c r="C28" s="11" t="s">
        <v>55</v>
      </c>
      <c r="D28" s="2" t="s">
        <v>22</v>
      </c>
      <c r="E28" s="47">
        <v>73052</v>
      </c>
      <c r="F28" s="53">
        <v>138.87185199999999</v>
      </c>
      <c r="G28" s="5">
        <v>2.0293816999999999E-2</v>
      </c>
    </row>
    <row r="29" spans="1:7" ht="12.75" x14ac:dyDescent="0.2">
      <c r="A29" s="6">
        <v>23</v>
      </c>
      <c r="B29" s="7" t="s">
        <v>87</v>
      </c>
      <c r="C29" s="11" t="s">
        <v>88</v>
      </c>
      <c r="D29" s="2" t="s">
        <v>60</v>
      </c>
      <c r="E29" s="47">
        <v>84960</v>
      </c>
      <c r="F29" s="53">
        <v>130.15871999999999</v>
      </c>
      <c r="G29" s="5">
        <v>1.9020537000000001E-2</v>
      </c>
    </row>
    <row r="30" spans="1:7" ht="25.5" x14ac:dyDescent="0.2">
      <c r="A30" s="6">
        <v>24</v>
      </c>
      <c r="B30" s="7" t="s">
        <v>190</v>
      </c>
      <c r="C30" s="11" t="s">
        <v>191</v>
      </c>
      <c r="D30" s="2" t="s">
        <v>22</v>
      </c>
      <c r="E30" s="47">
        <v>37713</v>
      </c>
      <c r="F30" s="53">
        <v>129.7138635</v>
      </c>
      <c r="G30" s="5">
        <v>1.8955528999999999E-2</v>
      </c>
    </row>
    <row r="31" spans="1:7" ht="25.5" x14ac:dyDescent="0.2">
      <c r="A31" s="6">
        <v>25</v>
      </c>
      <c r="B31" s="7" t="s">
        <v>192</v>
      </c>
      <c r="C31" s="11" t="s">
        <v>193</v>
      </c>
      <c r="D31" s="2" t="s">
        <v>25</v>
      </c>
      <c r="E31" s="47">
        <v>11401</v>
      </c>
      <c r="F31" s="53">
        <v>122.19591800000001</v>
      </c>
      <c r="G31" s="5">
        <v>1.7856905999999999E-2</v>
      </c>
    </row>
    <row r="32" spans="1:7" ht="25.5" x14ac:dyDescent="0.2">
      <c r="A32" s="6">
        <v>26</v>
      </c>
      <c r="B32" s="7" t="s">
        <v>194</v>
      </c>
      <c r="C32" s="11" t="s">
        <v>195</v>
      </c>
      <c r="D32" s="2" t="s">
        <v>44</v>
      </c>
      <c r="E32" s="47">
        <v>22308</v>
      </c>
      <c r="F32" s="53">
        <v>121.255134</v>
      </c>
      <c r="G32" s="5">
        <v>1.7719426E-2</v>
      </c>
    </row>
    <row r="33" spans="1:7" ht="12.75" x14ac:dyDescent="0.2">
      <c r="A33" s="6">
        <v>27</v>
      </c>
      <c r="B33" s="7" t="s">
        <v>196</v>
      </c>
      <c r="C33" s="11" t="s">
        <v>197</v>
      </c>
      <c r="D33" s="2" t="s">
        <v>174</v>
      </c>
      <c r="E33" s="47">
        <v>10000</v>
      </c>
      <c r="F33" s="53">
        <v>119.125</v>
      </c>
      <c r="G33" s="5">
        <v>1.7408142000000001E-2</v>
      </c>
    </row>
    <row r="34" spans="1:7" ht="12.75" x14ac:dyDescent="0.2">
      <c r="A34" s="6">
        <v>28</v>
      </c>
      <c r="B34" s="7" t="s">
        <v>188</v>
      </c>
      <c r="C34" s="11" t="s">
        <v>189</v>
      </c>
      <c r="D34" s="2" t="s">
        <v>16</v>
      </c>
      <c r="E34" s="47">
        <v>54696</v>
      </c>
      <c r="F34" s="53">
        <v>111.962712</v>
      </c>
      <c r="G34" s="5">
        <v>1.6361493000000001E-2</v>
      </c>
    </row>
    <row r="35" spans="1:7" ht="25.5" x14ac:dyDescent="0.2">
      <c r="A35" s="6">
        <v>29</v>
      </c>
      <c r="B35" s="7" t="s">
        <v>200</v>
      </c>
      <c r="C35" s="11" t="s">
        <v>201</v>
      </c>
      <c r="D35" s="2" t="s">
        <v>169</v>
      </c>
      <c r="E35" s="47">
        <v>20626</v>
      </c>
      <c r="F35" s="53">
        <v>110.122214</v>
      </c>
      <c r="G35" s="5">
        <v>1.6092533999999999E-2</v>
      </c>
    </row>
    <row r="36" spans="1:7" ht="25.5" x14ac:dyDescent="0.2">
      <c r="A36" s="6">
        <v>30</v>
      </c>
      <c r="B36" s="7" t="s">
        <v>203</v>
      </c>
      <c r="C36" s="11" t="s">
        <v>204</v>
      </c>
      <c r="D36" s="2" t="s">
        <v>177</v>
      </c>
      <c r="E36" s="47">
        <v>31620</v>
      </c>
      <c r="F36" s="53">
        <v>104.15628</v>
      </c>
      <c r="G36" s="5">
        <v>1.5220712000000001E-2</v>
      </c>
    </row>
    <row r="37" spans="1:7" ht="25.5" x14ac:dyDescent="0.2">
      <c r="A37" s="6">
        <v>31</v>
      </c>
      <c r="B37" s="7" t="s">
        <v>202</v>
      </c>
      <c r="C37" s="11" t="s">
        <v>859</v>
      </c>
      <c r="D37" s="2" t="s">
        <v>63</v>
      </c>
      <c r="E37" s="47">
        <v>4988</v>
      </c>
      <c r="F37" s="53">
        <v>102.847572</v>
      </c>
      <c r="G37" s="5">
        <v>1.5029466E-2</v>
      </c>
    </row>
    <row r="38" spans="1:7" ht="12.75" x14ac:dyDescent="0.2">
      <c r="A38" s="6">
        <v>32</v>
      </c>
      <c r="B38" s="7" t="s">
        <v>205</v>
      </c>
      <c r="C38" s="11" t="s">
        <v>206</v>
      </c>
      <c r="D38" s="2" t="s">
        <v>28</v>
      </c>
      <c r="E38" s="47">
        <v>128748</v>
      </c>
      <c r="F38" s="53">
        <v>94.565405999999996</v>
      </c>
      <c r="G38" s="5">
        <v>1.3819165E-2</v>
      </c>
    </row>
    <row r="39" spans="1:7" ht="25.5" x14ac:dyDescent="0.2">
      <c r="A39" s="6">
        <v>33</v>
      </c>
      <c r="B39" s="7" t="s">
        <v>207</v>
      </c>
      <c r="C39" s="11" t="s">
        <v>208</v>
      </c>
      <c r="D39" s="2" t="s">
        <v>22</v>
      </c>
      <c r="E39" s="47">
        <v>10778</v>
      </c>
      <c r="F39" s="53">
        <v>89.705293999999995</v>
      </c>
      <c r="G39" s="5">
        <v>1.3108939999999999E-2</v>
      </c>
    </row>
    <row r="40" spans="1:7" ht="12.75" x14ac:dyDescent="0.2">
      <c r="A40" s="6">
        <v>34</v>
      </c>
      <c r="B40" s="7" t="s">
        <v>209</v>
      </c>
      <c r="C40" s="11" t="s">
        <v>210</v>
      </c>
      <c r="D40" s="2" t="s">
        <v>211</v>
      </c>
      <c r="E40" s="47">
        <v>13728</v>
      </c>
      <c r="F40" s="53">
        <v>89.156496000000004</v>
      </c>
      <c r="G40" s="5">
        <v>1.3028741999999999E-2</v>
      </c>
    </row>
    <row r="41" spans="1:7" ht="12.75" x14ac:dyDescent="0.2">
      <c r="A41" s="6">
        <v>35</v>
      </c>
      <c r="B41" s="7" t="s">
        <v>198</v>
      </c>
      <c r="C41" s="11" t="s">
        <v>199</v>
      </c>
      <c r="D41" s="2" t="s">
        <v>174</v>
      </c>
      <c r="E41" s="47">
        <v>21034</v>
      </c>
      <c r="F41" s="53">
        <v>87.522474000000003</v>
      </c>
      <c r="G41" s="5">
        <v>1.2789956999999999E-2</v>
      </c>
    </row>
    <row r="42" spans="1:7" ht="25.5" x14ac:dyDescent="0.2">
      <c r="A42" s="6">
        <v>36</v>
      </c>
      <c r="B42" s="7" t="s">
        <v>29</v>
      </c>
      <c r="C42" s="11" t="s">
        <v>30</v>
      </c>
      <c r="D42" s="2" t="s">
        <v>22</v>
      </c>
      <c r="E42" s="47">
        <v>14880</v>
      </c>
      <c r="F42" s="53">
        <v>87.382800000000003</v>
      </c>
      <c r="G42" s="5">
        <v>1.2769546E-2</v>
      </c>
    </row>
    <row r="43" spans="1:7" ht="25.5" x14ac:dyDescent="0.2">
      <c r="A43" s="6">
        <v>37</v>
      </c>
      <c r="B43" s="7" t="s">
        <v>50</v>
      </c>
      <c r="C43" s="11" t="s">
        <v>51</v>
      </c>
      <c r="D43" s="2" t="s">
        <v>22</v>
      </c>
      <c r="E43" s="47">
        <v>12338</v>
      </c>
      <c r="F43" s="53">
        <v>84.792905000000005</v>
      </c>
      <c r="G43" s="5">
        <v>1.2391075999999999E-2</v>
      </c>
    </row>
    <row r="44" spans="1:7" ht="25.5" x14ac:dyDescent="0.2">
      <c r="A44" s="6">
        <v>38</v>
      </c>
      <c r="B44" s="7" t="s">
        <v>212</v>
      </c>
      <c r="C44" s="11" t="s">
        <v>213</v>
      </c>
      <c r="D44" s="2" t="s">
        <v>63</v>
      </c>
      <c r="E44" s="47">
        <v>15883</v>
      </c>
      <c r="F44" s="53">
        <v>75.881032500000003</v>
      </c>
      <c r="G44" s="5">
        <v>1.1088753999999999E-2</v>
      </c>
    </row>
    <row r="45" spans="1:7" ht="25.5" x14ac:dyDescent="0.2">
      <c r="A45" s="6">
        <v>39</v>
      </c>
      <c r="B45" s="7" t="s">
        <v>214</v>
      </c>
      <c r="C45" s="11" t="s">
        <v>215</v>
      </c>
      <c r="D45" s="2" t="s">
        <v>44</v>
      </c>
      <c r="E45" s="47">
        <v>80235</v>
      </c>
      <c r="F45" s="53">
        <v>68.801512500000001</v>
      </c>
      <c r="G45" s="5">
        <v>1.0054199E-2</v>
      </c>
    </row>
    <row r="46" spans="1:7" ht="12.75" x14ac:dyDescent="0.2">
      <c r="A46" s="6">
        <v>40</v>
      </c>
      <c r="B46" s="7" t="s">
        <v>216</v>
      </c>
      <c r="C46" s="11" t="s">
        <v>217</v>
      </c>
      <c r="D46" s="2" t="s">
        <v>164</v>
      </c>
      <c r="E46" s="47">
        <v>26778</v>
      </c>
      <c r="F46" s="53">
        <v>66.462996000000004</v>
      </c>
      <c r="G46" s="5">
        <v>9.7124640000000005E-3</v>
      </c>
    </row>
    <row r="47" spans="1:7" ht="25.5" x14ac:dyDescent="0.2">
      <c r="A47" s="6">
        <v>41</v>
      </c>
      <c r="B47" s="7" t="s">
        <v>218</v>
      </c>
      <c r="C47" s="11" t="s">
        <v>219</v>
      </c>
      <c r="D47" s="2" t="s">
        <v>177</v>
      </c>
      <c r="E47" s="47">
        <v>59710</v>
      </c>
      <c r="F47" s="53">
        <v>64.904769999999999</v>
      </c>
      <c r="G47" s="5">
        <v>9.4847549999999992E-3</v>
      </c>
    </row>
    <row r="48" spans="1:7" ht="12.75" x14ac:dyDescent="0.2">
      <c r="A48" s="6">
        <v>42</v>
      </c>
      <c r="B48" s="7" t="s">
        <v>220</v>
      </c>
      <c r="C48" s="11" t="s">
        <v>221</v>
      </c>
      <c r="D48" s="2" t="s">
        <v>211</v>
      </c>
      <c r="E48" s="47">
        <v>41104</v>
      </c>
      <c r="F48" s="53">
        <v>61.388824</v>
      </c>
      <c r="G48" s="5">
        <v>8.9709579999999994E-3</v>
      </c>
    </row>
    <row r="49" spans="1:7" ht="12.75" x14ac:dyDescent="0.2">
      <c r="A49" s="6">
        <v>43</v>
      </c>
      <c r="B49" s="7" t="s">
        <v>222</v>
      </c>
      <c r="C49" s="11" t="s">
        <v>223</v>
      </c>
      <c r="D49" s="2" t="s">
        <v>79</v>
      </c>
      <c r="E49" s="47">
        <v>57654</v>
      </c>
      <c r="F49" s="53">
        <v>59.124177000000003</v>
      </c>
      <c r="G49" s="5">
        <v>8.6400169999999998E-3</v>
      </c>
    </row>
    <row r="50" spans="1:7" ht="25.5" x14ac:dyDescent="0.2">
      <c r="A50" s="6">
        <v>44</v>
      </c>
      <c r="B50" s="7" t="s">
        <v>224</v>
      </c>
      <c r="C50" s="11" t="s">
        <v>225</v>
      </c>
      <c r="D50" s="2" t="s">
        <v>25</v>
      </c>
      <c r="E50" s="47">
        <v>49040</v>
      </c>
      <c r="F50" s="53">
        <v>57.205159999999999</v>
      </c>
      <c r="G50" s="5">
        <v>8.3595849999999992E-3</v>
      </c>
    </row>
    <row r="51" spans="1:7" ht="12.75" x14ac:dyDescent="0.2">
      <c r="A51" s="6">
        <v>45</v>
      </c>
      <c r="B51" s="7" t="s">
        <v>89</v>
      </c>
      <c r="C51" s="11" t="s">
        <v>858</v>
      </c>
      <c r="D51" s="2" t="s">
        <v>60</v>
      </c>
      <c r="E51" s="47">
        <v>24468</v>
      </c>
      <c r="F51" s="53">
        <v>55.493423999999997</v>
      </c>
      <c r="G51" s="5">
        <v>8.1094429999999992E-3</v>
      </c>
    </row>
    <row r="52" spans="1:7" ht="12.75" x14ac:dyDescent="0.2">
      <c r="A52" s="6">
        <v>46</v>
      </c>
      <c r="B52" s="7" t="s">
        <v>226</v>
      </c>
      <c r="C52" s="11" t="s">
        <v>227</v>
      </c>
      <c r="D52" s="2" t="s">
        <v>187</v>
      </c>
      <c r="E52" s="47">
        <v>17620</v>
      </c>
      <c r="F52" s="53">
        <v>50.472490000000001</v>
      </c>
      <c r="G52" s="5">
        <v>7.3757170000000004E-3</v>
      </c>
    </row>
    <row r="53" spans="1:7" ht="25.5" x14ac:dyDescent="0.2">
      <c r="A53" s="6">
        <v>47</v>
      </c>
      <c r="B53" s="7" t="s">
        <v>92</v>
      </c>
      <c r="C53" s="11" t="s">
        <v>93</v>
      </c>
      <c r="D53" s="2" t="s">
        <v>94</v>
      </c>
      <c r="E53" s="47">
        <v>13884</v>
      </c>
      <c r="F53" s="53">
        <v>45.692244000000002</v>
      </c>
      <c r="G53" s="5">
        <v>6.6771629999999998E-3</v>
      </c>
    </row>
    <row r="54" spans="1:7" ht="12.75" x14ac:dyDescent="0.2">
      <c r="A54" s="6">
        <v>48</v>
      </c>
      <c r="B54" s="7" t="s">
        <v>231</v>
      </c>
      <c r="C54" s="11" t="s">
        <v>232</v>
      </c>
      <c r="D54" s="2" t="s">
        <v>60</v>
      </c>
      <c r="E54" s="47">
        <v>16842</v>
      </c>
      <c r="F54" s="53">
        <v>41.456583000000002</v>
      </c>
      <c r="G54" s="5">
        <v>6.0581919999999996E-3</v>
      </c>
    </row>
    <row r="55" spans="1:7" ht="25.5" x14ac:dyDescent="0.2">
      <c r="A55" s="6">
        <v>49</v>
      </c>
      <c r="B55" s="7" t="s">
        <v>233</v>
      </c>
      <c r="C55" s="11" t="s">
        <v>234</v>
      </c>
      <c r="D55" s="2" t="s">
        <v>177</v>
      </c>
      <c r="E55" s="47">
        <v>18003</v>
      </c>
      <c r="F55" s="53">
        <v>32.6844465</v>
      </c>
      <c r="G55" s="5">
        <v>4.7762899999999999E-3</v>
      </c>
    </row>
    <row r="56" spans="1:7" ht="12.75" x14ac:dyDescent="0.2">
      <c r="A56" s="6">
        <v>50</v>
      </c>
      <c r="B56" s="7" t="s">
        <v>104</v>
      </c>
      <c r="C56" s="11" t="s">
        <v>105</v>
      </c>
      <c r="D56" s="2" t="s">
        <v>60</v>
      </c>
      <c r="E56" s="47">
        <v>21300</v>
      </c>
      <c r="F56" s="53">
        <v>24.282</v>
      </c>
      <c r="G56" s="5">
        <v>3.548411E-3</v>
      </c>
    </row>
    <row r="57" spans="1:7" ht="25.5" x14ac:dyDescent="0.2">
      <c r="A57" s="6">
        <v>51</v>
      </c>
      <c r="B57" s="7" t="s">
        <v>235</v>
      </c>
      <c r="C57" s="11" t="s">
        <v>236</v>
      </c>
      <c r="D57" s="2" t="s">
        <v>22</v>
      </c>
      <c r="E57" s="47">
        <v>14845</v>
      </c>
      <c r="F57" s="53">
        <v>11.824042499999999</v>
      </c>
      <c r="G57" s="5">
        <v>1.7278879999999999E-3</v>
      </c>
    </row>
    <row r="58" spans="1:7" ht="12.75" x14ac:dyDescent="0.2">
      <c r="A58" s="1"/>
      <c r="B58" s="2"/>
      <c r="C58" s="8" t="s">
        <v>108</v>
      </c>
      <c r="D58" s="12"/>
      <c r="E58" s="49"/>
      <c r="F58" s="55">
        <v>6766.025093000002</v>
      </c>
      <c r="G58" s="13">
        <v>0.98874229300000016</v>
      </c>
    </row>
    <row r="59" spans="1:7" ht="12.75" x14ac:dyDescent="0.2">
      <c r="A59" s="6"/>
      <c r="B59" s="7"/>
      <c r="C59" s="14"/>
      <c r="D59" s="15"/>
      <c r="E59" s="47"/>
      <c r="F59" s="53"/>
      <c r="G59" s="5"/>
    </row>
    <row r="60" spans="1:7" ht="12.75" x14ac:dyDescent="0.2">
      <c r="A60" s="1"/>
      <c r="B60" s="2"/>
      <c r="C60" s="8" t="s">
        <v>109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15"/>
      <c r="E62" s="47"/>
      <c r="F62" s="53"/>
      <c r="G62" s="5"/>
    </row>
    <row r="63" spans="1:7" ht="12.75" x14ac:dyDescent="0.2">
      <c r="A63" s="16"/>
      <c r="B63" s="17"/>
      <c r="C63" s="8" t="s">
        <v>110</v>
      </c>
      <c r="D63" s="9"/>
      <c r="E63" s="48"/>
      <c r="F63" s="54"/>
      <c r="G63" s="10"/>
    </row>
    <row r="64" spans="1:7" ht="12.75" x14ac:dyDescent="0.2">
      <c r="A64" s="18"/>
      <c r="B64" s="19"/>
      <c r="C64" s="8" t="s">
        <v>108</v>
      </c>
      <c r="D64" s="20"/>
      <c r="E64" s="50"/>
      <c r="F64" s="56">
        <v>0</v>
      </c>
      <c r="G64" s="21">
        <v>0</v>
      </c>
    </row>
    <row r="65" spans="1:7" ht="12.75" x14ac:dyDescent="0.2">
      <c r="A65" s="18"/>
      <c r="B65" s="19"/>
      <c r="C65" s="14"/>
      <c r="D65" s="22"/>
      <c r="E65" s="51"/>
      <c r="F65" s="57"/>
      <c r="G65" s="23"/>
    </row>
    <row r="66" spans="1:7" ht="12.75" x14ac:dyDescent="0.2">
      <c r="A66" s="1"/>
      <c r="B66" s="2"/>
      <c r="C66" s="8" t="s">
        <v>112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12.75" x14ac:dyDescent="0.2">
      <c r="A69" s="1"/>
      <c r="B69" s="2"/>
      <c r="C69" s="8" t="s">
        <v>113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1"/>
      <c r="B71" s="2"/>
      <c r="C71" s="14"/>
      <c r="D71" s="4"/>
      <c r="E71" s="47"/>
      <c r="F71" s="53"/>
      <c r="G71" s="5"/>
    </row>
    <row r="72" spans="1:7" ht="12.75" x14ac:dyDescent="0.2">
      <c r="A72" s="1"/>
      <c r="B72" s="2"/>
      <c r="C72" s="8" t="s">
        <v>114</v>
      </c>
      <c r="D72" s="9"/>
      <c r="E72" s="48"/>
      <c r="F72" s="54"/>
      <c r="G72" s="10"/>
    </row>
    <row r="73" spans="1:7" ht="12.75" x14ac:dyDescent="0.2">
      <c r="A73" s="1"/>
      <c r="B73" s="2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1"/>
      <c r="B74" s="2"/>
      <c r="C74" s="14"/>
      <c r="D74" s="4"/>
      <c r="E74" s="47"/>
      <c r="F74" s="53"/>
      <c r="G74" s="5"/>
    </row>
    <row r="75" spans="1:7" ht="25.5" x14ac:dyDescent="0.2">
      <c r="A75" s="6"/>
      <c r="B75" s="7"/>
      <c r="C75" s="24" t="s">
        <v>115</v>
      </c>
      <c r="D75" s="25"/>
      <c r="E75" s="49"/>
      <c r="F75" s="55">
        <v>6766.025093000002</v>
      </c>
      <c r="G75" s="13">
        <v>0.98874229300000016</v>
      </c>
    </row>
    <row r="76" spans="1:7" ht="12.75" x14ac:dyDescent="0.2">
      <c r="A76" s="1"/>
      <c r="B76" s="2"/>
      <c r="C76" s="11"/>
      <c r="D76" s="4"/>
      <c r="E76" s="47"/>
      <c r="F76" s="53"/>
      <c r="G76" s="5"/>
    </row>
    <row r="77" spans="1:7" ht="12.75" x14ac:dyDescent="0.2">
      <c r="A77" s="1"/>
      <c r="B77" s="2"/>
      <c r="C77" s="3" t="s">
        <v>116</v>
      </c>
      <c r="D77" s="4"/>
      <c r="E77" s="47"/>
      <c r="F77" s="53"/>
      <c r="G77" s="5"/>
    </row>
    <row r="78" spans="1:7" ht="25.5" x14ac:dyDescent="0.2">
      <c r="A78" s="1"/>
      <c r="B78" s="2"/>
      <c r="C78" s="8" t="s">
        <v>10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4"/>
      <c r="E80" s="47"/>
      <c r="F80" s="53"/>
      <c r="G80" s="5"/>
    </row>
    <row r="81" spans="1:7" ht="12.75" x14ac:dyDescent="0.2">
      <c r="A81" s="1"/>
      <c r="B81" s="26"/>
      <c r="C81" s="8" t="s">
        <v>117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4"/>
      <c r="E83" s="47"/>
      <c r="F83" s="59"/>
      <c r="G83" s="28"/>
    </row>
    <row r="84" spans="1:7" ht="12.75" x14ac:dyDescent="0.2">
      <c r="A84" s="1"/>
      <c r="B84" s="2"/>
      <c r="C84" s="8" t="s">
        <v>118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12"/>
      <c r="E85" s="49"/>
      <c r="F85" s="55">
        <v>0</v>
      </c>
      <c r="G85" s="13">
        <v>0</v>
      </c>
    </row>
    <row r="86" spans="1:7" ht="12.75" x14ac:dyDescent="0.2">
      <c r="A86" s="1"/>
      <c r="B86" s="2"/>
      <c r="C86" s="14"/>
      <c r="D86" s="4"/>
      <c r="E86" s="47"/>
      <c r="F86" s="53"/>
      <c r="G86" s="5"/>
    </row>
    <row r="87" spans="1:7" ht="25.5" x14ac:dyDescent="0.2">
      <c r="A87" s="1"/>
      <c r="B87" s="26"/>
      <c r="C87" s="8" t="s">
        <v>119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6"/>
      <c r="B90" s="7"/>
      <c r="C90" s="29" t="s">
        <v>120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1"/>
      <c r="D91" s="4"/>
      <c r="E91" s="47"/>
      <c r="F91" s="53"/>
      <c r="G91" s="5"/>
    </row>
    <row r="92" spans="1:7" ht="12.75" x14ac:dyDescent="0.2">
      <c r="A92" s="1"/>
      <c r="B92" s="2"/>
      <c r="C92" s="3" t="s">
        <v>121</v>
      </c>
      <c r="D92" s="4"/>
      <c r="E92" s="47"/>
      <c r="F92" s="53"/>
      <c r="G92" s="5"/>
    </row>
    <row r="93" spans="1:7" ht="12.75" x14ac:dyDescent="0.2">
      <c r="A93" s="6"/>
      <c r="B93" s="7"/>
      <c r="C93" s="8" t="s">
        <v>122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25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12.75" x14ac:dyDescent="0.2">
      <c r="A96" s="6"/>
      <c r="B96" s="7"/>
      <c r="C96" s="8" t="s">
        <v>123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25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12.75" x14ac:dyDescent="0.2">
      <c r="A99" s="6"/>
      <c r="B99" s="7"/>
      <c r="C99" s="8" t="s">
        <v>124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3"/>
      <c r="G101" s="5"/>
    </row>
    <row r="102" spans="1:7" ht="12.75" x14ac:dyDescent="0.2">
      <c r="A102" s="6"/>
      <c r="B102" s="7"/>
      <c r="C102" s="8" t="s">
        <v>125</v>
      </c>
      <c r="D102" s="9"/>
      <c r="E102" s="48"/>
      <c r="F102" s="54"/>
      <c r="G102" s="10"/>
    </row>
    <row r="103" spans="1:7" ht="12.75" x14ac:dyDescent="0.2">
      <c r="A103" s="6">
        <v>1</v>
      </c>
      <c r="B103" s="7"/>
      <c r="C103" s="11" t="s">
        <v>126</v>
      </c>
      <c r="D103" s="15"/>
      <c r="E103" s="47"/>
      <c r="F103" s="53">
        <v>77.945758299999994</v>
      </c>
      <c r="G103" s="5">
        <v>1.1390479E-2</v>
      </c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77.945758299999994</v>
      </c>
      <c r="G104" s="13">
        <v>1.1390479E-2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25.5" x14ac:dyDescent="0.2">
      <c r="A106" s="6"/>
      <c r="B106" s="7"/>
      <c r="C106" s="24" t="s">
        <v>127</v>
      </c>
      <c r="D106" s="25"/>
      <c r="E106" s="49"/>
      <c r="F106" s="55">
        <v>77.945758299999994</v>
      </c>
      <c r="G106" s="13">
        <v>1.1390479E-2</v>
      </c>
    </row>
    <row r="107" spans="1:7" ht="12.75" x14ac:dyDescent="0.2">
      <c r="A107" s="6"/>
      <c r="B107" s="7"/>
      <c r="C107" s="30"/>
      <c r="D107" s="7"/>
      <c r="E107" s="47"/>
      <c r="F107" s="53"/>
      <c r="G107" s="5"/>
    </row>
    <row r="108" spans="1:7" ht="12.75" x14ac:dyDescent="0.2">
      <c r="A108" s="1"/>
      <c r="B108" s="2"/>
      <c r="C108" s="3" t="s">
        <v>128</v>
      </c>
      <c r="D108" s="4"/>
      <c r="E108" s="47"/>
      <c r="F108" s="53"/>
      <c r="G108" s="5"/>
    </row>
    <row r="109" spans="1:7" ht="25.5" x14ac:dyDescent="0.2">
      <c r="A109" s="6"/>
      <c r="B109" s="7"/>
      <c r="C109" s="8" t="s">
        <v>129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12.75" x14ac:dyDescent="0.2">
      <c r="A112" s="1"/>
      <c r="B112" s="2"/>
      <c r="C112" s="3" t="s">
        <v>132</v>
      </c>
      <c r="D112" s="4"/>
      <c r="E112" s="47"/>
      <c r="F112" s="53"/>
      <c r="G112" s="5"/>
    </row>
    <row r="113" spans="1:7" ht="25.5" x14ac:dyDescent="0.2">
      <c r="A113" s="6"/>
      <c r="B113" s="7"/>
      <c r="C113" s="8" t="s">
        <v>133</v>
      </c>
      <c r="D113" s="9"/>
      <c r="E113" s="48"/>
      <c r="F113" s="54"/>
      <c r="G113" s="10"/>
    </row>
    <row r="114" spans="1:7" ht="12.75" x14ac:dyDescent="0.2">
      <c r="A114" s="6"/>
      <c r="B114" s="7"/>
      <c r="C114" s="8" t="s">
        <v>108</v>
      </c>
      <c r="D114" s="25"/>
      <c r="E114" s="49"/>
      <c r="F114" s="55">
        <v>0</v>
      </c>
      <c r="G114" s="13">
        <v>0</v>
      </c>
    </row>
    <row r="115" spans="1:7" ht="12.75" x14ac:dyDescent="0.2">
      <c r="A115" s="6"/>
      <c r="B115" s="7"/>
      <c r="C115" s="14"/>
      <c r="D115" s="7"/>
      <c r="E115" s="47"/>
      <c r="F115" s="53"/>
      <c r="G115" s="5"/>
    </row>
    <row r="116" spans="1:7" ht="25.5" x14ac:dyDescent="0.2">
      <c r="A116" s="6"/>
      <c r="B116" s="7"/>
      <c r="C116" s="8" t="s">
        <v>134</v>
      </c>
      <c r="D116" s="9"/>
      <c r="E116" s="48"/>
      <c r="F116" s="54"/>
      <c r="G116" s="10"/>
    </row>
    <row r="117" spans="1:7" ht="12.75" x14ac:dyDescent="0.2">
      <c r="A117" s="6"/>
      <c r="B117" s="7"/>
      <c r="C117" s="8" t="s">
        <v>108</v>
      </c>
      <c r="D117" s="25"/>
      <c r="E117" s="49"/>
      <c r="F117" s="55">
        <v>0</v>
      </c>
      <c r="G117" s="13">
        <v>0</v>
      </c>
    </row>
    <row r="118" spans="1:7" ht="12.75" x14ac:dyDescent="0.2">
      <c r="A118" s="6"/>
      <c r="B118" s="7"/>
      <c r="C118" s="14"/>
      <c r="D118" s="7"/>
      <c r="E118" s="47"/>
      <c r="F118" s="59"/>
      <c r="G118" s="28"/>
    </row>
    <row r="119" spans="1:7" ht="25.5" x14ac:dyDescent="0.2">
      <c r="A119" s="6"/>
      <c r="B119" s="7"/>
      <c r="C119" s="30" t="s">
        <v>136</v>
      </c>
      <c r="D119" s="7"/>
      <c r="E119" s="47"/>
      <c r="F119" s="132">
        <v>-0.90858218000000002</v>
      </c>
      <c r="G119" s="148">
        <v>-1.3277420901166824E-4</v>
      </c>
    </row>
    <row r="120" spans="1:7" ht="12.75" x14ac:dyDescent="0.2">
      <c r="A120" s="6"/>
      <c r="B120" s="7"/>
      <c r="C120" s="31" t="s">
        <v>137</v>
      </c>
      <c r="D120" s="12"/>
      <c r="E120" s="49"/>
      <c r="F120" s="55">
        <v>6843.0622691200024</v>
      </c>
      <c r="G120" s="13">
        <v>0.99999999800000006</v>
      </c>
    </row>
    <row r="122" spans="1:7" ht="12.75" x14ac:dyDescent="0.2">
      <c r="B122" s="362"/>
      <c r="C122" s="362"/>
      <c r="D122" s="362"/>
      <c r="E122" s="362"/>
      <c r="F122" s="362"/>
    </row>
    <row r="123" spans="1:7" ht="12.75" x14ac:dyDescent="0.2">
      <c r="B123" s="362"/>
      <c r="C123" s="362"/>
      <c r="D123" s="362"/>
      <c r="E123" s="362"/>
      <c r="F123" s="362"/>
    </row>
    <row r="125" spans="1:7" ht="12.75" x14ac:dyDescent="0.2">
      <c r="B125" s="37" t="s">
        <v>139</v>
      </c>
      <c r="C125" s="38"/>
      <c r="D125" s="39"/>
    </row>
    <row r="126" spans="1:7" ht="12.75" x14ac:dyDescent="0.2">
      <c r="B126" s="40" t="s">
        <v>140</v>
      </c>
      <c r="C126" s="41"/>
      <c r="D126" s="65" t="s">
        <v>141</v>
      </c>
    </row>
    <row r="127" spans="1:7" ht="12.75" x14ac:dyDescent="0.2">
      <c r="B127" s="40" t="s">
        <v>142</v>
      </c>
      <c r="C127" s="41"/>
      <c r="D127" s="65" t="s">
        <v>141</v>
      </c>
    </row>
    <row r="128" spans="1:7" ht="12.75" x14ac:dyDescent="0.2">
      <c r="B128" s="42" t="s">
        <v>143</v>
      </c>
      <c r="C128" s="41"/>
      <c r="D128" s="43"/>
    </row>
    <row r="129" spans="2:4" ht="25.5" customHeight="1" x14ac:dyDescent="0.2">
      <c r="B129" s="43"/>
      <c r="C129" s="33" t="s">
        <v>144</v>
      </c>
      <c r="D129" s="34" t="s">
        <v>145</v>
      </c>
    </row>
    <row r="130" spans="2:4" ht="12.75" customHeight="1" x14ac:dyDescent="0.2">
      <c r="B130" s="60" t="s">
        <v>146</v>
      </c>
      <c r="C130" s="61" t="s">
        <v>147</v>
      </c>
      <c r="D130" s="61" t="s">
        <v>148</v>
      </c>
    </row>
    <row r="131" spans="2:4" ht="12.75" x14ac:dyDescent="0.2">
      <c r="B131" s="43" t="s">
        <v>149</v>
      </c>
      <c r="C131" s="44">
        <v>12.934100000000001</v>
      </c>
      <c r="D131" s="44">
        <v>14.5867</v>
      </c>
    </row>
    <row r="132" spans="2:4" ht="12.75" x14ac:dyDescent="0.2">
      <c r="B132" s="43" t="s">
        <v>150</v>
      </c>
      <c r="C132" s="44">
        <v>10.2796</v>
      </c>
      <c r="D132" s="44">
        <v>11.593</v>
      </c>
    </row>
    <row r="133" spans="2:4" ht="12.75" x14ac:dyDescent="0.2">
      <c r="B133" s="43" t="s">
        <v>151</v>
      </c>
      <c r="C133" s="44">
        <v>12.544700000000001</v>
      </c>
      <c r="D133" s="44">
        <v>14.130800000000001</v>
      </c>
    </row>
    <row r="134" spans="2:4" ht="12.75" x14ac:dyDescent="0.2">
      <c r="B134" s="43" t="s">
        <v>152</v>
      </c>
      <c r="C134" s="44">
        <v>9.9427000000000003</v>
      </c>
      <c r="D134" s="44">
        <v>11.1998</v>
      </c>
    </row>
    <row r="136" spans="2:4" ht="12.75" x14ac:dyDescent="0.2">
      <c r="B136" s="62" t="s">
        <v>153</v>
      </c>
      <c r="C136" s="45"/>
      <c r="D136" s="63" t="s">
        <v>141</v>
      </c>
    </row>
    <row r="137" spans="2:4" ht="24.75" customHeight="1" x14ac:dyDescent="0.2">
      <c r="B137" s="64"/>
      <c r="C137" s="64"/>
    </row>
    <row r="138" spans="2:4" ht="15" x14ac:dyDescent="0.25">
      <c r="B138" s="66"/>
      <c r="C138" s="68"/>
      <c r="D138"/>
    </row>
    <row r="140" spans="2:4" ht="12.75" x14ac:dyDescent="0.2">
      <c r="B140" s="42" t="s">
        <v>155</v>
      </c>
      <c r="C140" s="41"/>
      <c r="D140" s="67" t="s">
        <v>141</v>
      </c>
    </row>
    <row r="141" spans="2:4" ht="12.75" x14ac:dyDescent="0.2">
      <c r="B141" s="42" t="s">
        <v>156</v>
      </c>
      <c r="C141" s="41"/>
      <c r="D141" s="67" t="s">
        <v>141</v>
      </c>
    </row>
    <row r="142" spans="2:4" ht="12.75" x14ac:dyDescent="0.2">
      <c r="B142" s="42" t="s">
        <v>157</v>
      </c>
      <c r="C142" s="41"/>
      <c r="D142" s="46">
        <v>6.568678477894116E-2</v>
      </c>
    </row>
    <row r="143" spans="2:4" ht="12.75" x14ac:dyDescent="0.2">
      <c r="B143" s="42" t="s">
        <v>158</v>
      </c>
      <c r="C143" s="41"/>
      <c r="D143" s="46" t="s">
        <v>141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9" width="13.7109375" style="32" customWidth="1"/>
    <col min="10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297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11</v>
      </c>
      <c r="C7" s="11" t="s">
        <v>12</v>
      </c>
      <c r="D7" s="2" t="s">
        <v>13</v>
      </c>
      <c r="E7" s="47">
        <v>3487781</v>
      </c>
      <c r="F7" s="53">
        <v>25666.580378999999</v>
      </c>
      <c r="G7" s="5">
        <v>4.1682214000000002E-2</v>
      </c>
    </row>
    <row r="8" spans="1:7" ht="12.75" x14ac:dyDescent="0.2">
      <c r="A8" s="6">
        <v>2</v>
      </c>
      <c r="B8" s="7" t="s">
        <v>298</v>
      </c>
      <c r="C8" s="11" t="s">
        <v>299</v>
      </c>
      <c r="D8" s="2" t="s">
        <v>300</v>
      </c>
      <c r="E8" s="47">
        <v>5302541</v>
      </c>
      <c r="F8" s="53">
        <v>19189.895879</v>
      </c>
      <c r="G8" s="5">
        <v>3.1164157000000001E-2</v>
      </c>
    </row>
    <row r="9" spans="1:7" ht="25.5" x14ac:dyDescent="0.2">
      <c r="A9" s="6">
        <v>3</v>
      </c>
      <c r="B9" s="7" t="s">
        <v>301</v>
      </c>
      <c r="C9" s="11" t="s">
        <v>302</v>
      </c>
      <c r="D9" s="2" t="s">
        <v>300</v>
      </c>
      <c r="E9" s="47">
        <v>8023450</v>
      </c>
      <c r="F9" s="53">
        <v>17679.672074999999</v>
      </c>
      <c r="G9" s="5">
        <v>2.8711572000000001E-2</v>
      </c>
    </row>
    <row r="10" spans="1:7" ht="25.5" x14ac:dyDescent="0.2">
      <c r="A10" s="6">
        <v>4</v>
      </c>
      <c r="B10" s="7" t="s">
        <v>40</v>
      </c>
      <c r="C10" s="11" t="s">
        <v>41</v>
      </c>
      <c r="D10" s="2" t="s">
        <v>25</v>
      </c>
      <c r="E10" s="47">
        <v>72488</v>
      </c>
      <c r="F10" s="53">
        <v>16187.766452</v>
      </c>
      <c r="G10" s="5">
        <v>2.6288735000000001E-2</v>
      </c>
    </row>
    <row r="11" spans="1:7" ht="25.5" x14ac:dyDescent="0.2">
      <c r="A11" s="6">
        <v>5</v>
      </c>
      <c r="B11" s="7" t="s">
        <v>303</v>
      </c>
      <c r="C11" s="11" t="s">
        <v>304</v>
      </c>
      <c r="D11" s="2" t="s">
        <v>22</v>
      </c>
      <c r="E11" s="47">
        <v>290000</v>
      </c>
      <c r="F11" s="53">
        <v>15961.165000000001</v>
      </c>
      <c r="G11" s="5">
        <v>2.5920736999999999E-2</v>
      </c>
    </row>
    <row r="12" spans="1:7" ht="25.5" x14ac:dyDescent="0.2">
      <c r="A12" s="6">
        <v>6</v>
      </c>
      <c r="B12" s="7" t="s">
        <v>305</v>
      </c>
      <c r="C12" s="11" t="s">
        <v>306</v>
      </c>
      <c r="D12" s="2" t="s">
        <v>169</v>
      </c>
      <c r="E12" s="47">
        <v>1185742</v>
      </c>
      <c r="F12" s="53">
        <v>14556.168792</v>
      </c>
      <c r="G12" s="5">
        <v>2.3639041E-2</v>
      </c>
    </row>
    <row r="13" spans="1:7" ht="12.75" x14ac:dyDescent="0.2">
      <c r="A13" s="6">
        <v>7</v>
      </c>
      <c r="B13" s="7" t="s">
        <v>307</v>
      </c>
      <c r="C13" s="11" t="s">
        <v>308</v>
      </c>
      <c r="D13" s="2" t="s">
        <v>16</v>
      </c>
      <c r="E13" s="47">
        <v>2110135</v>
      </c>
      <c r="F13" s="53">
        <v>14356.3034725</v>
      </c>
      <c r="G13" s="5">
        <v>2.3314462000000001E-2</v>
      </c>
    </row>
    <row r="14" spans="1:7" ht="12.75" x14ac:dyDescent="0.2">
      <c r="A14" s="6">
        <v>8</v>
      </c>
      <c r="B14" s="7" t="s">
        <v>309</v>
      </c>
      <c r="C14" s="11" t="s">
        <v>310</v>
      </c>
      <c r="D14" s="2" t="s">
        <v>182</v>
      </c>
      <c r="E14" s="47">
        <v>491350</v>
      </c>
      <c r="F14" s="53">
        <v>14203.700124999999</v>
      </c>
      <c r="G14" s="5">
        <v>2.3066636000000001E-2</v>
      </c>
    </row>
    <row r="15" spans="1:7" ht="25.5" x14ac:dyDescent="0.2">
      <c r="A15" s="6">
        <v>9</v>
      </c>
      <c r="B15" s="7" t="s">
        <v>311</v>
      </c>
      <c r="C15" s="11" t="s">
        <v>312</v>
      </c>
      <c r="D15" s="2" t="s">
        <v>22</v>
      </c>
      <c r="E15" s="47">
        <v>1828505</v>
      </c>
      <c r="F15" s="53">
        <v>13640.647300000001</v>
      </c>
      <c r="G15" s="5">
        <v>2.2152245000000001E-2</v>
      </c>
    </row>
    <row r="16" spans="1:7" ht="12.75" x14ac:dyDescent="0.2">
      <c r="A16" s="6">
        <v>10</v>
      </c>
      <c r="B16" s="7" t="s">
        <v>313</v>
      </c>
      <c r="C16" s="11" t="s">
        <v>314</v>
      </c>
      <c r="D16" s="2" t="s">
        <v>103</v>
      </c>
      <c r="E16" s="47">
        <v>4385765</v>
      </c>
      <c r="F16" s="53">
        <v>13396.319192499999</v>
      </c>
      <c r="G16" s="5">
        <v>2.1755459000000001E-2</v>
      </c>
    </row>
    <row r="17" spans="1:7" ht="12.75" x14ac:dyDescent="0.2">
      <c r="A17" s="6">
        <v>11</v>
      </c>
      <c r="B17" s="7" t="s">
        <v>315</v>
      </c>
      <c r="C17" s="11" t="s">
        <v>316</v>
      </c>
      <c r="D17" s="2" t="s">
        <v>317</v>
      </c>
      <c r="E17" s="47">
        <v>1750497</v>
      </c>
      <c r="F17" s="53">
        <v>13071.836347500001</v>
      </c>
      <c r="G17" s="5">
        <v>2.1228502999999999E-2</v>
      </c>
    </row>
    <row r="18" spans="1:7" ht="12.75" x14ac:dyDescent="0.2">
      <c r="A18" s="6">
        <v>12</v>
      </c>
      <c r="B18" s="7" t="s">
        <v>318</v>
      </c>
      <c r="C18" s="11" t="s">
        <v>319</v>
      </c>
      <c r="D18" s="2" t="s">
        <v>16</v>
      </c>
      <c r="E18" s="47">
        <v>13329500</v>
      </c>
      <c r="F18" s="53">
        <v>12856.302750000001</v>
      </c>
      <c r="G18" s="5">
        <v>2.0878478999999998E-2</v>
      </c>
    </row>
    <row r="19" spans="1:7" ht="25.5" x14ac:dyDescent="0.2">
      <c r="A19" s="6">
        <v>13</v>
      </c>
      <c r="B19" s="7" t="s">
        <v>320</v>
      </c>
      <c r="C19" s="11" t="s">
        <v>321</v>
      </c>
      <c r="D19" s="2" t="s">
        <v>174</v>
      </c>
      <c r="E19" s="47">
        <v>872346</v>
      </c>
      <c r="F19" s="53">
        <v>12669.953304000001</v>
      </c>
      <c r="G19" s="5">
        <v>2.057585E-2</v>
      </c>
    </row>
    <row r="20" spans="1:7" ht="12.75" x14ac:dyDescent="0.2">
      <c r="A20" s="6">
        <v>14</v>
      </c>
      <c r="B20" s="7" t="s">
        <v>322</v>
      </c>
      <c r="C20" s="11" t="s">
        <v>323</v>
      </c>
      <c r="D20" s="2" t="s">
        <v>16</v>
      </c>
      <c r="E20" s="47">
        <v>5991656</v>
      </c>
      <c r="F20" s="53">
        <v>12273.907316000001</v>
      </c>
      <c r="G20" s="5">
        <v>1.9932676E-2</v>
      </c>
    </row>
    <row r="21" spans="1:7" ht="51" x14ac:dyDescent="0.2">
      <c r="A21" s="6">
        <v>15</v>
      </c>
      <c r="B21" s="7" t="s">
        <v>324</v>
      </c>
      <c r="C21" s="11" t="s">
        <v>325</v>
      </c>
      <c r="D21" s="2" t="s">
        <v>244</v>
      </c>
      <c r="E21" s="47">
        <v>5947517</v>
      </c>
      <c r="F21" s="53">
        <v>12248.911261499999</v>
      </c>
      <c r="G21" s="5">
        <v>1.9892083000000001E-2</v>
      </c>
    </row>
    <row r="22" spans="1:7" ht="25.5" x14ac:dyDescent="0.2">
      <c r="A22" s="6">
        <v>16</v>
      </c>
      <c r="B22" s="7" t="s">
        <v>34</v>
      </c>
      <c r="C22" s="11" t="s">
        <v>35</v>
      </c>
      <c r="D22" s="2" t="s">
        <v>19</v>
      </c>
      <c r="E22" s="47">
        <v>10623492</v>
      </c>
      <c r="F22" s="53">
        <v>11988.610721999999</v>
      </c>
      <c r="G22" s="5">
        <v>1.9469357999999999E-2</v>
      </c>
    </row>
    <row r="23" spans="1:7" ht="12.75" x14ac:dyDescent="0.2">
      <c r="A23" s="6">
        <v>17</v>
      </c>
      <c r="B23" s="7" t="s">
        <v>326</v>
      </c>
      <c r="C23" s="11" t="s">
        <v>327</v>
      </c>
      <c r="D23" s="2" t="s">
        <v>182</v>
      </c>
      <c r="E23" s="47">
        <v>179296</v>
      </c>
      <c r="F23" s="53">
        <v>11944.789167999999</v>
      </c>
      <c r="G23" s="5">
        <v>1.9398192000000002E-2</v>
      </c>
    </row>
    <row r="24" spans="1:7" ht="12.75" x14ac:dyDescent="0.2">
      <c r="A24" s="6">
        <v>18</v>
      </c>
      <c r="B24" s="7" t="s">
        <v>328</v>
      </c>
      <c r="C24" s="11" t="s">
        <v>329</v>
      </c>
      <c r="D24" s="2" t="s">
        <v>211</v>
      </c>
      <c r="E24" s="47">
        <v>750665</v>
      </c>
      <c r="F24" s="53">
        <v>11802.3304625</v>
      </c>
      <c r="G24" s="5">
        <v>1.9166841E-2</v>
      </c>
    </row>
    <row r="25" spans="1:7" ht="12.75" x14ac:dyDescent="0.2">
      <c r="A25" s="6">
        <v>19</v>
      </c>
      <c r="B25" s="7" t="s">
        <v>330</v>
      </c>
      <c r="C25" s="11" t="s">
        <v>331</v>
      </c>
      <c r="D25" s="2" t="s">
        <v>182</v>
      </c>
      <c r="E25" s="47">
        <v>5267789</v>
      </c>
      <c r="F25" s="53">
        <v>11520.654543000001</v>
      </c>
      <c r="G25" s="5">
        <v>1.8709402999999999E-2</v>
      </c>
    </row>
    <row r="26" spans="1:7" ht="25.5" x14ac:dyDescent="0.2">
      <c r="A26" s="6">
        <v>20</v>
      </c>
      <c r="B26" s="7" t="s">
        <v>332</v>
      </c>
      <c r="C26" s="11" t="s">
        <v>333</v>
      </c>
      <c r="D26" s="2" t="s">
        <v>22</v>
      </c>
      <c r="E26" s="47">
        <v>4700000</v>
      </c>
      <c r="F26" s="53">
        <v>11021.5</v>
      </c>
      <c r="G26" s="5">
        <v>1.7898781999999998E-2</v>
      </c>
    </row>
    <row r="27" spans="1:7" ht="25.5" x14ac:dyDescent="0.2">
      <c r="A27" s="6">
        <v>21</v>
      </c>
      <c r="B27" s="7" t="s">
        <v>160</v>
      </c>
      <c r="C27" s="11" t="s">
        <v>161</v>
      </c>
      <c r="D27" s="2" t="s">
        <v>63</v>
      </c>
      <c r="E27" s="47">
        <v>4759747</v>
      </c>
      <c r="F27" s="53">
        <v>10583.2974545</v>
      </c>
      <c r="G27" s="5">
        <v>1.7187146E-2</v>
      </c>
    </row>
    <row r="28" spans="1:7" ht="12.75" x14ac:dyDescent="0.2">
      <c r="A28" s="6">
        <v>22</v>
      </c>
      <c r="B28" s="7" t="s">
        <v>334</v>
      </c>
      <c r="C28" s="11" t="s">
        <v>335</v>
      </c>
      <c r="D28" s="2" t="s">
        <v>211</v>
      </c>
      <c r="E28" s="47">
        <v>1056365</v>
      </c>
      <c r="F28" s="53">
        <v>10469.633515</v>
      </c>
      <c r="G28" s="5">
        <v>1.7002557000000001E-2</v>
      </c>
    </row>
    <row r="29" spans="1:7" ht="12.75" x14ac:dyDescent="0.2">
      <c r="A29" s="6">
        <v>23</v>
      </c>
      <c r="B29" s="7" t="s">
        <v>336</v>
      </c>
      <c r="C29" s="11" t="s">
        <v>337</v>
      </c>
      <c r="D29" s="2" t="s">
        <v>256</v>
      </c>
      <c r="E29" s="47">
        <v>535552</v>
      </c>
      <c r="F29" s="53">
        <v>10441.92512</v>
      </c>
      <c r="G29" s="5">
        <v>1.6957559000000001E-2</v>
      </c>
    </row>
    <row r="30" spans="1:7" ht="25.5" x14ac:dyDescent="0.2">
      <c r="A30" s="6">
        <v>24</v>
      </c>
      <c r="B30" s="7" t="s">
        <v>20</v>
      </c>
      <c r="C30" s="11" t="s">
        <v>21</v>
      </c>
      <c r="D30" s="2" t="s">
        <v>22</v>
      </c>
      <c r="E30" s="47">
        <v>1745210</v>
      </c>
      <c r="F30" s="53">
        <v>10399.706389999999</v>
      </c>
      <c r="G30" s="5">
        <v>1.6888996E-2</v>
      </c>
    </row>
    <row r="31" spans="1:7" ht="25.5" x14ac:dyDescent="0.2">
      <c r="A31" s="6">
        <v>25</v>
      </c>
      <c r="B31" s="7" t="s">
        <v>42</v>
      </c>
      <c r="C31" s="11" t="s">
        <v>43</v>
      </c>
      <c r="D31" s="2" t="s">
        <v>44</v>
      </c>
      <c r="E31" s="47">
        <v>2221466</v>
      </c>
      <c r="F31" s="53">
        <v>10185.421609999999</v>
      </c>
      <c r="G31" s="5">
        <v>1.6541001E-2</v>
      </c>
    </row>
    <row r="32" spans="1:7" ht="25.5" x14ac:dyDescent="0.2">
      <c r="A32" s="6">
        <v>26</v>
      </c>
      <c r="B32" s="7" t="s">
        <v>338</v>
      </c>
      <c r="C32" s="11" t="s">
        <v>339</v>
      </c>
      <c r="D32" s="2" t="s">
        <v>63</v>
      </c>
      <c r="E32" s="47">
        <v>663839</v>
      </c>
      <c r="F32" s="53">
        <v>10057.824688999999</v>
      </c>
      <c r="G32" s="5">
        <v>1.6333785E-2</v>
      </c>
    </row>
    <row r="33" spans="1:7" ht="25.5" x14ac:dyDescent="0.2">
      <c r="A33" s="6">
        <v>27</v>
      </c>
      <c r="B33" s="7" t="s">
        <v>340</v>
      </c>
      <c r="C33" s="11" t="s">
        <v>341</v>
      </c>
      <c r="D33" s="2" t="s">
        <v>44</v>
      </c>
      <c r="E33" s="47">
        <v>85200</v>
      </c>
      <c r="F33" s="53">
        <v>9230.1846000000005</v>
      </c>
      <c r="G33" s="5">
        <v>1.4989707E-2</v>
      </c>
    </row>
    <row r="34" spans="1:7" ht="12.75" x14ac:dyDescent="0.2">
      <c r="A34" s="6">
        <v>28</v>
      </c>
      <c r="B34" s="7" t="s">
        <v>47</v>
      </c>
      <c r="C34" s="11" t="s">
        <v>48</v>
      </c>
      <c r="D34" s="2" t="s">
        <v>49</v>
      </c>
      <c r="E34" s="47">
        <v>5063334</v>
      </c>
      <c r="F34" s="53">
        <v>9098.8111979999994</v>
      </c>
      <c r="G34" s="5">
        <v>1.4776358E-2</v>
      </c>
    </row>
    <row r="35" spans="1:7" ht="12.75" x14ac:dyDescent="0.2">
      <c r="A35" s="6">
        <v>29</v>
      </c>
      <c r="B35" s="7" t="s">
        <v>188</v>
      </c>
      <c r="C35" s="11" t="s">
        <v>189</v>
      </c>
      <c r="D35" s="2" t="s">
        <v>16</v>
      </c>
      <c r="E35" s="47">
        <v>4384430</v>
      </c>
      <c r="F35" s="53">
        <v>8974.92821</v>
      </c>
      <c r="G35" s="5">
        <v>1.4575174E-2</v>
      </c>
    </row>
    <row r="36" spans="1:7" ht="25.5" x14ac:dyDescent="0.2">
      <c r="A36" s="6">
        <v>30</v>
      </c>
      <c r="B36" s="7" t="s">
        <v>342</v>
      </c>
      <c r="C36" s="11" t="s">
        <v>343</v>
      </c>
      <c r="D36" s="2" t="s">
        <v>44</v>
      </c>
      <c r="E36" s="47">
        <v>4339321</v>
      </c>
      <c r="F36" s="53">
        <v>8850.0451795000008</v>
      </c>
      <c r="G36" s="5">
        <v>1.4372365E-2</v>
      </c>
    </row>
    <row r="37" spans="1:7" ht="12.75" x14ac:dyDescent="0.2">
      <c r="A37" s="6">
        <v>31</v>
      </c>
      <c r="B37" s="7" t="s">
        <v>344</v>
      </c>
      <c r="C37" s="11" t="s">
        <v>345</v>
      </c>
      <c r="D37" s="2" t="s">
        <v>164</v>
      </c>
      <c r="E37" s="47">
        <v>1490720</v>
      </c>
      <c r="F37" s="53">
        <v>8777.3593600000004</v>
      </c>
      <c r="G37" s="5">
        <v>1.4254325E-2</v>
      </c>
    </row>
    <row r="38" spans="1:7" ht="25.5" x14ac:dyDescent="0.2">
      <c r="A38" s="6">
        <v>32</v>
      </c>
      <c r="B38" s="7" t="s">
        <v>61</v>
      </c>
      <c r="C38" s="11" t="s">
        <v>62</v>
      </c>
      <c r="D38" s="2" t="s">
        <v>63</v>
      </c>
      <c r="E38" s="47">
        <v>1272000</v>
      </c>
      <c r="F38" s="53">
        <v>8622.8880000000008</v>
      </c>
      <c r="G38" s="5">
        <v>1.4003465E-2</v>
      </c>
    </row>
    <row r="39" spans="1:7" ht="25.5" x14ac:dyDescent="0.2">
      <c r="A39" s="6">
        <v>33</v>
      </c>
      <c r="B39" s="7" t="s">
        <v>52</v>
      </c>
      <c r="C39" s="11" t="s">
        <v>53</v>
      </c>
      <c r="D39" s="2" t="s">
        <v>25</v>
      </c>
      <c r="E39" s="47">
        <v>882940</v>
      </c>
      <c r="F39" s="53">
        <v>8577.7620999999999</v>
      </c>
      <c r="G39" s="5">
        <v>1.3930181E-2</v>
      </c>
    </row>
    <row r="40" spans="1:7" ht="12.75" x14ac:dyDescent="0.2">
      <c r="A40" s="6">
        <v>34</v>
      </c>
      <c r="B40" s="7" t="s">
        <v>346</v>
      </c>
      <c r="C40" s="11" t="s">
        <v>347</v>
      </c>
      <c r="D40" s="2" t="s">
        <v>174</v>
      </c>
      <c r="E40" s="47">
        <v>1961293</v>
      </c>
      <c r="F40" s="53">
        <v>8535.5471359999992</v>
      </c>
      <c r="G40" s="5">
        <v>1.3861625000000001E-2</v>
      </c>
    </row>
    <row r="41" spans="1:7" ht="12.75" x14ac:dyDescent="0.2">
      <c r="A41" s="6">
        <v>35</v>
      </c>
      <c r="B41" s="7" t="s">
        <v>172</v>
      </c>
      <c r="C41" s="11" t="s">
        <v>173</v>
      </c>
      <c r="D41" s="2" t="s">
        <v>174</v>
      </c>
      <c r="E41" s="47">
        <v>2450000</v>
      </c>
      <c r="F41" s="53">
        <v>8521.1</v>
      </c>
      <c r="G41" s="5">
        <v>1.3838163000000001E-2</v>
      </c>
    </row>
    <row r="42" spans="1:7" ht="25.5" x14ac:dyDescent="0.2">
      <c r="A42" s="6">
        <v>36</v>
      </c>
      <c r="B42" s="7" t="s">
        <v>29</v>
      </c>
      <c r="C42" s="11" t="s">
        <v>30</v>
      </c>
      <c r="D42" s="2" t="s">
        <v>22</v>
      </c>
      <c r="E42" s="47">
        <v>1390000</v>
      </c>
      <c r="F42" s="53">
        <v>8162.7749999999996</v>
      </c>
      <c r="G42" s="5">
        <v>1.3256247000000001E-2</v>
      </c>
    </row>
    <row r="43" spans="1:7" ht="25.5" x14ac:dyDescent="0.2">
      <c r="A43" s="6">
        <v>37</v>
      </c>
      <c r="B43" s="7" t="s">
        <v>175</v>
      </c>
      <c r="C43" s="11" t="s">
        <v>176</v>
      </c>
      <c r="D43" s="2" t="s">
        <v>177</v>
      </c>
      <c r="E43" s="47">
        <v>490055</v>
      </c>
      <c r="F43" s="53">
        <v>8069.7356849999996</v>
      </c>
      <c r="G43" s="5">
        <v>1.3105152E-2</v>
      </c>
    </row>
    <row r="44" spans="1:7" ht="12.75" x14ac:dyDescent="0.2">
      <c r="A44" s="6">
        <v>38</v>
      </c>
      <c r="B44" s="7" t="s">
        <v>348</v>
      </c>
      <c r="C44" s="11" t="s">
        <v>349</v>
      </c>
      <c r="D44" s="2" t="s">
        <v>174</v>
      </c>
      <c r="E44" s="47">
        <v>1509727</v>
      </c>
      <c r="F44" s="53">
        <v>8034.7670939999998</v>
      </c>
      <c r="G44" s="5">
        <v>1.3048364E-2</v>
      </c>
    </row>
    <row r="45" spans="1:7" ht="25.5" x14ac:dyDescent="0.2">
      <c r="A45" s="6">
        <v>39</v>
      </c>
      <c r="B45" s="7" t="s">
        <v>350</v>
      </c>
      <c r="C45" s="11" t="s">
        <v>351</v>
      </c>
      <c r="D45" s="2" t="s">
        <v>44</v>
      </c>
      <c r="E45" s="47">
        <v>1998339</v>
      </c>
      <c r="F45" s="53">
        <v>7993.3559999999998</v>
      </c>
      <c r="G45" s="5">
        <v>1.2981113000000001E-2</v>
      </c>
    </row>
    <row r="46" spans="1:7" ht="12.75" x14ac:dyDescent="0.2">
      <c r="A46" s="6">
        <v>40</v>
      </c>
      <c r="B46" s="7" t="s">
        <v>352</v>
      </c>
      <c r="C46" s="11" t="s">
        <v>353</v>
      </c>
      <c r="D46" s="2" t="s">
        <v>16</v>
      </c>
      <c r="E46" s="47">
        <v>2900000</v>
      </c>
      <c r="F46" s="53">
        <v>7977.9</v>
      </c>
      <c r="G46" s="5">
        <v>1.2956011999999999E-2</v>
      </c>
    </row>
    <row r="47" spans="1:7" ht="12.75" x14ac:dyDescent="0.2">
      <c r="A47" s="6">
        <v>41</v>
      </c>
      <c r="B47" s="7" t="s">
        <v>354</v>
      </c>
      <c r="C47" s="11" t="s">
        <v>355</v>
      </c>
      <c r="D47" s="2" t="s">
        <v>356</v>
      </c>
      <c r="E47" s="47">
        <v>1525779</v>
      </c>
      <c r="F47" s="53">
        <v>7743.3284249999997</v>
      </c>
      <c r="G47" s="5">
        <v>1.2575071E-2</v>
      </c>
    </row>
    <row r="48" spans="1:7" ht="25.5" x14ac:dyDescent="0.2">
      <c r="A48" s="6">
        <v>42</v>
      </c>
      <c r="B48" s="7" t="s">
        <v>357</v>
      </c>
      <c r="C48" s="11" t="s">
        <v>358</v>
      </c>
      <c r="D48" s="2" t="s">
        <v>44</v>
      </c>
      <c r="E48" s="47">
        <v>872510</v>
      </c>
      <c r="F48" s="53">
        <v>7561.6079149999996</v>
      </c>
      <c r="G48" s="5">
        <v>1.2279959E-2</v>
      </c>
    </row>
    <row r="49" spans="1:7" ht="12.75" x14ac:dyDescent="0.2">
      <c r="A49" s="6">
        <v>43</v>
      </c>
      <c r="B49" s="7" t="s">
        <v>359</v>
      </c>
      <c r="C49" s="11" t="s">
        <v>360</v>
      </c>
      <c r="D49" s="2" t="s">
        <v>300</v>
      </c>
      <c r="E49" s="47">
        <v>1649710</v>
      </c>
      <c r="F49" s="53">
        <v>7487.2088350000004</v>
      </c>
      <c r="G49" s="5">
        <v>1.2159135999999999E-2</v>
      </c>
    </row>
    <row r="50" spans="1:7" ht="25.5" x14ac:dyDescent="0.2">
      <c r="A50" s="6">
        <v>44</v>
      </c>
      <c r="B50" s="7" t="s">
        <v>361</v>
      </c>
      <c r="C50" s="11" t="s">
        <v>362</v>
      </c>
      <c r="D50" s="2" t="s">
        <v>174</v>
      </c>
      <c r="E50" s="47">
        <v>1757346</v>
      </c>
      <c r="F50" s="53">
        <v>7401.9413519999998</v>
      </c>
      <c r="G50" s="5">
        <v>1.2020662999999999E-2</v>
      </c>
    </row>
    <row r="51" spans="1:7" ht="12.75" x14ac:dyDescent="0.2">
      <c r="A51" s="6">
        <v>45</v>
      </c>
      <c r="B51" s="7" t="s">
        <v>363</v>
      </c>
      <c r="C51" s="11" t="s">
        <v>364</v>
      </c>
      <c r="D51" s="2" t="s">
        <v>174</v>
      </c>
      <c r="E51" s="47">
        <v>391258</v>
      </c>
      <c r="F51" s="53">
        <v>7239.0555160000004</v>
      </c>
      <c r="G51" s="5">
        <v>1.1756137999999999E-2</v>
      </c>
    </row>
    <row r="52" spans="1:7" ht="12.75" x14ac:dyDescent="0.2">
      <c r="A52" s="6">
        <v>46</v>
      </c>
      <c r="B52" s="7" t="s">
        <v>365</v>
      </c>
      <c r="C52" s="11" t="s">
        <v>366</v>
      </c>
      <c r="D52" s="2" t="s">
        <v>164</v>
      </c>
      <c r="E52" s="47">
        <v>458000</v>
      </c>
      <c r="F52" s="53">
        <v>7225.6369999999997</v>
      </c>
      <c r="G52" s="5">
        <v>1.1734346E-2</v>
      </c>
    </row>
    <row r="53" spans="1:7" ht="51" x14ac:dyDescent="0.2">
      <c r="A53" s="6">
        <v>47</v>
      </c>
      <c r="B53" s="7" t="s">
        <v>242</v>
      </c>
      <c r="C53" s="11" t="s">
        <v>243</v>
      </c>
      <c r="D53" s="2" t="s">
        <v>244</v>
      </c>
      <c r="E53" s="47">
        <v>2990497</v>
      </c>
      <c r="F53" s="53">
        <v>7160.7450664999997</v>
      </c>
      <c r="G53" s="5">
        <v>1.1628963000000001E-2</v>
      </c>
    </row>
    <row r="54" spans="1:7" ht="25.5" x14ac:dyDescent="0.2">
      <c r="A54" s="6">
        <v>48</v>
      </c>
      <c r="B54" s="7" t="s">
        <v>367</v>
      </c>
      <c r="C54" s="11" t="s">
        <v>368</v>
      </c>
      <c r="D54" s="2" t="s">
        <v>22</v>
      </c>
      <c r="E54" s="47">
        <v>1683910</v>
      </c>
      <c r="F54" s="53">
        <v>6909.924685</v>
      </c>
      <c r="G54" s="5">
        <v>1.1221633E-2</v>
      </c>
    </row>
    <row r="55" spans="1:7" ht="12.75" x14ac:dyDescent="0.2">
      <c r="A55" s="6">
        <v>49</v>
      </c>
      <c r="B55" s="7" t="s">
        <v>369</v>
      </c>
      <c r="C55" s="11" t="s">
        <v>370</v>
      </c>
      <c r="D55" s="2" t="s">
        <v>174</v>
      </c>
      <c r="E55" s="47">
        <v>1607282</v>
      </c>
      <c r="F55" s="53">
        <v>6895.2397799999999</v>
      </c>
      <c r="G55" s="5">
        <v>1.1197785E-2</v>
      </c>
    </row>
    <row r="56" spans="1:7" ht="12.75" x14ac:dyDescent="0.2">
      <c r="A56" s="6">
        <v>50</v>
      </c>
      <c r="B56" s="7" t="s">
        <v>371</v>
      </c>
      <c r="C56" s="11" t="s">
        <v>372</v>
      </c>
      <c r="D56" s="2" t="s">
        <v>211</v>
      </c>
      <c r="E56" s="47">
        <v>723819</v>
      </c>
      <c r="F56" s="53">
        <v>6836.4704549999997</v>
      </c>
      <c r="G56" s="5">
        <v>1.1102345E-2</v>
      </c>
    </row>
    <row r="57" spans="1:7" ht="25.5" x14ac:dyDescent="0.2">
      <c r="A57" s="6">
        <v>51</v>
      </c>
      <c r="B57" s="7" t="s">
        <v>373</v>
      </c>
      <c r="C57" s="11" t="s">
        <v>374</v>
      </c>
      <c r="D57" s="2" t="s">
        <v>44</v>
      </c>
      <c r="E57" s="47">
        <v>3693024</v>
      </c>
      <c r="F57" s="53">
        <v>6758.2339199999997</v>
      </c>
      <c r="G57" s="5">
        <v>1.097529E-2</v>
      </c>
    </row>
    <row r="58" spans="1:7" ht="25.5" x14ac:dyDescent="0.2">
      <c r="A58" s="6">
        <v>52</v>
      </c>
      <c r="B58" s="7" t="s">
        <v>167</v>
      </c>
      <c r="C58" s="11" t="s">
        <v>168</v>
      </c>
      <c r="D58" s="2" t="s">
        <v>169</v>
      </c>
      <c r="E58" s="47">
        <v>3010440</v>
      </c>
      <c r="F58" s="53">
        <v>6622.9679999999998</v>
      </c>
      <c r="G58" s="5">
        <v>1.0755618999999999E-2</v>
      </c>
    </row>
    <row r="59" spans="1:7" ht="12.75" x14ac:dyDescent="0.2">
      <c r="A59" s="6">
        <v>53</v>
      </c>
      <c r="B59" s="7" t="s">
        <v>375</v>
      </c>
      <c r="C59" s="11" t="s">
        <v>376</v>
      </c>
      <c r="D59" s="2" t="s">
        <v>249</v>
      </c>
      <c r="E59" s="47">
        <v>150041</v>
      </c>
      <c r="F59" s="53">
        <v>6606.2302094999995</v>
      </c>
      <c r="G59" s="5">
        <v>1.0728437E-2</v>
      </c>
    </row>
    <row r="60" spans="1:7" ht="25.5" x14ac:dyDescent="0.2">
      <c r="A60" s="6">
        <v>54</v>
      </c>
      <c r="B60" s="7" t="s">
        <v>377</v>
      </c>
      <c r="C60" s="11" t="s">
        <v>378</v>
      </c>
      <c r="D60" s="2" t="s">
        <v>70</v>
      </c>
      <c r="E60" s="47">
        <v>775000</v>
      </c>
      <c r="F60" s="53">
        <v>6575.875</v>
      </c>
      <c r="G60" s="5">
        <v>1.0679141E-2</v>
      </c>
    </row>
    <row r="61" spans="1:7" ht="12.75" x14ac:dyDescent="0.2">
      <c r="A61" s="6">
        <v>55</v>
      </c>
      <c r="B61" s="7" t="s">
        <v>379</v>
      </c>
      <c r="C61" s="11" t="s">
        <v>380</v>
      </c>
      <c r="D61" s="2" t="s">
        <v>256</v>
      </c>
      <c r="E61" s="47">
        <v>1053540</v>
      </c>
      <c r="F61" s="53">
        <v>6041.52513</v>
      </c>
      <c r="G61" s="5">
        <v>9.811363E-3</v>
      </c>
    </row>
    <row r="62" spans="1:7" ht="12.75" x14ac:dyDescent="0.2">
      <c r="A62" s="6">
        <v>56</v>
      </c>
      <c r="B62" s="7" t="s">
        <v>381</v>
      </c>
      <c r="C62" s="11" t="s">
        <v>382</v>
      </c>
      <c r="D62" s="2" t="s">
        <v>49</v>
      </c>
      <c r="E62" s="47">
        <v>11097963</v>
      </c>
      <c r="F62" s="53">
        <v>5965.1551124999996</v>
      </c>
      <c r="G62" s="5">
        <v>9.6873389999999997E-3</v>
      </c>
    </row>
    <row r="63" spans="1:7" ht="12.75" x14ac:dyDescent="0.2">
      <c r="A63" s="6">
        <v>57</v>
      </c>
      <c r="B63" s="7" t="s">
        <v>383</v>
      </c>
      <c r="C63" s="11" t="s">
        <v>384</v>
      </c>
      <c r="D63" s="2" t="s">
        <v>174</v>
      </c>
      <c r="E63" s="47">
        <v>2383117</v>
      </c>
      <c r="F63" s="53">
        <v>5767.1431400000001</v>
      </c>
      <c r="G63" s="5">
        <v>9.3657700000000007E-3</v>
      </c>
    </row>
    <row r="64" spans="1:7" ht="12.75" x14ac:dyDescent="0.2">
      <c r="A64" s="6">
        <v>58</v>
      </c>
      <c r="B64" s="7" t="s">
        <v>83</v>
      </c>
      <c r="C64" s="11" t="s">
        <v>84</v>
      </c>
      <c r="D64" s="2" t="s">
        <v>60</v>
      </c>
      <c r="E64" s="47">
        <v>2080000</v>
      </c>
      <c r="F64" s="53">
        <v>5210.3999999999996</v>
      </c>
      <c r="G64" s="5">
        <v>8.4616259999999999E-3</v>
      </c>
    </row>
    <row r="65" spans="1:7" ht="12.75" x14ac:dyDescent="0.2">
      <c r="A65" s="6">
        <v>59</v>
      </c>
      <c r="B65" s="7" t="s">
        <v>385</v>
      </c>
      <c r="C65" s="11" t="s">
        <v>386</v>
      </c>
      <c r="D65" s="2" t="s">
        <v>16</v>
      </c>
      <c r="E65" s="47">
        <v>6820000</v>
      </c>
      <c r="F65" s="53">
        <v>4862.66</v>
      </c>
      <c r="G65" s="5">
        <v>7.8969009999999996E-3</v>
      </c>
    </row>
    <row r="66" spans="1:7" ht="12.75" x14ac:dyDescent="0.2">
      <c r="A66" s="6">
        <v>60</v>
      </c>
      <c r="B66" s="7" t="s">
        <v>387</v>
      </c>
      <c r="C66" s="11" t="s">
        <v>388</v>
      </c>
      <c r="D66" s="2" t="s">
        <v>174</v>
      </c>
      <c r="E66" s="47">
        <v>4827251</v>
      </c>
      <c r="F66" s="53">
        <v>4542.4431910000003</v>
      </c>
      <c r="G66" s="5">
        <v>7.3768719999999996E-3</v>
      </c>
    </row>
    <row r="67" spans="1:7" ht="12.75" x14ac:dyDescent="0.2">
      <c r="A67" s="6">
        <v>61</v>
      </c>
      <c r="B67" s="7" t="s">
        <v>228</v>
      </c>
      <c r="C67" s="11" t="s">
        <v>229</v>
      </c>
      <c r="D67" s="2" t="s">
        <v>230</v>
      </c>
      <c r="E67" s="47">
        <v>222922</v>
      </c>
      <c r="F67" s="53">
        <v>3789.7854609999999</v>
      </c>
      <c r="G67" s="5">
        <v>6.1545649999999999E-3</v>
      </c>
    </row>
    <row r="68" spans="1:7" ht="25.5" x14ac:dyDescent="0.2">
      <c r="A68" s="6">
        <v>62</v>
      </c>
      <c r="B68" s="7" t="s">
        <v>389</v>
      </c>
      <c r="C68" s="11" t="s">
        <v>390</v>
      </c>
      <c r="D68" s="2" t="s">
        <v>177</v>
      </c>
      <c r="E68" s="47">
        <v>536500</v>
      </c>
      <c r="F68" s="53">
        <v>2390.1075000000001</v>
      </c>
      <c r="G68" s="5">
        <v>3.8815049999999999E-3</v>
      </c>
    </row>
    <row r="69" spans="1:7" ht="12.75" x14ac:dyDescent="0.2">
      <c r="A69" s="6">
        <v>63</v>
      </c>
      <c r="B69" s="7" t="s">
        <v>391</v>
      </c>
      <c r="C69" s="11" t="s">
        <v>392</v>
      </c>
      <c r="D69" s="2" t="s">
        <v>256</v>
      </c>
      <c r="E69" s="47">
        <v>25660</v>
      </c>
      <c r="F69" s="53">
        <v>1500.5583099999999</v>
      </c>
      <c r="G69" s="5">
        <v>2.4368879999999999E-3</v>
      </c>
    </row>
    <row r="70" spans="1:7" ht="25.5" x14ac:dyDescent="0.2">
      <c r="A70" s="6">
        <v>64</v>
      </c>
      <c r="B70" s="7" t="s">
        <v>393</v>
      </c>
      <c r="C70" s="11" t="s">
        <v>394</v>
      </c>
      <c r="D70" s="2" t="s">
        <v>25</v>
      </c>
      <c r="E70" s="47">
        <v>57252</v>
      </c>
      <c r="F70" s="53">
        <v>753.43632000000002</v>
      </c>
      <c r="G70" s="5">
        <v>1.2235709999999999E-3</v>
      </c>
    </row>
    <row r="71" spans="1:7" ht="12.75" x14ac:dyDescent="0.2">
      <c r="A71" s="1"/>
      <c r="B71" s="2"/>
      <c r="C71" s="8" t="s">
        <v>108</v>
      </c>
      <c r="D71" s="12"/>
      <c r="E71" s="49"/>
      <c r="F71" s="55">
        <v>607649.66320599976</v>
      </c>
      <c r="G71" s="13">
        <v>0.98681564599999994</v>
      </c>
    </row>
    <row r="72" spans="1:7" ht="12.75" x14ac:dyDescent="0.2">
      <c r="A72" s="6"/>
      <c r="B72" s="7"/>
      <c r="C72" s="14"/>
      <c r="D72" s="15"/>
      <c r="E72" s="47"/>
      <c r="F72" s="53"/>
      <c r="G72" s="5"/>
    </row>
    <row r="73" spans="1:7" ht="12.75" x14ac:dyDescent="0.2">
      <c r="A73" s="1"/>
      <c r="B73" s="2"/>
      <c r="C73" s="8" t="s">
        <v>109</v>
      </c>
      <c r="D73" s="9"/>
      <c r="E73" s="48"/>
      <c r="F73" s="54"/>
      <c r="G73" s="10"/>
    </row>
    <row r="74" spans="1:7" ht="12.75" x14ac:dyDescent="0.2">
      <c r="A74" s="1"/>
      <c r="B74" s="2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6"/>
      <c r="B75" s="7"/>
      <c r="C75" s="14"/>
      <c r="D75" s="15"/>
      <c r="E75" s="47"/>
      <c r="F75" s="53"/>
      <c r="G75" s="5"/>
    </row>
    <row r="76" spans="1:7" ht="12.75" x14ac:dyDescent="0.2">
      <c r="A76" s="16"/>
      <c r="B76" s="17"/>
      <c r="C76" s="8" t="s">
        <v>110</v>
      </c>
      <c r="D76" s="9"/>
      <c r="E76" s="48"/>
      <c r="F76" s="54"/>
      <c r="G76" s="10"/>
    </row>
    <row r="77" spans="1:7" ht="12.75" x14ac:dyDescent="0.2">
      <c r="A77" s="18"/>
      <c r="B77" s="19"/>
      <c r="C77" s="8" t="s">
        <v>108</v>
      </c>
      <c r="D77" s="20"/>
      <c r="E77" s="50"/>
      <c r="F77" s="56">
        <v>0</v>
      </c>
      <c r="G77" s="21">
        <v>0</v>
      </c>
    </row>
    <row r="78" spans="1:7" ht="12.75" x14ac:dyDescent="0.2">
      <c r="A78" s="18"/>
      <c r="B78" s="19"/>
      <c r="C78" s="14"/>
      <c r="D78" s="22"/>
      <c r="E78" s="51"/>
      <c r="F78" s="57"/>
      <c r="G78" s="23"/>
    </row>
    <row r="79" spans="1:7" ht="12.75" x14ac:dyDescent="0.2">
      <c r="A79" s="1"/>
      <c r="B79" s="2"/>
      <c r="C79" s="8" t="s">
        <v>112</v>
      </c>
      <c r="D79" s="9"/>
      <c r="E79" s="48"/>
      <c r="F79" s="54"/>
      <c r="G79" s="10"/>
    </row>
    <row r="80" spans="1:7" ht="12.75" x14ac:dyDescent="0.2">
      <c r="A80" s="1"/>
      <c r="B80" s="2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1"/>
      <c r="B81" s="2"/>
      <c r="C81" s="14"/>
      <c r="D81" s="4"/>
      <c r="E81" s="47"/>
      <c r="F81" s="53"/>
      <c r="G81" s="5"/>
    </row>
    <row r="82" spans="1:7" ht="12.75" x14ac:dyDescent="0.2">
      <c r="A82" s="1"/>
      <c r="B82" s="2"/>
      <c r="C82" s="8" t="s">
        <v>113</v>
      </c>
      <c r="D82" s="9"/>
      <c r="E82" s="48"/>
      <c r="F82" s="54"/>
      <c r="G82" s="10"/>
    </row>
    <row r="83" spans="1:7" ht="12.75" x14ac:dyDescent="0.2">
      <c r="A83" s="1"/>
      <c r="B83" s="2"/>
      <c r="C83" s="8" t="s">
        <v>108</v>
      </c>
      <c r="D83" s="12"/>
      <c r="E83" s="49"/>
      <c r="F83" s="55">
        <v>0</v>
      </c>
      <c r="G83" s="13">
        <v>0</v>
      </c>
    </row>
    <row r="84" spans="1:7" ht="12.75" x14ac:dyDescent="0.2">
      <c r="A84" s="1"/>
      <c r="B84" s="2"/>
      <c r="C84" s="14"/>
      <c r="D84" s="4"/>
      <c r="E84" s="47"/>
      <c r="F84" s="53"/>
      <c r="G84" s="5"/>
    </row>
    <row r="85" spans="1:7" ht="12.75" x14ac:dyDescent="0.2">
      <c r="A85" s="1"/>
      <c r="B85" s="2"/>
      <c r="C85" s="8" t="s">
        <v>114</v>
      </c>
      <c r="D85" s="9"/>
      <c r="E85" s="48"/>
      <c r="F85" s="54"/>
      <c r="G85" s="10"/>
    </row>
    <row r="86" spans="1:7" ht="12.75" x14ac:dyDescent="0.2">
      <c r="A86" s="1"/>
      <c r="B86" s="2"/>
      <c r="C86" s="8" t="s">
        <v>108</v>
      </c>
      <c r="D86" s="12"/>
      <c r="E86" s="49"/>
      <c r="F86" s="55">
        <v>0</v>
      </c>
      <c r="G86" s="13">
        <v>0</v>
      </c>
    </row>
    <row r="87" spans="1:7" ht="12.75" x14ac:dyDescent="0.2">
      <c r="A87" s="1"/>
      <c r="B87" s="2"/>
      <c r="C87" s="14"/>
      <c r="D87" s="4"/>
      <c r="E87" s="47"/>
      <c r="F87" s="53"/>
      <c r="G87" s="5"/>
    </row>
    <row r="88" spans="1:7" ht="25.5" x14ac:dyDescent="0.2">
      <c r="A88" s="6"/>
      <c r="B88" s="7"/>
      <c r="C88" s="24" t="s">
        <v>115</v>
      </c>
      <c r="D88" s="25"/>
      <c r="E88" s="49"/>
      <c r="F88" s="55">
        <v>607649.66320599976</v>
      </c>
      <c r="G88" s="13">
        <v>0.98681564599999994</v>
      </c>
    </row>
    <row r="89" spans="1:7" ht="12.75" x14ac:dyDescent="0.2">
      <c r="A89" s="1"/>
      <c r="B89" s="2"/>
      <c r="C89" s="11"/>
      <c r="D89" s="4"/>
      <c r="E89" s="47"/>
      <c r="F89" s="53"/>
      <c r="G89" s="5"/>
    </row>
    <row r="90" spans="1:7" ht="12.75" x14ac:dyDescent="0.2">
      <c r="A90" s="1"/>
      <c r="B90" s="2"/>
      <c r="C90" s="3" t="s">
        <v>116</v>
      </c>
      <c r="D90" s="4"/>
      <c r="E90" s="47"/>
      <c r="F90" s="53"/>
      <c r="G90" s="5"/>
    </row>
    <row r="91" spans="1:7" ht="25.5" x14ac:dyDescent="0.2">
      <c r="A91" s="1"/>
      <c r="B91" s="2"/>
      <c r="C91" s="8" t="s">
        <v>10</v>
      </c>
      <c r="D91" s="9"/>
      <c r="E91" s="48"/>
      <c r="F91" s="54"/>
      <c r="G91" s="10"/>
    </row>
    <row r="92" spans="1:7" ht="12.75" x14ac:dyDescent="0.2">
      <c r="A92" s="6"/>
      <c r="B92" s="7"/>
      <c r="C92" s="8" t="s">
        <v>108</v>
      </c>
      <c r="D92" s="12"/>
      <c r="E92" s="49"/>
      <c r="F92" s="55">
        <v>0</v>
      </c>
      <c r="G92" s="13">
        <v>0</v>
      </c>
    </row>
    <row r="93" spans="1:7" ht="12.75" x14ac:dyDescent="0.2">
      <c r="A93" s="6"/>
      <c r="B93" s="7"/>
      <c r="C93" s="14"/>
      <c r="D93" s="4"/>
      <c r="E93" s="47"/>
      <c r="F93" s="53"/>
      <c r="G93" s="5"/>
    </row>
    <row r="94" spans="1:7" ht="12.75" x14ac:dyDescent="0.2">
      <c r="A94" s="1"/>
      <c r="B94" s="26"/>
      <c r="C94" s="8" t="s">
        <v>117</v>
      </c>
      <c r="D94" s="9"/>
      <c r="E94" s="48"/>
      <c r="F94" s="54"/>
      <c r="G94" s="10"/>
    </row>
    <row r="95" spans="1:7" ht="12.75" x14ac:dyDescent="0.2">
      <c r="A95" s="6"/>
      <c r="B95" s="7"/>
      <c r="C95" s="8" t="s">
        <v>108</v>
      </c>
      <c r="D95" s="12"/>
      <c r="E95" s="49"/>
      <c r="F95" s="55">
        <v>0</v>
      </c>
      <c r="G95" s="13">
        <v>0</v>
      </c>
    </row>
    <row r="96" spans="1:7" ht="12.75" x14ac:dyDescent="0.2">
      <c r="A96" s="6"/>
      <c r="B96" s="7"/>
      <c r="C96" s="14"/>
      <c r="D96" s="4"/>
      <c r="E96" s="47"/>
      <c r="F96" s="59"/>
      <c r="G96" s="28"/>
    </row>
    <row r="97" spans="1:7" ht="12.75" x14ac:dyDescent="0.2">
      <c r="A97" s="1"/>
      <c r="B97" s="2"/>
      <c r="C97" s="8" t="s">
        <v>118</v>
      </c>
      <c r="D97" s="9"/>
      <c r="E97" s="48"/>
      <c r="F97" s="54"/>
      <c r="G97" s="10"/>
    </row>
    <row r="98" spans="1:7" ht="12.75" x14ac:dyDescent="0.2">
      <c r="A98" s="6"/>
      <c r="B98" s="7"/>
      <c r="C98" s="8" t="s">
        <v>108</v>
      </c>
      <c r="D98" s="12"/>
      <c r="E98" s="49"/>
      <c r="F98" s="55">
        <v>0</v>
      </c>
      <c r="G98" s="13">
        <v>0</v>
      </c>
    </row>
    <row r="99" spans="1:7" ht="12.75" x14ac:dyDescent="0.2">
      <c r="A99" s="1"/>
      <c r="B99" s="2"/>
      <c r="C99" s="14"/>
      <c r="D99" s="4"/>
      <c r="E99" s="47"/>
      <c r="F99" s="53"/>
      <c r="G99" s="5"/>
    </row>
    <row r="100" spans="1:7" ht="25.5" x14ac:dyDescent="0.2">
      <c r="A100" s="1"/>
      <c r="B100" s="26"/>
      <c r="C100" s="8" t="s">
        <v>119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12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4"/>
      <c r="E102" s="47"/>
      <c r="F102" s="53"/>
      <c r="G102" s="5"/>
    </row>
    <row r="103" spans="1:7" ht="12.75" x14ac:dyDescent="0.2">
      <c r="A103" s="6"/>
      <c r="B103" s="7"/>
      <c r="C103" s="29" t="s">
        <v>120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1"/>
      <c r="D104" s="4"/>
      <c r="E104" s="47"/>
      <c r="F104" s="53"/>
      <c r="G104" s="5"/>
    </row>
    <row r="105" spans="1:7" ht="12.75" x14ac:dyDescent="0.2">
      <c r="A105" s="1"/>
      <c r="B105" s="2"/>
      <c r="C105" s="3" t="s">
        <v>121</v>
      </c>
      <c r="D105" s="4"/>
      <c r="E105" s="47"/>
      <c r="F105" s="53"/>
      <c r="G105" s="5"/>
    </row>
    <row r="106" spans="1:7" ht="12.75" x14ac:dyDescent="0.2">
      <c r="A106" s="6"/>
      <c r="B106" s="7"/>
      <c r="C106" s="8" t="s">
        <v>122</v>
      </c>
      <c r="D106" s="9"/>
      <c r="E106" s="48"/>
      <c r="F106" s="54"/>
      <c r="G106" s="10"/>
    </row>
    <row r="107" spans="1:7" ht="12.75" x14ac:dyDescent="0.2">
      <c r="A107" s="6"/>
      <c r="B107" s="7"/>
      <c r="C107" s="8" t="s">
        <v>108</v>
      </c>
      <c r="D107" s="25"/>
      <c r="E107" s="49"/>
      <c r="F107" s="55">
        <v>0</v>
      </c>
      <c r="G107" s="13">
        <v>0</v>
      </c>
    </row>
    <row r="108" spans="1:7" ht="12.75" x14ac:dyDescent="0.2">
      <c r="A108" s="6"/>
      <c r="B108" s="7"/>
      <c r="C108" s="14"/>
      <c r="D108" s="7"/>
      <c r="E108" s="47"/>
      <c r="F108" s="53"/>
      <c r="G108" s="5"/>
    </row>
    <row r="109" spans="1:7" ht="12.75" x14ac:dyDescent="0.2">
      <c r="A109" s="6"/>
      <c r="B109" s="7"/>
      <c r="C109" s="8" t="s">
        <v>123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12.75" x14ac:dyDescent="0.2">
      <c r="A112" s="6"/>
      <c r="B112" s="7"/>
      <c r="C112" s="8" t="s">
        <v>124</v>
      </c>
      <c r="D112" s="9"/>
      <c r="E112" s="48"/>
      <c r="F112" s="54"/>
      <c r="G112" s="10"/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0</v>
      </c>
      <c r="G113" s="13">
        <v>0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12.75" x14ac:dyDescent="0.2">
      <c r="A115" s="6"/>
      <c r="B115" s="7"/>
      <c r="C115" s="8" t="s">
        <v>125</v>
      </c>
      <c r="D115" s="9"/>
      <c r="E115" s="48"/>
      <c r="F115" s="54"/>
      <c r="G115" s="10"/>
    </row>
    <row r="116" spans="1:7" ht="12.75" x14ac:dyDescent="0.2">
      <c r="A116" s="6">
        <v>1</v>
      </c>
      <c r="B116" s="7"/>
      <c r="C116" s="11" t="s">
        <v>126</v>
      </c>
      <c r="D116" s="15"/>
      <c r="E116" s="47"/>
      <c r="F116" s="53">
        <v>543.65384900000004</v>
      </c>
      <c r="G116" s="5">
        <v>8.8288699999999995E-4</v>
      </c>
    </row>
    <row r="117" spans="1:7" ht="12.75" x14ac:dyDescent="0.2">
      <c r="A117" s="6"/>
      <c r="B117" s="7"/>
      <c r="C117" s="8" t="s">
        <v>108</v>
      </c>
      <c r="D117" s="25"/>
      <c r="E117" s="49"/>
      <c r="F117" s="55">
        <v>543.65384900000004</v>
      </c>
      <c r="G117" s="13">
        <v>8.8288699999999995E-4</v>
      </c>
    </row>
    <row r="118" spans="1:7" ht="12.75" x14ac:dyDescent="0.2">
      <c r="A118" s="6"/>
      <c r="B118" s="7"/>
      <c r="C118" s="14"/>
      <c r="D118" s="7"/>
      <c r="E118" s="47"/>
      <c r="F118" s="53"/>
      <c r="G118" s="5"/>
    </row>
    <row r="119" spans="1:7" ht="25.5" x14ac:dyDescent="0.2">
      <c r="A119" s="6"/>
      <c r="B119" s="7"/>
      <c r="C119" s="24" t="s">
        <v>127</v>
      </c>
      <c r="D119" s="25"/>
      <c r="E119" s="49"/>
      <c r="F119" s="55">
        <v>543.65384900000004</v>
      </c>
      <c r="G119" s="13">
        <v>8.8288699999999995E-4</v>
      </c>
    </row>
    <row r="120" spans="1:7" ht="12.75" x14ac:dyDescent="0.2">
      <c r="A120" s="6"/>
      <c r="B120" s="7"/>
      <c r="C120" s="30"/>
      <c r="D120" s="7"/>
      <c r="E120" s="47"/>
      <c r="F120" s="53"/>
      <c r="G120" s="5"/>
    </row>
    <row r="121" spans="1:7" ht="12.75" x14ac:dyDescent="0.2">
      <c r="A121" s="1"/>
      <c r="B121" s="2"/>
      <c r="C121" s="3" t="s">
        <v>128</v>
      </c>
      <c r="D121" s="4"/>
      <c r="E121" s="47"/>
      <c r="F121" s="53"/>
      <c r="G121" s="5"/>
    </row>
    <row r="122" spans="1:7" ht="25.5" x14ac:dyDescent="0.2">
      <c r="A122" s="6"/>
      <c r="B122" s="7"/>
      <c r="C122" s="8" t="s">
        <v>129</v>
      </c>
      <c r="D122" s="9"/>
      <c r="E122" s="48"/>
      <c r="F122" s="54"/>
      <c r="G122" s="10"/>
    </row>
    <row r="123" spans="1:7" ht="25.5" x14ac:dyDescent="0.2">
      <c r="A123" s="6">
        <v>1</v>
      </c>
      <c r="B123" s="7" t="s">
        <v>130</v>
      </c>
      <c r="C123" s="11" t="s">
        <v>131</v>
      </c>
      <c r="D123" s="15"/>
      <c r="E123" s="47">
        <v>10161439.876</v>
      </c>
      <c r="F123" s="53">
        <v>4004.7758767300002</v>
      </c>
      <c r="G123" s="5">
        <v>6.5037070000000001E-3</v>
      </c>
    </row>
    <row r="124" spans="1:7" ht="12.75" x14ac:dyDescent="0.2">
      <c r="A124" s="6"/>
      <c r="B124" s="7"/>
      <c r="C124" s="8" t="s">
        <v>108</v>
      </c>
      <c r="D124" s="25"/>
      <c r="E124" s="49"/>
      <c r="F124" s="55">
        <v>4004.7758767300002</v>
      </c>
      <c r="G124" s="13">
        <v>6.5037070000000001E-3</v>
      </c>
    </row>
    <row r="125" spans="1:7" ht="12.75" x14ac:dyDescent="0.2">
      <c r="A125" s="6"/>
      <c r="B125" s="7"/>
      <c r="C125" s="14"/>
      <c r="D125" s="7"/>
      <c r="E125" s="47"/>
      <c r="F125" s="53"/>
      <c r="G125" s="5"/>
    </row>
    <row r="126" spans="1:7" ht="12.75" x14ac:dyDescent="0.2">
      <c r="A126" s="1"/>
      <c r="B126" s="2"/>
      <c r="C126" s="3" t="s">
        <v>132</v>
      </c>
      <c r="D126" s="4"/>
      <c r="E126" s="47"/>
      <c r="F126" s="53"/>
      <c r="G126" s="5"/>
    </row>
    <row r="127" spans="1:7" ht="25.5" x14ac:dyDescent="0.2">
      <c r="A127" s="6"/>
      <c r="B127" s="7"/>
      <c r="C127" s="8" t="s">
        <v>133</v>
      </c>
      <c r="D127" s="9"/>
      <c r="E127" s="48"/>
      <c r="F127" s="54"/>
      <c r="G127" s="10"/>
    </row>
    <row r="128" spans="1:7" ht="12.75" x14ac:dyDescent="0.2">
      <c r="A128" s="6"/>
      <c r="B128" s="7"/>
      <c r="C128" s="8" t="s">
        <v>108</v>
      </c>
      <c r="D128" s="25"/>
      <c r="E128" s="49"/>
      <c r="F128" s="55">
        <v>0</v>
      </c>
      <c r="G128" s="13">
        <v>0</v>
      </c>
    </row>
    <row r="129" spans="1:7" ht="12.75" x14ac:dyDescent="0.2">
      <c r="A129" s="6"/>
      <c r="B129" s="7"/>
      <c r="C129" s="14"/>
      <c r="D129" s="7"/>
      <c r="E129" s="47"/>
      <c r="F129" s="53"/>
      <c r="G129" s="5"/>
    </row>
    <row r="130" spans="1:7" ht="25.5" x14ac:dyDescent="0.2">
      <c r="A130" s="6"/>
      <c r="B130" s="7"/>
      <c r="C130" s="8" t="s">
        <v>134</v>
      </c>
      <c r="D130" s="9"/>
      <c r="E130" s="48"/>
      <c r="F130" s="54"/>
      <c r="G130" s="10"/>
    </row>
    <row r="131" spans="1:7" ht="12.75" x14ac:dyDescent="0.2">
      <c r="A131" s="6"/>
      <c r="B131" s="7"/>
      <c r="C131" s="8" t="s">
        <v>108</v>
      </c>
      <c r="D131" s="25"/>
      <c r="E131" s="49"/>
      <c r="F131" s="55">
        <v>0</v>
      </c>
      <c r="G131" s="13">
        <v>0</v>
      </c>
    </row>
    <row r="132" spans="1:7" ht="12.75" x14ac:dyDescent="0.2">
      <c r="A132" s="6"/>
      <c r="B132" s="7"/>
      <c r="C132" s="14"/>
      <c r="D132" s="7"/>
      <c r="E132" s="47"/>
      <c r="F132" s="59"/>
      <c r="G132" s="28"/>
    </row>
    <row r="133" spans="1:7" ht="25.5" x14ac:dyDescent="0.2">
      <c r="A133" s="6"/>
      <c r="B133" s="7"/>
      <c r="C133" s="30" t="s">
        <v>136</v>
      </c>
      <c r="D133" s="7"/>
      <c r="E133" s="47"/>
      <c r="F133" s="59">
        <v>3570.0755811402601</v>
      </c>
      <c r="G133" s="28">
        <v>5.7977592277338435E-3</v>
      </c>
    </row>
    <row r="134" spans="1:7" ht="12.75" x14ac:dyDescent="0.2">
      <c r="A134" s="6"/>
      <c r="B134" s="7"/>
      <c r="C134" s="31" t="s">
        <v>137</v>
      </c>
      <c r="D134" s="12"/>
      <c r="E134" s="49"/>
      <c r="F134" s="55">
        <v>615768.16851286998</v>
      </c>
      <c r="G134" s="13">
        <v>1</v>
      </c>
    </row>
    <row r="136" spans="1:7" ht="12.75" x14ac:dyDescent="0.2">
      <c r="B136" s="362"/>
      <c r="C136" s="362"/>
      <c r="D136" s="362"/>
      <c r="E136" s="362"/>
      <c r="F136" s="362"/>
    </row>
    <row r="137" spans="1:7" ht="12.75" x14ac:dyDescent="0.2">
      <c r="B137" s="362"/>
      <c r="C137" s="362"/>
      <c r="D137" s="362"/>
      <c r="E137" s="362"/>
      <c r="F137" s="362"/>
    </row>
    <row r="139" spans="1:7" ht="12.75" x14ac:dyDescent="0.2">
      <c r="B139" s="37" t="s">
        <v>139</v>
      </c>
      <c r="C139" s="38"/>
      <c r="D139" s="39"/>
    </row>
    <row r="140" spans="1:7" ht="12.75" x14ac:dyDescent="0.2">
      <c r="B140" s="40" t="s">
        <v>140</v>
      </c>
      <c r="C140" s="41"/>
      <c r="D140" s="65" t="s">
        <v>141</v>
      </c>
    </row>
    <row r="141" spans="1:7" ht="12.75" x14ac:dyDescent="0.2">
      <c r="B141" s="40" t="s">
        <v>142</v>
      </c>
      <c r="C141" s="41"/>
      <c r="D141" s="65" t="s">
        <v>141</v>
      </c>
    </row>
    <row r="142" spans="1:7" ht="12.75" x14ac:dyDescent="0.2">
      <c r="B142" s="42" t="s">
        <v>143</v>
      </c>
      <c r="C142" s="41"/>
      <c r="D142" s="43"/>
    </row>
    <row r="143" spans="1:7" ht="25.5" customHeight="1" x14ac:dyDescent="0.2">
      <c r="B143" s="43"/>
      <c r="C143" s="33" t="s">
        <v>144</v>
      </c>
      <c r="D143" s="34" t="s">
        <v>145</v>
      </c>
    </row>
    <row r="144" spans="1:7" ht="12.75" customHeight="1" x14ac:dyDescent="0.2">
      <c r="B144" s="60" t="s">
        <v>146</v>
      </c>
      <c r="C144" s="61" t="s">
        <v>147</v>
      </c>
      <c r="D144" s="61" t="s">
        <v>148</v>
      </c>
    </row>
    <row r="145" spans="2:4" ht="12.75" x14ac:dyDescent="0.2">
      <c r="B145" s="43" t="s">
        <v>149</v>
      </c>
      <c r="C145" s="44">
        <v>452.62790000000001</v>
      </c>
      <c r="D145" s="44">
        <v>486.89269999999999</v>
      </c>
    </row>
    <row r="146" spans="2:4" ht="12.75" x14ac:dyDescent="0.2">
      <c r="B146" s="43" t="s">
        <v>150</v>
      </c>
      <c r="C146" s="44">
        <v>32.833500000000001</v>
      </c>
      <c r="D146" s="44">
        <v>35.115600000000001</v>
      </c>
    </row>
    <row r="147" spans="2:4" ht="12.75" x14ac:dyDescent="0.2">
      <c r="B147" s="43" t="s">
        <v>395</v>
      </c>
      <c r="C147" s="44">
        <v>461.99919999999997</v>
      </c>
      <c r="D147" s="44">
        <v>496.97329999999999</v>
      </c>
    </row>
    <row r="148" spans="2:4" ht="12.75" x14ac:dyDescent="0.2">
      <c r="B148" s="43" t="s">
        <v>396</v>
      </c>
      <c r="C148" s="44">
        <v>28.632100000000001</v>
      </c>
      <c r="D148" s="44">
        <v>30.595400000000001</v>
      </c>
    </row>
    <row r="149" spans="2:4" ht="12.75" x14ac:dyDescent="0.2">
      <c r="B149" s="43" t="s">
        <v>151</v>
      </c>
      <c r="C149" s="44">
        <v>437.22210000000001</v>
      </c>
      <c r="D149" s="44">
        <v>469.95729999999998</v>
      </c>
    </row>
    <row r="150" spans="2:4" ht="12.75" x14ac:dyDescent="0.2">
      <c r="B150" s="43" t="s">
        <v>152</v>
      </c>
      <c r="C150" s="44">
        <v>31.395900000000001</v>
      </c>
      <c r="D150" s="44">
        <v>33.543199999999999</v>
      </c>
    </row>
    <row r="152" spans="2:4" ht="12.75" x14ac:dyDescent="0.2">
      <c r="B152" s="78" t="s">
        <v>153</v>
      </c>
      <c r="C152" s="133"/>
      <c r="D152" s="135"/>
    </row>
    <row r="153" spans="2:4" ht="24.75" customHeight="1" x14ac:dyDescent="0.2">
      <c r="B153" s="131" t="s">
        <v>146</v>
      </c>
      <c r="C153" s="131" t="s">
        <v>154</v>
      </c>
    </row>
    <row r="154" spans="2:4" ht="12.75" x14ac:dyDescent="0.2">
      <c r="B154" s="43" t="s">
        <v>150</v>
      </c>
      <c r="C154" s="134">
        <v>0.17708199999999999</v>
      </c>
    </row>
    <row r="155" spans="2:4" ht="12.75" x14ac:dyDescent="0.2">
      <c r="B155" s="43" t="s">
        <v>396</v>
      </c>
      <c r="C155" s="134">
        <v>0.17708199999999999</v>
      </c>
    </row>
    <row r="156" spans="2:4" ht="15" x14ac:dyDescent="0.25">
      <c r="B156" s="43" t="s">
        <v>152</v>
      </c>
      <c r="C156" s="134">
        <v>0.17708199999999999</v>
      </c>
      <c r="D156"/>
    </row>
    <row r="158" spans="2:4" ht="12.75" x14ac:dyDescent="0.2">
      <c r="B158" s="42" t="s">
        <v>155</v>
      </c>
      <c r="C158" s="41"/>
      <c r="D158" s="67" t="s">
        <v>141</v>
      </c>
    </row>
    <row r="159" spans="2:4" ht="12.75" x14ac:dyDescent="0.2">
      <c r="B159" s="42" t="s">
        <v>156</v>
      </c>
      <c r="C159" s="41"/>
      <c r="D159" s="67" t="s">
        <v>141</v>
      </c>
    </row>
    <row r="160" spans="2:4" ht="12.75" x14ac:dyDescent="0.2">
      <c r="B160" s="42" t="s">
        <v>157</v>
      </c>
      <c r="C160" s="41"/>
      <c r="D160" s="46">
        <v>0.45418645417839076</v>
      </c>
    </row>
    <row r="161" spans="2:4" ht="12.75" x14ac:dyDescent="0.2">
      <c r="B161" s="42" t="s">
        <v>158</v>
      </c>
      <c r="C161" s="41"/>
      <c r="D161" s="46" t="s">
        <v>141</v>
      </c>
    </row>
  </sheetData>
  <mergeCells count="5">
    <mergeCell ref="A1:G1"/>
    <mergeCell ref="A2:G2"/>
    <mergeCell ref="A3:G3"/>
    <mergeCell ref="B136:F136"/>
    <mergeCell ref="B137:F1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397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398</v>
      </c>
      <c r="C7" s="11" t="s">
        <v>399</v>
      </c>
      <c r="D7" s="2" t="s">
        <v>16</v>
      </c>
      <c r="E7" s="47">
        <v>65673</v>
      </c>
      <c r="F7" s="53">
        <v>510.44339250000002</v>
      </c>
      <c r="G7" s="5">
        <v>5.9356274000000001E-2</v>
      </c>
    </row>
    <row r="8" spans="1:7" ht="12.75" x14ac:dyDescent="0.2">
      <c r="A8" s="6">
        <v>2</v>
      </c>
      <c r="B8" s="7" t="s">
        <v>400</v>
      </c>
      <c r="C8" s="11" t="s">
        <v>401</v>
      </c>
      <c r="D8" s="2" t="s">
        <v>256</v>
      </c>
      <c r="E8" s="47">
        <v>17127</v>
      </c>
      <c r="F8" s="53">
        <v>476.17341750000003</v>
      </c>
      <c r="G8" s="5">
        <v>5.5371231999999999E-2</v>
      </c>
    </row>
    <row r="9" spans="1:7" ht="12.75" x14ac:dyDescent="0.2">
      <c r="A9" s="6">
        <v>3</v>
      </c>
      <c r="B9" s="7" t="s">
        <v>14</v>
      </c>
      <c r="C9" s="11" t="s">
        <v>15</v>
      </c>
      <c r="D9" s="2" t="s">
        <v>16</v>
      </c>
      <c r="E9" s="47">
        <v>116358</v>
      </c>
      <c r="F9" s="53">
        <v>466.01378999999997</v>
      </c>
      <c r="G9" s="5">
        <v>5.4189833E-2</v>
      </c>
    </row>
    <row r="10" spans="1:7" ht="25.5" x14ac:dyDescent="0.2">
      <c r="A10" s="6">
        <v>4</v>
      </c>
      <c r="B10" s="7" t="s">
        <v>31</v>
      </c>
      <c r="C10" s="11" t="s">
        <v>32</v>
      </c>
      <c r="D10" s="2" t="s">
        <v>33</v>
      </c>
      <c r="E10" s="47">
        <v>30787</v>
      </c>
      <c r="F10" s="53">
        <v>419.7037775</v>
      </c>
      <c r="G10" s="5">
        <v>4.8804730999999997E-2</v>
      </c>
    </row>
    <row r="11" spans="1:7" ht="25.5" x14ac:dyDescent="0.2">
      <c r="A11" s="6">
        <v>5</v>
      </c>
      <c r="B11" s="7" t="s">
        <v>402</v>
      </c>
      <c r="C11" s="11" t="s">
        <v>403</v>
      </c>
      <c r="D11" s="2" t="s">
        <v>44</v>
      </c>
      <c r="E11" s="47">
        <v>112488</v>
      </c>
      <c r="F11" s="53">
        <v>334.37058000000002</v>
      </c>
      <c r="G11" s="5">
        <v>3.8881866000000001E-2</v>
      </c>
    </row>
    <row r="12" spans="1:7" ht="12.75" x14ac:dyDescent="0.2">
      <c r="A12" s="6">
        <v>6</v>
      </c>
      <c r="B12" s="7" t="s">
        <v>172</v>
      </c>
      <c r="C12" s="11" t="s">
        <v>173</v>
      </c>
      <c r="D12" s="2" t="s">
        <v>174</v>
      </c>
      <c r="E12" s="47">
        <v>86189</v>
      </c>
      <c r="F12" s="53">
        <v>299.76534199999998</v>
      </c>
      <c r="G12" s="5">
        <v>3.4857839000000002E-2</v>
      </c>
    </row>
    <row r="13" spans="1:7" ht="12.75" x14ac:dyDescent="0.2">
      <c r="A13" s="6">
        <v>7</v>
      </c>
      <c r="B13" s="7" t="s">
        <v>38</v>
      </c>
      <c r="C13" s="11" t="s">
        <v>39</v>
      </c>
      <c r="D13" s="2" t="s">
        <v>16</v>
      </c>
      <c r="E13" s="47">
        <v>11547</v>
      </c>
      <c r="F13" s="53">
        <v>267.76338299999998</v>
      </c>
      <c r="G13" s="5">
        <v>3.1136530999999999E-2</v>
      </c>
    </row>
    <row r="14" spans="1:7" ht="12.75" x14ac:dyDescent="0.2">
      <c r="A14" s="6">
        <v>8</v>
      </c>
      <c r="B14" s="7" t="s">
        <v>298</v>
      </c>
      <c r="C14" s="11" t="s">
        <v>299</v>
      </c>
      <c r="D14" s="2" t="s">
        <v>300</v>
      </c>
      <c r="E14" s="47">
        <v>73000</v>
      </c>
      <c r="F14" s="53">
        <v>264.18700000000001</v>
      </c>
      <c r="G14" s="5">
        <v>3.0720655999999999E-2</v>
      </c>
    </row>
    <row r="15" spans="1:7" ht="12.75" x14ac:dyDescent="0.2">
      <c r="A15" s="6">
        <v>9</v>
      </c>
      <c r="B15" s="7" t="s">
        <v>404</v>
      </c>
      <c r="C15" s="11" t="s">
        <v>405</v>
      </c>
      <c r="D15" s="2" t="s">
        <v>211</v>
      </c>
      <c r="E15" s="47">
        <v>30653</v>
      </c>
      <c r="F15" s="53">
        <v>237.83662699999999</v>
      </c>
      <c r="G15" s="5">
        <v>2.7656535999999999E-2</v>
      </c>
    </row>
    <row r="16" spans="1:7" ht="25.5" x14ac:dyDescent="0.2">
      <c r="A16" s="6">
        <v>10</v>
      </c>
      <c r="B16" s="7" t="s">
        <v>203</v>
      </c>
      <c r="C16" s="11" t="s">
        <v>204</v>
      </c>
      <c r="D16" s="2" t="s">
        <v>177</v>
      </c>
      <c r="E16" s="47">
        <v>71281</v>
      </c>
      <c r="F16" s="53">
        <v>234.79961399999999</v>
      </c>
      <c r="G16" s="5">
        <v>2.7303379999999999E-2</v>
      </c>
    </row>
    <row r="17" spans="1:7" ht="25.5" x14ac:dyDescent="0.2">
      <c r="A17" s="6">
        <v>11</v>
      </c>
      <c r="B17" s="7" t="s">
        <v>406</v>
      </c>
      <c r="C17" s="11" t="s">
        <v>407</v>
      </c>
      <c r="D17" s="2" t="s">
        <v>44</v>
      </c>
      <c r="E17" s="47">
        <v>16202</v>
      </c>
      <c r="F17" s="53">
        <v>233.95688000000001</v>
      </c>
      <c r="G17" s="5">
        <v>2.7205383999999999E-2</v>
      </c>
    </row>
    <row r="18" spans="1:7" ht="12.75" x14ac:dyDescent="0.2">
      <c r="A18" s="6">
        <v>12</v>
      </c>
      <c r="B18" s="7" t="s">
        <v>408</v>
      </c>
      <c r="C18" s="11" t="s">
        <v>409</v>
      </c>
      <c r="D18" s="2" t="s">
        <v>230</v>
      </c>
      <c r="E18" s="47">
        <v>7873</v>
      </c>
      <c r="F18" s="53">
        <v>201.0094995</v>
      </c>
      <c r="G18" s="5">
        <v>2.3374138999999999E-2</v>
      </c>
    </row>
    <row r="19" spans="1:7" ht="25.5" x14ac:dyDescent="0.2">
      <c r="A19" s="6">
        <v>13</v>
      </c>
      <c r="B19" s="7" t="s">
        <v>20</v>
      </c>
      <c r="C19" s="11" t="s">
        <v>21</v>
      </c>
      <c r="D19" s="2" t="s">
        <v>22</v>
      </c>
      <c r="E19" s="47">
        <v>32394</v>
      </c>
      <c r="F19" s="53">
        <v>193.03584599999999</v>
      </c>
      <c r="G19" s="5">
        <v>2.2446932999999999E-2</v>
      </c>
    </row>
    <row r="20" spans="1:7" ht="12.75" x14ac:dyDescent="0.2">
      <c r="A20" s="6">
        <v>14</v>
      </c>
      <c r="B20" s="7" t="s">
        <v>348</v>
      </c>
      <c r="C20" s="11" t="s">
        <v>349</v>
      </c>
      <c r="D20" s="2" t="s">
        <v>174</v>
      </c>
      <c r="E20" s="47">
        <v>35715</v>
      </c>
      <c r="F20" s="53">
        <v>190.07523</v>
      </c>
      <c r="G20" s="5">
        <v>2.2102660999999999E-2</v>
      </c>
    </row>
    <row r="21" spans="1:7" ht="12.75" x14ac:dyDescent="0.2">
      <c r="A21" s="6">
        <v>15</v>
      </c>
      <c r="B21" s="7" t="s">
        <v>307</v>
      </c>
      <c r="C21" s="11" t="s">
        <v>308</v>
      </c>
      <c r="D21" s="2" t="s">
        <v>16</v>
      </c>
      <c r="E21" s="47">
        <v>27675</v>
      </c>
      <c r="F21" s="53">
        <v>188.28686250000001</v>
      </c>
      <c r="G21" s="5">
        <v>2.1894703000000001E-2</v>
      </c>
    </row>
    <row r="22" spans="1:7" ht="25.5" x14ac:dyDescent="0.2">
      <c r="A22" s="6">
        <v>16</v>
      </c>
      <c r="B22" s="7" t="s">
        <v>410</v>
      </c>
      <c r="C22" s="11" t="s">
        <v>411</v>
      </c>
      <c r="D22" s="2" t="s">
        <v>44</v>
      </c>
      <c r="E22" s="47">
        <v>12574</v>
      </c>
      <c r="F22" s="53">
        <v>187.69209799999999</v>
      </c>
      <c r="G22" s="5">
        <v>2.1825542E-2</v>
      </c>
    </row>
    <row r="23" spans="1:7" ht="12.75" x14ac:dyDescent="0.2">
      <c r="A23" s="6">
        <v>17</v>
      </c>
      <c r="B23" s="7" t="s">
        <v>412</v>
      </c>
      <c r="C23" s="11" t="s">
        <v>413</v>
      </c>
      <c r="D23" s="2" t="s">
        <v>230</v>
      </c>
      <c r="E23" s="47">
        <v>38820</v>
      </c>
      <c r="F23" s="53">
        <v>182.80338</v>
      </c>
      <c r="G23" s="5">
        <v>2.1257063E-2</v>
      </c>
    </row>
    <row r="24" spans="1:7" ht="25.5" x14ac:dyDescent="0.2">
      <c r="A24" s="6">
        <v>18</v>
      </c>
      <c r="B24" s="7" t="s">
        <v>311</v>
      </c>
      <c r="C24" s="11" t="s">
        <v>312</v>
      </c>
      <c r="D24" s="2" t="s">
        <v>22</v>
      </c>
      <c r="E24" s="47">
        <v>24335</v>
      </c>
      <c r="F24" s="53">
        <v>181.53909999999999</v>
      </c>
      <c r="G24" s="5">
        <v>2.1110047999999999E-2</v>
      </c>
    </row>
    <row r="25" spans="1:7" ht="25.5" x14ac:dyDescent="0.2">
      <c r="A25" s="6">
        <v>19</v>
      </c>
      <c r="B25" s="7" t="s">
        <v>357</v>
      </c>
      <c r="C25" s="11" t="s">
        <v>358</v>
      </c>
      <c r="D25" s="2" t="s">
        <v>44</v>
      </c>
      <c r="E25" s="47">
        <v>20709</v>
      </c>
      <c r="F25" s="53">
        <v>179.4745485</v>
      </c>
      <c r="G25" s="5">
        <v>2.0869973999999999E-2</v>
      </c>
    </row>
    <row r="26" spans="1:7" ht="25.5" x14ac:dyDescent="0.2">
      <c r="A26" s="6">
        <v>20</v>
      </c>
      <c r="B26" s="7" t="s">
        <v>414</v>
      </c>
      <c r="C26" s="11" t="s">
        <v>415</v>
      </c>
      <c r="D26" s="2" t="s">
        <v>63</v>
      </c>
      <c r="E26" s="47">
        <v>78621</v>
      </c>
      <c r="F26" s="53">
        <v>178.626912</v>
      </c>
      <c r="G26" s="5">
        <v>2.0771408000000002E-2</v>
      </c>
    </row>
    <row r="27" spans="1:7" ht="25.5" x14ac:dyDescent="0.2">
      <c r="A27" s="6">
        <v>21</v>
      </c>
      <c r="B27" s="7" t="s">
        <v>162</v>
      </c>
      <c r="C27" s="11" t="s">
        <v>163</v>
      </c>
      <c r="D27" s="2" t="s">
        <v>164</v>
      </c>
      <c r="E27" s="47">
        <v>25159</v>
      </c>
      <c r="F27" s="53">
        <v>178.02508399999999</v>
      </c>
      <c r="G27" s="5">
        <v>2.0701424999999999E-2</v>
      </c>
    </row>
    <row r="28" spans="1:7" ht="12.75" x14ac:dyDescent="0.2">
      <c r="A28" s="6">
        <v>22</v>
      </c>
      <c r="B28" s="7" t="s">
        <v>346</v>
      </c>
      <c r="C28" s="11" t="s">
        <v>347</v>
      </c>
      <c r="D28" s="2" t="s">
        <v>174</v>
      </c>
      <c r="E28" s="47">
        <v>40640</v>
      </c>
      <c r="F28" s="53">
        <v>176.86528000000001</v>
      </c>
      <c r="G28" s="5">
        <v>2.0566559000000002E-2</v>
      </c>
    </row>
    <row r="29" spans="1:7" ht="25.5" x14ac:dyDescent="0.2">
      <c r="A29" s="6">
        <v>23</v>
      </c>
      <c r="B29" s="7" t="s">
        <v>416</v>
      </c>
      <c r="C29" s="11" t="s">
        <v>417</v>
      </c>
      <c r="D29" s="2" t="s">
        <v>174</v>
      </c>
      <c r="E29" s="47">
        <v>17000</v>
      </c>
      <c r="F29" s="53">
        <v>175.661</v>
      </c>
      <c r="G29" s="5">
        <v>2.042652E-2</v>
      </c>
    </row>
    <row r="30" spans="1:7" ht="25.5" x14ac:dyDescent="0.2">
      <c r="A30" s="6">
        <v>24</v>
      </c>
      <c r="B30" s="7" t="s">
        <v>418</v>
      </c>
      <c r="C30" s="11" t="s">
        <v>419</v>
      </c>
      <c r="D30" s="2" t="s">
        <v>174</v>
      </c>
      <c r="E30" s="47">
        <v>29565</v>
      </c>
      <c r="F30" s="53">
        <v>172.48221000000001</v>
      </c>
      <c r="G30" s="5">
        <v>2.0056879E-2</v>
      </c>
    </row>
    <row r="31" spans="1:7" ht="12.75" x14ac:dyDescent="0.2">
      <c r="A31" s="6">
        <v>25</v>
      </c>
      <c r="B31" s="7" t="s">
        <v>420</v>
      </c>
      <c r="C31" s="11" t="s">
        <v>421</v>
      </c>
      <c r="D31" s="2" t="s">
        <v>211</v>
      </c>
      <c r="E31" s="47">
        <v>27042</v>
      </c>
      <c r="F31" s="53">
        <v>170.24291099999999</v>
      </c>
      <c r="G31" s="5">
        <v>1.9796484999999999E-2</v>
      </c>
    </row>
    <row r="32" spans="1:7" ht="12.75" x14ac:dyDescent="0.2">
      <c r="A32" s="6">
        <v>26</v>
      </c>
      <c r="B32" s="7" t="s">
        <v>336</v>
      </c>
      <c r="C32" s="11" t="s">
        <v>337</v>
      </c>
      <c r="D32" s="2" t="s">
        <v>256</v>
      </c>
      <c r="E32" s="47">
        <v>8516</v>
      </c>
      <c r="F32" s="53">
        <v>166.04070999999999</v>
      </c>
      <c r="G32" s="5">
        <v>1.9307837000000001E-2</v>
      </c>
    </row>
    <row r="33" spans="1:7" ht="25.5" x14ac:dyDescent="0.2">
      <c r="A33" s="6">
        <v>27</v>
      </c>
      <c r="B33" s="7" t="s">
        <v>422</v>
      </c>
      <c r="C33" s="11" t="s">
        <v>423</v>
      </c>
      <c r="D33" s="2" t="s">
        <v>44</v>
      </c>
      <c r="E33" s="47">
        <v>29406</v>
      </c>
      <c r="F33" s="53">
        <v>162.87983399999999</v>
      </c>
      <c r="G33" s="5">
        <v>1.8940278000000001E-2</v>
      </c>
    </row>
    <row r="34" spans="1:7" ht="25.5" x14ac:dyDescent="0.2">
      <c r="A34" s="6">
        <v>28</v>
      </c>
      <c r="B34" s="7" t="s">
        <v>68</v>
      </c>
      <c r="C34" s="11" t="s">
        <v>69</v>
      </c>
      <c r="D34" s="2" t="s">
        <v>70</v>
      </c>
      <c r="E34" s="47">
        <v>640</v>
      </c>
      <c r="F34" s="53">
        <v>155.26944</v>
      </c>
      <c r="G34" s="5">
        <v>1.8055313E-2</v>
      </c>
    </row>
    <row r="35" spans="1:7" ht="12.75" x14ac:dyDescent="0.2">
      <c r="A35" s="6">
        <v>29</v>
      </c>
      <c r="B35" s="7" t="s">
        <v>315</v>
      </c>
      <c r="C35" s="11" t="s">
        <v>316</v>
      </c>
      <c r="D35" s="2" t="s">
        <v>317</v>
      </c>
      <c r="E35" s="47">
        <v>18509</v>
      </c>
      <c r="F35" s="53">
        <v>138.2159575</v>
      </c>
      <c r="G35" s="5">
        <v>1.607227E-2</v>
      </c>
    </row>
    <row r="36" spans="1:7" ht="12.75" x14ac:dyDescent="0.2">
      <c r="A36" s="6">
        <v>30</v>
      </c>
      <c r="B36" s="7" t="s">
        <v>424</v>
      </c>
      <c r="C36" s="11" t="s">
        <v>425</v>
      </c>
      <c r="D36" s="2" t="s">
        <v>230</v>
      </c>
      <c r="E36" s="47">
        <v>20470</v>
      </c>
      <c r="F36" s="53">
        <v>137.94732999999999</v>
      </c>
      <c r="G36" s="5">
        <v>1.6041033E-2</v>
      </c>
    </row>
    <row r="37" spans="1:7" ht="25.5" x14ac:dyDescent="0.2">
      <c r="A37" s="6">
        <v>31</v>
      </c>
      <c r="B37" s="7" t="s">
        <v>42</v>
      </c>
      <c r="C37" s="11" t="s">
        <v>43</v>
      </c>
      <c r="D37" s="2" t="s">
        <v>44</v>
      </c>
      <c r="E37" s="47">
        <v>29506</v>
      </c>
      <c r="F37" s="53">
        <v>135.28501</v>
      </c>
      <c r="G37" s="5">
        <v>1.5731449000000002E-2</v>
      </c>
    </row>
    <row r="38" spans="1:7" ht="25.5" x14ac:dyDescent="0.2">
      <c r="A38" s="6">
        <v>32</v>
      </c>
      <c r="B38" s="7" t="s">
        <v>61</v>
      </c>
      <c r="C38" s="11" t="s">
        <v>62</v>
      </c>
      <c r="D38" s="2" t="s">
        <v>63</v>
      </c>
      <c r="E38" s="47">
        <v>19431</v>
      </c>
      <c r="F38" s="53">
        <v>131.72274899999999</v>
      </c>
      <c r="G38" s="5">
        <v>1.5317216E-2</v>
      </c>
    </row>
    <row r="39" spans="1:7" ht="25.5" x14ac:dyDescent="0.2">
      <c r="A39" s="6">
        <v>33</v>
      </c>
      <c r="B39" s="7" t="s">
        <v>426</v>
      </c>
      <c r="C39" s="11" t="s">
        <v>427</v>
      </c>
      <c r="D39" s="2" t="s">
        <v>174</v>
      </c>
      <c r="E39" s="47">
        <v>8546</v>
      </c>
      <c r="F39" s="53">
        <v>131.08709400000001</v>
      </c>
      <c r="G39" s="5">
        <v>1.5243299E-2</v>
      </c>
    </row>
    <row r="40" spans="1:7" ht="25.5" x14ac:dyDescent="0.2">
      <c r="A40" s="6">
        <v>34</v>
      </c>
      <c r="B40" s="7" t="s">
        <v>428</v>
      </c>
      <c r="C40" s="11" t="s">
        <v>429</v>
      </c>
      <c r="D40" s="2" t="s">
        <v>174</v>
      </c>
      <c r="E40" s="47">
        <v>34549</v>
      </c>
      <c r="F40" s="53">
        <v>130.767965</v>
      </c>
      <c r="G40" s="5">
        <v>1.520619E-2</v>
      </c>
    </row>
    <row r="41" spans="1:7" ht="12.75" x14ac:dyDescent="0.2">
      <c r="A41" s="6">
        <v>35</v>
      </c>
      <c r="B41" s="7" t="s">
        <v>430</v>
      </c>
      <c r="C41" s="11" t="s">
        <v>431</v>
      </c>
      <c r="D41" s="2" t="s">
        <v>182</v>
      </c>
      <c r="E41" s="47">
        <v>218</v>
      </c>
      <c r="F41" s="53">
        <v>126.411987</v>
      </c>
      <c r="G41" s="5">
        <v>1.469966E-2</v>
      </c>
    </row>
    <row r="42" spans="1:7" ht="25.5" x14ac:dyDescent="0.2">
      <c r="A42" s="6">
        <v>36</v>
      </c>
      <c r="B42" s="7" t="s">
        <v>432</v>
      </c>
      <c r="C42" s="11" t="s">
        <v>433</v>
      </c>
      <c r="D42" s="2" t="s">
        <v>44</v>
      </c>
      <c r="E42" s="47">
        <v>33203</v>
      </c>
      <c r="F42" s="53">
        <v>107.49471250000001</v>
      </c>
      <c r="G42" s="5">
        <v>1.2499889E-2</v>
      </c>
    </row>
    <row r="43" spans="1:7" ht="25.5" x14ac:dyDescent="0.2">
      <c r="A43" s="6">
        <v>37</v>
      </c>
      <c r="B43" s="7" t="s">
        <v>194</v>
      </c>
      <c r="C43" s="11" t="s">
        <v>195</v>
      </c>
      <c r="D43" s="2" t="s">
        <v>44</v>
      </c>
      <c r="E43" s="47">
        <v>17279</v>
      </c>
      <c r="F43" s="53">
        <v>93.920004500000005</v>
      </c>
      <c r="G43" s="5">
        <v>1.0921370999999999E-2</v>
      </c>
    </row>
    <row r="44" spans="1:7" ht="12.75" x14ac:dyDescent="0.2">
      <c r="A44" s="6">
        <v>38</v>
      </c>
      <c r="B44" s="7" t="s">
        <v>383</v>
      </c>
      <c r="C44" s="11" t="s">
        <v>384</v>
      </c>
      <c r="D44" s="2" t="s">
        <v>174</v>
      </c>
      <c r="E44" s="47">
        <v>34359</v>
      </c>
      <c r="F44" s="53">
        <v>83.148780000000002</v>
      </c>
      <c r="G44" s="5">
        <v>9.6688520000000003E-3</v>
      </c>
    </row>
    <row r="45" spans="1:7" ht="25.5" x14ac:dyDescent="0.2">
      <c r="A45" s="6">
        <v>39</v>
      </c>
      <c r="B45" s="7" t="s">
        <v>434</v>
      </c>
      <c r="C45" s="11" t="s">
        <v>435</v>
      </c>
      <c r="D45" s="2" t="s">
        <v>22</v>
      </c>
      <c r="E45" s="47">
        <v>33529</v>
      </c>
      <c r="F45" s="53">
        <v>82.313694999999996</v>
      </c>
      <c r="G45" s="5">
        <v>9.5717449999999996E-3</v>
      </c>
    </row>
    <row r="46" spans="1:7" ht="12.75" x14ac:dyDescent="0.2">
      <c r="A46" s="1"/>
      <c r="B46" s="2"/>
      <c r="C46" s="8" t="s">
        <v>108</v>
      </c>
      <c r="D46" s="12"/>
      <c r="E46" s="49"/>
      <c r="F46" s="55">
        <v>8083.3390335000022</v>
      </c>
      <c r="G46" s="13">
        <v>0.93996100300000007</v>
      </c>
    </row>
    <row r="47" spans="1:7" ht="12.75" x14ac:dyDescent="0.2">
      <c r="A47" s="6"/>
      <c r="B47" s="7"/>
      <c r="C47" s="14"/>
      <c r="D47" s="15"/>
      <c r="E47" s="47"/>
      <c r="F47" s="53"/>
      <c r="G47" s="5"/>
    </row>
    <row r="48" spans="1:7" ht="12.75" x14ac:dyDescent="0.2">
      <c r="A48" s="1"/>
      <c r="B48" s="2"/>
      <c r="C48" s="8" t="s">
        <v>109</v>
      </c>
      <c r="D48" s="9"/>
      <c r="E48" s="48"/>
      <c r="F48" s="54"/>
      <c r="G48" s="10"/>
    </row>
    <row r="49" spans="1:7" ht="12.75" x14ac:dyDescent="0.2">
      <c r="A49" s="1"/>
      <c r="B49" s="2"/>
      <c r="C49" s="8" t="s">
        <v>108</v>
      </c>
      <c r="D49" s="12"/>
      <c r="E49" s="49"/>
      <c r="F49" s="55">
        <v>0</v>
      </c>
      <c r="G49" s="13">
        <v>0</v>
      </c>
    </row>
    <row r="50" spans="1:7" ht="12.75" x14ac:dyDescent="0.2">
      <c r="A50" s="6"/>
      <c r="B50" s="7"/>
      <c r="C50" s="14"/>
      <c r="D50" s="15"/>
      <c r="E50" s="47"/>
      <c r="F50" s="53"/>
      <c r="G50" s="5"/>
    </row>
    <row r="51" spans="1:7" ht="12.75" x14ac:dyDescent="0.2">
      <c r="A51" s="16"/>
      <c r="B51" s="17"/>
      <c r="C51" s="8" t="s">
        <v>110</v>
      </c>
      <c r="D51" s="9"/>
      <c r="E51" s="48"/>
      <c r="F51" s="54"/>
      <c r="G51" s="10"/>
    </row>
    <row r="52" spans="1:7" ht="12.75" x14ac:dyDescent="0.2">
      <c r="A52" s="18"/>
      <c r="B52" s="19"/>
      <c r="C52" s="8" t="s">
        <v>108</v>
      </c>
      <c r="D52" s="20"/>
      <c r="E52" s="50"/>
      <c r="F52" s="56">
        <v>0</v>
      </c>
      <c r="G52" s="21">
        <v>0</v>
      </c>
    </row>
    <row r="53" spans="1:7" ht="12.75" x14ac:dyDescent="0.2">
      <c r="A53" s="18"/>
      <c r="B53" s="19"/>
      <c r="C53" s="14"/>
      <c r="D53" s="22"/>
      <c r="E53" s="51"/>
      <c r="F53" s="57"/>
      <c r="G53" s="23"/>
    </row>
    <row r="54" spans="1:7" ht="12.75" x14ac:dyDescent="0.2">
      <c r="A54" s="1"/>
      <c r="B54" s="2"/>
      <c r="C54" s="8" t="s">
        <v>112</v>
      </c>
      <c r="D54" s="9"/>
      <c r="E54" s="48"/>
      <c r="F54" s="54"/>
      <c r="G54" s="10"/>
    </row>
    <row r="55" spans="1:7" ht="12.75" x14ac:dyDescent="0.2">
      <c r="A55" s="1"/>
      <c r="B55" s="2"/>
      <c r="C55" s="8" t="s">
        <v>108</v>
      </c>
      <c r="D55" s="12"/>
      <c r="E55" s="49"/>
      <c r="F55" s="55">
        <v>0</v>
      </c>
      <c r="G55" s="13">
        <v>0</v>
      </c>
    </row>
    <row r="56" spans="1:7" ht="12.75" x14ac:dyDescent="0.2">
      <c r="A56" s="1"/>
      <c r="B56" s="2"/>
      <c r="C56" s="14"/>
      <c r="D56" s="4"/>
      <c r="E56" s="47"/>
      <c r="F56" s="53"/>
      <c r="G56" s="5"/>
    </row>
    <row r="57" spans="1:7" ht="12.75" x14ac:dyDescent="0.2">
      <c r="A57" s="1"/>
      <c r="B57" s="2"/>
      <c r="C57" s="8" t="s">
        <v>113</v>
      </c>
      <c r="D57" s="9"/>
      <c r="E57" s="48"/>
      <c r="F57" s="54"/>
      <c r="G57" s="10"/>
    </row>
    <row r="58" spans="1:7" ht="12.75" x14ac:dyDescent="0.2">
      <c r="A58" s="1"/>
      <c r="B58" s="2"/>
      <c r="C58" s="8" t="s">
        <v>108</v>
      </c>
      <c r="D58" s="12"/>
      <c r="E58" s="49"/>
      <c r="F58" s="55">
        <v>0</v>
      </c>
      <c r="G58" s="13">
        <v>0</v>
      </c>
    </row>
    <row r="59" spans="1:7" ht="12.75" x14ac:dyDescent="0.2">
      <c r="A59" s="1"/>
      <c r="B59" s="2"/>
      <c r="C59" s="14"/>
      <c r="D59" s="4"/>
      <c r="E59" s="47"/>
      <c r="F59" s="53"/>
      <c r="G59" s="5"/>
    </row>
    <row r="60" spans="1:7" ht="12.75" x14ac:dyDescent="0.2">
      <c r="A60" s="1"/>
      <c r="B60" s="2"/>
      <c r="C60" s="8" t="s">
        <v>114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1"/>
      <c r="B62" s="2"/>
      <c r="C62" s="14"/>
      <c r="D62" s="4"/>
      <c r="E62" s="47"/>
      <c r="F62" s="53"/>
      <c r="G62" s="5"/>
    </row>
    <row r="63" spans="1:7" ht="25.5" x14ac:dyDescent="0.2">
      <c r="A63" s="6"/>
      <c r="B63" s="7"/>
      <c r="C63" s="24" t="s">
        <v>115</v>
      </c>
      <c r="D63" s="25"/>
      <c r="E63" s="49"/>
      <c r="F63" s="55">
        <v>8083.3390335000022</v>
      </c>
      <c r="G63" s="13">
        <v>0.93996100300000007</v>
      </c>
    </row>
    <row r="64" spans="1:7" ht="12.75" x14ac:dyDescent="0.2">
      <c r="A64" s="1"/>
      <c r="B64" s="2"/>
      <c r="C64" s="11"/>
      <c r="D64" s="4"/>
      <c r="E64" s="47"/>
      <c r="F64" s="53"/>
      <c r="G64" s="5"/>
    </row>
    <row r="65" spans="1:7" ht="12.75" x14ac:dyDescent="0.2">
      <c r="A65" s="1"/>
      <c r="B65" s="2"/>
      <c r="C65" s="3" t="s">
        <v>116</v>
      </c>
      <c r="D65" s="4"/>
      <c r="E65" s="47"/>
      <c r="F65" s="53"/>
      <c r="G65" s="5"/>
    </row>
    <row r="66" spans="1:7" ht="25.5" x14ac:dyDescent="0.2">
      <c r="A66" s="1"/>
      <c r="B66" s="2"/>
      <c r="C66" s="8" t="s">
        <v>10</v>
      </c>
      <c r="D66" s="9"/>
      <c r="E66" s="48"/>
      <c r="F66" s="54"/>
      <c r="G66" s="10"/>
    </row>
    <row r="67" spans="1:7" ht="12.75" x14ac:dyDescent="0.2">
      <c r="A67" s="6"/>
      <c r="B67" s="7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6"/>
      <c r="B68" s="7"/>
      <c r="C68" s="14"/>
      <c r="D68" s="4"/>
      <c r="E68" s="47"/>
      <c r="F68" s="53"/>
      <c r="G68" s="5"/>
    </row>
    <row r="69" spans="1:7" ht="12.75" x14ac:dyDescent="0.2">
      <c r="A69" s="1"/>
      <c r="B69" s="26"/>
      <c r="C69" s="8" t="s">
        <v>117</v>
      </c>
      <c r="D69" s="9"/>
      <c r="E69" s="48"/>
      <c r="F69" s="54"/>
      <c r="G69" s="10"/>
    </row>
    <row r="70" spans="1:7" ht="12.75" x14ac:dyDescent="0.2">
      <c r="A70" s="6"/>
      <c r="B70" s="7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4"/>
      <c r="E71" s="47"/>
      <c r="F71" s="59"/>
      <c r="G71" s="28"/>
    </row>
    <row r="72" spans="1:7" ht="12.75" x14ac:dyDescent="0.2">
      <c r="A72" s="1"/>
      <c r="B72" s="2"/>
      <c r="C72" s="8" t="s">
        <v>118</v>
      </c>
      <c r="D72" s="9"/>
      <c r="E72" s="48"/>
      <c r="F72" s="54"/>
      <c r="G72" s="10"/>
    </row>
    <row r="73" spans="1:7" ht="12.75" x14ac:dyDescent="0.2">
      <c r="A73" s="6"/>
      <c r="B73" s="7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1"/>
      <c r="B74" s="2"/>
      <c r="C74" s="14"/>
      <c r="D74" s="4"/>
      <c r="E74" s="47"/>
      <c r="F74" s="53"/>
      <c r="G74" s="5"/>
    </row>
    <row r="75" spans="1:7" ht="25.5" x14ac:dyDescent="0.2">
      <c r="A75" s="1"/>
      <c r="B75" s="26"/>
      <c r="C75" s="8" t="s">
        <v>119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6"/>
      <c r="B77" s="7"/>
      <c r="C77" s="14"/>
      <c r="D77" s="4"/>
      <c r="E77" s="47"/>
      <c r="F77" s="53"/>
      <c r="G77" s="5"/>
    </row>
    <row r="78" spans="1:7" ht="12.75" x14ac:dyDescent="0.2">
      <c r="A78" s="6"/>
      <c r="B78" s="7"/>
      <c r="C78" s="29" t="s">
        <v>120</v>
      </c>
      <c r="D78" s="25"/>
      <c r="E78" s="49"/>
      <c r="F78" s="55">
        <v>0</v>
      </c>
      <c r="G78" s="13">
        <v>0</v>
      </c>
    </row>
    <row r="79" spans="1:7" ht="12.75" x14ac:dyDescent="0.2">
      <c r="A79" s="6"/>
      <c r="B79" s="7"/>
      <c r="C79" s="11"/>
      <c r="D79" s="4"/>
      <c r="E79" s="47"/>
      <c r="F79" s="53"/>
      <c r="G79" s="5"/>
    </row>
    <row r="80" spans="1:7" ht="12.75" x14ac:dyDescent="0.2">
      <c r="A80" s="1"/>
      <c r="B80" s="2"/>
      <c r="C80" s="3" t="s">
        <v>121</v>
      </c>
      <c r="D80" s="4"/>
      <c r="E80" s="47"/>
      <c r="F80" s="53"/>
      <c r="G80" s="5"/>
    </row>
    <row r="81" spans="1:7" ht="12.75" x14ac:dyDescent="0.2">
      <c r="A81" s="6"/>
      <c r="B81" s="7"/>
      <c r="C81" s="8" t="s">
        <v>122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25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7"/>
      <c r="E83" s="47"/>
      <c r="F83" s="53"/>
      <c r="G83" s="5"/>
    </row>
    <row r="84" spans="1:7" ht="12.75" x14ac:dyDescent="0.2">
      <c r="A84" s="6"/>
      <c r="B84" s="7"/>
      <c r="C84" s="8" t="s">
        <v>123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25"/>
      <c r="E85" s="49"/>
      <c r="F85" s="55">
        <v>0</v>
      </c>
      <c r="G85" s="13">
        <v>0</v>
      </c>
    </row>
    <row r="86" spans="1:7" ht="12.75" x14ac:dyDescent="0.2">
      <c r="A86" s="6"/>
      <c r="B86" s="7"/>
      <c r="C86" s="14"/>
      <c r="D86" s="7"/>
      <c r="E86" s="47"/>
      <c r="F86" s="53"/>
      <c r="G86" s="5"/>
    </row>
    <row r="87" spans="1:7" ht="12.75" x14ac:dyDescent="0.2">
      <c r="A87" s="6"/>
      <c r="B87" s="7"/>
      <c r="C87" s="8" t="s">
        <v>124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25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7"/>
      <c r="E89" s="47"/>
      <c r="F89" s="53"/>
      <c r="G89" s="5"/>
    </row>
    <row r="90" spans="1:7" ht="12.75" x14ac:dyDescent="0.2">
      <c r="A90" s="6"/>
      <c r="B90" s="7"/>
      <c r="C90" s="8" t="s">
        <v>125</v>
      </c>
      <c r="D90" s="9"/>
      <c r="E90" s="48"/>
      <c r="F90" s="54"/>
      <c r="G90" s="10"/>
    </row>
    <row r="91" spans="1:7" ht="12.75" x14ac:dyDescent="0.2">
      <c r="A91" s="6">
        <v>1</v>
      </c>
      <c r="B91" s="7"/>
      <c r="C91" s="11" t="s">
        <v>126</v>
      </c>
      <c r="D91" s="15"/>
      <c r="E91" s="47"/>
      <c r="F91" s="53">
        <v>460.70660340000001</v>
      </c>
      <c r="G91" s="5">
        <v>5.3572692999999998E-2</v>
      </c>
    </row>
    <row r="92" spans="1:7" ht="12.75" x14ac:dyDescent="0.2">
      <c r="A92" s="6"/>
      <c r="B92" s="7"/>
      <c r="C92" s="8" t="s">
        <v>108</v>
      </c>
      <c r="D92" s="25"/>
      <c r="E92" s="49"/>
      <c r="F92" s="55">
        <v>460.70660340000001</v>
      </c>
      <c r="G92" s="13">
        <v>5.3572692999999998E-2</v>
      </c>
    </row>
    <row r="93" spans="1:7" ht="12.75" x14ac:dyDescent="0.2">
      <c r="A93" s="6"/>
      <c r="B93" s="7"/>
      <c r="C93" s="14"/>
      <c r="D93" s="7"/>
      <c r="E93" s="47"/>
      <c r="F93" s="53"/>
      <c r="G93" s="5"/>
    </row>
    <row r="94" spans="1:7" ht="25.5" x14ac:dyDescent="0.2">
      <c r="A94" s="6"/>
      <c r="B94" s="7"/>
      <c r="C94" s="24" t="s">
        <v>127</v>
      </c>
      <c r="D94" s="25"/>
      <c r="E94" s="49"/>
      <c r="F94" s="55">
        <v>460.70660340000001</v>
      </c>
      <c r="G94" s="13">
        <v>5.3572692999999998E-2</v>
      </c>
    </row>
    <row r="95" spans="1:7" ht="12.75" x14ac:dyDescent="0.2">
      <c r="A95" s="6"/>
      <c r="B95" s="7"/>
      <c r="C95" s="30"/>
      <c r="D95" s="7"/>
      <c r="E95" s="47"/>
      <c r="F95" s="53"/>
      <c r="G95" s="5"/>
    </row>
    <row r="96" spans="1:7" ht="12.75" x14ac:dyDescent="0.2">
      <c r="A96" s="1"/>
      <c r="B96" s="2"/>
      <c r="C96" s="3" t="s">
        <v>128</v>
      </c>
      <c r="D96" s="4"/>
      <c r="E96" s="47"/>
      <c r="F96" s="53"/>
      <c r="G96" s="5"/>
    </row>
    <row r="97" spans="1:7" ht="25.5" x14ac:dyDescent="0.2">
      <c r="A97" s="6"/>
      <c r="B97" s="7"/>
      <c r="C97" s="8" t="s">
        <v>129</v>
      </c>
      <c r="D97" s="9"/>
      <c r="E97" s="48"/>
      <c r="F97" s="54"/>
      <c r="G97" s="10"/>
    </row>
    <row r="98" spans="1:7" ht="12.75" x14ac:dyDescent="0.2">
      <c r="A98" s="6"/>
      <c r="B98" s="7"/>
      <c r="C98" s="8" t="s">
        <v>108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4"/>
      <c r="D99" s="7"/>
      <c r="E99" s="47"/>
      <c r="F99" s="53"/>
      <c r="G99" s="5"/>
    </row>
    <row r="100" spans="1:7" ht="12.75" x14ac:dyDescent="0.2">
      <c r="A100" s="1"/>
      <c r="B100" s="2"/>
      <c r="C100" s="3" t="s">
        <v>132</v>
      </c>
      <c r="D100" s="4"/>
      <c r="E100" s="47"/>
      <c r="F100" s="53"/>
      <c r="G100" s="5"/>
    </row>
    <row r="101" spans="1:7" ht="25.5" x14ac:dyDescent="0.2">
      <c r="A101" s="6"/>
      <c r="B101" s="7"/>
      <c r="C101" s="8" t="s">
        <v>133</v>
      </c>
      <c r="D101" s="9"/>
      <c r="E101" s="48"/>
      <c r="F101" s="54"/>
      <c r="G101" s="10"/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25.5" x14ac:dyDescent="0.2">
      <c r="A104" s="6"/>
      <c r="B104" s="7"/>
      <c r="C104" s="8" t="s">
        <v>134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9"/>
      <c r="G106" s="28"/>
    </row>
    <row r="107" spans="1:7" ht="25.5" x14ac:dyDescent="0.2">
      <c r="A107" s="6"/>
      <c r="B107" s="7"/>
      <c r="C107" s="30" t="s">
        <v>136</v>
      </c>
      <c r="D107" s="7"/>
      <c r="E107" s="47"/>
      <c r="F107" s="59">
        <v>55.607962979999996</v>
      </c>
      <c r="G107" s="28">
        <v>6.466304E-3</v>
      </c>
    </row>
    <row r="108" spans="1:7" ht="12.75" x14ac:dyDescent="0.2">
      <c r="A108" s="6"/>
      <c r="B108" s="7"/>
      <c r="C108" s="31" t="s">
        <v>137</v>
      </c>
      <c r="D108" s="12"/>
      <c r="E108" s="49"/>
      <c r="F108" s="55">
        <v>8599.6535998800009</v>
      </c>
      <c r="G108" s="13">
        <v>0.99999999900000014</v>
      </c>
    </row>
    <row r="110" spans="1:7" ht="12.75" x14ac:dyDescent="0.2">
      <c r="B110" s="362"/>
      <c r="C110" s="362"/>
      <c r="D110" s="362"/>
      <c r="E110" s="362"/>
      <c r="F110" s="362"/>
    </row>
    <row r="111" spans="1:7" ht="12.75" x14ac:dyDescent="0.2">
      <c r="B111" s="362"/>
      <c r="C111" s="362"/>
      <c r="D111" s="362"/>
      <c r="E111" s="362"/>
      <c r="F111" s="362"/>
    </row>
    <row r="113" spans="2:4" ht="12.75" x14ac:dyDescent="0.2">
      <c r="B113" s="37" t="s">
        <v>139</v>
      </c>
      <c r="C113" s="38"/>
      <c r="D113" s="39"/>
    </row>
    <row r="114" spans="2:4" ht="12.75" x14ac:dyDescent="0.2">
      <c r="B114" s="40" t="s">
        <v>140</v>
      </c>
      <c r="C114" s="41"/>
      <c r="D114" s="65" t="s">
        <v>141</v>
      </c>
    </row>
    <row r="115" spans="2:4" ht="12.75" x14ac:dyDescent="0.2">
      <c r="B115" s="40" t="s">
        <v>142</v>
      </c>
      <c r="C115" s="41"/>
      <c r="D115" s="65" t="s">
        <v>141</v>
      </c>
    </row>
    <row r="116" spans="2:4" ht="12.75" x14ac:dyDescent="0.2">
      <c r="B116" s="42" t="s">
        <v>143</v>
      </c>
      <c r="C116" s="41"/>
      <c r="D116" s="43"/>
    </row>
    <row r="117" spans="2:4" ht="25.5" customHeight="1" x14ac:dyDescent="0.2">
      <c r="B117" s="43"/>
      <c r="C117" s="33" t="s">
        <v>144</v>
      </c>
      <c r="D117" s="34" t="s">
        <v>145</v>
      </c>
    </row>
    <row r="118" spans="2:4" ht="12.75" customHeight="1" x14ac:dyDescent="0.2">
      <c r="B118" s="60" t="s">
        <v>146</v>
      </c>
      <c r="C118" s="61" t="s">
        <v>147</v>
      </c>
      <c r="D118" s="61" t="s">
        <v>148</v>
      </c>
    </row>
    <row r="119" spans="2:4" ht="12.75" x14ac:dyDescent="0.2">
      <c r="B119" s="43" t="s">
        <v>149</v>
      </c>
      <c r="C119" s="44">
        <v>9.3680000000000003</v>
      </c>
      <c r="D119" s="44">
        <v>10.105600000000001</v>
      </c>
    </row>
    <row r="120" spans="2:4" ht="12.75" x14ac:dyDescent="0.2">
      <c r="B120" s="43" t="s">
        <v>150</v>
      </c>
      <c r="C120" s="44">
        <v>9.3680000000000003</v>
      </c>
      <c r="D120" s="44">
        <v>10.105600000000001</v>
      </c>
    </row>
    <row r="121" spans="2:4" ht="12.75" x14ac:dyDescent="0.2">
      <c r="B121" s="43" t="s">
        <v>151</v>
      </c>
      <c r="C121" s="44">
        <v>9.3286999999999995</v>
      </c>
      <c r="D121" s="44">
        <v>10.057700000000001</v>
      </c>
    </row>
    <row r="122" spans="2:4" ht="12.75" x14ac:dyDescent="0.2">
      <c r="B122" s="43" t="s">
        <v>152</v>
      </c>
      <c r="C122" s="44">
        <v>9.3286999999999995</v>
      </c>
      <c r="D122" s="44">
        <v>10.057700000000001</v>
      </c>
    </row>
    <row r="124" spans="2:4" ht="12.75" x14ac:dyDescent="0.2">
      <c r="B124" s="62" t="s">
        <v>153</v>
      </c>
      <c r="C124" s="45"/>
      <c r="D124" s="63" t="s">
        <v>141</v>
      </c>
    </row>
    <row r="125" spans="2:4" ht="24.75" customHeight="1" x14ac:dyDescent="0.2">
      <c r="B125" s="64"/>
      <c r="C125" s="64"/>
    </row>
    <row r="126" spans="2:4" ht="15" x14ac:dyDescent="0.25">
      <c r="B126" s="66"/>
      <c r="C126" s="68"/>
      <c r="D126"/>
    </row>
    <row r="128" spans="2:4" ht="12.75" x14ac:dyDescent="0.2">
      <c r="B128" s="42" t="s">
        <v>155</v>
      </c>
      <c r="C128" s="41"/>
      <c r="D128" s="67" t="s">
        <v>141</v>
      </c>
    </row>
    <row r="129" spans="2:4" ht="12.75" x14ac:dyDescent="0.2">
      <c r="B129" s="42" t="s">
        <v>156</v>
      </c>
      <c r="C129" s="41"/>
      <c r="D129" s="67" t="s">
        <v>141</v>
      </c>
    </row>
    <row r="130" spans="2:4" ht="12.75" x14ac:dyDescent="0.2">
      <c r="B130" s="42" t="s">
        <v>157</v>
      </c>
      <c r="C130" s="41"/>
      <c r="D130" s="46">
        <v>0.42315504108954388</v>
      </c>
    </row>
    <row r="131" spans="2:4" ht="12.75" x14ac:dyDescent="0.2">
      <c r="B131" s="42" t="s">
        <v>158</v>
      </c>
      <c r="C131" s="41"/>
      <c r="D131" s="46" t="s">
        <v>141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855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398</v>
      </c>
      <c r="C7" s="11" t="s">
        <v>399</v>
      </c>
      <c r="D7" s="2" t="s">
        <v>16</v>
      </c>
      <c r="E7" s="47">
        <v>38568</v>
      </c>
      <c r="F7" s="53">
        <v>299.76978000000003</v>
      </c>
      <c r="G7" s="5">
        <v>5.9002364000000002E-2</v>
      </c>
    </row>
    <row r="8" spans="1:7" ht="12.75" x14ac:dyDescent="0.2">
      <c r="A8" s="6">
        <v>2</v>
      </c>
      <c r="B8" s="7" t="s">
        <v>400</v>
      </c>
      <c r="C8" s="11" t="s">
        <v>401</v>
      </c>
      <c r="D8" s="2" t="s">
        <v>256</v>
      </c>
      <c r="E8" s="47">
        <v>10309</v>
      </c>
      <c r="F8" s="53">
        <v>286.6159725</v>
      </c>
      <c r="G8" s="5">
        <v>5.6413357999999997E-2</v>
      </c>
    </row>
    <row r="9" spans="1:7" ht="12.75" x14ac:dyDescent="0.2">
      <c r="A9" s="6">
        <v>3</v>
      </c>
      <c r="B9" s="7" t="s">
        <v>14</v>
      </c>
      <c r="C9" s="11" t="s">
        <v>15</v>
      </c>
      <c r="D9" s="2" t="s">
        <v>16</v>
      </c>
      <c r="E9" s="47">
        <v>68225</v>
      </c>
      <c r="F9" s="53">
        <v>273.24112500000001</v>
      </c>
      <c r="G9" s="5">
        <v>5.3780846E-2</v>
      </c>
    </row>
    <row r="10" spans="1:7" ht="25.5" x14ac:dyDescent="0.2">
      <c r="A10" s="6">
        <v>4</v>
      </c>
      <c r="B10" s="7" t="s">
        <v>31</v>
      </c>
      <c r="C10" s="11" t="s">
        <v>32</v>
      </c>
      <c r="D10" s="2" t="s">
        <v>33</v>
      </c>
      <c r="E10" s="47">
        <v>18482</v>
      </c>
      <c r="F10" s="53">
        <v>251.95586499999999</v>
      </c>
      <c r="G10" s="5">
        <v>4.9591362E-2</v>
      </c>
    </row>
    <row r="11" spans="1:7" ht="25.5" x14ac:dyDescent="0.2">
      <c r="A11" s="6">
        <v>5</v>
      </c>
      <c r="B11" s="7" t="s">
        <v>402</v>
      </c>
      <c r="C11" s="11" t="s">
        <v>403</v>
      </c>
      <c r="D11" s="2" t="s">
        <v>44</v>
      </c>
      <c r="E11" s="47">
        <v>66030</v>
      </c>
      <c r="F11" s="53">
        <v>196.27417500000001</v>
      </c>
      <c r="G11" s="5">
        <v>3.8631780999999997E-2</v>
      </c>
    </row>
    <row r="12" spans="1:7" ht="12.75" x14ac:dyDescent="0.2">
      <c r="A12" s="6">
        <v>6</v>
      </c>
      <c r="B12" s="7" t="s">
        <v>172</v>
      </c>
      <c r="C12" s="11" t="s">
        <v>173</v>
      </c>
      <c r="D12" s="2" t="s">
        <v>174</v>
      </c>
      <c r="E12" s="47">
        <v>50809</v>
      </c>
      <c r="F12" s="53">
        <v>176.71370200000001</v>
      </c>
      <c r="G12" s="5">
        <v>3.4781778999999999E-2</v>
      </c>
    </row>
    <row r="13" spans="1:7" ht="12.75" x14ac:dyDescent="0.2">
      <c r="A13" s="6">
        <v>7</v>
      </c>
      <c r="B13" s="7" t="s">
        <v>38</v>
      </c>
      <c r="C13" s="11" t="s">
        <v>39</v>
      </c>
      <c r="D13" s="2" t="s">
        <v>16</v>
      </c>
      <c r="E13" s="47">
        <v>6773</v>
      </c>
      <c r="F13" s="53">
        <v>157.05909700000001</v>
      </c>
      <c r="G13" s="5">
        <v>3.091325E-2</v>
      </c>
    </row>
    <row r="14" spans="1:7" ht="12.75" x14ac:dyDescent="0.2">
      <c r="A14" s="6">
        <v>8</v>
      </c>
      <c r="B14" s="7" t="s">
        <v>298</v>
      </c>
      <c r="C14" s="11" t="s">
        <v>299</v>
      </c>
      <c r="D14" s="2" t="s">
        <v>300</v>
      </c>
      <c r="E14" s="47">
        <v>42825</v>
      </c>
      <c r="F14" s="53">
        <v>154.98367500000001</v>
      </c>
      <c r="G14" s="5">
        <v>3.0504753999999999E-2</v>
      </c>
    </row>
    <row r="15" spans="1:7" ht="12.75" x14ac:dyDescent="0.2">
      <c r="A15" s="6">
        <v>9</v>
      </c>
      <c r="B15" s="7" t="s">
        <v>404</v>
      </c>
      <c r="C15" s="11" t="s">
        <v>405</v>
      </c>
      <c r="D15" s="2" t="s">
        <v>211</v>
      </c>
      <c r="E15" s="47">
        <v>17935</v>
      </c>
      <c r="F15" s="53">
        <v>139.15766500000001</v>
      </c>
      <c r="G15" s="5">
        <v>2.7389790000000001E-2</v>
      </c>
    </row>
    <row r="16" spans="1:7" ht="25.5" x14ac:dyDescent="0.2">
      <c r="A16" s="6">
        <v>10</v>
      </c>
      <c r="B16" s="7" t="s">
        <v>203</v>
      </c>
      <c r="C16" s="11" t="s">
        <v>204</v>
      </c>
      <c r="D16" s="2" t="s">
        <v>177</v>
      </c>
      <c r="E16" s="47">
        <v>41789</v>
      </c>
      <c r="F16" s="53">
        <v>137.65296599999999</v>
      </c>
      <c r="G16" s="5">
        <v>2.7093625999999999E-2</v>
      </c>
    </row>
    <row r="17" spans="1:7" ht="25.5" x14ac:dyDescent="0.2">
      <c r="A17" s="6">
        <v>11</v>
      </c>
      <c r="B17" s="7" t="s">
        <v>406</v>
      </c>
      <c r="C17" s="11" t="s">
        <v>407</v>
      </c>
      <c r="D17" s="2" t="s">
        <v>44</v>
      </c>
      <c r="E17" s="47">
        <v>9513</v>
      </c>
      <c r="F17" s="53">
        <v>137.36771999999999</v>
      </c>
      <c r="G17" s="5">
        <v>2.7037483000000001E-2</v>
      </c>
    </row>
    <row r="18" spans="1:7" ht="25.5" x14ac:dyDescent="0.2">
      <c r="A18" s="6">
        <v>12</v>
      </c>
      <c r="B18" s="7" t="s">
        <v>20</v>
      </c>
      <c r="C18" s="11" t="s">
        <v>21</v>
      </c>
      <c r="D18" s="2" t="s">
        <v>22</v>
      </c>
      <c r="E18" s="47">
        <v>19534</v>
      </c>
      <c r="F18" s="53">
        <v>116.40310599999999</v>
      </c>
      <c r="G18" s="5">
        <v>2.2911109999999998E-2</v>
      </c>
    </row>
    <row r="19" spans="1:7" ht="12.75" x14ac:dyDescent="0.2">
      <c r="A19" s="6">
        <v>13</v>
      </c>
      <c r="B19" s="7" t="s">
        <v>348</v>
      </c>
      <c r="C19" s="11" t="s">
        <v>349</v>
      </c>
      <c r="D19" s="2" t="s">
        <v>174</v>
      </c>
      <c r="E19" s="47">
        <v>21270</v>
      </c>
      <c r="F19" s="53">
        <v>113.19893999999999</v>
      </c>
      <c r="G19" s="5">
        <v>2.2280448000000001E-2</v>
      </c>
    </row>
    <row r="20" spans="1:7" ht="12.75" x14ac:dyDescent="0.2">
      <c r="A20" s="6">
        <v>14</v>
      </c>
      <c r="B20" s="7" t="s">
        <v>307</v>
      </c>
      <c r="C20" s="11" t="s">
        <v>308</v>
      </c>
      <c r="D20" s="2" t="s">
        <v>16</v>
      </c>
      <c r="E20" s="47">
        <v>16236</v>
      </c>
      <c r="F20" s="53">
        <v>110.461626</v>
      </c>
      <c r="G20" s="5">
        <v>2.1741674999999999E-2</v>
      </c>
    </row>
    <row r="21" spans="1:7" ht="25.5" x14ac:dyDescent="0.2">
      <c r="A21" s="6">
        <v>15</v>
      </c>
      <c r="B21" s="7" t="s">
        <v>410</v>
      </c>
      <c r="C21" s="11" t="s">
        <v>411</v>
      </c>
      <c r="D21" s="2" t="s">
        <v>44</v>
      </c>
      <c r="E21" s="47">
        <v>7297</v>
      </c>
      <c r="F21" s="53">
        <v>108.922319</v>
      </c>
      <c r="G21" s="5">
        <v>2.1438700000000002E-2</v>
      </c>
    </row>
    <row r="22" spans="1:7" ht="12.75" x14ac:dyDescent="0.2">
      <c r="A22" s="6">
        <v>16</v>
      </c>
      <c r="B22" s="7" t="s">
        <v>408</v>
      </c>
      <c r="C22" s="11" t="s">
        <v>409</v>
      </c>
      <c r="D22" s="2" t="s">
        <v>230</v>
      </c>
      <c r="E22" s="47">
        <v>4254</v>
      </c>
      <c r="F22" s="53">
        <v>108.611001</v>
      </c>
      <c r="G22" s="5">
        <v>2.1377424999999999E-2</v>
      </c>
    </row>
    <row r="23" spans="1:7" ht="12.75" x14ac:dyDescent="0.2">
      <c r="A23" s="6">
        <v>17</v>
      </c>
      <c r="B23" s="7" t="s">
        <v>412</v>
      </c>
      <c r="C23" s="11" t="s">
        <v>413</v>
      </c>
      <c r="D23" s="2" t="s">
        <v>230</v>
      </c>
      <c r="E23" s="47">
        <v>22677</v>
      </c>
      <c r="F23" s="53">
        <v>106.785993</v>
      </c>
      <c r="G23" s="5">
        <v>2.1018215999999999E-2</v>
      </c>
    </row>
    <row r="24" spans="1:7" ht="25.5" x14ac:dyDescent="0.2">
      <c r="A24" s="6">
        <v>18</v>
      </c>
      <c r="B24" s="7" t="s">
        <v>357</v>
      </c>
      <c r="C24" s="11" t="s">
        <v>358</v>
      </c>
      <c r="D24" s="2" t="s">
        <v>44</v>
      </c>
      <c r="E24" s="47">
        <v>12230</v>
      </c>
      <c r="F24" s="53">
        <v>105.99129499999999</v>
      </c>
      <c r="G24" s="5">
        <v>2.0861799E-2</v>
      </c>
    </row>
    <row r="25" spans="1:7" ht="25.5" x14ac:dyDescent="0.2">
      <c r="A25" s="6">
        <v>19</v>
      </c>
      <c r="B25" s="7" t="s">
        <v>311</v>
      </c>
      <c r="C25" s="11" t="s">
        <v>312</v>
      </c>
      <c r="D25" s="2" t="s">
        <v>22</v>
      </c>
      <c r="E25" s="47">
        <v>14105</v>
      </c>
      <c r="F25" s="53">
        <v>105.22329999999999</v>
      </c>
      <c r="G25" s="5">
        <v>2.0710638E-2</v>
      </c>
    </row>
    <row r="26" spans="1:7" ht="25.5" x14ac:dyDescent="0.2">
      <c r="A26" s="6">
        <v>20</v>
      </c>
      <c r="B26" s="7" t="s">
        <v>414</v>
      </c>
      <c r="C26" s="11" t="s">
        <v>415</v>
      </c>
      <c r="D26" s="2" t="s">
        <v>63</v>
      </c>
      <c r="E26" s="47">
        <v>45853</v>
      </c>
      <c r="F26" s="53">
        <v>104.178016</v>
      </c>
      <c r="G26" s="5">
        <v>2.05049E-2</v>
      </c>
    </row>
    <row r="27" spans="1:7" ht="12.75" x14ac:dyDescent="0.2">
      <c r="A27" s="6">
        <v>21</v>
      </c>
      <c r="B27" s="7" t="s">
        <v>346</v>
      </c>
      <c r="C27" s="11" t="s">
        <v>347</v>
      </c>
      <c r="D27" s="2" t="s">
        <v>174</v>
      </c>
      <c r="E27" s="47">
        <v>23855</v>
      </c>
      <c r="F27" s="53">
        <v>103.81695999999999</v>
      </c>
      <c r="G27" s="5">
        <v>2.0433835000000001E-2</v>
      </c>
    </row>
    <row r="28" spans="1:7" ht="25.5" x14ac:dyDescent="0.2">
      <c r="A28" s="6">
        <v>22</v>
      </c>
      <c r="B28" s="7" t="s">
        <v>416</v>
      </c>
      <c r="C28" s="11" t="s">
        <v>417</v>
      </c>
      <c r="D28" s="2" t="s">
        <v>174</v>
      </c>
      <c r="E28" s="47">
        <v>10000</v>
      </c>
      <c r="F28" s="53">
        <v>103.33</v>
      </c>
      <c r="G28" s="5">
        <v>2.0337988000000001E-2</v>
      </c>
    </row>
    <row r="29" spans="1:7" ht="25.5" x14ac:dyDescent="0.2">
      <c r="A29" s="6">
        <v>23</v>
      </c>
      <c r="B29" s="7" t="s">
        <v>162</v>
      </c>
      <c r="C29" s="11" t="s">
        <v>163</v>
      </c>
      <c r="D29" s="2" t="s">
        <v>164</v>
      </c>
      <c r="E29" s="47">
        <v>14571</v>
      </c>
      <c r="F29" s="53">
        <v>103.10439599999999</v>
      </c>
      <c r="G29" s="5">
        <v>2.0293584E-2</v>
      </c>
    </row>
    <row r="30" spans="1:7" ht="25.5" x14ac:dyDescent="0.2">
      <c r="A30" s="6">
        <v>24</v>
      </c>
      <c r="B30" s="7" t="s">
        <v>418</v>
      </c>
      <c r="C30" s="11" t="s">
        <v>419</v>
      </c>
      <c r="D30" s="2" t="s">
        <v>174</v>
      </c>
      <c r="E30" s="47">
        <v>17576</v>
      </c>
      <c r="F30" s="53">
        <v>102.53838399999999</v>
      </c>
      <c r="G30" s="5">
        <v>2.0182177999999999E-2</v>
      </c>
    </row>
    <row r="31" spans="1:7" ht="12.75" x14ac:dyDescent="0.2">
      <c r="A31" s="6">
        <v>25</v>
      </c>
      <c r="B31" s="7" t="s">
        <v>420</v>
      </c>
      <c r="C31" s="11" t="s">
        <v>421</v>
      </c>
      <c r="D31" s="2" t="s">
        <v>211</v>
      </c>
      <c r="E31" s="47">
        <v>15855</v>
      </c>
      <c r="F31" s="53">
        <v>99.815152499999996</v>
      </c>
      <c r="G31" s="5">
        <v>1.9646176000000001E-2</v>
      </c>
    </row>
    <row r="32" spans="1:7" ht="12.75" x14ac:dyDescent="0.2">
      <c r="A32" s="6">
        <v>26</v>
      </c>
      <c r="B32" s="7" t="s">
        <v>336</v>
      </c>
      <c r="C32" s="11" t="s">
        <v>337</v>
      </c>
      <c r="D32" s="2" t="s">
        <v>256</v>
      </c>
      <c r="E32" s="47">
        <v>5016</v>
      </c>
      <c r="F32" s="53">
        <v>97.799459999999996</v>
      </c>
      <c r="G32" s="5">
        <v>1.9249437000000001E-2</v>
      </c>
    </row>
    <row r="33" spans="1:7" ht="25.5" x14ac:dyDescent="0.2">
      <c r="A33" s="6">
        <v>27</v>
      </c>
      <c r="B33" s="7" t="s">
        <v>422</v>
      </c>
      <c r="C33" s="11" t="s">
        <v>423</v>
      </c>
      <c r="D33" s="2" t="s">
        <v>44</v>
      </c>
      <c r="E33" s="47">
        <v>17414</v>
      </c>
      <c r="F33" s="53">
        <v>96.456146000000004</v>
      </c>
      <c r="G33" s="5">
        <v>1.8985037999999999E-2</v>
      </c>
    </row>
    <row r="34" spans="1:7" ht="25.5" x14ac:dyDescent="0.2">
      <c r="A34" s="6">
        <v>28</v>
      </c>
      <c r="B34" s="7" t="s">
        <v>428</v>
      </c>
      <c r="C34" s="11" t="s">
        <v>429</v>
      </c>
      <c r="D34" s="2" t="s">
        <v>174</v>
      </c>
      <c r="E34" s="47">
        <v>24610</v>
      </c>
      <c r="F34" s="53">
        <v>93.148849999999996</v>
      </c>
      <c r="G34" s="5">
        <v>1.8334078E-2</v>
      </c>
    </row>
    <row r="35" spans="1:7" ht="25.5" x14ac:dyDescent="0.2">
      <c r="A35" s="6">
        <v>29</v>
      </c>
      <c r="B35" s="7" t="s">
        <v>68</v>
      </c>
      <c r="C35" s="11" t="s">
        <v>69</v>
      </c>
      <c r="D35" s="2" t="s">
        <v>70</v>
      </c>
      <c r="E35" s="47">
        <v>360</v>
      </c>
      <c r="F35" s="53">
        <v>87.339060000000003</v>
      </c>
      <c r="G35" s="5">
        <v>1.7190562E-2</v>
      </c>
    </row>
    <row r="36" spans="1:7" ht="12.75" x14ac:dyDescent="0.2">
      <c r="A36" s="6">
        <v>30</v>
      </c>
      <c r="B36" s="7" t="s">
        <v>315</v>
      </c>
      <c r="C36" s="11" t="s">
        <v>316</v>
      </c>
      <c r="D36" s="2" t="s">
        <v>317</v>
      </c>
      <c r="E36" s="47">
        <v>10861</v>
      </c>
      <c r="F36" s="53">
        <v>81.1045175</v>
      </c>
      <c r="G36" s="5">
        <v>1.5963445E-2</v>
      </c>
    </row>
    <row r="37" spans="1:7" ht="12.75" x14ac:dyDescent="0.2">
      <c r="A37" s="6">
        <v>31</v>
      </c>
      <c r="B37" s="7" t="s">
        <v>424</v>
      </c>
      <c r="C37" s="11" t="s">
        <v>425</v>
      </c>
      <c r="D37" s="2" t="s">
        <v>230</v>
      </c>
      <c r="E37" s="47">
        <v>11979</v>
      </c>
      <c r="F37" s="53">
        <v>80.726481000000007</v>
      </c>
      <c r="G37" s="5">
        <v>1.5889037000000002E-2</v>
      </c>
    </row>
    <row r="38" spans="1:7" ht="25.5" x14ac:dyDescent="0.2">
      <c r="A38" s="6">
        <v>32</v>
      </c>
      <c r="B38" s="7" t="s">
        <v>426</v>
      </c>
      <c r="C38" s="11" t="s">
        <v>427</v>
      </c>
      <c r="D38" s="2" t="s">
        <v>174</v>
      </c>
      <c r="E38" s="47">
        <v>5256</v>
      </c>
      <c r="F38" s="53">
        <v>80.621784000000005</v>
      </c>
      <c r="G38" s="5">
        <v>1.5868429999999999E-2</v>
      </c>
    </row>
    <row r="39" spans="1:7" ht="25.5" x14ac:dyDescent="0.2">
      <c r="A39" s="6">
        <v>33</v>
      </c>
      <c r="B39" s="7" t="s">
        <v>42</v>
      </c>
      <c r="C39" s="11" t="s">
        <v>43</v>
      </c>
      <c r="D39" s="2" t="s">
        <v>44</v>
      </c>
      <c r="E39" s="47">
        <v>17527</v>
      </c>
      <c r="F39" s="53">
        <v>80.361294999999998</v>
      </c>
      <c r="G39" s="5">
        <v>1.5817159000000001E-2</v>
      </c>
    </row>
    <row r="40" spans="1:7" ht="12.75" x14ac:dyDescent="0.2">
      <c r="A40" s="6">
        <v>34</v>
      </c>
      <c r="B40" s="7" t="s">
        <v>436</v>
      </c>
      <c r="C40" s="11" t="s">
        <v>437</v>
      </c>
      <c r="D40" s="2" t="s">
        <v>174</v>
      </c>
      <c r="E40" s="47">
        <v>6778</v>
      </c>
      <c r="F40" s="53">
        <v>76.604956000000001</v>
      </c>
      <c r="G40" s="5">
        <v>1.5077816000000001E-2</v>
      </c>
    </row>
    <row r="41" spans="1:7" ht="25.5" x14ac:dyDescent="0.2">
      <c r="A41" s="6">
        <v>35</v>
      </c>
      <c r="B41" s="7" t="s">
        <v>61</v>
      </c>
      <c r="C41" s="11" t="s">
        <v>62</v>
      </c>
      <c r="D41" s="2" t="s">
        <v>63</v>
      </c>
      <c r="E41" s="47">
        <v>11253</v>
      </c>
      <c r="F41" s="53">
        <v>76.284087</v>
      </c>
      <c r="G41" s="5">
        <v>1.5014661E-2</v>
      </c>
    </row>
    <row r="42" spans="1:7" ht="12.75" x14ac:dyDescent="0.2">
      <c r="A42" s="6">
        <v>36</v>
      </c>
      <c r="B42" s="7" t="s">
        <v>383</v>
      </c>
      <c r="C42" s="11" t="s">
        <v>384</v>
      </c>
      <c r="D42" s="2" t="s">
        <v>174</v>
      </c>
      <c r="E42" s="47">
        <v>28016</v>
      </c>
      <c r="F42" s="53">
        <v>67.798720000000003</v>
      </c>
      <c r="G42" s="5">
        <v>1.3344523E-2</v>
      </c>
    </row>
    <row r="43" spans="1:7" ht="25.5" x14ac:dyDescent="0.2">
      <c r="A43" s="6">
        <v>37</v>
      </c>
      <c r="B43" s="7" t="s">
        <v>432</v>
      </c>
      <c r="C43" s="11" t="s">
        <v>433</v>
      </c>
      <c r="D43" s="2" t="s">
        <v>44</v>
      </c>
      <c r="E43" s="47">
        <v>19212</v>
      </c>
      <c r="F43" s="53">
        <v>62.19885</v>
      </c>
      <c r="G43" s="5">
        <v>1.2242325E-2</v>
      </c>
    </row>
    <row r="44" spans="1:7" ht="12.75" x14ac:dyDescent="0.2">
      <c r="A44" s="6">
        <v>38</v>
      </c>
      <c r="B44" s="7" t="s">
        <v>313</v>
      </c>
      <c r="C44" s="11" t="s">
        <v>314</v>
      </c>
      <c r="D44" s="2" t="s">
        <v>103</v>
      </c>
      <c r="E44" s="47">
        <v>18745</v>
      </c>
      <c r="F44" s="53">
        <v>57.2566025</v>
      </c>
      <c r="G44" s="5">
        <v>1.1269565E-2</v>
      </c>
    </row>
    <row r="45" spans="1:7" ht="25.5" x14ac:dyDescent="0.2">
      <c r="A45" s="6">
        <v>39</v>
      </c>
      <c r="B45" s="7" t="s">
        <v>194</v>
      </c>
      <c r="C45" s="11" t="s">
        <v>195</v>
      </c>
      <c r="D45" s="2" t="s">
        <v>44</v>
      </c>
      <c r="E45" s="47">
        <v>10039</v>
      </c>
      <c r="F45" s="53">
        <v>54.566984499999997</v>
      </c>
      <c r="G45" s="5">
        <v>1.0740179000000001E-2</v>
      </c>
    </row>
    <row r="46" spans="1:7" ht="25.5" x14ac:dyDescent="0.2">
      <c r="A46" s="6">
        <v>40</v>
      </c>
      <c r="B46" s="7" t="s">
        <v>434</v>
      </c>
      <c r="C46" s="11" t="s">
        <v>435</v>
      </c>
      <c r="D46" s="2" t="s">
        <v>22</v>
      </c>
      <c r="E46" s="47">
        <v>19648</v>
      </c>
      <c r="F46" s="53">
        <v>48.235840000000003</v>
      </c>
      <c r="G46" s="5">
        <v>9.4940479999999997E-3</v>
      </c>
    </row>
    <row r="47" spans="1:7" ht="12.75" x14ac:dyDescent="0.2">
      <c r="A47" s="1"/>
      <c r="B47" s="2"/>
      <c r="C47" s="8" t="s">
        <v>108</v>
      </c>
      <c r="D47" s="12"/>
      <c r="E47" s="49"/>
      <c r="F47" s="55">
        <v>4843.6758644999991</v>
      </c>
      <c r="G47" s="13">
        <v>0.95335936799999998</v>
      </c>
    </row>
    <row r="48" spans="1:7" ht="12.75" x14ac:dyDescent="0.2">
      <c r="A48" s="6"/>
      <c r="B48" s="7"/>
      <c r="C48" s="14"/>
      <c r="D48" s="15"/>
      <c r="E48" s="47"/>
      <c r="F48" s="53"/>
      <c r="G48" s="5"/>
    </row>
    <row r="49" spans="1:7" ht="12.75" x14ac:dyDescent="0.2">
      <c r="A49" s="1"/>
      <c r="B49" s="2"/>
      <c r="C49" s="8" t="s">
        <v>109</v>
      </c>
      <c r="D49" s="9"/>
      <c r="E49" s="48"/>
      <c r="F49" s="54"/>
      <c r="G49" s="10"/>
    </row>
    <row r="50" spans="1:7" ht="12.75" x14ac:dyDescent="0.2">
      <c r="A50" s="1"/>
      <c r="B50" s="2"/>
      <c r="C50" s="8" t="s">
        <v>108</v>
      </c>
      <c r="D50" s="12"/>
      <c r="E50" s="49"/>
      <c r="F50" s="55">
        <v>0</v>
      </c>
      <c r="G50" s="13">
        <v>0</v>
      </c>
    </row>
    <row r="51" spans="1:7" ht="12.75" x14ac:dyDescent="0.2">
      <c r="A51" s="6"/>
      <c r="B51" s="7"/>
      <c r="C51" s="14"/>
      <c r="D51" s="15"/>
      <c r="E51" s="47"/>
      <c r="F51" s="53"/>
      <c r="G51" s="5"/>
    </row>
    <row r="52" spans="1:7" ht="12.75" x14ac:dyDescent="0.2">
      <c r="A52" s="16"/>
      <c r="B52" s="17"/>
      <c r="C52" s="8" t="s">
        <v>110</v>
      </c>
      <c r="D52" s="9"/>
      <c r="E52" s="48"/>
      <c r="F52" s="54"/>
      <c r="G52" s="10"/>
    </row>
    <row r="53" spans="1:7" ht="12.75" x14ac:dyDescent="0.2">
      <c r="A53" s="18"/>
      <c r="B53" s="19"/>
      <c r="C53" s="8" t="s">
        <v>108</v>
      </c>
      <c r="D53" s="20"/>
      <c r="E53" s="50"/>
      <c r="F53" s="56">
        <v>0</v>
      </c>
      <c r="G53" s="21">
        <v>0</v>
      </c>
    </row>
    <row r="54" spans="1:7" ht="12.75" x14ac:dyDescent="0.2">
      <c r="A54" s="18"/>
      <c r="B54" s="19"/>
      <c r="C54" s="14"/>
      <c r="D54" s="22"/>
      <c r="E54" s="51"/>
      <c r="F54" s="57"/>
      <c r="G54" s="23"/>
    </row>
    <row r="55" spans="1:7" ht="12.75" x14ac:dyDescent="0.2">
      <c r="A55" s="1"/>
      <c r="B55" s="2"/>
      <c r="C55" s="8" t="s">
        <v>112</v>
      </c>
      <c r="D55" s="9"/>
      <c r="E55" s="48"/>
      <c r="F55" s="54"/>
      <c r="G55" s="10"/>
    </row>
    <row r="56" spans="1:7" ht="12.75" x14ac:dyDescent="0.2">
      <c r="A56" s="1"/>
      <c r="B56" s="2"/>
      <c r="C56" s="8" t="s">
        <v>108</v>
      </c>
      <c r="D56" s="12"/>
      <c r="E56" s="49"/>
      <c r="F56" s="55">
        <v>0</v>
      </c>
      <c r="G56" s="13">
        <v>0</v>
      </c>
    </row>
    <row r="57" spans="1:7" ht="12.75" x14ac:dyDescent="0.2">
      <c r="A57" s="1"/>
      <c r="B57" s="2"/>
      <c r="C57" s="14"/>
      <c r="D57" s="4"/>
      <c r="E57" s="47"/>
      <c r="F57" s="53"/>
      <c r="G57" s="5"/>
    </row>
    <row r="58" spans="1:7" ht="12.75" x14ac:dyDescent="0.2">
      <c r="A58" s="1"/>
      <c r="B58" s="2"/>
      <c r="C58" s="8" t="s">
        <v>113</v>
      </c>
      <c r="D58" s="9"/>
      <c r="E58" s="48"/>
      <c r="F58" s="54"/>
      <c r="G58" s="10"/>
    </row>
    <row r="59" spans="1:7" ht="12.75" x14ac:dyDescent="0.2">
      <c r="A59" s="1"/>
      <c r="B59" s="2"/>
      <c r="C59" s="8" t="s">
        <v>108</v>
      </c>
      <c r="D59" s="12"/>
      <c r="E59" s="49"/>
      <c r="F59" s="55">
        <v>0</v>
      </c>
      <c r="G59" s="13">
        <v>0</v>
      </c>
    </row>
    <row r="60" spans="1:7" ht="12.75" x14ac:dyDescent="0.2">
      <c r="A60" s="1"/>
      <c r="B60" s="2"/>
      <c r="C60" s="14"/>
      <c r="D60" s="4"/>
      <c r="E60" s="47"/>
      <c r="F60" s="53"/>
      <c r="G60" s="5"/>
    </row>
    <row r="61" spans="1:7" ht="12.75" x14ac:dyDescent="0.2">
      <c r="A61" s="1"/>
      <c r="B61" s="2"/>
      <c r="C61" s="8" t="s">
        <v>114</v>
      </c>
      <c r="D61" s="9"/>
      <c r="E61" s="48"/>
      <c r="F61" s="54"/>
      <c r="G61" s="10"/>
    </row>
    <row r="62" spans="1:7" ht="12.75" x14ac:dyDescent="0.2">
      <c r="A62" s="1"/>
      <c r="B62" s="2"/>
      <c r="C62" s="8" t="s">
        <v>108</v>
      </c>
      <c r="D62" s="12"/>
      <c r="E62" s="49"/>
      <c r="F62" s="55">
        <v>0</v>
      </c>
      <c r="G62" s="13">
        <v>0</v>
      </c>
    </row>
    <row r="63" spans="1:7" ht="12.75" x14ac:dyDescent="0.2">
      <c r="A63" s="1"/>
      <c r="B63" s="2"/>
      <c r="C63" s="14"/>
      <c r="D63" s="4"/>
      <c r="E63" s="47"/>
      <c r="F63" s="53"/>
      <c r="G63" s="5"/>
    </row>
    <row r="64" spans="1:7" ht="25.5" x14ac:dyDescent="0.2">
      <c r="A64" s="6"/>
      <c r="B64" s="7"/>
      <c r="C64" s="24" t="s">
        <v>115</v>
      </c>
      <c r="D64" s="25"/>
      <c r="E64" s="49"/>
      <c r="F64" s="55">
        <v>4843.6758644999991</v>
      </c>
      <c r="G64" s="13">
        <v>0.95335936799999998</v>
      </c>
    </row>
    <row r="65" spans="1:7" ht="12.75" x14ac:dyDescent="0.2">
      <c r="A65" s="1"/>
      <c r="B65" s="2"/>
      <c r="C65" s="11"/>
      <c r="D65" s="4"/>
      <c r="E65" s="47"/>
      <c r="F65" s="53"/>
      <c r="G65" s="5"/>
    </row>
    <row r="66" spans="1:7" ht="12.75" x14ac:dyDescent="0.2">
      <c r="A66" s="1"/>
      <c r="B66" s="2"/>
      <c r="C66" s="3" t="s">
        <v>116</v>
      </c>
      <c r="D66" s="4"/>
      <c r="E66" s="47"/>
      <c r="F66" s="53"/>
      <c r="G66" s="5"/>
    </row>
    <row r="67" spans="1:7" ht="25.5" x14ac:dyDescent="0.2">
      <c r="A67" s="1"/>
      <c r="B67" s="2"/>
      <c r="C67" s="8" t="s">
        <v>10</v>
      </c>
      <c r="D67" s="9"/>
      <c r="E67" s="48"/>
      <c r="F67" s="54"/>
      <c r="G67" s="10"/>
    </row>
    <row r="68" spans="1:7" ht="12.75" x14ac:dyDescent="0.2">
      <c r="A68" s="6"/>
      <c r="B68" s="7"/>
      <c r="C68" s="8" t="s">
        <v>108</v>
      </c>
      <c r="D68" s="12"/>
      <c r="E68" s="49"/>
      <c r="F68" s="55">
        <v>0</v>
      </c>
      <c r="G68" s="13">
        <v>0</v>
      </c>
    </row>
    <row r="69" spans="1:7" ht="12.75" x14ac:dyDescent="0.2">
      <c r="A69" s="6"/>
      <c r="B69" s="7"/>
      <c r="C69" s="14"/>
      <c r="D69" s="4"/>
      <c r="E69" s="47"/>
      <c r="F69" s="53"/>
      <c r="G69" s="5"/>
    </row>
    <row r="70" spans="1:7" ht="12.75" x14ac:dyDescent="0.2">
      <c r="A70" s="1"/>
      <c r="B70" s="26"/>
      <c r="C70" s="8" t="s">
        <v>117</v>
      </c>
      <c r="D70" s="9"/>
      <c r="E70" s="48"/>
      <c r="F70" s="54"/>
      <c r="G70" s="10"/>
    </row>
    <row r="71" spans="1:7" ht="12.75" x14ac:dyDescent="0.2">
      <c r="A71" s="6"/>
      <c r="B71" s="7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6"/>
      <c r="B72" s="7"/>
      <c r="C72" s="14"/>
      <c r="D72" s="4"/>
      <c r="E72" s="47"/>
      <c r="F72" s="59"/>
      <c r="G72" s="28"/>
    </row>
    <row r="73" spans="1:7" ht="12.75" x14ac:dyDescent="0.2">
      <c r="A73" s="1"/>
      <c r="B73" s="2"/>
      <c r="C73" s="8" t="s">
        <v>118</v>
      </c>
      <c r="D73" s="9"/>
      <c r="E73" s="48"/>
      <c r="F73" s="54"/>
      <c r="G73" s="10"/>
    </row>
    <row r="74" spans="1:7" ht="12.75" x14ac:dyDescent="0.2">
      <c r="A74" s="6"/>
      <c r="B74" s="7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1"/>
      <c r="B75" s="2"/>
      <c r="C75" s="14"/>
      <c r="D75" s="4"/>
      <c r="E75" s="47"/>
      <c r="F75" s="53"/>
      <c r="G75" s="5"/>
    </row>
    <row r="76" spans="1:7" ht="25.5" x14ac:dyDescent="0.2">
      <c r="A76" s="1"/>
      <c r="B76" s="26"/>
      <c r="C76" s="8" t="s">
        <v>119</v>
      </c>
      <c r="D76" s="9"/>
      <c r="E76" s="48"/>
      <c r="F76" s="54"/>
      <c r="G76" s="10"/>
    </row>
    <row r="77" spans="1:7" ht="12.75" x14ac:dyDescent="0.2">
      <c r="A77" s="6"/>
      <c r="B77" s="7"/>
      <c r="C77" s="8" t="s">
        <v>108</v>
      </c>
      <c r="D77" s="12"/>
      <c r="E77" s="49"/>
      <c r="F77" s="55">
        <v>0</v>
      </c>
      <c r="G77" s="13">
        <v>0</v>
      </c>
    </row>
    <row r="78" spans="1:7" ht="12.75" x14ac:dyDescent="0.2">
      <c r="A78" s="6"/>
      <c r="B78" s="7"/>
      <c r="C78" s="14"/>
      <c r="D78" s="4"/>
      <c r="E78" s="47"/>
      <c r="F78" s="53"/>
      <c r="G78" s="5"/>
    </row>
    <row r="79" spans="1:7" ht="12.75" x14ac:dyDescent="0.2">
      <c r="A79" s="6"/>
      <c r="B79" s="7"/>
      <c r="C79" s="29" t="s">
        <v>120</v>
      </c>
      <c r="D79" s="25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1"/>
      <c r="D80" s="4"/>
      <c r="E80" s="47"/>
      <c r="F80" s="53"/>
      <c r="G80" s="5"/>
    </row>
    <row r="81" spans="1:7" ht="12.75" x14ac:dyDescent="0.2">
      <c r="A81" s="1"/>
      <c r="B81" s="2"/>
      <c r="C81" s="3" t="s">
        <v>121</v>
      </c>
      <c r="D81" s="4"/>
      <c r="E81" s="47"/>
      <c r="F81" s="53"/>
      <c r="G81" s="5"/>
    </row>
    <row r="82" spans="1:7" ht="12.75" x14ac:dyDescent="0.2">
      <c r="A82" s="6"/>
      <c r="B82" s="7"/>
      <c r="C82" s="8" t="s">
        <v>122</v>
      </c>
      <c r="D82" s="9"/>
      <c r="E82" s="48"/>
      <c r="F82" s="54"/>
      <c r="G82" s="10"/>
    </row>
    <row r="83" spans="1:7" ht="12.75" x14ac:dyDescent="0.2">
      <c r="A83" s="6"/>
      <c r="B83" s="7"/>
      <c r="C83" s="8" t="s">
        <v>108</v>
      </c>
      <c r="D83" s="25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4"/>
      <c r="D84" s="7"/>
      <c r="E84" s="47"/>
      <c r="F84" s="53"/>
      <c r="G84" s="5"/>
    </row>
    <row r="85" spans="1:7" ht="12.75" x14ac:dyDescent="0.2">
      <c r="A85" s="6"/>
      <c r="B85" s="7"/>
      <c r="C85" s="8" t="s">
        <v>123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25"/>
      <c r="E86" s="49"/>
      <c r="F86" s="55">
        <v>0</v>
      </c>
      <c r="G86" s="13">
        <v>0</v>
      </c>
    </row>
    <row r="87" spans="1:7" ht="12.75" x14ac:dyDescent="0.2">
      <c r="A87" s="6"/>
      <c r="B87" s="7"/>
      <c r="C87" s="14"/>
      <c r="D87" s="7"/>
      <c r="E87" s="47"/>
      <c r="F87" s="53"/>
      <c r="G87" s="5"/>
    </row>
    <row r="88" spans="1:7" ht="12.75" x14ac:dyDescent="0.2">
      <c r="A88" s="6"/>
      <c r="B88" s="7"/>
      <c r="C88" s="8" t="s">
        <v>124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25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7"/>
      <c r="E90" s="47"/>
      <c r="F90" s="53"/>
      <c r="G90" s="5"/>
    </row>
    <row r="91" spans="1:7" ht="12.75" x14ac:dyDescent="0.2">
      <c r="A91" s="6"/>
      <c r="B91" s="7"/>
      <c r="C91" s="8" t="s">
        <v>125</v>
      </c>
      <c r="D91" s="9"/>
      <c r="E91" s="48"/>
      <c r="F91" s="54"/>
      <c r="G91" s="10"/>
    </row>
    <row r="92" spans="1:7" ht="12.75" x14ac:dyDescent="0.2">
      <c r="A92" s="6">
        <v>1</v>
      </c>
      <c r="B92" s="7"/>
      <c r="C92" s="11" t="s">
        <v>126</v>
      </c>
      <c r="D92" s="15"/>
      <c r="E92" s="47"/>
      <c r="F92" s="53">
        <v>215.8625577</v>
      </c>
      <c r="G92" s="5">
        <v>4.2487275999999997E-2</v>
      </c>
    </row>
    <row r="93" spans="1:7" ht="12.75" x14ac:dyDescent="0.2">
      <c r="A93" s="6"/>
      <c r="B93" s="7"/>
      <c r="C93" s="8" t="s">
        <v>108</v>
      </c>
      <c r="D93" s="25"/>
      <c r="E93" s="49"/>
      <c r="F93" s="55">
        <v>215.8625577</v>
      </c>
      <c r="G93" s="13">
        <v>4.2487275999999997E-2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25.5" x14ac:dyDescent="0.2">
      <c r="A95" s="6"/>
      <c r="B95" s="7"/>
      <c r="C95" s="24" t="s">
        <v>127</v>
      </c>
      <c r="D95" s="25"/>
      <c r="E95" s="49"/>
      <c r="F95" s="55">
        <v>215.8625577</v>
      </c>
      <c r="G95" s="13">
        <v>4.2487275999999997E-2</v>
      </c>
    </row>
    <row r="96" spans="1:7" ht="12.75" x14ac:dyDescent="0.2">
      <c r="A96" s="6"/>
      <c r="B96" s="7"/>
      <c r="C96" s="30"/>
      <c r="D96" s="7"/>
      <c r="E96" s="47"/>
      <c r="F96" s="53"/>
      <c r="G96" s="5"/>
    </row>
    <row r="97" spans="1:7" ht="12.75" x14ac:dyDescent="0.2">
      <c r="A97" s="1"/>
      <c r="B97" s="2"/>
      <c r="C97" s="3" t="s">
        <v>128</v>
      </c>
      <c r="D97" s="4"/>
      <c r="E97" s="47"/>
      <c r="F97" s="53"/>
      <c r="G97" s="5"/>
    </row>
    <row r="98" spans="1:7" ht="25.5" x14ac:dyDescent="0.2">
      <c r="A98" s="6"/>
      <c r="B98" s="7"/>
      <c r="C98" s="8" t="s">
        <v>129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7"/>
      <c r="E100" s="47"/>
      <c r="F100" s="53"/>
      <c r="G100" s="5"/>
    </row>
    <row r="101" spans="1:7" ht="12.75" x14ac:dyDescent="0.2">
      <c r="A101" s="1"/>
      <c r="B101" s="2"/>
      <c r="C101" s="3" t="s">
        <v>132</v>
      </c>
      <c r="D101" s="4"/>
      <c r="E101" s="47"/>
      <c r="F101" s="53"/>
      <c r="G101" s="5"/>
    </row>
    <row r="102" spans="1:7" ht="25.5" x14ac:dyDescent="0.2">
      <c r="A102" s="6"/>
      <c r="B102" s="7"/>
      <c r="C102" s="8" t="s">
        <v>133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25.5" x14ac:dyDescent="0.2">
      <c r="A105" s="6"/>
      <c r="B105" s="7"/>
      <c r="C105" s="8" t="s">
        <v>134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9"/>
      <c r="G107" s="28"/>
    </row>
    <row r="108" spans="1:7" ht="25.5" x14ac:dyDescent="0.2">
      <c r="A108" s="6"/>
      <c r="B108" s="7"/>
      <c r="C108" s="30" t="s">
        <v>136</v>
      </c>
      <c r="D108" s="7"/>
      <c r="E108" s="47"/>
      <c r="F108" s="59">
        <v>21.10170419</v>
      </c>
      <c r="G108" s="28">
        <v>4.1533560000000004E-3</v>
      </c>
    </row>
    <row r="109" spans="1:7" ht="12.75" x14ac:dyDescent="0.2">
      <c r="A109" s="6"/>
      <c r="B109" s="7"/>
      <c r="C109" s="31" t="s">
        <v>137</v>
      </c>
      <c r="D109" s="12"/>
      <c r="E109" s="49"/>
      <c r="F109" s="55">
        <v>5080.6401263899988</v>
      </c>
      <c r="G109" s="13">
        <v>0.99999999900000003</v>
      </c>
    </row>
    <row r="111" spans="1:7" ht="12.75" x14ac:dyDescent="0.2">
      <c r="B111" s="362"/>
      <c r="C111" s="362"/>
      <c r="D111" s="362"/>
      <c r="E111" s="362"/>
      <c r="F111" s="362"/>
    </row>
    <row r="112" spans="1:7" ht="12.75" x14ac:dyDescent="0.2">
      <c r="B112" s="362"/>
      <c r="C112" s="362"/>
      <c r="D112" s="362"/>
      <c r="E112" s="362"/>
      <c r="F112" s="362"/>
    </row>
    <row r="114" spans="2:4" ht="12.75" x14ac:dyDescent="0.2">
      <c r="B114" s="37" t="s">
        <v>139</v>
      </c>
      <c r="C114" s="38"/>
      <c r="D114" s="39"/>
    </row>
    <row r="115" spans="2:4" ht="12.75" x14ac:dyDescent="0.2">
      <c r="B115" s="40" t="s">
        <v>140</v>
      </c>
      <c r="C115" s="41"/>
      <c r="D115" s="65" t="s">
        <v>141</v>
      </c>
    </row>
    <row r="116" spans="2:4" ht="12.75" x14ac:dyDescent="0.2">
      <c r="B116" s="40" t="s">
        <v>142</v>
      </c>
      <c r="C116" s="41"/>
      <c r="D116" s="65" t="s">
        <v>141</v>
      </c>
    </row>
    <row r="117" spans="2:4" ht="12.75" x14ac:dyDescent="0.2">
      <c r="B117" s="42" t="s">
        <v>143</v>
      </c>
      <c r="C117" s="41"/>
      <c r="D117" s="43"/>
    </row>
    <row r="118" spans="2:4" ht="25.5" customHeight="1" x14ac:dyDescent="0.2">
      <c r="B118" s="43"/>
      <c r="C118" s="33" t="s">
        <v>144</v>
      </c>
      <c r="D118" s="34" t="s">
        <v>145</v>
      </c>
    </row>
    <row r="119" spans="2:4" ht="12.75" customHeight="1" x14ac:dyDescent="0.2">
      <c r="B119" s="60" t="s">
        <v>146</v>
      </c>
      <c r="C119" s="61" t="s">
        <v>147</v>
      </c>
      <c r="D119" s="61" t="s">
        <v>148</v>
      </c>
    </row>
    <row r="120" spans="2:4" ht="12.75" x14ac:dyDescent="0.2">
      <c r="B120" s="43" t="s">
        <v>149</v>
      </c>
      <c r="C120" s="44">
        <v>9.3366000000000007</v>
      </c>
      <c r="D120" s="44">
        <v>10.114100000000001</v>
      </c>
    </row>
    <row r="121" spans="2:4" ht="12.75" x14ac:dyDescent="0.2">
      <c r="B121" s="43" t="s">
        <v>150</v>
      </c>
      <c r="C121" s="44">
        <v>9.3366000000000007</v>
      </c>
      <c r="D121" s="44">
        <v>10.114100000000001</v>
      </c>
    </row>
    <row r="122" spans="2:4" ht="12.75" x14ac:dyDescent="0.2">
      <c r="B122" s="43" t="s">
        <v>151</v>
      </c>
      <c r="C122" s="44">
        <v>9.2912999999999997</v>
      </c>
      <c r="D122" s="44">
        <v>10.0581</v>
      </c>
    </row>
    <row r="123" spans="2:4" ht="12.75" x14ac:dyDescent="0.2">
      <c r="B123" s="43" t="s">
        <v>152</v>
      </c>
      <c r="C123" s="44">
        <v>9.2913999999999994</v>
      </c>
      <c r="D123" s="44">
        <v>10.058199999999999</v>
      </c>
    </row>
    <row r="125" spans="2:4" ht="12.75" x14ac:dyDescent="0.2">
      <c r="B125" s="62" t="s">
        <v>153</v>
      </c>
      <c r="C125" s="45"/>
      <c r="D125" s="63" t="s">
        <v>141</v>
      </c>
    </row>
    <row r="126" spans="2:4" ht="24.75" customHeight="1" x14ac:dyDescent="0.2">
      <c r="B126" s="64"/>
      <c r="C126" s="64"/>
    </row>
    <row r="127" spans="2:4" ht="15" x14ac:dyDescent="0.25">
      <c r="B127" s="66"/>
      <c r="C127" s="68"/>
      <c r="D127"/>
    </row>
    <row r="129" spans="2:4" ht="12.75" x14ac:dyDescent="0.2">
      <c r="B129" s="42" t="s">
        <v>155</v>
      </c>
      <c r="C129" s="41"/>
      <c r="D129" s="67" t="s">
        <v>141</v>
      </c>
    </row>
    <row r="130" spans="2:4" ht="12.75" x14ac:dyDescent="0.2">
      <c r="B130" s="42" t="s">
        <v>156</v>
      </c>
      <c r="C130" s="41"/>
      <c r="D130" s="67" t="s">
        <v>141</v>
      </c>
    </row>
    <row r="131" spans="2:4" ht="12.75" x14ac:dyDescent="0.2">
      <c r="B131" s="42" t="s">
        <v>157</v>
      </c>
      <c r="C131" s="41"/>
      <c r="D131" s="46">
        <v>0.26174157889584582</v>
      </c>
    </row>
    <row r="132" spans="2:4" ht="12.75" x14ac:dyDescent="0.2">
      <c r="B132" s="42" t="s">
        <v>158</v>
      </c>
      <c r="C132" s="41"/>
      <c r="D132" s="46" t="s">
        <v>141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438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398</v>
      </c>
      <c r="C7" s="11" t="s">
        <v>399</v>
      </c>
      <c r="D7" s="2" t="s">
        <v>16</v>
      </c>
      <c r="E7" s="47">
        <v>378007</v>
      </c>
      <c r="F7" s="53">
        <v>2938.0594074999999</v>
      </c>
      <c r="G7" s="5">
        <v>5.0762344913116764E-2</v>
      </c>
    </row>
    <row r="8" spans="1:7" ht="25.5" x14ac:dyDescent="0.2">
      <c r="A8" s="6">
        <v>2</v>
      </c>
      <c r="B8" s="7" t="s">
        <v>31</v>
      </c>
      <c r="C8" s="11" t="s">
        <v>32</v>
      </c>
      <c r="D8" s="2" t="s">
        <v>33</v>
      </c>
      <c r="E8" s="47">
        <v>207494</v>
      </c>
      <c r="F8" s="53">
        <v>2828.661955</v>
      </c>
      <c r="G8" s="5">
        <v>4.8872229552533709E-2</v>
      </c>
    </row>
    <row r="9" spans="1:7" ht="12.75" x14ac:dyDescent="0.2">
      <c r="A9" s="6">
        <v>3</v>
      </c>
      <c r="B9" s="7" t="s">
        <v>14</v>
      </c>
      <c r="C9" s="11" t="s">
        <v>15</v>
      </c>
      <c r="D9" s="2" t="s">
        <v>16</v>
      </c>
      <c r="E9" s="47">
        <v>640018</v>
      </c>
      <c r="F9" s="53">
        <v>2563.2720899999999</v>
      </c>
      <c r="G9" s="5">
        <v>4.4286954037278316E-2</v>
      </c>
    </row>
    <row r="10" spans="1:7" ht="51" x14ac:dyDescent="0.2">
      <c r="A10" s="6">
        <v>4</v>
      </c>
      <c r="B10" s="7" t="s">
        <v>324</v>
      </c>
      <c r="C10" s="11" t="s">
        <v>325</v>
      </c>
      <c r="D10" s="2" t="s">
        <v>244</v>
      </c>
      <c r="E10" s="47">
        <v>1097102</v>
      </c>
      <c r="F10" s="53">
        <v>2259.481569</v>
      </c>
      <c r="G10" s="5">
        <v>3.9038210880835714E-2</v>
      </c>
    </row>
    <row r="11" spans="1:7" ht="12.75" x14ac:dyDescent="0.2">
      <c r="A11" s="6">
        <v>5</v>
      </c>
      <c r="B11" s="7" t="s">
        <v>38</v>
      </c>
      <c r="C11" s="11" t="s">
        <v>39</v>
      </c>
      <c r="D11" s="2" t="s">
        <v>16</v>
      </c>
      <c r="E11" s="47">
        <v>95538</v>
      </c>
      <c r="F11" s="53">
        <v>2215.4306820000002</v>
      </c>
      <c r="G11" s="5">
        <v>3.827712132835269E-2</v>
      </c>
    </row>
    <row r="12" spans="1:7" ht="12.75" x14ac:dyDescent="0.2">
      <c r="A12" s="6">
        <v>6</v>
      </c>
      <c r="B12" s="7" t="s">
        <v>11</v>
      </c>
      <c r="C12" s="11" t="s">
        <v>12</v>
      </c>
      <c r="D12" s="2" t="s">
        <v>13</v>
      </c>
      <c r="E12" s="47">
        <v>246955</v>
      </c>
      <c r="F12" s="53">
        <v>1817.3418449999999</v>
      </c>
      <c r="G12" s="5">
        <v>3.1399138262976044E-2</v>
      </c>
    </row>
    <row r="13" spans="1:7" ht="25.5" x14ac:dyDescent="0.2">
      <c r="A13" s="6">
        <v>7</v>
      </c>
      <c r="B13" s="7" t="s">
        <v>305</v>
      </c>
      <c r="C13" s="11" t="s">
        <v>306</v>
      </c>
      <c r="D13" s="2" t="s">
        <v>169</v>
      </c>
      <c r="E13" s="47">
        <v>143555</v>
      </c>
      <c r="F13" s="53">
        <v>1762.2811799999999</v>
      </c>
      <c r="G13" s="5">
        <v>3.044782718303643E-2</v>
      </c>
    </row>
    <row r="14" spans="1:7" ht="12.75" x14ac:dyDescent="0.2">
      <c r="A14" s="6">
        <v>8</v>
      </c>
      <c r="B14" s="7" t="s">
        <v>436</v>
      </c>
      <c r="C14" s="11" t="s">
        <v>437</v>
      </c>
      <c r="D14" s="2" t="s">
        <v>174</v>
      </c>
      <c r="E14" s="47">
        <v>153171</v>
      </c>
      <c r="F14" s="53">
        <v>1731.1386419999999</v>
      </c>
      <c r="G14" s="5">
        <v>2.9909761733648184E-2</v>
      </c>
    </row>
    <row r="15" spans="1:7" ht="25.5" x14ac:dyDescent="0.2">
      <c r="A15" s="6">
        <v>9</v>
      </c>
      <c r="B15" s="7" t="s">
        <v>357</v>
      </c>
      <c r="C15" s="11" t="s">
        <v>358</v>
      </c>
      <c r="D15" s="2" t="s">
        <v>44</v>
      </c>
      <c r="E15" s="47">
        <v>198246</v>
      </c>
      <c r="F15" s="53">
        <v>1718.0989589999999</v>
      </c>
      <c r="G15" s="5">
        <v>2.9684468506317924E-2</v>
      </c>
    </row>
    <row r="16" spans="1:7" ht="25.5" x14ac:dyDescent="0.2">
      <c r="A16" s="6">
        <v>10</v>
      </c>
      <c r="B16" s="7" t="s">
        <v>432</v>
      </c>
      <c r="C16" s="11" t="s">
        <v>433</v>
      </c>
      <c r="D16" s="2" t="s">
        <v>44</v>
      </c>
      <c r="E16" s="47">
        <v>526374</v>
      </c>
      <c r="F16" s="53">
        <v>1704.1358250000001</v>
      </c>
      <c r="G16" s="5">
        <v>2.9443220346948955E-2</v>
      </c>
    </row>
    <row r="17" spans="1:7" ht="12.75" x14ac:dyDescent="0.2">
      <c r="A17" s="6">
        <v>11</v>
      </c>
      <c r="B17" s="7" t="s">
        <v>369</v>
      </c>
      <c r="C17" s="11" t="s">
        <v>370</v>
      </c>
      <c r="D17" s="2" t="s">
        <v>174</v>
      </c>
      <c r="E17" s="47">
        <v>392608</v>
      </c>
      <c r="F17" s="53">
        <v>1684.2883200000001</v>
      </c>
      <c r="G17" s="5">
        <v>2.9100304920561409E-2</v>
      </c>
    </row>
    <row r="18" spans="1:7" ht="12.75" x14ac:dyDescent="0.2">
      <c r="A18" s="6">
        <v>12</v>
      </c>
      <c r="B18" s="7" t="s">
        <v>307</v>
      </c>
      <c r="C18" s="11" t="s">
        <v>308</v>
      </c>
      <c r="D18" s="2" t="s">
        <v>16</v>
      </c>
      <c r="E18" s="47">
        <v>246743</v>
      </c>
      <c r="F18" s="53">
        <v>1678.7160005000001</v>
      </c>
      <c r="G18" s="5">
        <v>2.9004029125830021E-2</v>
      </c>
    </row>
    <row r="19" spans="1:7" ht="25.5" x14ac:dyDescent="0.2">
      <c r="A19" s="6">
        <v>13</v>
      </c>
      <c r="B19" s="7" t="s">
        <v>418</v>
      </c>
      <c r="C19" s="11" t="s">
        <v>419</v>
      </c>
      <c r="D19" s="2" t="s">
        <v>174</v>
      </c>
      <c r="E19" s="47">
        <v>277568</v>
      </c>
      <c r="F19" s="53">
        <v>1619.3317119999999</v>
      </c>
      <c r="G19" s="5">
        <v>2.7978016606286699E-2</v>
      </c>
    </row>
    <row r="20" spans="1:7" ht="25.5" x14ac:dyDescent="0.2">
      <c r="A20" s="6">
        <v>14</v>
      </c>
      <c r="B20" s="7" t="s">
        <v>301</v>
      </c>
      <c r="C20" s="11" t="s">
        <v>302</v>
      </c>
      <c r="D20" s="2" t="s">
        <v>300</v>
      </c>
      <c r="E20" s="47">
        <v>734885</v>
      </c>
      <c r="F20" s="53">
        <v>1619.3190975</v>
      </c>
      <c r="G20" s="5">
        <v>2.7977798659162053E-2</v>
      </c>
    </row>
    <row r="21" spans="1:7" ht="25.5" x14ac:dyDescent="0.2">
      <c r="A21" s="6">
        <v>15</v>
      </c>
      <c r="B21" s="7" t="s">
        <v>416</v>
      </c>
      <c r="C21" s="11" t="s">
        <v>417</v>
      </c>
      <c r="D21" s="2" t="s">
        <v>174</v>
      </c>
      <c r="E21" s="47">
        <v>153298</v>
      </c>
      <c r="F21" s="53">
        <v>1584.0282340000001</v>
      </c>
      <c r="G21" s="5">
        <v>2.7368060482767225E-2</v>
      </c>
    </row>
    <row r="22" spans="1:7" ht="12.75" x14ac:dyDescent="0.2">
      <c r="A22" s="6">
        <v>16</v>
      </c>
      <c r="B22" s="7" t="s">
        <v>412</v>
      </c>
      <c r="C22" s="11" t="s">
        <v>413</v>
      </c>
      <c r="D22" s="2" t="s">
        <v>230</v>
      </c>
      <c r="E22" s="47">
        <v>334486</v>
      </c>
      <c r="F22" s="53">
        <v>1575.094574</v>
      </c>
      <c r="G22" s="5">
        <v>2.721370910066144E-2</v>
      </c>
    </row>
    <row r="23" spans="1:7" ht="25.5" x14ac:dyDescent="0.2">
      <c r="A23" s="6">
        <v>17</v>
      </c>
      <c r="B23" s="7" t="s">
        <v>422</v>
      </c>
      <c r="C23" s="11" t="s">
        <v>423</v>
      </c>
      <c r="D23" s="2" t="s">
        <v>44</v>
      </c>
      <c r="E23" s="47">
        <v>280091</v>
      </c>
      <c r="F23" s="53">
        <v>1551.424049</v>
      </c>
      <c r="G23" s="5">
        <v>2.6804741415645511E-2</v>
      </c>
    </row>
    <row r="24" spans="1:7" ht="12.75" x14ac:dyDescent="0.2">
      <c r="A24" s="6">
        <v>18</v>
      </c>
      <c r="B24" s="7" t="s">
        <v>439</v>
      </c>
      <c r="C24" s="11" t="s">
        <v>440</v>
      </c>
      <c r="D24" s="2" t="s">
        <v>211</v>
      </c>
      <c r="E24" s="47">
        <v>204000</v>
      </c>
      <c r="F24" s="53">
        <v>1517.454</v>
      </c>
      <c r="G24" s="5">
        <v>2.6217823622338952E-2</v>
      </c>
    </row>
    <row r="25" spans="1:7" ht="25.5" x14ac:dyDescent="0.2">
      <c r="A25" s="6">
        <v>19</v>
      </c>
      <c r="B25" s="7" t="s">
        <v>340</v>
      </c>
      <c r="C25" s="11" t="s">
        <v>341</v>
      </c>
      <c r="D25" s="2" t="s">
        <v>44</v>
      </c>
      <c r="E25" s="47">
        <v>13861</v>
      </c>
      <c r="F25" s="53">
        <v>1501.6383655</v>
      </c>
      <c r="G25" s="5">
        <v>2.5944568870764025E-2</v>
      </c>
    </row>
    <row r="26" spans="1:7" ht="25.5" x14ac:dyDescent="0.2">
      <c r="A26" s="6">
        <v>20</v>
      </c>
      <c r="B26" s="7" t="s">
        <v>441</v>
      </c>
      <c r="C26" s="11" t="s">
        <v>442</v>
      </c>
      <c r="D26" s="2" t="s">
        <v>63</v>
      </c>
      <c r="E26" s="47">
        <v>224592</v>
      </c>
      <c r="F26" s="53">
        <v>1413.694344</v>
      </c>
      <c r="G26" s="5">
        <v>2.4425115335878496E-2</v>
      </c>
    </row>
    <row r="27" spans="1:7" ht="12.75" x14ac:dyDescent="0.2">
      <c r="A27" s="6">
        <v>21</v>
      </c>
      <c r="B27" s="7" t="s">
        <v>443</v>
      </c>
      <c r="C27" s="11" t="s">
        <v>444</v>
      </c>
      <c r="D27" s="2" t="s">
        <v>174</v>
      </c>
      <c r="E27" s="47">
        <v>43928</v>
      </c>
      <c r="F27" s="53">
        <v>1328.8219999999999</v>
      </c>
      <c r="G27" s="5">
        <v>2.2958732733567994E-2</v>
      </c>
    </row>
    <row r="28" spans="1:7" ht="12.75" x14ac:dyDescent="0.2">
      <c r="A28" s="6">
        <v>22</v>
      </c>
      <c r="B28" s="7" t="s">
        <v>400</v>
      </c>
      <c r="C28" s="11" t="s">
        <v>401</v>
      </c>
      <c r="D28" s="2" t="s">
        <v>256</v>
      </c>
      <c r="E28" s="47">
        <v>46500</v>
      </c>
      <c r="F28" s="53">
        <v>1292.8162500000001</v>
      </c>
      <c r="G28" s="5">
        <v>2.2336643099951408E-2</v>
      </c>
    </row>
    <row r="29" spans="1:7" ht="25.5" x14ac:dyDescent="0.2">
      <c r="A29" s="6">
        <v>23</v>
      </c>
      <c r="B29" s="7" t="s">
        <v>311</v>
      </c>
      <c r="C29" s="11" t="s">
        <v>312</v>
      </c>
      <c r="D29" s="2" t="s">
        <v>22</v>
      </c>
      <c r="E29" s="47">
        <v>172097</v>
      </c>
      <c r="F29" s="53">
        <v>1283.8436200000001</v>
      </c>
      <c r="G29" s="5">
        <v>2.2181618413358927E-2</v>
      </c>
    </row>
    <row r="30" spans="1:7" ht="25.5" x14ac:dyDescent="0.2">
      <c r="A30" s="6">
        <v>24</v>
      </c>
      <c r="B30" s="7" t="s">
        <v>402</v>
      </c>
      <c r="C30" s="11" t="s">
        <v>403</v>
      </c>
      <c r="D30" s="2" t="s">
        <v>44</v>
      </c>
      <c r="E30" s="47">
        <v>425699</v>
      </c>
      <c r="F30" s="53">
        <v>1265.3902774999999</v>
      </c>
      <c r="G30" s="5">
        <v>2.1862790640716317E-2</v>
      </c>
    </row>
    <row r="31" spans="1:7" ht="12.75" x14ac:dyDescent="0.2">
      <c r="A31" s="6">
        <v>25</v>
      </c>
      <c r="B31" s="7" t="s">
        <v>315</v>
      </c>
      <c r="C31" s="11" t="s">
        <v>316</v>
      </c>
      <c r="D31" s="2" t="s">
        <v>317</v>
      </c>
      <c r="E31" s="47">
        <v>166235</v>
      </c>
      <c r="F31" s="53">
        <v>1241.3598625</v>
      </c>
      <c r="G31" s="5">
        <v>2.144760495334681E-2</v>
      </c>
    </row>
    <row r="32" spans="1:7" ht="25.5" x14ac:dyDescent="0.2">
      <c r="A32" s="6">
        <v>26</v>
      </c>
      <c r="B32" s="7" t="s">
        <v>414</v>
      </c>
      <c r="C32" s="11" t="s">
        <v>415</v>
      </c>
      <c r="D32" s="2" t="s">
        <v>63</v>
      </c>
      <c r="E32" s="47">
        <v>516986</v>
      </c>
      <c r="F32" s="53">
        <v>1174.5921920000001</v>
      </c>
      <c r="G32" s="5">
        <v>2.0294025992242594E-2</v>
      </c>
    </row>
    <row r="33" spans="1:7" ht="12.75" x14ac:dyDescent="0.2">
      <c r="A33" s="6">
        <v>27</v>
      </c>
      <c r="B33" s="7" t="s">
        <v>445</v>
      </c>
      <c r="C33" s="11" t="s">
        <v>446</v>
      </c>
      <c r="D33" s="2" t="s">
        <v>13</v>
      </c>
      <c r="E33" s="47">
        <v>28668</v>
      </c>
      <c r="F33" s="53">
        <v>1146.2469779999999</v>
      </c>
      <c r="G33" s="5">
        <v>1.9804291330638712E-2</v>
      </c>
    </row>
    <row r="34" spans="1:7" ht="25.5" x14ac:dyDescent="0.2">
      <c r="A34" s="6">
        <v>28</v>
      </c>
      <c r="B34" s="7" t="s">
        <v>17</v>
      </c>
      <c r="C34" s="11" t="s">
        <v>18</v>
      </c>
      <c r="D34" s="2" t="s">
        <v>19</v>
      </c>
      <c r="E34" s="47">
        <v>77211</v>
      </c>
      <c r="F34" s="53">
        <v>1069.603983</v>
      </c>
      <c r="G34" s="5">
        <v>1.8480091371498069E-2</v>
      </c>
    </row>
    <row r="35" spans="1:7" ht="25.5" x14ac:dyDescent="0.2">
      <c r="A35" s="6">
        <v>29</v>
      </c>
      <c r="B35" s="7" t="s">
        <v>447</v>
      </c>
      <c r="C35" s="11" t="s">
        <v>448</v>
      </c>
      <c r="D35" s="2" t="s">
        <v>174</v>
      </c>
      <c r="E35" s="47">
        <v>54266</v>
      </c>
      <c r="F35" s="53">
        <v>1068.090545</v>
      </c>
      <c r="G35" s="5">
        <v>1.8453942934347854E-2</v>
      </c>
    </row>
    <row r="36" spans="1:7" ht="12.75" x14ac:dyDescent="0.2">
      <c r="A36" s="6">
        <v>30</v>
      </c>
      <c r="B36" s="7" t="s">
        <v>334</v>
      </c>
      <c r="C36" s="11" t="s">
        <v>335</v>
      </c>
      <c r="D36" s="2" t="s">
        <v>211</v>
      </c>
      <c r="E36" s="47">
        <v>105743</v>
      </c>
      <c r="F36" s="53">
        <v>1048.018873</v>
      </c>
      <c r="G36" s="5">
        <v>1.8107154460824806E-2</v>
      </c>
    </row>
    <row r="37" spans="1:7" ht="12.75" x14ac:dyDescent="0.2">
      <c r="A37" s="6">
        <v>31</v>
      </c>
      <c r="B37" s="7" t="s">
        <v>101</v>
      </c>
      <c r="C37" s="11" t="s">
        <v>102</v>
      </c>
      <c r="D37" s="2" t="s">
        <v>103</v>
      </c>
      <c r="E37" s="47">
        <v>299797</v>
      </c>
      <c r="F37" s="53">
        <v>1042.2442705000001</v>
      </c>
      <c r="G37" s="5">
        <v>1.8007383719942965E-2</v>
      </c>
    </row>
    <row r="38" spans="1:7" ht="12.75" x14ac:dyDescent="0.2">
      <c r="A38" s="6">
        <v>32</v>
      </c>
      <c r="B38" s="7" t="s">
        <v>404</v>
      </c>
      <c r="C38" s="11" t="s">
        <v>405</v>
      </c>
      <c r="D38" s="2" t="s">
        <v>211</v>
      </c>
      <c r="E38" s="47">
        <v>125548</v>
      </c>
      <c r="F38" s="53">
        <v>974.12693200000001</v>
      </c>
      <c r="G38" s="5">
        <v>1.6830485859173436E-2</v>
      </c>
    </row>
    <row r="39" spans="1:7" ht="12.75" x14ac:dyDescent="0.2">
      <c r="A39" s="6">
        <v>33</v>
      </c>
      <c r="B39" s="7" t="s">
        <v>352</v>
      </c>
      <c r="C39" s="11" t="s">
        <v>353</v>
      </c>
      <c r="D39" s="2" t="s">
        <v>16</v>
      </c>
      <c r="E39" s="47">
        <v>350000</v>
      </c>
      <c r="F39" s="53">
        <v>962.85</v>
      </c>
      <c r="G39" s="5">
        <v>1.6635648576345023E-2</v>
      </c>
    </row>
    <row r="40" spans="1:7" ht="12.75" x14ac:dyDescent="0.2">
      <c r="A40" s="6">
        <v>34</v>
      </c>
      <c r="B40" s="7" t="s">
        <v>344</v>
      </c>
      <c r="C40" s="11" t="s">
        <v>345</v>
      </c>
      <c r="D40" s="2" t="s">
        <v>164</v>
      </c>
      <c r="E40" s="47">
        <v>145849</v>
      </c>
      <c r="F40" s="53">
        <v>858.75891200000001</v>
      </c>
      <c r="G40" s="5">
        <v>1.4837213970853613E-2</v>
      </c>
    </row>
    <row r="41" spans="1:7" ht="12.75" x14ac:dyDescent="0.2">
      <c r="A41" s="6">
        <v>35</v>
      </c>
      <c r="B41" s="7" t="s">
        <v>45</v>
      </c>
      <c r="C41" s="11" t="s">
        <v>46</v>
      </c>
      <c r="D41" s="2" t="s">
        <v>13</v>
      </c>
      <c r="E41" s="47">
        <v>4564</v>
      </c>
      <c r="F41" s="53">
        <v>851.99154599999997</v>
      </c>
      <c r="G41" s="5">
        <v>1.472029075065991E-2</v>
      </c>
    </row>
    <row r="42" spans="1:7" ht="12.75" x14ac:dyDescent="0.2">
      <c r="A42" s="6">
        <v>36</v>
      </c>
      <c r="B42" s="7" t="s">
        <v>47</v>
      </c>
      <c r="C42" s="11" t="s">
        <v>48</v>
      </c>
      <c r="D42" s="2" t="s">
        <v>49</v>
      </c>
      <c r="E42" s="47">
        <v>469778</v>
      </c>
      <c r="F42" s="53">
        <v>844.19106599999998</v>
      </c>
      <c r="G42" s="5">
        <v>1.4585517895067858E-2</v>
      </c>
    </row>
    <row r="43" spans="1:7" ht="25.5" x14ac:dyDescent="0.2">
      <c r="A43" s="6">
        <v>37</v>
      </c>
      <c r="B43" s="7" t="s">
        <v>449</v>
      </c>
      <c r="C43" s="11" t="s">
        <v>450</v>
      </c>
      <c r="D43" s="2" t="s">
        <v>25</v>
      </c>
      <c r="E43" s="47">
        <v>46000</v>
      </c>
      <c r="F43" s="53">
        <v>519.24800000000005</v>
      </c>
      <c r="G43" s="5">
        <v>8.9713114731993573E-3</v>
      </c>
    </row>
    <row r="44" spans="1:7" ht="25.5" x14ac:dyDescent="0.2">
      <c r="A44" s="6">
        <v>38</v>
      </c>
      <c r="B44" s="7" t="s">
        <v>389</v>
      </c>
      <c r="C44" s="11" t="s">
        <v>390</v>
      </c>
      <c r="D44" s="2" t="s">
        <v>177</v>
      </c>
      <c r="E44" s="47">
        <v>86000</v>
      </c>
      <c r="F44" s="53">
        <v>383.13</v>
      </c>
      <c r="G44" s="5">
        <v>6.6195316394610463E-3</v>
      </c>
    </row>
    <row r="45" spans="1:7" ht="12.75" x14ac:dyDescent="0.2">
      <c r="A45" s="1"/>
      <c r="B45" s="2"/>
      <c r="C45" s="8" t="s">
        <v>108</v>
      </c>
      <c r="D45" s="12"/>
      <c r="E45" s="49"/>
      <c r="F45" s="55">
        <v>55638.216158499999</v>
      </c>
      <c r="G45" s="13">
        <v>0.96128972470013752</v>
      </c>
    </row>
    <row r="46" spans="1:7" ht="12.75" x14ac:dyDescent="0.2">
      <c r="A46" s="6"/>
      <c r="B46" s="7"/>
      <c r="C46" s="14"/>
      <c r="D46" s="15"/>
      <c r="E46" s="47"/>
      <c r="F46" s="53"/>
      <c r="G46" s="5"/>
    </row>
    <row r="47" spans="1:7" ht="12.75" x14ac:dyDescent="0.2">
      <c r="A47" s="1"/>
      <c r="B47" s="2"/>
      <c r="C47" s="8" t="s">
        <v>109</v>
      </c>
      <c r="D47" s="9"/>
      <c r="E47" s="48"/>
      <c r="F47" s="54"/>
      <c r="G47" s="10"/>
    </row>
    <row r="48" spans="1:7" ht="12.75" x14ac:dyDescent="0.2">
      <c r="A48" s="1"/>
      <c r="B48" s="2"/>
      <c r="C48" s="8" t="s">
        <v>108</v>
      </c>
      <c r="D48" s="12"/>
      <c r="E48" s="49"/>
      <c r="F48" s="55">
        <v>0</v>
      </c>
      <c r="G48" s="13">
        <v>0</v>
      </c>
    </row>
    <row r="49" spans="1:7" ht="12.75" x14ac:dyDescent="0.2">
      <c r="A49" s="6"/>
      <c r="B49" s="7"/>
      <c r="C49" s="14"/>
      <c r="D49" s="15"/>
      <c r="E49" s="47"/>
      <c r="F49" s="53"/>
      <c r="G49" s="5"/>
    </row>
    <row r="50" spans="1:7" ht="12.75" x14ac:dyDescent="0.2">
      <c r="A50" s="16"/>
      <c r="B50" s="17"/>
      <c r="C50" s="8" t="s">
        <v>110</v>
      </c>
      <c r="D50" s="9"/>
      <c r="E50" s="48"/>
      <c r="F50" s="54"/>
      <c r="G50" s="10"/>
    </row>
    <row r="51" spans="1:7" ht="12.75" x14ac:dyDescent="0.2">
      <c r="A51" s="18"/>
      <c r="B51" s="19"/>
      <c r="C51" s="8" t="s">
        <v>108</v>
      </c>
      <c r="D51" s="20"/>
      <c r="E51" s="50"/>
      <c r="F51" s="56">
        <v>0</v>
      </c>
      <c r="G51" s="21">
        <v>0</v>
      </c>
    </row>
    <row r="52" spans="1:7" ht="12.75" x14ac:dyDescent="0.2">
      <c r="A52" s="18"/>
      <c r="B52" s="19"/>
      <c r="C52" s="14"/>
      <c r="D52" s="22"/>
      <c r="E52" s="51"/>
      <c r="F52" s="57"/>
      <c r="G52" s="23"/>
    </row>
    <row r="53" spans="1:7" ht="12.75" x14ac:dyDescent="0.2">
      <c r="A53" s="1"/>
      <c r="B53" s="2"/>
      <c r="C53" s="8" t="s">
        <v>112</v>
      </c>
      <c r="D53" s="9"/>
      <c r="E53" s="48"/>
      <c r="F53" s="54"/>
      <c r="G53" s="10"/>
    </row>
    <row r="54" spans="1:7" ht="12.75" x14ac:dyDescent="0.2">
      <c r="A54" s="1"/>
      <c r="B54" s="2"/>
      <c r="C54" s="8" t="s">
        <v>108</v>
      </c>
      <c r="D54" s="12"/>
      <c r="E54" s="49"/>
      <c r="F54" s="55">
        <v>0</v>
      </c>
      <c r="G54" s="13">
        <v>0</v>
      </c>
    </row>
    <row r="55" spans="1:7" ht="12.75" x14ac:dyDescent="0.2">
      <c r="A55" s="1"/>
      <c r="B55" s="2"/>
      <c r="C55" s="14"/>
      <c r="D55" s="4"/>
      <c r="E55" s="47"/>
      <c r="F55" s="53"/>
      <c r="G55" s="5"/>
    </row>
    <row r="56" spans="1:7" ht="12.75" x14ac:dyDescent="0.2">
      <c r="A56" s="1"/>
      <c r="B56" s="2"/>
      <c r="C56" s="8" t="s">
        <v>113</v>
      </c>
      <c r="D56" s="9"/>
      <c r="E56" s="48"/>
      <c r="F56" s="54"/>
      <c r="G56" s="10"/>
    </row>
    <row r="57" spans="1:7" ht="12.75" x14ac:dyDescent="0.2">
      <c r="A57" s="1"/>
      <c r="B57" s="2"/>
      <c r="C57" s="8" t="s">
        <v>108</v>
      </c>
      <c r="D57" s="12"/>
      <c r="E57" s="49"/>
      <c r="F57" s="55">
        <v>0</v>
      </c>
      <c r="G57" s="13">
        <v>0</v>
      </c>
    </row>
    <row r="58" spans="1:7" ht="12.75" x14ac:dyDescent="0.2">
      <c r="A58" s="1"/>
      <c r="B58" s="2"/>
      <c r="C58" s="14"/>
      <c r="D58" s="4"/>
      <c r="E58" s="47"/>
      <c r="F58" s="53"/>
      <c r="G58" s="5"/>
    </row>
    <row r="59" spans="1:7" ht="12.75" x14ac:dyDescent="0.2">
      <c r="A59" s="1"/>
      <c r="B59" s="2"/>
      <c r="C59" s="8" t="s">
        <v>114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1"/>
      <c r="B61" s="2"/>
      <c r="C61" s="14"/>
      <c r="D61" s="4"/>
      <c r="E61" s="47"/>
      <c r="F61" s="53"/>
      <c r="G61" s="5"/>
    </row>
    <row r="62" spans="1:7" ht="25.5" x14ac:dyDescent="0.2">
      <c r="A62" s="6"/>
      <c r="B62" s="7"/>
      <c r="C62" s="24" t="s">
        <v>115</v>
      </c>
      <c r="D62" s="25"/>
      <c r="E62" s="49"/>
      <c r="F62" s="55">
        <v>55638.216158499999</v>
      </c>
      <c r="G62" s="13">
        <v>0.96128972470013752</v>
      </c>
    </row>
    <row r="63" spans="1:7" ht="12.75" x14ac:dyDescent="0.2">
      <c r="A63" s="1"/>
      <c r="B63" s="2"/>
      <c r="C63" s="11"/>
      <c r="D63" s="4"/>
      <c r="E63" s="47"/>
      <c r="F63" s="53"/>
      <c r="G63" s="5"/>
    </row>
    <row r="64" spans="1:7" ht="12.75" x14ac:dyDescent="0.2">
      <c r="A64" s="1"/>
      <c r="B64" s="2"/>
      <c r="C64" s="3" t="s">
        <v>116</v>
      </c>
      <c r="D64" s="4"/>
      <c r="E64" s="47"/>
      <c r="F64" s="53"/>
      <c r="G64" s="5"/>
    </row>
    <row r="65" spans="1:7" ht="25.5" x14ac:dyDescent="0.2">
      <c r="A65" s="1"/>
      <c r="B65" s="2"/>
      <c r="C65" s="8" t="s">
        <v>10</v>
      </c>
      <c r="D65" s="9"/>
      <c r="E65" s="48"/>
      <c r="F65" s="54"/>
      <c r="G65" s="10"/>
    </row>
    <row r="66" spans="1:7" ht="12.75" x14ac:dyDescent="0.2">
      <c r="A66" s="6"/>
      <c r="B66" s="7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6"/>
      <c r="B67" s="7"/>
      <c r="C67" s="14"/>
      <c r="D67" s="4"/>
      <c r="E67" s="47"/>
      <c r="F67" s="53"/>
      <c r="G67" s="5"/>
    </row>
    <row r="68" spans="1:7" ht="12.75" x14ac:dyDescent="0.2">
      <c r="A68" s="1"/>
      <c r="B68" s="26"/>
      <c r="C68" s="8" t="s">
        <v>117</v>
      </c>
      <c r="D68" s="9"/>
      <c r="E68" s="48"/>
      <c r="F68" s="54"/>
      <c r="G68" s="10"/>
    </row>
    <row r="69" spans="1:7" ht="12.75" x14ac:dyDescent="0.2">
      <c r="A69" s="6"/>
      <c r="B69" s="7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6"/>
      <c r="B70" s="7"/>
      <c r="C70" s="14"/>
      <c r="D70" s="4"/>
      <c r="E70" s="47"/>
      <c r="F70" s="59"/>
      <c r="G70" s="28"/>
    </row>
    <row r="71" spans="1:7" ht="12.75" x14ac:dyDescent="0.2">
      <c r="A71" s="1"/>
      <c r="B71" s="2"/>
      <c r="C71" s="8" t="s">
        <v>118</v>
      </c>
      <c r="D71" s="9"/>
      <c r="E71" s="48"/>
      <c r="F71" s="54"/>
      <c r="G71" s="10"/>
    </row>
    <row r="72" spans="1:7" ht="12.75" x14ac:dyDescent="0.2">
      <c r="A72" s="6"/>
      <c r="B72" s="7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1"/>
      <c r="B73" s="2"/>
      <c r="C73" s="14"/>
      <c r="D73" s="4"/>
      <c r="E73" s="47"/>
      <c r="F73" s="53"/>
      <c r="G73" s="5"/>
    </row>
    <row r="74" spans="1:7" ht="25.5" x14ac:dyDescent="0.2">
      <c r="A74" s="1"/>
      <c r="B74" s="26"/>
      <c r="C74" s="8" t="s">
        <v>119</v>
      </c>
      <c r="D74" s="9"/>
      <c r="E74" s="48"/>
      <c r="F74" s="54"/>
      <c r="G74" s="10"/>
    </row>
    <row r="75" spans="1:7" ht="12.75" x14ac:dyDescent="0.2">
      <c r="A75" s="6"/>
      <c r="B75" s="7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6"/>
      <c r="B76" s="7"/>
      <c r="C76" s="14"/>
      <c r="D76" s="4"/>
      <c r="E76" s="47"/>
      <c r="F76" s="53"/>
      <c r="G76" s="5"/>
    </row>
    <row r="77" spans="1:7" ht="12.75" x14ac:dyDescent="0.2">
      <c r="A77" s="6"/>
      <c r="B77" s="7"/>
      <c r="C77" s="29" t="s">
        <v>120</v>
      </c>
      <c r="D77" s="25"/>
      <c r="E77" s="49"/>
      <c r="F77" s="55">
        <v>0</v>
      </c>
      <c r="G77" s="13">
        <v>0</v>
      </c>
    </row>
    <row r="78" spans="1:7" ht="12.75" x14ac:dyDescent="0.2">
      <c r="A78" s="6"/>
      <c r="B78" s="7"/>
      <c r="C78" s="11"/>
      <c r="D78" s="4"/>
      <c r="E78" s="47"/>
      <c r="F78" s="53"/>
      <c r="G78" s="5"/>
    </row>
    <row r="79" spans="1:7" ht="12.75" x14ac:dyDescent="0.2">
      <c r="A79" s="1"/>
      <c r="B79" s="2"/>
      <c r="C79" s="3" t="s">
        <v>121</v>
      </c>
      <c r="D79" s="4"/>
      <c r="E79" s="47"/>
      <c r="F79" s="53"/>
      <c r="G79" s="5"/>
    </row>
    <row r="80" spans="1:7" ht="12.75" x14ac:dyDescent="0.2">
      <c r="A80" s="6"/>
      <c r="B80" s="7"/>
      <c r="C80" s="8" t="s">
        <v>122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25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7"/>
      <c r="E82" s="47"/>
      <c r="F82" s="53"/>
      <c r="G82" s="5"/>
    </row>
    <row r="83" spans="1:7" ht="12.75" x14ac:dyDescent="0.2">
      <c r="A83" s="6"/>
      <c r="B83" s="7"/>
      <c r="C83" s="8" t="s">
        <v>123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25"/>
      <c r="E84" s="49"/>
      <c r="F84" s="55">
        <v>0</v>
      </c>
      <c r="G84" s="13">
        <v>0</v>
      </c>
    </row>
    <row r="85" spans="1:7" ht="12.75" x14ac:dyDescent="0.2">
      <c r="A85" s="6"/>
      <c r="B85" s="7"/>
      <c r="C85" s="14"/>
      <c r="D85" s="7"/>
      <c r="E85" s="47"/>
      <c r="F85" s="53"/>
      <c r="G85" s="5"/>
    </row>
    <row r="86" spans="1:7" ht="12.75" x14ac:dyDescent="0.2">
      <c r="A86" s="6"/>
      <c r="B86" s="7"/>
      <c r="C86" s="8" t="s">
        <v>124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25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7"/>
      <c r="E88" s="47"/>
      <c r="F88" s="53"/>
      <c r="G88" s="5"/>
    </row>
    <row r="89" spans="1:7" ht="12.75" x14ac:dyDescent="0.2">
      <c r="A89" s="6"/>
      <c r="B89" s="7"/>
      <c r="C89" s="8" t="s">
        <v>125</v>
      </c>
      <c r="D89" s="9"/>
      <c r="E89" s="48"/>
      <c r="F89" s="54"/>
      <c r="G89" s="10"/>
    </row>
    <row r="90" spans="1:7" ht="12.75" x14ac:dyDescent="0.2">
      <c r="A90" s="6">
        <v>1</v>
      </c>
      <c r="B90" s="7"/>
      <c r="C90" s="11" t="s">
        <v>126</v>
      </c>
      <c r="D90" s="15"/>
      <c r="E90" s="47"/>
      <c r="F90" s="53">
        <v>539.62453989999995</v>
      </c>
      <c r="G90" s="5">
        <v>9.3233673043031338E-3</v>
      </c>
    </row>
    <row r="91" spans="1:7" ht="12.75" x14ac:dyDescent="0.2">
      <c r="A91" s="6"/>
      <c r="B91" s="7"/>
      <c r="C91" s="8" t="s">
        <v>108</v>
      </c>
      <c r="D91" s="25"/>
      <c r="E91" s="49"/>
      <c r="F91" s="55">
        <v>539.62453989999995</v>
      </c>
      <c r="G91" s="13">
        <v>9.3233673043031338E-3</v>
      </c>
    </row>
    <row r="92" spans="1:7" ht="12.75" x14ac:dyDescent="0.2">
      <c r="A92" s="6"/>
      <c r="B92" s="7"/>
      <c r="C92" s="14"/>
      <c r="D92" s="7"/>
      <c r="E92" s="47"/>
      <c r="F92" s="53"/>
      <c r="G92" s="5"/>
    </row>
    <row r="93" spans="1:7" ht="25.5" x14ac:dyDescent="0.2">
      <c r="A93" s="6"/>
      <c r="B93" s="7"/>
      <c r="C93" s="24" t="s">
        <v>127</v>
      </c>
      <c r="D93" s="25"/>
      <c r="E93" s="49"/>
      <c r="F93" s="55">
        <v>539.62453989999995</v>
      </c>
      <c r="G93" s="13">
        <v>9.3233673043031338E-3</v>
      </c>
    </row>
    <row r="94" spans="1:7" ht="12.75" x14ac:dyDescent="0.2">
      <c r="A94" s="6"/>
      <c r="B94" s="7"/>
      <c r="C94" s="30"/>
      <c r="D94" s="7"/>
      <c r="E94" s="47"/>
      <c r="F94" s="53"/>
      <c r="G94" s="5"/>
    </row>
    <row r="95" spans="1:7" ht="12.75" x14ac:dyDescent="0.2">
      <c r="A95" s="1"/>
      <c r="B95" s="2"/>
      <c r="C95" s="3" t="s">
        <v>128</v>
      </c>
      <c r="D95" s="4"/>
      <c r="E95" s="47"/>
      <c r="F95" s="53"/>
      <c r="G95" s="5"/>
    </row>
    <row r="96" spans="1:7" ht="25.5" x14ac:dyDescent="0.2">
      <c r="A96" s="6"/>
      <c r="B96" s="7"/>
      <c r="C96" s="8" t="s">
        <v>129</v>
      </c>
      <c r="D96" s="9"/>
      <c r="E96" s="48"/>
      <c r="F96" s="54"/>
      <c r="G96" s="10"/>
    </row>
    <row r="97" spans="1:9" ht="25.5" x14ac:dyDescent="0.2">
      <c r="A97" s="6">
        <v>1</v>
      </c>
      <c r="B97" s="7" t="s">
        <v>130</v>
      </c>
      <c r="C97" s="11" t="s">
        <v>131</v>
      </c>
      <c r="D97" s="15"/>
      <c r="E97" s="47">
        <v>2032287.9750000001</v>
      </c>
      <c r="F97" s="53">
        <v>800.95517526699996</v>
      </c>
      <c r="G97" s="5">
        <v>1.3838509447106658E-2</v>
      </c>
    </row>
    <row r="98" spans="1:9" ht="12.75" x14ac:dyDescent="0.2">
      <c r="A98" s="6"/>
      <c r="B98" s="7"/>
      <c r="C98" s="8" t="s">
        <v>108</v>
      </c>
      <c r="D98" s="25"/>
      <c r="E98" s="49"/>
      <c r="F98" s="55">
        <v>800.95517526699996</v>
      </c>
      <c r="G98" s="13">
        <v>1.3838509447106658E-2</v>
      </c>
    </row>
    <row r="99" spans="1:9" ht="12.75" x14ac:dyDescent="0.2">
      <c r="A99" s="6"/>
      <c r="B99" s="7"/>
      <c r="C99" s="14"/>
      <c r="D99" s="7"/>
      <c r="E99" s="47"/>
      <c r="F99" s="53"/>
      <c r="G99" s="5"/>
    </row>
    <row r="100" spans="1:9" ht="12.75" x14ac:dyDescent="0.2">
      <c r="A100" s="1"/>
      <c r="B100" s="2"/>
      <c r="C100" s="3" t="s">
        <v>132</v>
      </c>
      <c r="D100" s="4"/>
      <c r="E100" s="47"/>
      <c r="F100" s="53"/>
      <c r="G100" s="5"/>
    </row>
    <row r="101" spans="1:9" ht="25.5" x14ac:dyDescent="0.2">
      <c r="A101" s="6"/>
      <c r="B101" s="7"/>
      <c r="C101" s="8" t="s">
        <v>133</v>
      </c>
      <c r="D101" s="9"/>
      <c r="E101" s="48"/>
      <c r="F101" s="54"/>
      <c r="G101" s="10"/>
    </row>
    <row r="102" spans="1:9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9" ht="12.75" x14ac:dyDescent="0.2">
      <c r="A103" s="6"/>
      <c r="B103" s="7"/>
      <c r="C103" s="14"/>
      <c r="D103" s="7"/>
      <c r="E103" s="47"/>
      <c r="F103" s="53"/>
      <c r="G103" s="5"/>
    </row>
    <row r="104" spans="1:9" ht="25.5" x14ac:dyDescent="0.2">
      <c r="A104" s="6"/>
      <c r="B104" s="7"/>
      <c r="C104" s="8" t="s">
        <v>134</v>
      </c>
      <c r="D104" s="9"/>
      <c r="E104" s="48"/>
      <c r="F104" s="54"/>
      <c r="G104" s="10"/>
    </row>
    <row r="105" spans="1:9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9" ht="12.75" x14ac:dyDescent="0.2">
      <c r="A106" s="6"/>
      <c r="B106" s="7"/>
      <c r="C106" s="14"/>
      <c r="D106" s="7"/>
      <c r="E106" s="47"/>
      <c r="F106" s="59"/>
      <c r="G106" s="28"/>
    </row>
    <row r="107" spans="1:9" ht="25.5" x14ac:dyDescent="0.2">
      <c r="A107" s="6"/>
      <c r="B107" s="7"/>
      <c r="C107" s="30" t="s">
        <v>136</v>
      </c>
      <c r="D107" s="7"/>
      <c r="E107" s="47"/>
      <c r="F107" s="59">
        <v>899.92136306999998</v>
      </c>
      <c r="G107" s="28">
        <v>1.5548398548452944E-2</v>
      </c>
    </row>
    <row r="108" spans="1:9" ht="12.75" x14ac:dyDescent="0.2">
      <c r="A108" s="6"/>
      <c r="B108" s="7"/>
      <c r="C108" s="31" t="s">
        <v>137</v>
      </c>
      <c r="D108" s="12"/>
      <c r="E108" s="49"/>
      <c r="F108" s="55">
        <v>57878.717236737</v>
      </c>
      <c r="G108" s="13">
        <v>1.0000000000000002</v>
      </c>
      <c r="I108" s="140"/>
    </row>
    <row r="109" spans="1:9" ht="15.95" customHeight="1" x14ac:dyDescent="0.2">
      <c r="F109" s="140"/>
    </row>
    <row r="110" spans="1:9" ht="12.75" x14ac:dyDescent="0.2">
      <c r="B110" s="362"/>
      <c r="C110" s="362"/>
      <c r="D110" s="362"/>
      <c r="E110" s="362"/>
      <c r="F110" s="362"/>
    </row>
    <row r="111" spans="1:9" ht="12.75" x14ac:dyDescent="0.2">
      <c r="B111" s="362"/>
      <c r="C111" s="362"/>
      <c r="D111" s="362"/>
      <c r="E111" s="362"/>
      <c r="F111" s="362"/>
    </row>
    <row r="113" spans="2:4" ht="12.75" x14ac:dyDescent="0.2">
      <c r="B113" s="37" t="s">
        <v>139</v>
      </c>
      <c r="C113" s="38"/>
      <c r="D113" s="39"/>
    </row>
    <row r="114" spans="2:4" ht="12.75" x14ac:dyDescent="0.2">
      <c r="B114" s="40" t="s">
        <v>140</v>
      </c>
      <c r="C114" s="41"/>
      <c r="D114" s="65" t="s">
        <v>141</v>
      </c>
    </row>
    <row r="115" spans="2:4" ht="12.75" x14ac:dyDescent="0.2">
      <c r="B115" s="40" t="s">
        <v>142</v>
      </c>
      <c r="C115" s="41"/>
      <c r="D115" s="65" t="s">
        <v>141</v>
      </c>
    </row>
    <row r="116" spans="2:4" ht="12.75" x14ac:dyDescent="0.2">
      <c r="B116" s="42" t="s">
        <v>143</v>
      </c>
      <c r="C116" s="41"/>
      <c r="D116" s="43"/>
    </row>
    <row r="117" spans="2:4" ht="25.5" customHeight="1" x14ac:dyDescent="0.2">
      <c r="B117" s="43"/>
      <c r="C117" s="33" t="s">
        <v>144</v>
      </c>
      <c r="D117" s="34" t="s">
        <v>145</v>
      </c>
    </row>
    <row r="118" spans="2:4" ht="12.75" customHeight="1" x14ac:dyDescent="0.2">
      <c r="B118" s="60" t="s">
        <v>146</v>
      </c>
      <c r="C118" s="61" t="s">
        <v>147</v>
      </c>
      <c r="D118" s="61" t="s">
        <v>148</v>
      </c>
    </row>
    <row r="119" spans="2:4" ht="12.75" x14ac:dyDescent="0.2">
      <c r="B119" s="43" t="s">
        <v>149</v>
      </c>
      <c r="C119" s="44">
        <v>33.615200000000002</v>
      </c>
      <c r="D119" s="44">
        <v>36.054699999999997</v>
      </c>
    </row>
    <row r="120" spans="2:4" ht="12.75" x14ac:dyDescent="0.2">
      <c r="B120" s="43" t="s">
        <v>150</v>
      </c>
      <c r="C120" s="44">
        <v>18.179500000000001</v>
      </c>
      <c r="D120" s="44">
        <v>19.498799999999999</v>
      </c>
    </row>
    <row r="121" spans="2:4" ht="12.75" x14ac:dyDescent="0.2">
      <c r="B121" s="43" t="s">
        <v>151</v>
      </c>
      <c r="C121" s="44">
        <v>32.161000000000001</v>
      </c>
      <c r="D121" s="44">
        <v>34.469000000000001</v>
      </c>
    </row>
    <row r="122" spans="2:4" ht="12.75" x14ac:dyDescent="0.2">
      <c r="B122" s="43" t="s">
        <v>152</v>
      </c>
      <c r="C122" s="44">
        <v>17.127600000000001</v>
      </c>
      <c r="D122" s="44">
        <v>18.3567</v>
      </c>
    </row>
    <row r="124" spans="2:4" ht="12.75" x14ac:dyDescent="0.2">
      <c r="B124" s="62" t="s">
        <v>153</v>
      </c>
      <c r="C124" s="45"/>
      <c r="D124" s="63" t="s">
        <v>141</v>
      </c>
    </row>
    <row r="125" spans="2:4" ht="24.75" customHeight="1" x14ac:dyDescent="0.2">
      <c r="B125" s="64"/>
      <c r="C125" s="64"/>
    </row>
    <row r="126" spans="2:4" ht="15" x14ac:dyDescent="0.25">
      <c r="B126" s="66"/>
      <c r="C126" s="68"/>
      <c r="D126"/>
    </row>
    <row r="128" spans="2:4" ht="12.75" x14ac:dyDescent="0.2">
      <c r="B128" s="42" t="s">
        <v>155</v>
      </c>
      <c r="C128" s="41"/>
      <c r="D128" s="67" t="s">
        <v>141</v>
      </c>
    </row>
    <row r="129" spans="2:4" ht="12.75" x14ac:dyDescent="0.2">
      <c r="B129" s="42" t="s">
        <v>156</v>
      </c>
      <c r="C129" s="41"/>
      <c r="D129" s="67" t="s">
        <v>141</v>
      </c>
    </row>
    <row r="130" spans="2:4" ht="12.75" x14ac:dyDescent="0.2">
      <c r="B130" s="42" t="s">
        <v>157</v>
      </c>
      <c r="C130" s="41"/>
      <c r="D130" s="46">
        <v>0.87330762927923633</v>
      </c>
    </row>
    <row r="131" spans="2:4" ht="12.75" x14ac:dyDescent="0.2">
      <c r="B131" s="42" t="s">
        <v>158</v>
      </c>
      <c r="C131" s="41"/>
      <c r="D131" s="46" t="s">
        <v>141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451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71</v>
      </c>
      <c r="C7" s="11" t="s">
        <v>72</v>
      </c>
      <c r="D7" s="2" t="s">
        <v>13</v>
      </c>
      <c r="E7" s="47">
        <v>75686</v>
      </c>
      <c r="F7" s="53">
        <v>655.97056199999997</v>
      </c>
      <c r="G7" s="5">
        <v>4.0474100999999998E-2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100000</v>
      </c>
      <c r="F8" s="53">
        <v>595.9</v>
      </c>
      <c r="G8" s="5">
        <v>3.6767682000000003E-2</v>
      </c>
    </row>
    <row r="9" spans="1:7" ht="12.75" x14ac:dyDescent="0.2">
      <c r="A9" s="6">
        <v>3</v>
      </c>
      <c r="B9" s="7" t="s">
        <v>188</v>
      </c>
      <c r="C9" s="11" t="s">
        <v>189</v>
      </c>
      <c r="D9" s="2" t="s">
        <v>16</v>
      </c>
      <c r="E9" s="47">
        <v>271808</v>
      </c>
      <c r="F9" s="53">
        <v>556.39097600000002</v>
      </c>
      <c r="G9" s="5">
        <v>3.4329932000000001E-2</v>
      </c>
    </row>
    <row r="10" spans="1:7" ht="25.5" x14ac:dyDescent="0.2">
      <c r="A10" s="6">
        <v>4</v>
      </c>
      <c r="B10" s="7" t="s">
        <v>200</v>
      </c>
      <c r="C10" s="11" t="s">
        <v>201</v>
      </c>
      <c r="D10" s="2" t="s">
        <v>169</v>
      </c>
      <c r="E10" s="47">
        <v>94926</v>
      </c>
      <c r="F10" s="53">
        <v>506.80991399999999</v>
      </c>
      <c r="G10" s="5">
        <v>3.1270725999999999E-2</v>
      </c>
    </row>
    <row r="11" spans="1:7" ht="25.5" x14ac:dyDescent="0.2">
      <c r="A11" s="6">
        <v>5</v>
      </c>
      <c r="B11" s="7" t="s">
        <v>202</v>
      </c>
      <c r="C11" s="11" t="s">
        <v>859</v>
      </c>
      <c r="D11" s="2" t="s">
        <v>63</v>
      </c>
      <c r="E11" s="47">
        <v>20924</v>
      </c>
      <c r="F11" s="53">
        <v>431.43195600000001</v>
      </c>
      <c r="G11" s="5">
        <v>2.6619823000000001E-2</v>
      </c>
    </row>
    <row r="12" spans="1:7" ht="25.5" x14ac:dyDescent="0.2">
      <c r="A12" s="6">
        <v>6</v>
      </c>
      <c r="B12" s="7" t="s">
        <v>170</v>
      </c>
      <c r="C12" s="11" t="s">
        <v>171</v>
      </c>
      <c r="D12" s="2" t="s">
        <v>22</v>
      </c>
      <c r="E12" s="47">
        <v>77404</v>
      </c>
      <c r="F12" s="53">
        <v>421.30997200000002</v>
      </c>
      <c r="G12" s="5">
        <v>2.5995285999999999E-2</v>
      </c>
    </row>
    <row r="13" spans="1:7" ht="25.5" x14ac:dyDescent="0.2">
      <c r="A13" s="6">
        <v>7</v>
      </c>
      <c r="B13" s="7" t="s">
        <v>54</v>
      </c>
      <c r="C13" s="11" t="s">
        <v>55</v>
      </c>
      <c r="D13" s="2" t="s">
        <v>22</v>
      </c>
      <c r="E13" s="47">
        <v>220000</v>
      </c>
      <c r="F13" s="53">
        <v>418.22</v>
      </c>
      <c r="G13" s="5">
        <v>2.5804631000000001E-2</v>
      </c>
    </row>
    <row r="14" spans="1:7" ht="25.5" x14ac:dyDescent="0.2">
      <c r="A14" s="6">
        <v>8</v>
      </c>
      <c r="B14" s="7" t="s">
        <v>64</v>
      </c>
      <c r="C14" s="11" t="s">
        <v>65</v>
      </c>
      <c r="D14" s="2" t="s">
        <v>19</v>
      </c>
      <c r="E14" s="47">
        <v>326826</v>
      </c>
      <c r="F14" s="53">
        <v>414.74219399999998</v>
      </c>
      <c r="G14" s="5">
        <v>2.5590047000000001E-2</v>
      </c>
    </row>
    <row r="15" spans="1:7" ht="25.5" x14ac:dyDescent="0.2">
      <c r="A15" s="6">
        <v>9</v>
      </c>
      <c r="B15" s="7" t="s">
        <v>34</v>
      </c>
      <c r="C15" s="11" t="s">
        <v>35</v>
      </c>
      <c r="D15" s="2" t="s">
        <v>19</v>
      </c>
      <c r="E15" s="47">
        <v>350000</v>
      </c>
      <c r="F15" s="53">
        <v>394.97500000000002</v>
      </c>
      <c r="G15" s="5">
        <v>2.4370388999999999E-2</v>
      </c>
    </row>
    <row r="16" spans="1:7" ht="51" x14ac:dyDescent="0.2">
      <c r="A16" s="6">
        <v>10</v>
      </c>
      <c r="B16" s="7" t="s">
        <v>252</v>
      </c>
      <c r="C16" s="11" t="s">
        <v>253</v>
      </c>
      <c r="D16" s="2" t="s">
        <v>244</v>
      </c>
      <c r="E16" s="47">
        <v>163724</v>
      </c>
      <c r="F16" s="53">
        <v>389.908706</v>
      </c>
      <c r="G16" s="5">
        <v>2.4057794E-2</v>
      </c>
    </row>
    <row r="17" spans="1:7" ht="25.5" x14ac:dyDescent="0.2">
      <c r="A17" s="6">
        <v>11</v>
      </c>
      <c r="B17" s="7" t="s">
        <v>29</v>
      </c>
      <c r="C17" s="11" t="s">
        <v>30</v>
      </c>
      <c r="D17" s="2" t="s">
        <v>22</v>
      </c>
      <c r="E17" s="47">
        <v>66104</v>
      </c>
      <c r="F17" s="53">
        <v>388.19574</v>
      </c>
      <c r="G17" s="5">
        <v>2.3952101999999999E-2</v>
      </c>
    </row>
    <row r="18" spans="1:7" ht="12.75" x14ac:dyDescent="0.2">
      <c r="A18" s="6">
        <v>12</v>
      </c>
      <c r="B18" s="7" t="s">
        <v>198</v>
      </c>
      <c r="C18" s="11" t="s">
        <v>199</v>
      </c>
      <c r="D18" s="2" t="s">
        <v>174</v>
      </c>
      <c r="E18" s="47">
        <v>92049</v>
      </c>
      <c r="F18" s="53">
        <v>383.01588900000002</v>
      </c>
      <c r="G18" s="5">
        <v>2.3632499000000001E-2</v>
      </c>
    </row>
    <row r="19" spans="1:7" ht="25.5" x14ac:dyDescent="0.2">
      <c r="A19" s="6">
        <v>13</v>
      </c>
      <c r="B19" s="7" t="s">
        <v>190</v>
      </c>
      <c r="C19" s="11" t="s">
        <v>191</v>
      </c>
      <c r="D19" s="2" t="s">
        <v>22</v>
      </c>
      <c r="E19" s="47">
        <v>109488</v>
      </c>
      <c r="F19" s="53">
        <v>376.58397600000001</v>
      </c>
      <c r="G19" s="5">
        <v>2.3235643E-2</v>
      </c>
    </row>
    <row r="20" spans="1:7" ht="25.5" x14ac:dyDescent="0.2">
      <c r="A20" s="6">
        <v>14</v>
      </c>
      <c r="B20" s="7" t="s">
        <v>452</v>
      </c>
      <c r="C20" s="11" t="s">
        <v>453</v>
      </c>
      <c r="D20" s="2" t="s">
        <v>63</v>
      </c>
      <c r="E20" s="47">
        <v>246500</v>
      </c>
      <c r="F20" s="53">
        <v>375.78924999999998</v>
      </c>
      <c r="G20" s="5">
        <v>2.3186608000000001E-2</v>
      </c>
    </row>
    <row r="21" spans="1:7" ht="12.75" x14ac:dyDescent="0.2">
      <c r="A21" s="6">
        <v>15</v>
      </c>
      <c r="B21" s="7" t="s">
        <v>454</v>
      </c>
      <c r="C21" s="11" t="s">
        <v>455</v>
      </c>
      <c r="D21" s="2" t="s">
        <v>187</v>
      </c>
      <c r="E21" s="47">
        <v>45800</v>
      </c>
      <c r="F21" s="53">
        <v>375.78899999999999</v>
      </c>
      <c r="G21" s="5">
        <v>2.3186591999999999E-2</v>
      </c>
    </row>
    <row r="22" spans="1:7" ht="25.5" x14ac:dyDescent="0.2">
      <c r="A22" s="6">
        <v>16</v>
      </c>
      <c r="B22" s="7" t="s">
        <v>26</v>
      </c>
      <c r="C22" s="11" t="s">
        <v>27</v>
      </c>
      <c r="D22" s="2" t="s">
        <v>28</v>
      </c>
      <c r="E22" s="47">
        <v>76571</v>
      </c>
      <c r="F22" s="53">
        <v>360.45798250000001</v>
      </c>
      <c r="G22" s="5">
        <v>2.2240652E-2</v>
      </c>
    </row>
    <row r="23" spans="1:7" ht="25.5" x14ac:dyDescent="0.2">
      <c r="A23" s="6">
        <v>17</v>
      </c>
      <c r="B23" s="7" t="s">
        <v>50</v>
      </c>
      <c r="C23" s="11" t="s">
        <v>51</v>
      </c>
      <c r="D23" s="2" t="s">
        <v>22</v>
      </c>
      <c r="E23" s="47">
        <v>51448</v>
      </c>
      <c r="F23" s="53">
        <v>353.57637999999997</v>
      </c>
      <c r="G23" s="5">
        <v>2.1816049000000001E-2</v>
      </c>
    </row>
    <row r="24" spans="1:7" ht="12.75" x14ac:dyDescent="0.2">
      <c r="A24" s="6">
        <v>18</v>
      </c>
      <c r="B24" s="7" t="s">
        <v>172</v>
      </c>
      <c r="C24" s="11" t="s">
        <v>173</v>
      </c>
      <c r="D24" s="2" t="s">
        <v>174</v>
      </c>
      <c r="E24" s="47">
        <v>101134</v>
      </c>
      <c r="F24" s="53">
        <v>351.74405200000001</v>
      </c>
      <c r="G24" s="5">
        <v>2.1702993E-2</v>
      </c>
    </row>
    <row r="25" spans="1:7" ht="25.5" x14ac:dyDescent="0.2">
      <c r="A25" s="6">
        <v>19</v>
      </c>
      <c r="B25" s="7" t="s">
        <v>61</v>
      </c>
      <c r="C25" s="11" t="s">
        <v>62</v>
      </c>
      <c r="D25" s="2" t="s">
        <v>63</v>
      </c>
      <c r="E25" s="47">
        <v>49957</v>
      </c>
      <c r="F25" s="53">
        <v>338.658503</v>
      </c>
      <c r="G25" s="5">
        <v>2.08956E-2</v>
      </c>
    </row>
    <row r="26" spans="1:7" ht="25.5" x14ac:dyDescent="0.2">
      <c r="A26" s="6">
        <v>20</v>
      </c>
      <c r="B26" s="7" t="s">
        <v>162</v>
      </c>
      <c r="C26" s="11" t="s">
        <v>163</v>
      </c>
      <c r="D26" s="2" t="s">
        <v>164</v>
      </c>
      <c r="E26" s="47">
        <v>47349</v>
      </c>
      <c r="F26" s="53">
        <v>335.04152399999998</v>
      </c>
      <c r="G26" s="5">
        <v>2.0672428E-2</v>
      </c>
    </row>
    <row r="27" spans="1:7" ht="12.75" x14ac:dyDescent="0.2">
      <c r="A27" s="6">
        <v>21</v>
      </c>
      <c r="B27" s="7" t="s">
        <v>456</v>
      </c>
      <c r="C27" s="11" t="s">
        <v>457</v>
      </c>
      <c r="D27" s="2" t="s">
        <v>317</v>
      </c>
      <c r="E27" s="47">
        <v>129791</v>
      </c>
      <c r="F27" s="53">
        <v>333.30328800000001</v>
      </c>
      <c r="G27" s="5">
        <v>2.0565177E-2</v>
      </c>
    </row>
    <row r="28" spans="1:7" ht="12.75" x14ac:dyDescent="0.2">
      <c r="A28" s="6">
        <v>22</v>
      </c>
      <c r="B28" s="7" t="s">
        <v>309</v>
      </c>
      <c r="C28" s="11" t="s">
        <v>310</v>
      </c>
      <c r="D28" s="2" t="s">
        <v>182</v>
      </c>
      <c r="E28" s="47">
        <v>11524</v>
      </c>
      <c r="F28" s="53">
        <v>333.13002999999998</v>
      </c>
      <c r="G28" s="5">
        <v>2.0554487E-2</v>
      </c>
    </row>
    <row r="29" spans="1:7" ht="12.75" x14ac:dyDescent="0.2">
      <c r="A29" s="6">
        <v>23</v>
      </c>
      <c r="B29" s="7" t="s">
        <v>458</v>
      </c>
      <c r="C29" s="11" t="s">
        <v>459</v>
      </c>
      <c r="D29" s="2" t="s">
        <v>174</v>
      </c>
      <c r="E29" s="47">
        <v>64096</v>
      </c>
      <c r="F29" s="53">
        <v>323.04383999999999</v>
      </c>
      <c r="G29" s="5">
        <v>1.9932157999999998E-2</v>
      </c>
    </row>
    <row r="30" spans="1:7" ht="25.5" x14ac:dyDescent="0.2">
      <c r="A30" s="6">
        <v>24</v>
      </c>
      <c r="B30" s="7" t="s">
        <v>192</v>
      </c>
      <c r="C30" s="11" t="s">
        <v>193</v>
      </c>
      <c r="D30" s="2" t="s">
        <v>25</v>
      </c>
      <c r="E30" s="47">
        <v>30064</v>
      </c>
      <c r="F30" s="53">
        <v>322.22595200000001</v>
      </c>
      <c r="G30" s="5">
        <v>1.9881693999999998E-2</v>
      </c>
    </row>
    <row r="31" spans="1:7" ht="25.5" x14ac:dyDescent="0.2">
      <c r="A31" s="6">
        <v>25</v>
      </c>
      <c r="B31" s="7" t="s">
        <v>95</v>
      </c>
      <c r="C31" s="11" t="s">
        <v>96</v>
      </c>
      <c r="D31" s="2" t="s">
        <v>22</v>
      </c>
      <c r="E31" s="47">
        <v>27059</v>
      </c>
      <c r="F31" s="53">
        <v>313.68145750000002</v>
      </c>
      <c r="G31" s="5">
        <v>1.9354488999999999E-2</v>
      </c>
    </row>
    <row r="32" spans="1:7" ht="12.75" x14ac:dyDescent="0.2">
      <c r="A32" s="6">
        <v>26</v>
      </c>
      <c r="B32" s="7" t="s">
        <v>196</v>
      </c>
      <c r="C32" s="11" t="s">
        <v>197</v>
      </c>
      <c r="D32" s="2" t="s">
        <v>174</v>
      </c>
      <c r="E32" s="47">
        <v>26290</v>
      </c>
      <c r="F32" s="53">
        <v>313.17962499999999</v>
      </c>
      <c r="G32" s="5">
        <v>1.9323525000000001E-2</v>
      </c>
    </row>
    <row r="33" spans="1:7" ht="12.75" x14ac:dyDescent="0.2">
      <c r="A33" s="6">
        <v>27</v>
      </c>
      <c r="B33" s="7" t="s">
        <v>460</v>
      </c>
      <c r="C33" s="11" t="s">
        <v>461</v>
      </c>
      <c r="D33" s="2" t="s">
        <v>174</v>
      </c>
      <c r="E33" s="47">
        <v>224739</v>
      </c>
      <c r="F33" s="53">
        <v>307.66769099999999</v>
      </c>
      <c r="G33" s="5">
        <v>1.8983433000000001E-2</v>
      </c>
    </row>
    <row r="34" spans="1:7" ht="12.75" x14ac:dyDescent="0.2">
      <c r="A34" s="6">
        <v>28</v>
      </c>
      <c r="B34" s="7" t="s">
        <v>58</v>
      </c>
      <c r="C34" s="11" t="s">
        <v>59</v>
      </c>
      <c r="D34" s="2" t="s">
        <v>60</v>
      </c>
      <c r="E34" s="47">
        <v>120420</v>
      </c>
      <c r="F34" s="53">
        <v>301.77251999999999</v>
      </c>
      <c r="G34" s="5">
        <v>1.8619693999999999E-2</v>
      </c>
    </row>
    <row r="35" spans="1:7" ht="12.75" x14ac:dyDescent="0.2">
      <c r="A35" s="6">
        <v>29</v>
      </c>
      <c r="B35" s="7" t="s">
        <v>226</v>
      </c>
      <c r="C35" s="11" t="s">
        <v>227</v>
      </c>
      <c r="D35" s="2" t="s">
        <v>187</v>
      </c>
      <c r="E35" s="47">
        <v>100362</v>
      </c>
      <c r="F35" s="53">
        <v>287.48694899999998</v>
      </c>
      <c r="G35" s="5">
        <v>1.7738258999999999E-2</v>
      </c>
    </row>
    <row r="36" spans="1:7" ht="12.75" x14ac:dyDescent="0.2">
      <c r="A36" s="6">
        <v>30</v>
      </c>
      <c r="B36" s="7" t="s">
        <v>178</v>
      </c>
      <c r="C36" s="11" t="s">
        <v>179</v>
      </c>
      <c r="D36" s="2" t="s">
        <v>13</v>
      </c>
      <c r="E36" s="47">
        <v>240000</v>
      </c>
      <c r="F36" s="53">
        <v>259.92</v>
      </c>
      <c r="G36" s="5">
        <v>1.6037348E-2</v>
      </c>
    </row>
    <row r="37" spans="1:7" ht="12.75" x14ac:dyDescent="0.2">
      <c r="A37" s="6">
        <v>31</v>
      </c>
      <c r="B37" s="7" t="s">
        <v>462</v>
      </c>
      <c r="C37" s="11" t="s">
        <v>463</v>
      </c>
      <c r="D37" s="2" t="s">
        <v>174</v>
      </c>
      <c r="E37" s="47">
        <v>220000</v>
      </c>
      <c r="F37" s="53">
        <v>259.16000000000003</v>
      </c>
      <c r="G37" s="5">
        <v>1.5990455000000001E-2</v>
      </c>
    </row>
    <row r="38" spans="1:7" ht="25.5" x14ac:dyDescent="0.2">
      <c r="A38" s="6">
        <v>32</v>
      </c>
      <c r="B38" s="7" t="s">
        <v>218</v>
      </c>
      <c r="C38" s="11" t="s">
        <v>219</v>
      </c>
      <c r="D38" s="2" t="s">
        <v>177</v>
      </c>
      <c r="E38" s="47">
        <v>233182</v>
      </c>
      <c r="F38" s="53">
        <v>253.46883399999999</v>
      </c>
      <c r="G38" s="5">
        <v>1.5639304E-2</v>
      </c>
    </row>
    <row r="39" spans="1:7" ht="12.75" x14ac:dyDescent="0.2">
      <c r="A39" s="6">
        <v>33</v>
      </c>
      <c r="B39" s="7" t="s">
        <v>165</v>
      </c>
      <c r="C39" s="11" t="s">
        <v>166</v>
      </c>
      <c r="D39" s="2" t="s">
        <v>13</v>
      </c>
      <c r="E39" s="47">
        <v>133209</v>
      </c>
      <c r="F39" s="53">
        <v>241.84093949999999</v>
      </c>
      <c r="G39" s="5">
        <v>1.492185E-2</v>
      </c>
    </row>
    <row r="40" spans="1:7" ht="25.5" x14ac:dyDescent="0.2">
      <c r="A40" s="6">
        <v>34</v>
      </c>
      <c r="B40" s="7" t="s">
        <v>203</v>
      </c>
      <c r="C40" s="11" t="s">
        <v>204</v>
      </c>
      <c r="D40" s="2" t="s">
        <v>177</v>
      </c>
      <c r="E40" s="47">
        <v>73070</v>
      </c>
      <c r="F40" s="53">
        <v>240.69257999999999</v>
      </c>
      <c r="G40" s="5">
        <v>1.4850995000000001E-2</v>
      </c>
    </row>
    <row r="41" spans="1:7" ht="25.5" x14ac:dyDescent="0.2">
      <c r="A41" s="6">
        <v>35</v>
      </c>
      <c r="B41" s="7" t="s">
        <v>367</v>
      </c>
      <c r="C41" s="11" t="s">
        <v>368</v>
      </c>
      <c r="D41" s="2" t="s">
        <v>22</v>
      </c>
      <c r="E41" s="47">
        <v>58572</v>
      </c>
      <c r="F41" s="53">
        <v>240.350202</v>
      </c>
      <c r="G41" s="5">
        <v>1.482987E-2</v>
      </c>
    </row>
    <row r="42" spans="1:7" ht="25.5" x14ac:dyDescent="0.2">
      <c r="A42" s="6">
        <v>36</v>
      </c>
      <c r="B42" s="7" t="s">
        <v>106</v>
      </c>
      <c r="C42" s="11" t="s">
        <v>107</v>
      </c>
      <c r="D42" s="2" t="s">
        <v>22</v>
      </c>
      <c r="E42" s="47">
        <v>54803</v>
      </c>
      <c r="F42" s="53">
        <v>233.15936350000001</v>
      </c>
      <c r="G42" s="5">
        <v>1.4386187999999999E-2</v>
      </c>
    </row>
    <row r="43" spans="1:7" ht="25.5" x14ac:dyDescent="0.2">
      <c r="A43" s="6">
        <v>37</v>
      </c>
      <c r="B43" s="7" t="s">
        <v>194</v>
      </c>
      <c r="C43" s="11" t="s">
        <v>195</v>
      </c>
      <c r="D43" s="2" t="s">
        <v>44</v>
      </c>
      <c r="E43" s="47">
        <v>41662</v>
      </c>
      <c r="F43" s="53">
        <v>226.453801</v>
      </c>
      <c r="G43" s="5">
        <v>1.3972447000000001E-2</v>
      </c>
    </row>
    <row r="44" spans="1:7" ht="25.5" x14ac:dyDescent="0.2">
      <c r="A44" s="6">
        <v>38</v>
      </c>
      <c r="B44" s="7" t="s">
        <v>183</v>
      </c>
      <c r="C44" s="11" t="s">
        <v>184</v>
      </c>
      <c r="D44" s="2" t="s">
        <v>63</v>
      </c>
      <c r="E44" s="47">
        <v>100000</v>
      </c>
      <c r="F44" s="53">
        <v>208.3</v>
      </c>
      <c r="G44" s="5">
        <v>1.2852338E-2</v>
      </c>
    </row>
    <row r="45" spans="1:7" ht="12.75" x14ac:dyDescent="0.2">
      <c r="A45" s="6">
        <v>39</v>
      </c>
      <c r="B45" s="7" t="s">
        <v>273</v>
      </c>
      <c r="C45" s="11" t="s">
        <v>274</v>
      </c>
      <c r="D45" s="2" t="s">
        <v>275</v>
      </c>
      <c r="E45" s="47">
        <v>23044</v>
      </c>
      <c r="F45" s="53">
        <v>191.89891</v>
      </c>
      <c r="G45" s="5">
        <v>1.1840373E-2</v>
      </c>
    </row>
    <row r="46" spans="1:7" ht="25.5" x14ac:dyDescent="0.2">
      <c r="A46" s="6">
        <v>40</v>
      </c>
      <c r="B46" s="7" t="s">
        <v>212</v>
      </c>
      <c r="C46" s="11" t="s">
        <v>213</v>
      </c>
      <c r="D46" s="2" t="s">
        <v>63</v>
      </c>
      <c r="E46" s="47">
        <v>40000</v>
      </c>
      <c r="F46" s="53">
        <v>191.1</v>
      </c>
      <c r="G46" s="5">
        <v>1.1791078999999999E-2</v>
      </c>
    </row>
    <row r="47" spans="1:7" ht="12.75" x14ac:dyDescent="0.2">
      <c r="A47" s="6">
        <v>41</v>
      </c>
      <c r="B47" s="7" t="s">
        <v>276</v>
      </c>
      <c r="C47" s="11" t="s">
        <v>277</v>
      </c>
      <c r="D47" s="2" t="s">
        <v>182</v>
      </c>
      <c r="E47" s="47">
        <v>47432</v>
      </c>
      <c r="F47" s="53">
        <v>181.854288</v>
      </c>
      <c r="G47" s="5">
        <v>1.1220608E-2</v>
      </c>
    </row>
    <row r="48" spans="1:7" ht="12.75" x14ac:dyDescent="0.2">
      <c r="A48" s="6">
        <v>42</v>
      </c>
      <c r="B48" s="7" t="s">
        <v>185</v>
      </c>
      <c r="C48" s="11" t="s">
        <v>186</v>
      </c>
      <c r="D48" s="2" t="s">
        <v>187</v>
      </c>
      <c r="E48" s="47">
        <v>83506</v>
      </c>
      <c r="F48" s="53">
        <v>181.792562</v>
      </c>
      <c r="G48" s="5">
        <v>1.1216800000000001E-2</v>
      </c>
    </row>
    <row r="49" spans="1:7" ht="25.5" x14ac:dyDescent="0.2">
      <c r="A49" s="6">
        <v>43</v>
      </c>
      <c r="B49" s="7" t="s">
        <v>224</v>
      </c>
      <c r="C49" s="11" t="s">
        <v>225</v>
      </c>
      <c r="D49" s="2" t="s">
        <v>25</v>
      </c>
      <c r="E49" s="47">
        <v>150910</v>
      </c>
      <c r="F49" s="53">
        <v>176.03651500000001</v>
      </c>
      <c r="G49" s="5">
        <v>1.0861645E-2</v>
      </c>
    </row>
    <row r="50" spans="1:7" ht="51" x14ac:dyDescent="0.2">
      <c r="A50" s="6">
        <v>44</v>
      </c>
      <c r="B50" s="7" t="s">
        <v>293</v>
      </c>
      <c r="C50" s="11" t="s">
        <v>294</v>
      </c>
      <c r="D50" s="2" t="s">
        <v>244</v>
      </c>
      <c r="E50" s="47">
        <v>379760</v>
      </c>
      <c r="F50" s="53">
        <v>174.87948</v>
      </c>
      <c r="G50" s="5">
        <v>1.0790255E-2</v>
      </c>
    </row>
    <row r="51" spans="1:7" ht="25.5" x14ac:dyDescent="0.2">
      <c r="A51" s="6">
        <v>45</v>
      </c>
      <c r="B51" s="7" t="s">
        <v>90</v>
      </c>
      <c r="C51" s="11" t="s">
        <v>91</v>
      </c>
      <c r="D51" s="2" t="s">
        <v>22</v>
      </c>
      <c r="E51" s="47">
        <v>17798</v>
      </c>
      <c r="F51" s="53">
        <v>164.57810599999999</v>
      </c>
      <c r="G51" s="5">
        <v>1.0154649E-2</v>
      </c>
    </row>
    <row r="52" spans="1:7" ht="12.75" x14ac:dyDescent="0.2">
      <c r="A52" s="6">
        <v>46</v>
      </c>
      <c r="B52" s="7" t="s">
        <v>222</v>
      </c>
      <c r="C52" s="11" t="s">
        <v>223</v>
      </c>
      <c r="D52" s="2" t="s">
        <v>79</v>
      </c>
      <c r="E52" s="47">
        <v>142440</v>
      </c>
      <c r="F52" s="53">
        <v>146.07221999999999</v>
      </c>
      <c r="G52" s="5">
        <v>9.0128159999999999E-3</v>
      </c>
    </row>
    <row r="53" spans="1:7" ht="12.75" x14ac:dyDescent="0.2">
      <c r="A53" s="6">
        <v>47</v>
      </c>
      <c r="B53" s="7" t="s">
        <v>464</v>
      </c>
      <c r="C53" s="11" t="s">
        <v>465</v>
      </c>
      <c r="D53" s="2" t="s">
        <v>187</v>
      </c>
      <c r="E53" s="47">
        <v>17978</v>
      </c>
      <c r="F53" s="53">
        <v>145.89147</v>
      </c>
      <c r="G53" s="5">
        <v>9.001663E-3</v>
      </c>
    </row>
    <row r="54" spans="1:7" ht="25.5" x14ac:dyDescent="0.2">
      <c r="A54" s="6">
        <v>48</v>
      </c>
      <c r="B54" s="7" t="s">
        <v>466</v>
      </c>
      <c r="C54" s="11" t="s">
        <v>467</v>
      </c>
      <c r="D54" s="2" t="s">
        <v>177</v>
      </c>
      <c r="E54" s="47">
        <v>159059</v>
      </c>
      <c r="F54" s="53">
        <v>130.42838</v>
      </c>
      <c r="G54" s="5">
        <v>8.047574E-3</v>
      </c>
    </row>
    <row r="55" spans="1:7" ht="12.75" x14ac:dyDescent="0.2">
      <c r="A55" s="6">
        <v>49</v>
      </c>
      <c r="B55" s="7" t="s">
        <v>468</v>
      </c>
      <c r="C55" s="11" t="s">
        <v>469</v>
      </c>
      <c r="D55" s="2" t="s">
        <v>182</v>
      </c>
      <c r="E55" s="47">
        <v>100932</v>
      </c>
      <c r="F55" s="53">
        <v>130.404144</v>
      </c>
      <c r="G55" s="5">
        <v>8.0460779999999999E-3</v>
      </c>
    </row>
    <row r="56" spans="1:7" ht="25.5" x14ac:dyDescent="0.2">
      <c r="A56" s="6">
        <v>50</v>
      </c>
      <c r="B56" s="7" t="s">
        <v>470</v>
      </c>
      <c r="C56" s="11" t="s">
        <v>471</v>
      </c>
      <c r="D56" s="2" t="s">
        <v>79</v>
      </c>
      <c r="E56" s="47">
        <v>38372</v>
      </c>
      <c r="F56" s="53">
        <v>124.61306999999999</v>
      </c>
      <c r="G56" s="5">
        <v>7.6887630000000004E-3</v>
      </c>
    </row>
    <row r="57" spans="1:7" ht="12.75" x14ac:dyDescent="0.2">
      <c r="A57" s="6">
        <v>51</v>
      </c>
      <c r="B57" s="7" t="s">
        <v>83</v>
      </c>
      <c r="C57" s="11" t="s">
        <v>84</v>
      </c>
      <c r="D57" s="2" t="s">
        <v>60</v>
      </c>
      <c r="E57" s="47">
        <v>49333</v>
      </c>
      <c r="F57" s="53">
        <v>123.579165</v>
      </c>
      <c r="G57" s="5">
        <v>7.62497E-3</v>
      </c>
    </row>
    <row r="58" spans="1:7" ht="12.75" x14ac:dyDescent="0.2">
      <c r="A58" s="6">
        <v>52</v>
      </c>
      <c r="B58" s="7" t="s">
        <v>250</v>
      </c>
      <c r="C58" s="11" t="s">
        <v>251</v>
      </c>
      <c r="D58" s="2" t="s">
        <v>182</v>
      </c>
      <c r="E58" s="47">
        <v>32954</v>
      </c>
      <c r="F58" s="53">
        <v>108.039689</v>
      </c>
      <c r="G58" s="5">
        <v>6.6661669999999998E-3</v>
      </c>
    </row>
    <row r="59" spans="1:7" ht="25.5" x14ac:dyDescent="0.2">
      <c r="A59" s="6">
        <v>53</v>
      </c>
      <c r="B59" s="7" t="s">
        <v>233</v>
      </c>
      <c r="C59" s="11" t="s">
        <v>234</v>
      </c>
      <c r="D59" s="2" t="s">
        <v>177</v>
      </c>
      <c r="E59" s="47">
        <v>52851</v>
      </c>
      <c r="F59" s="53">
        <v>95.950990500000003</v>
      </c>
      <c r="G59" s="5">
        <v>5.9202810000000003E-3</v>
      </c>
    </row>
    <row r="60" spans="1:7" ht="12.75" x14ac:dyDescent="0.2">
      <c r="A60" s="6">
        <v>54</v>
      </c>
      <c r="B60" s="7" t="s">
        <v>228</v>
      </c>
      <c r="C60" s="11" t="s">
        <v>229</v>
      </c>
      <c r="D60" s="2" t="s">
        <v>230</v>
      </c>
      <c r="E60" s="47">
        <v>5623</v>
      </c>
      <c r="F60" s="53">
        <v>95.593811500000001</v>
      </c>
      <c r="G60" s="5">
        <v>5.8982430000000001E-3</v>
      </c>
    </row>
    <row r="61" spans="1:7" ht="25.5" x14ac:dyDescent="0.2">
      <c r="A61" s="6">
        <v>55</v>
      </c>
      <c r="B61" s="7" t="s">
        <v>278</v>
      </c>
      <c r="C61" s="11" t="s">
        <v>279</v>
      </c>
      <c r="D61" s="2" t="s">
        <v>22</v>
      </c>
      <c r="E61" s="47">
        <v>16237</v>
      </c>
      <c r="F61" s="53">
        <v>84.935747000000006</v>
      </c>
      <c r="G61" s="5">
        <v>5.2406279999999998E-3</v>
      </c>
    </row>
    <row r="62" spans="1:7" ht="12.75" x14ac:dyDescent="0.2">
      <c r="A62" s="6">
        <v>56</v>
      </c>
      <c r="B62" s="7" t="s">
        <v>420</v>
      </c>
      <c r="C62" s="11" t="s">
        <v>421</v>
      </c>
      <c r="D62" s="2" t="s">
        <v>211</v>
      </c>
      <c r="E62" s="47">
        <v>12373</v>
      </c>
      <c r="F62" s="53">
        <v>77.8942215</v>
      </c>
      <c r="G62" s="5">
        <v>4.806159E-3</v>
      </c>
    </row>
    <row r="63" spans="1:7" ht="12.75" x14ac:dyDescent="0.2">
      <c r="A63" s="6">
        <v>57</v>
      </c>
      <c r="B63" s="7" t="s">
        <v>257</v>
      </c>
      <c r="C63" s="11" t="s">
        <v>258</v>
      </c>
      <c r="D63" s="2" t="s">
        <v>211</v>
      </c>
      <c r="E63" s="47">
        <v>5000</v>
      </c>
      <c r="F63" s="53">
        <v>45.877499999999998</v>
      </c>
      <c r="G63" s="5">
        <v>2.8306920000000001E-3</v>
      </c>
    </row>
    <row r="64" spans="1:7" ht="12.75" x14ac:dyDescent="0.2">
      <c r="A64" s="1"/>
      <c r="B64" s="2"/>
      <c r="C64" s="8" t="s">
        <v>108</v>
      </c>
      <c r="D64" s="12"/>
      <c r="E64" s="49"/>
      <c r="F64" s="55">
        <v>15994.768918500002</v>
      </c>
      <c r="G64" s="13">
        <v>0.98689473100000014</v>
      </c>
    </row>
    <row r="65" spans="1:7" ht="12.75" x14ac:dyDescent="0.2">
      <c r="A65" s="6"/>
      <c r="B65" s="7"/>
      <c r="C65" s="14"/>
      <c r="D65" s="15"/>
      <c r="E65" s="47"/>
      <c r="F65" s="53"/>
      <c r="G65" s="5"/>
    </row>
    <row r="66" spans="1:7" ht="12.75" x14ac:dyDescent="0.2">
      <c r="A66" s="1"/>
      <c r="B66" s="2"/>
      <c r="C66" s="8" t="s">
        <v>109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6"/>
      <c r="B68" s="7"/>
      <c r="C68" s="14"/>
      <c r="D68" s="15"/>
      <c r="E68" s="47"/>
      <c r="F68" s="53"/>
      <c r="G68" s="5"/>
    </row>
    <row r="69" spans="1:7" ht="12.75" x14ac:dyDescent="0.2">
      <c r="A69" s="16"/>
      <c r="B69" s="17"/>
      <c r="C69" s="8" t="s">
        <v>110</v>
      </c>
      <c r="D69" s="9"/>
      <c r="E69" s="48"/>
      <c r="F69" s="54"/>
      <c r="G69" s="10"/>
    </row>
    <row r="70" spans="1:7" ht="12.75" x14ac:dyDescent="0.2">
      <c r="A70" s="18"/>
      <c r="B70" s="19"/>
      <c r="C70" s="8" t="s">
        <v>108</v>
      </c>
      <c r="D70" s="20"/>
      <c r="E70" s="50"/>
      <c r="F70" s="56">
        <v>0</v>
      </c>
      <c r="G70" s="21">
        <v>0</v>
      </c>
    </row>
    <row r="71" spans="1:7" ht="12.75" x14ac:dyDescent="0.2">
      <c r="A71" s="18"/>
      <c r="B71" s="19"/>
      <c r="C71" s="14"/>
      <c r="D71" s="22"/>
      <c r="E71" s="51"/>
      <c r="F71" s="57"/>
      <c r="G71" s="23"/>
    </row>
    <row r="72" spans="1:7" ht="12.75" x14ac:dyDescent="0.2">
      <c r="A72" s="1"/>
      <c r="B72" s="2"/>
      <c r="C72" s="8" t="s">
        <v>112</v>
      </c>
      <c r="D72" s="9"/>
      <c r="E72" s="48"/>
      <c r="F72" s="54"/>
      <c r="G72" s="10"/>
    </row>
    <row r="73" spans="1:7" ht="12.75" x14ac:dyDescent="0.2">
      <c r="A73" s="1"/>
      <c r="B73" s="2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1"/>
      <c r="B74" s="2"/>
      <c r="C74" s="14"/>
      <c r="D74" s="4"/>
      <c r="E74" s="47"/>
      <c r="F74" s="53"/>
      <c r="G74" s="5"/>
    </row>
    <row r="75" spans="1:7" ht="12.75" x14ac:dyDescent="0.2">
      <c r="A75" s="1"/>
      <c r="B75" s="2"/>
      <c r="C75" s="8" t="s">
        <v>113</v>
      </c>
      <c r="D75" s="9"/>
      <c r="E75" s="48"/>
      <c r="F75" s="54"/>
      <c r="G75" s="10"/>
    </row>
    <row r="76" spans="1:7" ht="12.75" x14ac:dyDescent="0.2">
      <c r="A76" s="1"/>
      <c r="B76" s="2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12.75" x14ac:dyDescent="0.2">
      <c r="A78" s="1"/>
      <c r="B78" s="2"/>
      <c r="C78" s="8" t="s">
        <v>114</v>
      </c>
      <c r="D78" s="9"/>
      <c r="E78" s="48"/>
      <c r="F78" s="54"/>
      <c r="G78" s="10"/>
    </row>
    <row r="79" spans="1:7" ht="12.75" x14ac:dyDescent="0.2">
      <c r="A79" s="1"/>
      <c r="B79" s="2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25.5" x14ac:dyDescent="0.2">
      <c r="A81" s="6"/>
      <c r="B81" s="7"/>
      <c r="C81" s="24" t="s">
        <v>115</v>
      </c>
      <c r="D81" s="25"/>
      <c r="E81" s="49"/>
      <c r="F81" s="55">
        <v>15994.768918500002</v>
      </c>
      <c r="G81" s="13">
        <v>0.98689473100000014</v>
      </c>
    </row>
    <row r="82" spans="1:7" ht="12.75" x14ac:dyDescent="0.2">
      <c r="A82" s="1"/>
      <c r="B82" s="2"/>
      <c r="C82" s="11"/>
      <c r="D82" s="4"/>
      <c r="E82" s="47"/>
      <c r="F82" s="53"/>
      <c r="G82" s="5"/>
    </row>
    <row r="83" spans="1:7" ht="12.75" x14ac:dyDescent="0.2">
      <c r="A83" s="1"/>
      <c r="B83" s="2"/>
      <c r="C83" s="3" t="s">
        <v>116</v>
      </c>
      <c r="D83" s="4"/>
      <c r="E83" s="47"/>
      <c r="F83" s="53"/>
      <c r="G83" s="5"/>
    </row>
    <row r="84" spans="1:7" ht="25.5" x14ac:dyDescent="0.2">
      <c r="A84" s="1"/>
      <c r="B84" s="2"/>
      <c r="C84" s="8" t="s">
        <v>10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12"/>
      <c r="E85" s="49"/>
      <c r="F85" s="55">
        <v>0</v>
      </c>
      <c r="G85" s="13">
        <v>0</v>
      </c>
    </row>
    <row r="86" spans="1:7" ht="12.75" x14ac:dyDescent="0.2">
      <c r="A86" s="6"/>
      <c r="B86" s="7"/>
      <c r="C86" s="14"/>
      <c r="D86" s="4"/>
      <c r="E86" s="47"/>
      <c r="F86" s="53"/>
      <c r="G86" s="5"/>
    </row>
    <row r="87" spans="1:7" ht="12.75" x14ac:dyDescent="0.2">
      <c r="A87" s="1"/>
      <c r="B87" s="26"/>
      <c r="C87" s="8" t="s">
        <v>117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9"/>
      <c r="G89" s="28"/>
    </row>
    <row r="90" spans="1:7" ht="12.75" x14ac:dyDescent="0.2">
      <c r="A90" s="1"/>
      <c r="B90" s="2"/>
      <c r="C90" s="8" t="s">
        <v>118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12"/>
      <c r="E91" s="49"/>
      <c r="F91" s="55">
        <v>0</v>
      </c>
      <c r="G91" s="13">
        <v>0</v>
      </c>
    </row>
    <row r="92" spans="1:7" ht="12.75" x14ac:dyDescent="0.2">
      <c r="A92" s="1"/>
      <c r="B92" s="2"/>
      <c r="C92" s="14"/>
      <c r="D92" s="4"/>
      <c r="E92" s="47"/>
      <c r="F92" s="53"/>
      <c r="G92" s="5"/>
    </row>
    <row r="93" spans="1:7" ht="25.5" x14ac:dyDescent="0.2">
      <c r="A93" s="1"/>
      <c r="B93" s="26"/>
      <c r="C93" s="8" t="s">
        <v>119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12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4"/>
      <c r="E95" s="47"/>
      <c r="F95" s="53"/>
      <c r="G95" s="5"/>
    </row>
    <row r="96" spans="1:7" ht="12.75" x14ac:dyDescent="0.2">
      <c r="A96" s="6"/>
      <c r="B96" s="7"/>
      <c r="C96" s="29" t="s">
        <v>120</v>
      </c>
      <c r="D96" s="25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1"/>
      <c r="D97" s="4"/>
      <c r="E97" s="47"/>
      <c r="F97" s="53"/>
      <c r="G97" s="5"/>
    </row>
    <row r="98" spans="1:7" ht="12.75" x14ac:dyDescent="0.2">
      <c r="A98" s="1"/>
      <c r="B98" s="2"/>
      <c r="C98" s="3" t="s">
        <v>121</v>
      </c>
      <c r="D98" s="4"/>
      <c r="E98" s="47"/>
      <c r="F98" s="53"/>
      <c r="G98" s="5"/>
    </row>
    <row r="99" spans="1:7" ht="12.75" x14ac:dyDescent="0.2">
      <c r="A99" s="6"/>
      <c r="B99" s="7"/>
      <c r="C99" s="8" t="s">
        <v>122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3"/>
      <c r="G101" s="5"/>
    </row>
    <row r="102" spans="1:7" ht="12.75" x14ac:dyDescent="0.2">
      <c r="A102" s="6"/>
      <c r="B102" s="7"/>
      <c r="C102" s="8" t="s">
        <v>123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6"/>
      <c r="B105" s="7"/>
      <c r="C105" s="8" t="s">
        <v>124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12.75" x14ac:dyDescent="0.2">
      <c r="A108" s="6"/>
      <c r="B108" s="7"/>
      <c r="C108" s="8" t="s">
        <v>125</v>
      </c>
      <c r="D108" s="9"/>
      <c r="E108" s="48"/>
      <c r="F108" s="54"/>
      <c r="G108" s="10"/>
    </row>
    <row r="109" spans="1:7" ht="12.75" x14ac:dyDescent="0.2">
      <c r="A109" s="6">
        <v>1</v>
      </c>
      <c r="B109" s="7"/>
      <c r="C109" s="11" t="s">
        <v>126</v>
      </c>
      <c r="D109" s="15"/>
      <c r="E109" s="47"/>
      <c r="F109" s="53">
        <v>105.926287</v>
      </c>
      <c r="G109" s="5">
        <v>6.535768E-3</v>
      </c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105.926287</v>
      </c>
      <c r="G110" s="13">
        <v>6.535768E-3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25.5" x14ac:dyDescent="0.2">
      <c r="A112" s="6"/>
      <c r="B112" s="7"/>
      <c r="C112" s="24" t="s">
        <v>127</v>
      </c>
      <c r="D112" s="25"/>
      <c r="E112" s="49"/>
      <c r="F112" s="55">
        <v>105.926287</v>
      </c>
      <c r="G112" s="13">
        <v>6.535768E-3</v>
      </c>
    </row>
    <row r="113" spans="1:7" ht="12.75" x14ac:dyDescent="0.2">
      <c r="A113" s="6"/>
      <c r="B113" s="7"/>
      <c r="C113" s="30"/>
      <c r="D113" s="7"/>
      <c r="E113" s="47"/>
      <c r="F113" s="53"/>
      <c r="G113" s="5"/>
    </row>
    <row r="114" spans="1:7" ht="12.75" x14ac:dyDescent="0.2">
      <c r="A114" s="1"/>
      <c r="B114" s="2"/>
      <c r="C114" s="3" t="s">
        <v>128</v>
      </c>
      <c r="D114" s="4"/>
      <c r="E114" s="47"/>
      <c r="F114" s="53"/>
      <c r="G114" s="5"/>
    </row>
    <row r="115" spans="1:7" ht="25.5" x14ac:dyDescent="0.2">
      <c r="A115" s="6"/>
      <c r="B115" s="7"/>
      <c r="C115" s="8" t="s">
        <v>129</v>
      </c>
      <c r="D115" s="9"/>
      <c r="E115" s="48"/>
      <c r="F115" s="54"/>
      <c r="G115" s="10"/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0</v>
      </c>
      <c r="G116" s="13">
        <v>0</v>
      </c>
    </row>
    <row r="117" spans="1:7" ht="12.75" x14ac:dyDescent="0.2">
      <c r="A117" s="6"/>
      <c r="B117" s="7"/>
      <c r="C117" s="14"/>
      <c r="D117" s="7"/>
      <c r="E117" s="47"/>
      <c r="F117" s="53"/>
      <c r="G117" s="5"/>
    </row>
    <row r="118" spans="1:7" ht="12.75" x14ac:dyDescent="0.2">
      <c r="A118" s="1"/>
      <c r="B118" s="2"/>
      <c r="C118" s="3" t="s">
        <v>132</v>
      </c>
      <c r="D118" s="4"/>
      <c r="E118" s="47"/>
      <c r="F118" s="53"/>
      <c r="G118" s="5"/>
    </row>
    <row r="119" spans="1:7" ht="25.5" x14ac:dyDescent="0.2">
      <c r="A119" s="6"/>
      <c r="B119" s="7"/>
      <c r="C119" s="8" t="s">
        <v>133</v>
      </c>
      <c r="D119" s="9"/>
      <c r="E119" s="48"/>
      <c r="F119" s="54"/>
      <c r="G119" s="10"/>
    </row>
    <row r="120" spans="1:7" ht="12.75" x14ac:dyDescent="0.2">
      <c r="A120" s="6"/>
      <c r="B120" s="7"/>
      <c r="C120" s="8" t="s">
        <v>108</v>
      </c>
      <c r="D120" s="25"/>
      <c r="E120" s="49"/>
      <c r="F120" s="55">
        <v>0</v>
      </c>
      <c r="G120" s="13">
        <v>0</v>
      </c>
    </row>
    <row r="121" spans="1:7" ht="12.75" x14ac:dyDescent="0.2">
      <c r="A121" s="6"/>
      <c r="B121" s="7"/>
      <c r="C121" s="14"/>
      <c r="D121" s="7"/>
      <c r="E121" s="47"/>
      <c r="F121" s="53"/>
      <c r="G121" s="5"/>
    </row>
    <row r="122" spans="1:7" ht="25.5" x14ac:dyDescent="0.2">
      <c r="A122" s="6"/>
      <c r="B122" s="7"/>
      <c r="C122" s="8" t="s">
        <v>134</v>
      </c>
      <c r="D122" s="9"/>
      <c r="E122" s="48"/>
      <c r="F122" s="54"/>
      <c r="G122" s="10"/>
    </row>
    <row r="123" spans="1:7" ht="12.75" x14ac:dyDescent="0.2">
      <c r="A123" s="6"/>
      <c r="B123" s="7"/>
      <c r="C123" s="8" t="s">
        <v>108</v>
      </c>
      <c r="D123" s="25"/>
      <c r="E123" s="49"/>
      <c r="F123" s="55">
        <v>0</v>
      </c>
      <c r="G123" s="13">
        <v>0</v>
      </c>
    </row>
    <row r="124" spans="1:7" ht="12.75" x14ac:dyDescent="0.2">
      <c r="A124" s="6"/>
      <c r="B124" s="7"/>
      <c r="C124" s="14"/>
      <c r="D124" s="7"/>
      <c r="E124" s="47"/>
      <c r="F124" s="59"/>
      <c r="G124" s="28"/>
    </row>
    <row r="125" spans="1:7" ht="25.5" x14ac:dyDescent="0.2">
      <c r="A125" s="6"/>
      <c r="B125" s="7"/>
      <c r="C125" s="30" t="s">
        <v>136</v>
      </c>
      <c r="D125" s="7"/>
      <c r="E125" s="47"/>
      <c r="F125" s="59">
        <v>106.47300269</v>
      </c>
      <c r="G125" s="28">
        <v>6.5695010000000002E-3</v>
      </c>
    </row>
    <row r="126" spans="1:7" ht="12.75" x14ac:dyDescent="0.2">
      <c r="A126" s="6"/>
      <c r="B126" s="7"/>
      <c r="C126" s="31" t="s">
        <v>137</v>
      </c>
      <c r="D126" s="12"/>
      <c r="E126" s="49"/>
      <c r="F126" s="55">
        <v>16207.168208190003</v>
      </c>
      <c r="G126" s="13">
        <v>1</v>
      </c>
    </row>
    <row r="128" spans="1:7" ht="12.75" x14ac:dyDescent="0.2">
      <c r="B128" s="362"/>
      <c r="C128" s="362"/>
      <c r="D128" s="362"/>
      <c r="E128" s="362"/>
      <c r="F128" s="362"/>
    </row>
    <row r="129" spans="2:6" ht="12.75" x14ac:dyDescent="0.2">
      <c r="B129" s="362"/>
      <c r="C129" s="362"/>
      <c r="D129" s="362"/>
      <c r="E129" s="362"/>
      <c r="F129" s="362"/>
    </row>
    <row r="131" spans="2:6" ht="12.75" x14ac:dyDescent="0.2">
      <c r="B131" s="37" t="s">
        <v>139</v>
      </c>
      <c r="C131" s="38"/>
      <c r="D131" s="39"/>
    </row>
    <row r="132" spans="2:6" ht="12.75" x14ac:dyDescent="0.2">
      <c r="B132" s="40" t="s">
        <v>140</v>
      </c>
      <c r="C132" s="41"/>
      <c r="D132" s="65" t="s">
        <v>141</v>
      </c>
    </row>
    <row r="133" spans="2:6" ht="12.75" x14ac:dyDescent="0.2">
      <c r="B133" s="40" t="s">
        <v>142</v>
      </c>
      <c r="C133" s="41"/>
      <c r="D133" s="65" t="s">
        <v>141</v>
      </c>
    </row>
    <row r="134" spans="2:6" ht="12.75" x14ac:dyDescent="0.2">
      <c r="B134" s="42" t="s">
        <v>143</v>
      </c>
      <c r="C134" s="41"/>
      <c r="D134" s="43"/>
    </row>
    <row r="135" spans="2:6" ht="25.5" customHeight="1" x14ac:dyDescent="0.2">
      <c r="B135" s="43"/>
      <c r="C135" s="33" t="s">
        <v>144</v>
      </c>
      <c r="D135" s="34" t="s">
        <v>145</v>
      </c>
    </row>
    <row r="136" spans="2:6" ht="12.75" customHeight="1" x14ac:dyDescent="0.2">
      <c r="B136" s="60" t="s">
        <v>146</v>
      </c>
      <c r="C136" s="61" t="s">
        <v>147</v>
      </c>
      <c r="D136" s="61" t="s">
        <v>148</v>
      </c>
    </row>
    <row r="137" spans="2:6" ht="12.75" x14ac:dyDescent="0.2">
      <c r="B137" s="43" t="s">
        <v>149</v>
      </c>
      <c r="C137" s="44">
        <v>7.9494999999999996</v>
      </c>
      <c r="D137" s="44">
        <v>8.8632000000000009</v>
      </c>
    </row>
    <row r="138" spans="2:6" ht="12.75" x14ac:dyDescent="0.2">
      <c r="B138" s="43" t="s">
        <v>150</v>
      </c>
      <c r="C138" s="44">
        <v>7.9494999999999996</v>
      </c>
      <c r="D138" s="44">
        <v>8.8630999999999993</v>
      </c>
    </row>
    <row r="139" spans="2:6" ht="12.75" x14ac:dyDescent="0.2">
      <c r="B139" s="43" t="s">
        <v>151</v>
      </c>
      <c r="C139" s="44">
        <v>7.8457999999999997</v>
      </c>
      <c r="D139" s="44">
        <v>8.7376000000000005</v>
      </c>
    </row>
    <row r="140" spans="2:6" ht="12.75" x14ac:dyDescent="0.2">
      <c r="B140" s="43" t="s">
        <v>152</v>
      </c>
      <c r="C140" s="44">
        <v>7.8457999999999997</v>
      </c>
      <c r="D140" s="44">
        <v>8.7376000000000005</v>
      </c>
    </row>
    <row r="142" spans="2:6" ht="12.75" x14ac:dyDescent="0.2">
      <c r="B142" s="62" t="s">
        <v>153</v>
      </c>
      <c r="C142" s="45"/>
      <c r="D142" s="63" t="s">
        <v>141</v>
      </c>
    </row>
    <row r="143" spans="2:6" ht="24.75" customHeight="1" x14ac:dyDescent="0.2">
      <c r="B143" s="64"/>
      <c r="C143" s="64"/>
    </row>
    <row r="144" spans="2:6" ht="15" x14ac:dyDescent="0.25">
      <c r="B144" s="66"/>
      <c r="C144" s="68"/>
      <c r="D144"/>
    </row>
    <row r="146" spans="2:4" ht="12.75" x14ac:dyDescent="0.2">
      <c r="B146" s="42" t="s">
        <v>155</v>
      </c>
      <c r="C146" s="41"/>
      <c r="D146" s="67" t="s">
        <v>141</v>
      </c>
    </row>
    <row r="147" spans="2:4" ht="12.75" x14ac:dyDescent="0.2">
      <c r="B147" s="42" t="s">
        <v>156</v>
      </c>
      <c r="C147" s="41"/>
      <c r="D147" s="67" t="s">
        <v>141</v>
      </c>
    </row>
    <row r="148" spans="2:4" ht="12.75" x14ac:dyDescent="0.2">
      <c r="B148" s="42" t="s">
        <v>157</v>
      </c>
      <c r="C148" s="41"/>
      <c r="D148" s="46">
        <v>9.2802641021973234E-2</v>
      </c>
    </row>
    <row r="149" spans="2:4" ht="12.75" x14ac:dyDescent="0.2">
      <c r="B149" s="42" t="s">
        <v>158</v>
      </c>
      <c r="C149" s="41"/>
      <c r="D149" s="46" t="s">
        <v>141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472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454</v>
      </c>
      <c r="C7" s="11" t="s">
        <v>455</v>
      </c>
      <c r="D7" s="2" t="s">
        <v>187</v>
      </c>
      <c r="E7" s="47">
        <v>71342</v>
      </c>
      <c r="F7" s="53">
        <v>585.36111000000005</v>
      </c>
      <c r="G7" s="5">
        <v>3.3387E-2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97885</v>
      </c>
      <c r="F8" s="53">
        <v>583.29671499999995</v>
      </c>
      <c r="G8" s="5">
        <v>3.3269253999999998E-2</v>
      </c>
    </row>
    <row r="9" spans="1:7" ht="12.75" x14ac:dyDescent="0.2">
      <c r="A9" s="6">
        <v>3</v>
      </c>
      <c r="B9" s="7" t="s">
        <v>473</v>
      </c>
      <c r="C9" s="11" t="s">
        <v>474</v>
      </c>
      <c r="D9" s="2" t="s">
        <v>174</v>
      </c>
      <c r="E9" s="47">
        <v>47448</v>
      </c>
      <c r="F9" s="53">
        <v>548.40398400000004</v>
      </c>
      <c r="G9" s="5">
        <v>3.1279091000000002E-2</v>
      </c>
    </row>
    <row r="10" spans="1:7" ht="25.5" x14ac:dyDescent="0.2">
      <c r="A10" s="6">
        <v>4</v>
      </c>
      <c r="B10" s="7" t="s">
        <v>200</v>
      </c>
      <c r="C10" s="11" t="s">
        <v>201</v>
      </c>
      <c r="D10" s="2" t="s">
        <v>169</v>
      </c>
      <c r="E10" s="47">
        <v>100138</v>
      </c>
      <c r="F10" s="53">
        <v>534.63678200000004</v>
      </c>
      <c r="G10" s="5">
        <v>3.0493856999999999E-2</v>
      </c>
    </row>
    <row r="11" spans="1:7" ht="25.5" x14ac:dyDescent="0.2">
      <c r="A11" s="6">
        <v>5</v>
      </c>
      <c r="B11" s="7" t="s">
        <v>170</v>
      </c>
      <c r="C11" s="11" t="s">
        <v>171</v>
      </c>
      <c r="D11" s="2" t="s">
        <v>22</v>
      </c>
      <c r="E11" s="47">
        <v>90886</v>
      </c>
      <c r="F11" s="53">
        <v>494.692498</v>
      </c>
      <c r="G11" s="5">
        <v>2.8215572000000001E-2</v>
      </c>
    </row>
    <row r="12" spans="1:7" ht="12.75" x14ac:dyDescent="0.2">
      <c r="A12" s="6">
        <v>6</v>
      </c>
      <c r="B12" s="7" t="s">
        <v>71</v>
      </c>
      <c r="C12" s="11" t="s">
        <v>72</v>
      </c>
      <c r="D12" s="2" t="s">
        <v>13</v>
      </c>
      <c r="E12" s="47">
        <v>56690</v>
      </c>
      <c r="F12" s="53">
        <v>491.33222999999998</v>
      </c>
      <c r="G12" s="5">
        <v>2.8023913000000001E-2</v>
      </c>
    </row>
    <row r="13" spans="1:7" ht="25.5" x14ac:dyDescent="0.2">
      <c r="A13" s="6">
        <v>7</v>
      </c>
      <c r="B13" s="7" t="s">
        <v>54</v>
      </c>
      <c r="C13" s="11" t="s">
        <v>55</v>
      </c>
      <c r="D13" s="2" t="s">
        <v>22</v>
      </c>
      <c r="E13" s="47">
        <v>241289</v>
      </c>
      <c r="F13" s="53">
        <v>458.69038899999998</v>
      </c>
      <c r="G13" s="5">
        <v>2.6162134E-2</v>
      </c>
    </row>
    <row r="14" spans="1:7" ht="25.5" x14ac:dyDescent="0.2">
      <c r="A14" s="6">
        <v>8</v>
      </c>
      <c r="B14" s="7" t="s">
        <v>452</v>
      </c>
      <c r="C14" s="11" t="s">
        <v>453</v>
      </c>
      <c r="D14" s="2" t="s">
        <v>63</v>
      </c>
      <c r="E14" s="47">
        <v>297081</v>
      </c>
      <c r="F14" s="53">
        <v>452.89998450000002</v>
      </c>
      <c r="G14" s="5">
        <v>2.5831869E-2</v>
      </c>
    </row>
    <row r="15" spans="1:7" ht="25.5" x14ac:dyDescent="0.2">
      <c r="A15" s="6">
        <v>9</v>
      </c>
      <c r="B15" s="7" t="s">
        <v>64</v>
      </c>
      <c r="C15" s="11" t="s">
        <v>65</v>
      </c>
      <c r="D15" s="2" t="s">
        <v>19</v>
      </c>
      <c r="E15" s="47">
        <v>347322</v>
      </c>
      <c r="F15" s="53">
        <v>440.75161800000001</v>
      </c>
      <c r="G15" s="5">
        <v>2.5138968000000001E-2</v>
      </c>
    </row>
    <row r="16" spans="1:7" ht="25.5" x14ac:dyDescent="0.2">
      <c r="A16" s="6">
        <v>10</v>
      </c>
      <c r="B16" s="7" t="s">
        <v>61</v>
      </c>
      <c r="C16" s="11" t="s">
        <v>62</v>
      </c>
      <c r="D16" s="2" t="s">
        <v>63</v>
      </c>
      <c r="E16" s="47">
        <v>63000</v>
      </c>
      <c r="F16" s="53">
        <v>427.077</v>
      </c>
      <c r="G16" s="5">
        <v>2.4359013999999998E-2</v>
      </c>
    </row>
    <row r="17" spans="1:7" ht="51" x14ac:dyDescent="0.2">
      <c r="A17" s="6">
        <v>11</v>
      </c>
      <c r="B17" s="7" t="s">
        <v>252</v>
      </c>
      <c r="C17" s="11" t="s">
        <v>253</v>
      </c>
      <c r="D17" s="2" t="s">
        <v>244</v>
      </c>
      <c r="E17" s="47">
        <v>171750</v>
      </c>
      <c r="F17" s="53">
        <v>409.02262500000001</v>
      </c>
      <c r="G17" s="5">
        <v>2.3329254000000001E-2</v>
      </c>
    </row>
    <row r="18" spans="1:7" ht="12.75" x14ac:dyDescent="0.2">
      <c r="A18" s="6">
        <v>12</v>
      </c>
      <c r="B18" s="7" t="s">
        <v>458</v>
      </c>
      <c r="C18" s="11" t="s">
        <v>459</v>
      </c>
      <c r="D18" s="2" t="s">
        <v>174</v>
      </c>
      <c r="E18" s="47">
        <v>80696</v>
      </c>
      <c r="F18" s="53">
        <v>406.70783999999998</v>
      </c>
      <c r="G18" s="5">
        <v>2.3197227000000001E-2</v>
      </c>
    </row>
    <row r="19" spans="1:7" ht="12.75" x14ac:dyDescent="0.2">
      <c r="A19" s="6">
        <v>13</v>
      </c>
      <c r="B19" s="7" t="s">
        <v>172</v>
      </c>
      <c r="C19" s="11" t="s">
        <v>173</v>
      </c>
      <c r="D19" s="2" t="s">
        <v>174</v>
      </c>
      <c r="E19" s="47">
        <v>116513</v>
      </c>
      <c r="F19" s="53">
        <v>405.232214</v>
      </c>
      <c r="G19" s="5">
        <v>2.3113062E-2</v>
      </c>
    </row>
    <row r="20" spans="1:7" ht="12.75" x14ac:dyDescent="0.2">
      <c r="A20" s="6">
        <v>14</v>
      </c>
      <c r="B20" s="7" t="s">
        <v>198</v>
      </c>
      <c r="C20" s="11" t="s">
        <v>199</v>
      </c>
      <c r="D20" s="2" t="s">
        <v>174</v>
      </c>
      <c r="E20" s="47">
        <v>95977</v>
      </c>
      <c r="F20" s="53">
        <v>399.360297</v>
      </c>
      <c r="G20" s="5">
        <v>2.2778148000000002E-2</v>
      </c>
    </row>
    <row r="21" spans="1:7" ht="25.5" x14ac:dyDescent="0.2">
      <c r="A21" s="6">
        <v>15</v>
      </c>
      <c r="B21" s="7" t="s">
        <v>162</v>
      </c>
      <c r="C21" s="11" t="s">
        <v>163</v>
      </c>
      <c r="D21" s="2" t="s">
        <v>164</v>
      </c>
      <c r="E21" s="47">
        <v>56329</v>
      </c>
      <c r="F21" s="53">
        <v>398.58400399999999</v>
      </c>
      <c r="G21" s="5">
        <v>2.2733870999999999E-2</v>
      </c>
    </row>
    <row r="22" spans="1:7" ht="25.5" x14ac:dyDescent="0.2">
      <c r="A22" s="6">
        <v>16</v>
      </c>
      <c r="B22" s="7" t="s">
        <v>190</v>
      </c>
      <c r="C22" s="11" t="s">
        <v>191</v>
      </c>
      <c r="D22" s="2" t="s">
        <v>22</v>
      </c>
      <c r="E22" s="47">
        <v>111692</v>
      </c>
      <c r="F22" s="53">
        <v>384.16463399999998</v>
      </c>
      <c r="G22" s="5">
        <v>2.1911439000000001E-2</v>
      </c>
    </row>
    <row r="23" spans="1:7" ht="25.5" x14ac:dyDescent="0.2">
      <c r="A23" s="6">
        <v>17</v>
      </c>
      <c r="B23" s="7" t="s">
        <v>26</v>
      </c>
      <c r="C23" s="11" t="s">
        <v>27</v>
      </c>
      <c r="D23" s="2" t="s">
        <v>28</v>
      </c>
      <c r="E23" s="47">
        <v>81532</v>
      </c>
      <c r="F23" s="53">
        <v>383.81189000000001</v>
      </c>
      <c r="G23" s="5">
        <v>2.1891319999999999E-2</v>
      </c>
    </row>
    <row r="24" spans="1:7" ht="25.5" x14ac:dyDescent="0.2">
      <c r="A24" s="6">
        <v>18</v>
      </c>
      <c r="B24" s="7" t="s">
        <v>34</v>
      </c>
      <c r="C24" s="11" t="s">
        <v>35</v>
      </c>
      <c r="D24" s="2" t="s">
        <v>19</v>
      </c>
      <c r="E24" s="47">
        <v>338726</v>
      </c>
      <c r="F24" s="53">
        <v>382.25229100000001</v>
      </c>
      <c r="G24" s="5">
        <v>2.1802366E-2</v>
      </c>
    </row>
    <row r="25" spans="1:7" ht="25.5" x14ac:dyDescent="0.2">
      <c r="A25" s="6">
        <v>19</v>
      </c>
      <c r="B25" s="7" t="s">
        <v>50</v>
      </c>
      <c r="C25" s="11" t="s">
        <v>51</v>
      </c>
      <c r="D25" s="2" t="s">
        <v>22</v>
      </c>
      <c r="E25" s="47">
        <v>55216</v>
      </c>
      <c r="F25" s="53">
        <v>379.47196000000002</v>
      </c>
      <c r="G25" s="5">
        <v>2.1643784999999999E-2</v>
      </c>
    </row>
    <row r="26" spans="1:7" ht="12.75" x14ac:dyDescent="0.2">
      <c r="A26" s="6">
        <v>20</v>
      </c>
      <c r="B26" s="7" t="s">
        <v>460</v>
      </c>
      <c r="C26" s="11" t="s">
        <v>461</v>
      </c>
      <c r="D26" s="2" t="s">
        <v>174</v>
      </c>
      <c r="E26" s="47">
        <v>269101</v>
      </c>
      <c r="F26" s="53">
        <v>368.399269</v>
      </c>
      <c r="G26" s="5">
        <v>2.1012237E-2</v>
      </c>
    </row>
    <row r="27" spans="1:7" ht="25.5" x14ac:dyDescent="0.2">
      <c r="A27" s="6">
        <v>21</v>
      </c>
      <c r="B27" s="7" t="s">
        <v>29</v>
      </c>
      <c r="C27" s="11" t="s">
        <v>30</v>
      </c>
      <c r="D27" s="2" t="s">
        <v>22</v>
      </c>
      <c r="E27" s="47">
        <v>62382</v>
      </c>
      <c r="F27" s="53">
        <v>366.33829500000002</v>
      </c>
      <c r="G27" s="5">
        <v>2.0894685999999999E-2</v>
      </c>
    </row>
    <row r="28" spans="1:7" ht="12.75" x14ac:dyDescent="0.2">
      <c r="A28" s="6">
        <v>22</v>
      </c>
      <c r="B28" s="7" t="s">
        <v>309</v>
      </c>
      <c r="C28" s="11" t="s">
        <v>310</v>
      </c>
      <c r="D28" s="2" t="s">
        <v>182</v>
      </c>
      <c r="E28" s="47">
        <v>12356</v>
      </c>
      <c r="F28" s="53">
        <v>357.18106999999998</v>
      </c>
      <c r="G28" s="5">
        <v>2.0372389000000001E-2</v>
      </c>
    </row>
    <row r="29" spans="1:7" ht="12.75" x14ac:dyDescent="0.2">
      <c r="A29" s="6">
        <v>23</v>
      </c>
      <c r="B29" s="7" t="s">
        <v>456</v>
      </c>
      <c r="C29" s="11" t="s">
        <v>457</v>
      </c>
      <c r="D29" s="2" t="s">
        <v>317</v>
      </c>
      <c r="E29" s="47">
        <v>139031</v>
      </c>
      <c r="F29" s="53">
        <v>357.03160800000001</v>
      </c>
      <c r="G29" s="5">
        <v>2.0363863999999999E-2</v>
      </c>
    </row>
    <row r="30" spans="1:7" ht="12.75" x14ac:dyDescent="0.2">
      <c r="A30" s="6">
        <v>24</v>
      </c>
      <c r="B30" s="7" t="s">
        <v>196</v>
      </c>
      <c r="C30" s="11" t="s">
        <v>197</v>
      </c>
      <c r="D30" s="2" t="s">
        <v>174</v>
      </c>
      <c r="E30" s="47">
        <v>29040</v>
      </c>
      <c r="F30" s="53">
        <v>345.93900000000002</v>
      </c>
      <c r="G30" s="5">
        <v>1.9731180000000001E-2</v>
      </c>
    </row>
    <row r="31" spans="1:7" ht="25.5" x14ac:dyDescent="0.2">
      <c r="A31" s="6">
        <v>25</v>
      </c>
      <c r="B31" s="7" t="s">
        <v>95</v>
      </c>
      <c r="C31" s="11" t="s">
        <v>96</v>
      </c>
      <c r="D31" s="2" t="s">
        <v>22</v>
      </c>
      <c r="E31" s="47">
        <v>28906</v>
      </c>
      <c r="F31" s="53">
        <v>335.092805</v>
      </c>
      <c r="G31" s="5">
        <v>1.9112549999999999E-2</v>
      </c>
    </row>
    <row r="32" spans="1:7" ht="12.75" x14ac:dyDescent="0.2">
      <c r="A32" s="6">
        <v>26</v>
      </c>
      <c r="B32" s="7" t="s">
        <v>58</v>
      </c>
      <c r="C32" s="11" t="s">
        <v>59</v>
      </c>
      <c r="D32" s="2" t="s">
        <v>60</v>
      </c>
      <c r="E32" s="47">
        <v>128977</v>
      </c>
      <c r="F32" s="53">
        <v>323.216362</v>
      </c>
      <c r="G32" s="5">
        <v>1.8435158E-2</v>
      </c>
    </row>
    <row r="33" spans="1:7" ht="12.75" x14ac:dyDescent="0.2">
      <c r="A33" s="6">
        <v>27</v>
      </c>
      <c r="B33" s="7" t="s">
        <v>178</v>
      </c>
      <c r="C33" s="11" t="s">
        <v>179</v>
      </c>
      <c r="D33" s="2" t="s">
        <v>13</v>
      </c>
      <c r="E33" s="47">
        <v>293868</v>
      </c>
      <c r="F33" s="53">
        <v>318.25904400000002</v>
      </c>
      <c r="G33" s="5">
        <v>1.8152410000000001E-2</v>
      </c>
    </row>
    <row r="34" spans="1:7" ht="12.75" x14ac:dyDescent="0.2">
      <c r="A34" s="6">
        <v>28</v>
      </c>
      <c r="B34" s="7" t="s">
        <v>165</v>
      </c>
      <c r="C34" s="11" t="s">
        <v>166</v>
      </c>
      <c r="D34" s="2" t="s">
        <v>13</v>
      </c>
      <c r="E34" s="47">
        <v>166903</v>
      </c>
      <c r="F34" s="53">
        <v>303.01239650000002</v>
      </c>
      <c r="G34" s="5">
        <v>1.7282793000000001E-2</v>
      </c>
    </row>
    <row r="35" spans="1:7" ht="25.5" x14ac:dyDescent="0.2">
      <c r="A35" s="6">
        <v>29</v>
      </c>
      <c r="B35" s="7" t="s">
        <v>192</v>
      </c>
      <c r="C35" s="11" t="s">
        <v>193</v>
      </c>
      <c r="D35" s="2" t="s">
        <v>25</v>
      </c>
      <c r="E35" s="47">
        <v>25571</v>
      </c>
      <c r="F35" s="53">
        <v>274.06997799999999</v>
      </c>
      <c r="G35" s="5">
        <v>1.5632015999999999E-2</v>
      </c>
    </row>
    <row r="36" spans="1:7" ht="12.75" x14ac:dyDescent="0.2">
      <c r="A36" s="6">
        <v>30</v>
      </c>
      <c r="B36" s="7" t="s">
        <v>462</v>
      </c>
      <c r="C36" s="11" t="s">
        <v>463</v>
      </c>
      <c r="D36" s="2" t="s">
        <v>174</v>
      </c>
      <c r="E36" s="47">
        <v>228623</v>
      </c>
      <c r="F36" s="53">
        <v>269.31789400000002</v>
      </c>
      <c r="G36" s="5">
        <v>1.5360973E-2</v>
      </c>
    </row>
    <row r="37" spans="1:7" ht="25.5" x14ac:dyDescent="0.2">
      <c r="A37" s="6">
        <v>31</v>
      </c>
      <c r="B37" s="7" t="s">
        <v>367</v>
      </c>
      <c r="C37" s="11" t="s">
        <v>368</v>
      </c>
      <c r="D37" s="2" t="s">
        <v>22</v>
      </c>
      <c r="E37" s="47">
        <v>65156</v>
      </c>
      <c r="F37" s="53">
        <v>267.36764599999998</v>
      </c>
      <c r="G37" s="5">
        <v>1.5249738000000001E-2</v>
      </c>
    </row>
    <row r="38" spans="1:7" ht="25.5" x14ac:dyDescent="0.2">
      <c r="A38" s="6">
        <v>32</v>
      </c>
      <c r="B38" s="7" t="s">
        <v>106</v>
      </c>
      <c r="C38" s="11" t="s">
        <v>107</v>
      </c>
      <c r="D38" s="2" t="s">
        <v>22</v>
      </c>
      <c r="E38" s="47">
        <v>60634</v>
      </c>
      <c r="F38" s="53">
        <v>257.967353</v>
      </c>
      <c r="G38" s="5">
        <v>1.4713577E-2</v>
      </c>
    </row>
    <row r="39" spans="1:7" ht="25.5" x14ac:dyDescent="0.2">
      <c r="A39" s="6">
        <v>33</v>
      </c>
      <c r="B39" s="7" t="s">
        <v>212</v>
      </c>
      <c r="C39" s="11" t="s">
        <v>213</v>
      </c>
      <c r="D39" s="2" t="s">
        <v>63</v>
      </c>
      <c r="E39" s="47">
        <v>53945</v>
      </c>
      <c r="F39" s="53">
        <v>257.72223750000001</v>
      </c>
      <c r="G39" s="5">
        <v>1.4699597E-2</v>
      </c>
    </row>
    <row r="40" spans="1:7" ht="25.5" x14ac:dyDescent="0.2">
      <c r="A40" s="6">
        <v>34</v>
      </c>
      <c r="B40" s="7" t="s">
        <v>203</v>
      </c>
      <c r="C40" s="11" t="s">
        <v>204</v>
      </c>
      <c r="D40" s="2" t="s">
        <v>177</v>
      </c>
      <c r="E40" s="47">
        <v>76508</v>
      </c>
      <c r="F40" s="53">
        <v>252.01735199999999</v>
      </c>
      <c r="G40" s="5">
        <v>1.437421E-2</v>
      </c>
    </row>
    <row r="41" spans="1:7" ht="25.5" x14ac:dyDescent="0.2">
      <c r="A41" s="6">
        <v>35</v>
      </c>
      <c r="B41" s="7" t="s">
        <v>194</v>
      </c>
      <c r="C41" s="11" t="s">
        <v>195</v>
      </c>
      <c r="D41" s="2" t="s">
        <v>44</v>
      </c>
      <c r="E41" s="47">
        <v>44630</v>
      </c>
      <c r="F41" s="53">
        <v>242.586365</v>
      </c>
      <c r="G41" s="5">
        <v>1.3836298E-2</v>
      </c>
    </row>
    <row r="42" spans="1:7" ht="25.5" x14ac:dyDescent="0.2">
      <c r="A42" s="6">
        <v>36</v>
      </c>
      <c r="B42" s="7" t="s">
        <v>470</v>
      </c>
      <c r="C42" s="11" t="s">
        <v>471</v>
      </c>
      <c r="D42" s="2" t="s">
        <v>79</v>
      </c>
      <c r="E42" s="47">
        <v>73155</v>
      </c>
      <c r="F42" s="53">
        <v>237.5708625</v>
      </c>
      <c r="G42" s="5">
        <v>1.3550230999999999E-2</v>
      </c>
    </row>
    <row r="43" spans="1:7" ht="12.75" x14ac:dyDescent="0.2">
      <c r="A43" s="6">
        <v>37</v>
      </c>
      <c r="B43" s="7" t="s">
        <v>468</v>
      </c>
      <c r="C43" s="11" t="s">
        <v>469</v>
      </c>
      <c r="D43" s="2" t="s">
        <v>182</v>
      </c>
      <c r="E43" s="47">
        <v>179812</v>
      </c>
      <c r="F43" s="53">
        <v>232.317104</v>
      </c>
      <c r="G43" s="5">
        <v>1.3250575000000001E-2</v>
      </c>
    </row>
    <row r="44" spans="1:7" ht="25.5" x14ac:dyDescent="0.2">
      <c r="A44" s="6">
        <v>38</v>
      </c>
      <c r="B44" s="7" t="s">
        <v>183</v>
      </c>
      <c r="C44" s="11" t="s">
        <v>184</v>
      </c>
      <c r="D44" s="2" t="s">
        <v>63</v>
      </c>
      <c r="E44" s="47">
        <v>104606</v>
      </c>
      <c r="F44" s="53">
        <v>217.89429799999999</v>
      </c>
      <c r="G44" s="5">
        <v>1.2427947E-2</v>
      </c>
    </row>
    <row r="45" spans="1:7" ht="12.75" x14ac:dyDescent="0.2">
      <c r="A45" s="6">
        <v>39</v>
      </c>
      <c r="B45" s="7" t="s">
        <v>185</v>
      </c>
      <c r="C45" s="11" t="s">
        <v>186</v>
      </c>
      <c r="D45" s="2" t="s">
        <v>187</v>
      </c>
      <c r="E45" s="47">
        <v>89694</v>
      </c>
      <c r="F45" s="53">
        <v>195.26383799999999</v>
      </c>
      <c r="G45" s="5">
        <v>1.1137183E-2</v>
      </c>
    </row>
    <row r="46" spans="1:7" ht="12.75" x14ac:dyDescent="0.2">
      <c r="A46" s="6">
        <v>40</v>
      </c>
      <c r="B46" s="7" t="s">
        <v>276</v>
      </c>
      <c r="C46" s="11" t="s">
        <v>277</v>
      </c>
      <c r="D46" s="2" t="s">
        <v>182</v>
      </c>
      <c r="E46" s="47">
        <v>49282</v>
      </c>
      <c r="F46" s="53">
        <v>188.94718800000001</v>
      </c>
      <c r="G46" s="5">
        <v>1.0776902999999999E-2</v>
      </c>
    </row>
    <row r="47" spans="1:7" ht="25.5" x14ac:dyDescent="0.2">
      <c r="A47" s="6">
        <v>41</v>
      </c>
      <c r="B47" s="7" t="s">
        <v>224</v>
      </c>
      <c r="C47" s="11" t="s">
        <v>225</v>
      </c>
      <c r="D47" s="2" t="s">
        <v>25</v>
      </c>
      <c r="E47" s="47">
        <v>160860</v>
      </c>
      <c r="F47" s="53">
        <v>187.64319</v>
      </c>
      <c r="G47" s="5">
        <v>1.0702527E-2</v>
      </c>
    </row>
    <row r="48" spans="1:7" ht="12.75" x14ac:dyDescent="0.2">
      <c r="A48" s="6">
        <v>42</v>
      </c>
      <c r="B48" s="7" t="s">
        <v>420</v>
      </c>
      <c r="C48" s="11" t="s">
        <v>421</v>
      </c>
      <c r="D48" s="2" t="s">
        <v>211</v>
      </c>
      <c r="E48" s="47">
        <v>29670</v>
      </c>
      <c r="F48" s="53">
        <v>186.787485</v>
      </c>
      <c r="G48" s="5">
        <v>1.0653721E-2</v>
      </c>
    </row>
    <row r="49" spans="1:7" ht="51" x14ac:dyDescent="0.2">
      <c r="A49" s="6">
        <v>43</v>
      </c>
      <c r="B49" s="7" t="s">
        <v>293</v>
      </c>
      <c r="C49" s="11" t="s">
        <v>294</v>
      </c>
      <c r="D49" s="2" t="s">
        <v>244</v>
      </c>
      <c r="E49" s="47">
        <v>402399</v>
      </c>
      <c r="F49" s="53">
        <v>185.30473950000001</v>
      </c>
      <c r="G49" s="5">
        <v>1.0569149999999999E-2</v>
      </c>
    </row>
    <row r="50" spans="1:7" ht="12.75" x14ac:dyDescent="0.2">
      <c r="A50" s="6">
        <v>44</v>
      </c>
      <c r="B50" s="7" t="s">
        <v>250</v>
      </c>
      <c r="C50" s="11" t="s">
        <v>251</v>
      </c>
      <c r="D50" s="2" t="s">
        <v>182</v>
      </c>
      <c r="E50" s="47">
        <v>54815</v>
      </c>
      <c r="F50" s="53">
        <v>179.71097750000001</v>
      </c>
      <c r="G50" s="5">
        <v>1.0250100999999999E-2</v>
      </c>
    </row>
    <row r="51" spans="1:7" ht="25.5" x14ac:dyDescent="0.2">
      <c r="A51" s="6">
        <v>45</v>
      </c>
      <c r="B51" s="7" t="s">
        <v>90</v>
      </c>
      <c r="C51" s="11" t="s">
        <v>91</v>
      </c>
      <c r="D51" s="2" t="s">
        <v>22</v>
      </c>
      <c r="E51" s="47">
        <v>19065</v>
      </c>
      <c r="F51" s="53">
        <v>176.29405499999999</v>
      </c>
      <c r="G51" s="5">
        <v>1.0055211E-2</v>
      </c>
    </row>
    <row r="52" spans="1:7" ht="12.75" x14ac:dyDescent="0.2">
      <c r="A52" s="6">
        <v>46</v>
      </c>
      <c r="B52" s="7" t="s">
        <v>475</v>
      </c>
      <c r="C52" s="11" t="s">
        <v>476</v>
      </c>
      <c r="D52" s="2" t="s">
        <v>182</v>
      </c>
      <c r="E52" s="47">
        <v>38058</v>
      </c>
      <c r="F52" s="53">
        <v>161.48009400000001</v>
      </c>
      <c r="G52" s="5">
        <v>9.2102729999999997E-3</v>
      </c>
    </row>
    <row r="53" spans="1:7" ht="12.75" x14ac:dyDescent="0.2">
      <c r="A53" s="6">
        <v>47</v>
      </c>
      <c r="B53" s="7" t="s">
        <v>464</v>
      </c>
      <c r="C53" s="11" t="s">
        <v>465</v>
      </c>
      <c r="D53" s="2" t="s">
        <v>187</v>
      </c>
      <c r="E53" s="47">
        <v>19258</v>
      </c>
      <c r="F53" s="53">
        <v>156.27867000000001</v>
      </c>
      <c r="G53" s="5">
        <v>8.9136019999999996E-3</v>
      </c>
    </row>
    <row r="54" spans="1:7" ht="12.75" x14ac:dyDescent="0.2">
      <c r="A54" s="6">
        <v>48</v>
      </c>
      <c r="B54" s="7" t="s">
        <v>222</v>
      </c>
      <c r="C54" s="11" t="s">
        <v>223</v>
      </c>
      <c r="D54" s="2" t="s">
        <v>79</v>
      </c>
      <c r="E54" s="47">
        <v>151788</v>
      </c>
      <c r="F54" s="53">
        <v>155.65859399999999</v>
      </c>
      <c r="G54" s="5">
        <v>8.8782349999999999E-3</v>
      </c>
    </row>
    <row r="55" spans="1:7" ht="12.75" x14ac:dyDescent="0.2">
      <c r="A55" s="6">
        <v>49</v>
      </c>
      <c r="B55" s="7" t="s">
        <v>83</v>
      </c>
      <c r="C55" s="11" t="s">
        <v>84</v>
      </c>
      <c r="D55" s="2" t="s">
        <v>60</v>
      </c>
      <c r="E55" s="47">
        <v>62000</v>
      </c>
      <c r="F55" s="53">
        <v>155.31</v>
      </c>
      <c r="G55" s="5">
        <v>8.8583519999999999E-3</v>
      </c>
    </row>
    <row r="56" spans="1:7" ht="25.5" x14ac:dyDescent="0.2">
      <c r="A56" s="6">
        <v>50</v>
      </c>
      <c r="B56" s="7" t="s">
        <v>466</v>
      </c>
      <c r="C56" s="11" t="s">
        <v>467</v>
      </c>
      <c r="D56" s="2" t="s">
        <v>177</v>
      </c>
      <c r="E56" s="47">
        <v>188977</v>
      </c>
      <c r="F56" s="53">
        <v>154.96114</v>
      </c>
      <c r="G56" s="5">
        <v>8.8384550000000003E-3</v>
      </c>
    </row>
    <row r="57" spans="1:7" ht="12.75" x14ac:dyDescent="0.2">
      <c r="A57" s="6">
        <v>51</v>
      </c>
      <c r="B57" s="7" t="s">
        <v>180</v>
      </c>
      <c r="C57" s="11" t="s">
        <v>181</v>
      </c>
      <c r="D57" s="2" t="s">
        <v>182</v>
      </c>
      <c r="E57" s="47">
        <v>55487</v>
      </c>
      <c r="F57" s="53">
        <v>148.56644249999999</v>
      </c>
      <c r="G57" s="5">
        <v>8.4737230000000007E-3</v>
      </c>
    </row>
    <row r="58" spans="1:7" ht="12.75" x14ac:dyDescent="0.2">
      <c r="A58" s="6">
        <v>52</v>
      </c>
      <c r="B58" s="7" t="s">
        <v>285</v>
      </c>
      <c r="C58" s="11" t="s">
        <v>286</v>
      </c>
      <c r="D58" s="2" t="s">
        <v>174</v>
      </c>
      <c r="E58" s="47">
        <v>16000</v>
      </c>
      <c r="F58" s="53">
        <v>144.696</v>
      </c>
      <c r="G58" s="5">
        <v>8.2529660000000005E-3</v>
      </c>
    </row>
    <row r="59" spans="1:7" ht="12.75" x14ac:dyDescent="0.2">
      <c r="A59" s="6">
        <v>53</v>
      </c>
      <c r="B59" s="7" t="s">
        <v>273</v>
      </c>
      <c r="C59" s="11" t="s">
        <v>274</v>
      </c>
      <c r="D59" s="2" t="s">
        <v>275</v>
      </c>
      <c r="E59" s="47">
        <v>17224</v>
      </c>
      <c r="F59" s="53">
        <v>143.43286000000001</v>
      </c>
      <c r="G59" s="5">
        <v>8.1809210000000007E-3</v>
      </c>
    </row>
    <row r="60" spans="1:7" ht="12.75" x14ac:dyDescent="0.2">
      <c r="A60" s="6">
        <v>54</v>
      </c>
      <c r="B60" s="7" t="s">
        <v>226</v>
      </c>
      <c r="C60" s="11" t="s">
        <v>227</v>
      </c>
      <c r="D60" s="2" t="s">
        <v>187</v>
      </c>
      <c r="E60" s="47">
        <v>47702</v>
      </c>
      <c r="F60" s="53">
        <v>136.64237900000001</v>
      </c>
      <c r="G60" s="5">
        <v>7.7936150000000003E-3</v>
      </c>
    </row>
    <row r="61" spans="1:7" ht="12.75" x14ac:dyDescent="0.2">
      <c r="A61" s="6">
        <v>55</v>
      </c>
      <c r="B61" s="7" t="s">
        <v>188</v>
      </c>
      <c r="C61" s="11" t="s">
        <v>189</v>
      </c>
      <c r="D61" s="2" t="s">
        <v>16</v>
      </c>
      <c r="E61" s="47">
        <v>65000</v>
      </c>
      <c r="F61" s="53">
        <v>133.05500000000001</v>
      </c>
      <c r="G61" s="5">
        <v>7.5890030000000004E-3</v>
      </c>
    </row>
    <row r="62" spans="1:7" ht="25.5" x14ac:dyDescent="0.2">
      <c r="A62" s="6">
        <v>56</v>
      </c>
      <c r="B62" s="7" t="s">
        <v>207</v>
      </c>
      <c r="C62" s="11" t="s">
        <v>208</v>
      </c>
      <c r="D62" s="2" t="s">
        <v>22</v>
      </c>
      <c r="E62" s="47">
        <v>14000</v>
      </c>
      <c r="F62" s="53">
        <v>116.52200000000001</v>
      </c>
      <c r="G62" s="5">
        <v>6.6460169999999997E-3</v>
      </c>
    </row>
    <row r="63" spans="1:7" ht="12.75" x14ac:dyDescent="0.2">
      <c r="A63" s="6">
        <v>57</v>
      </c>
      <c r="B63" s="7" t="s">
        <v>228</v>
      </c>
      <c r="C63" s="11" t="s">
        <v>229</v>
      </c>
      <c r="D63" s="2" t="s">
        <v>230</v>
      </c>
      <c r="E63" s="47">
        <v>6786</v>
      </c>
      <c r="F63" s="53">
        <v>115.365393</v>
      </c>
      <c r="G63" s="5">
        <v>6.5800479999999998E-3</v>
      </c>
    </row>
    <row r="64" spans="1:7" ht="25.5" x14ac:dyDescent="0.2">
      <c r="A64" s="6">
        <v>58</v>
      </c>
      <c r="B64" s="7" t="s">
        <v>233</v>
      </c>
      <c r="C64" s="11" t="s">
        <v>234</v>
      </c>
      <c r="D64" s="2" t="s">
        <v>177</v>
      </c>
      <c r="E64" s="47">
        <v>58331</v>
      </c>
      <c r="F64" s="53">
        <v>105.8999305</v>
      </c>
      <c r="G64" s="5">
        <v>6.0401710000000004E-3</v>
      </c>
    </row>
    <row r="65" spans="1:7" ht="25.5" x14ac:dyDescent="0.2">
      <c r="A65" s="6">
        <v>59</v>
      </c>
      <c r="B65" s="7" t="s">
        <v>278</v>
      </c>
      <c r="C65" s="11" t="s">
        <v>279</v>
      </c>
      <c r="D65" s="2" t="s">
        <v>22</v>
      </c>
      <c r="E65" s="47">
        <v>17108</v>
      </c>
      <c r="F65" s="53">
        <v>89.491947999999994</v>
      </c>
      <c r="G65" s="5">
        <v>5.1043149999999999E-3</v>
      </c>
    </row>
    <row r="66" spans="1:7" ht="25.5" x14ac:dyDescent="0.2">
      <c r="A66" s="6">
        <v>60</v>
      </c>
      <c r="B66" s="7" t="s">
        <v>202</v>
      </c>
      <c r="C66" s="11" t="s">
        <v>859</v>
      </c>
      <c r="D66" s="2" t="s">
        <v>63</v>
      </c>
      <c r="E66" s="47">
        <v>1140</v>
      </c>
      <c r="F66" s="53">
        <v>23.505659999999999</v>
      </c>
      <c r="G66" s="5">
        <v>1.3406830000000001E-3</v>
      </c>
    </row>
    <row r="67" spans="1:7" ht="12.75" x14ac:dyDescent="0.2">
      <c r="A67" s="1"/>
      <c r="B67" s="2"/>
      <c r="C67" s="8" t="s">
        <v>108</v>
      </c>
      <c r="D67" s="12"/>
      <c r="E67" s="49"/>
      <c r="F67" s="55">
        <v>17389.868589000002</v>
      </c>
      <c r="G67" s="13">
        <v>0.99185874799999996</v>
      </c>
    </row>
    <row r="68" spans="1:7" ht="12.75" x14ac:dyDescent="0.2">
      <c r="A68" s="6"/>
      <c r="B68" s="7"/>
      <c r="C68" s="14"/>
      <c r="D68" s="15"/>
      <c r="E68" s="47"/>
      <c r="F68" s="53"/>
      <c r="G68" s="5"/>
    </row>
    <row r="69" spans="1:7" ht="12.75" x14ac:dyDescent="0.2">
      <c r="A69" s="1"/>
      <c r="B69" s="2"/>
      <c r="C69" s="8" t="s">
        <v>109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15"/>
      <c r="E71" s="47"/>
      <c r="F71" s="53"/>
      <c r="G71" s="5"/>
    </row>
    <row r="72" spans="1:7" ht="12.75" x14ac:dyDescent="0.2">
      <c r="A72" s="16"/>
      <c r="B72" s="17"/>
      <c r="C72" s="8" t="s">
        <v>110</v>
      </c>
      <c r="D72" s="9"/>
      <c r="E72" s="48"/>
      <c r="F72" s="54"/>
      <c r="G72" s="10"/>
    </row>
    <row r="73" spans="1:7" ht="12.75" x14ac:dyDescent="0.2">
      <c r="A73" s="18"/>
      <c r="B73" s="19"/>
      <c r="C73" s="8" t="s">
        <v>108</v>
      </c>
      <c r="D73" s="20"/>
      <c r="E73" s="50"/>
      <c r="F73" s="56">
        <v>0</v>
      </c>
      <c r="G73" s="21">
        <v>0</v>
      </c>
    </row>
    <row r="74" spans="1:7" ht="12.75" x14ac:dyDescent="0.2">
      <c r="A74" s="18"/>
      <c r="B74" s="19"/>
      <c r="C74" s="14"/>
      <c r="D74" s="22"/>
      <c r="E74" s="51"/>
      <c r="F74" s="57"/>
      <c r="G74" s="23"/>
    </row>
    <row r="75" spans="1:7" ht="12.75" x14ac:dyDescent="0.2">
      <c r="A75" s="1"/>
      <c r="B75" s="2"/>
      <c r="C75" s="8" t="s">
        <v>112</v>
      </c>
      <c r="D75" s="9"/>
      <c r="E75" s="48"/>
      <c r="F75" s="54"/>
      <c r="G75" s="10"/>
    </row>
    <row r="76" spans="1:7" ht="12.75" x14ac:dyDescent="0.2">
      <c r="A76" s="1"/>
      <c r="B76" s="2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12.75" x14ac:dyDescent="0.2">
      <c r="A78" s="1"/>
      <c r="B78" s="2"/>
      <c r="C78" s="8" t="s">
        <v>113</v>
      </c>
      <c r="D78" s="9"/>
      <c r="E78" s="48"/>
      <c r="F78" s="54"/>
      <c r="G78" s="10"/>
    </row>
    <row r="79" spans="1:7" ht="12.75" x14ac:dyDescent="0.2">
      <c r="A79" s="1"/>
      <c r="B79" s="2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12.75" x14ac:dyDescent="0.2">
      <c r="A81" s="1"/>
      <c r="B81" s="2"/>
      <c r="C81" s="8" t="s">
        <v>114</v>
      </c>
      <c r="D81" s="9"/>
      <c r="E81" s="48"/>
      <c r="F81" s="54"/>
      <c r="G81" s="10"/>
    </row>
    <row r="82" spans="1:7" ht="12.75" x14ac:dyDescent="0.2">
      <c r="A82" s="1"/>
      <c r="B82" s="2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1"/>
      <c r="B83" s="2"/>
      <c r="C83" s="14"/>
      <c r="D83" s="4"/>
      <c r="E83" s="47"/>
      <c r="F83" s="53"/>
      <c r="G83" s="5"/>
    </row>
    <row r="84" spans="1:7" ht="25.5" x14ac:dyDescent="0.2">
      <c r="A84" s="6"/>
      <c r="B84" s="7"/>
      <c r="C84" s="24" t="s">
        <v>115</v>
      </c>
      <c r="D84" s="25"/>
      <c r="E84" s="49"/>
      <c r="F84" s="55">
        <v>17389.868589000002</v>
      </c>
      <c r="G84" s="13">
        <v>0.99185874799999996</v>
      </c>
    </row>
    <row r="85" spans="1:7" ht="12.75" x14ac:dyDescent="0.2">
      <c r="A85" s="1"/>
      <c r="B85" s="2"/>
      <c r="C85" s="11"/>
      <c r="D85" s="4"/>
      <c r="E85" s="47"/>
      <c r="F85" s="53"/>
      <c r="G85" s="5"/>
    </row>
    <row r="86" spans="1:7" ht="12.75" x14ac:dyDescent="0.2">
      <c r="A86" s="1"/>
      <c r="B86" s="2"/>
      <c r="C86" s="3" t="s">
        <v>116</v>
      </c>
      <c r="D86" s="4"/>
      <c r="E86" s="47"/>
      <c r="F86" s="53"/>
      <c r="G86" s="5"/>
    </row>
    <row r="87" spans="1:7" ht="25.5" x14ac:dyDescent="0.2">
      <c r="A87" s="1"/>
      <c r="B87" s="2"/>
      <c r="C87" s="8" t="s">
        <v>10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1"/>
      <c r="B90" s="26"/>
      <c r="C90" s="8" t="s">
        <v>117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12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4"/>
      <c r="E92" s="47"/>
      <c r="F92" s="59"/>
      <c r="G92" s="28"/>
    </row>
    <row r="93" spans="1:7" ht="12.75" x14ac:dyDescent="0.2">
      <c r="A93" s="1"/>
      <c r="B93" s="2"/>
      <c r="C93" s="8" t="s">
        <v>118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12"/>
      <c r="E94" s="49"/>
      <c r="F94" s="55">
        <v>0</v>
      </c>
      <c r="G94" s="13">
        <v>0</v>
      </c>
    </row>
    <row r="95" spans="1:7" ht="12.75" x14ac:dyDescent="0.2">
      <c r="A95" s="1"/>
      <c r="B95" s="2"/>
      <c r="C95" s="14"/>
      <c r="D95" s="4"/>
      <c r="E95" s="47"/>
      <c r="F95" s="53"/>
      <c r="G95" s="5"/>
    </row>
    <row r="96" spans="1:7" ht="25.5" x14ac:dyDescent="0.2">
      <c r="A96" s="1"/>
      <c r="B96" s="26"/>
      <c r="C96" s="8" t="s">
        <v>119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12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4"/>
      <c r="E98" s="47"/>
      <c r="F98" s="53"/>
      <c r="G98" s="5"/>
    </row>
    <row r="99" spans="1:7" ht="12.75" x14ac:dyDescent="0.2">
      <c r="A99" s="6"/>
      <c r="B99" s="7"/>
      <c r="C99" s="29" t="s">
        <v>120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1"/>
      <c r="D100" s="4"/>
      <c r="E100" s="47"/>
      <c r="F100" s="53"/>
      <c r="G100" s="5"/>
    </row>
    <row r="101" spans="1:7" ht="12.75" x14ac:dyDescent="0.2">
      <c r="A101" s="1"/>
      <c r="B101" s="2"/>
      <c r="C101" s="3" t="s">
        <v>121</v>
      </c>
      <c r="D101" s="4"/>
      <c r="E101" s="47"/>
      <c r="F101" s="53"/>
      <c r="G101" s="5"/>
    </row>
    <row r="102" spans="1:7" ht="12.75" x14ac:dyDescent="0.2">
      <c r="A102" s="6"/>
      <c r="B102" s="7"/>
      <c r="C102" s="8" t="s">
        <v>122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6"/>
      <c r="B105" s="7"/>
      <c r="C105" s="8" t="s">
        <v>123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12.75" x14ac:dyDescent="0.2">
      <c r="A108" s="6"/>
      <c r="B108" s="7"/>
      <c r="C108" s="8" t="s">
        <v>124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6"/>
      <c r="B111" s="7"/>
      <c r="C111" s="8" t="s">
        <v>125</v>
      </c>
      <c r="D111" s="9"/>
      <c r="E111" s="48"/>
      <c r="F111" s="54"/>
      <c r="G111" s="10"/>
    </row>
    <row r="112" spans="1:7" ht="12.75" x14ac:dyDescent="0.2">
      <c r="A112" s="6">
        <v>1</v>
      </c>
      <c r="B112" s="7"/>
      <c r="C112" s="11" t="s">
        <v>126</v>
      </c>
      <c r="D112" s="15"/>
      <c r="E112" s="47"/>
      <c r="F112" s="53">
        <v>103.9276778</v>
      </c>
      <c r="G112" s="5">
        <v>5.9276800000000003E-3</v>
      </c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103.9276778</v>
      </c>
      <c r="G113" s="13">
        <v>5.9276800000000003E-3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25.5" x14ac:dyDescent="0.2">
      <c r="A115" s="6"/>
      <c r="B115" s="7"/>
      <c r="C115" s="24" t="s">
        <v>127</v>
      </c>
      <c r="D115" s="25"/>
      <c r="E115" s="49"/>
      <c r="F115" s="55">
        <v>103.9276778</v>
      </c>
      <c r="G115" s="13">
        <v>5.9276800000000003E-3</v>
      </c>
    </row>
    <row r="116" spans="1:7" ht="12.75" x14ac:dyDescent="0.2">
      <c r="A116" s="6"/>
      <c r="B116" s="7"/>
      <c r="C116" s="30"/>
      <c r="D116" s="7"/>
      <c r="E116" s="47"/>
      <c r="F116" s="53"/>
      <c r="G116" s="5"/>
    </row>
    <row r="117" spans="1:7" ht="12.75" x14ac:dyDescent="0.2">
      <c r="A117" s="1"/>
      <c r="B117" s="2"/>
      <c r="C117" s="3" t="s">
        <v>128</v>
      </c>
      <c r="D117" s="4"/>
      <c r="E117" s="47"/>
      <c r="F117" s="53"/>
      <c r="G117" s="5"/>
    </row>
    <row r="118" spans="1:7" ht="25.5" x14ac:dyDescent="0.2">
      <c r="A118" s="6"/>
      <c r="B118" s="7"/>
      <c r="C118" s="8" t="s">
        <v>129</v>
      </c>
      <c r="D118" s="9"/>
      <c r="E118" s="48"/>
      <c r="F118" s="54"/>
      <c r="G118" s="10"/>
    </row>
    <row r="119" spans="1:7" ht="12.75" x14ac:dyDescent="0.2">
      <c r="A119" s="6"/>
      <c r="B119" s="7"/>
      <c r="C119" s="8" t="s">
        <v>108</v>
      </c>
      <c r="D119" s="25"/>
      <c r="E119" s="49"/>
      <c r="F119" s="55">
        <v>0</v>
      </c>
      <c r="G119" s="13">
        <v>0</v>
      </c>
    </row>
    <row r="120" spans="1:7" ht="12.75" x14ac:dyDescent="0.2">
      <c r="A120" s="6"/>
      <c r="B120" s="7"/>
      <c r="C120" s="14"/>
      <c r="D120" s="7"/>
      <c r="E120" s="47"/>
      <c r="F120" s="53"/>
      <c r="G120" s="5"/>
    </row>
    <row r="121" spans="1:7" ht="12.75" x14ac:dyDescent="0.2">
      <c r="A121" s="1"/>
      <c r="B121" s="2"/>
      <c r="C121" s="3" t="s">
        <v>132</v>
      </c>
      <c r="D121" s="4"/>
      <c r="E121" s="47"/>
      <c r="F121" s="53"/>
      <c r="G121" s="5"/>
    </row>
    <row r="122" spans="1:7" ht="25.5" x14ac:dyDescent="0.2">
      <c r="A122" s="6"/>
      <c r="B122" s="7"/>
      <c r="C122" s="8" t="s">
        <v>133</v>
      </c>
      <c r="D122" s="9"/>
      <c r="E122" s="48"/>
      <c r="F122" s="54"/>
      <c r="G122" s="10"/>
    </row>
    <row r="123" spans="1:7" ht="12.75" x14ac:dyDescent="0.2">
      <c r="A123" s="6"/>
      <c r="B123" s="7"/>
      <c r="C123" s="8" t="s">
        <v>108</v>
      </c>
      <c r="D123" s="25"/>
      <c r="E123" s="49"/>
      <c r="F123" s="55">
        <v>0</v>
      </c>
      <c r="G123" s="13">
        <v>0</v>
      </c>
    </row>
    <row r="124" spans="1:7" ht="12.75" x14ac:dyDescent="0.2">
      <c r="A124" s="6"/>
      <c r="B124" s="7"/>
      <c r="C124" s="14"/>
      <c r="D124" s="7"/>
      <c r="E124" s="47"/>
      <c r="F124" s="53"/>
      <c r="G124" s="5"/>
    </row>
    <row r="125" spans="1:7" ht="25.5" x14ac:dyDescent="0.2">
      <c r="A125" s="6"/>
      <c r="B125" s="7"/>
      <c r="C125" s="8" t="s">
        <v>134</v>
      </c>
      <c r="D125" s="9"/>
      <c r="E125" s="48"/>
      <c r="F125" s="54"/>
      <c r="G125" s="10"/>
    </row>
    <row r="126" spans="1:7" ht="12.75" x14ac:dyDescent="0.2">
      <c r="A126" s="6"/>
      <c r="B126" s="7"/>
      <c r="C126" s="8" t="s">
        <v>108</v>
      </c>
      <c r="D126" s="25"/>
      <c r="E126" s="49"/>
      <c r="F126" s="55">
        <v>0</v>
      </c>
      <c r="G126" s="13">
        <v>0</v>
      </c>
    </row>
    <row r="127" spans="1:7" ht="12.75" x14ac:dyDescent="0.2">
      <c r="A127" s="6"/>
      <c r="B127" s="7"/>
      <c r="C127" s="14"/>
      <c r="D127" s="7"/>
      <c r="E127" s="47"/>
      <c r="F127" s="59"/>
      <c r="G127" s="28"/>
    </row>
    <row r="128" spans="1:7" ht="25.5" x14ac:dyDescent="0.2">
      <c r="A128" s="6"/>
      <c r="B128" s="7"/>
      <c r="C128" s="30" t="s">
        <v>136</v>
      </c>
      <c r="D128" s="7"/>
      <c r="E128" s="47"/>
      <c r="F128" s="59">
        <v>38.809684490000002</v>
      </c>
      <c r="G128" s="28">
        <v>2.213572E-3</v>
      </c>
    </row>
    <row r="129" spans="1:7" ht="12.75" x14ac:dyDescent="0.2">
      <c r="A129" s="6"/>
      <c r="B129" s="7"/>
      <c r="C129" s="31" t="s">
        <v>137</v>
      </c>
      <c r="D129" s="12"/>
      <c r="E129" s="49"/>
      <c r="F129" s="55">
        <v>17532.605951290003</v>
      </c>
      <c r="G129" s="13">
        <v>1</v>
      </c>
    </row>
    <row r="131" spans="1:7" ht="12.75" x14ac:dyDescent="0.2">
      <c r="B131" s="362"/>
      <c r="C131" s="362"/>
      <c r="D131" s="362"/>
      <c r="E131" s="362"/>
      <c r="F131" s="362"/>
    </row>
    <row r="132" spans="1:7" ht="12.75" x14ac:dyDescent="0.2">
      <c r="B132" s="362"/>
      <c r="C132" s="362"/>
      <c r="D132" s="362"/>
      <c r="E132" s="362"/>
      <c r="F132" s="362"/>
    </row>
    <row r="134" spans="1:7" ht="12.75" x14ac:dyDescent="0.2">
      <c r="B134" s="37" t="s">
        <v>139</v>
      </c>
      <c r="C134" s="38"/>
      <c r="D134" s="39"/>
    </row>
    <row r="135" spans="1:7" ht="12.75" x14ac:dyDescent="0.2">
      <c r="B135" s="40" t="s">
        <v>140</v>
      </c>
      <c r="C135" s="41"/>
      <c r="D135" s="65" t="s">
        <v>141</v>
      </c>
    </row>
    <row r="136" spans="1:7" ht="12.75" x14ac:dyDescent="0.2">
      <c r="B136" s="40" t="s">
        <v>142</v>
      </c>
      <c r="C136" s="41"/>
      <c r="D136" s="65" t="s">
        <v>141</v>
      </c>
    </row>
    <row r="137" spans="1:7" ht="12.75" x14ac:dyDescent="0.2">
      <c r="B137" s="42" t="s">
        <v>143</v>
      </c>
      <c r="C137" s="41"/>
      <c r="D137" s="43"/>
    </row>
    <row r="138" spans="1:7" ht="25.5" customHeight="1" x14ac:dyDescent="0.2">
      <c r="B138" s="43"/>
      <c r="C138" s="33" t="s">
        <v>144</v>
      </c>
      <c r="D138" s="34" t="s">
        <v>145</v>
      </c>
    </row>
    <row r="139" spans="1:7" ht="12.75" customHeight="1" x14ac:dyDescent="0.2">
      <c r="B139" s="60" t="s">
        <v>146</v>
      </c>
      <c r="C139" s="61" t="s">
        <v>147</v>
      </c>
      <c r="D139" s="61" t="s">
        <v>148</v>
      </c>
    </row>
    <row r="140" spans="1:7" ht="12.75" x14ac:dyDescent="0.2">
      <c r="B140" s="43" t="s">
        <v>149</v>
      </c>
      <c r="C140" s="44">
        <v>8.1758000000000006</v>
      </c>
      <c r="D140" s="44">
        <v>9.0929000000000002</v>
      </c>
    </row>
    <row r="141" spans="1:7" ht="12.75" x14ac:dyDescent="0.2">
      <c r="B141" s="43" t="s">
        <v>150</v>
      </c>
      <c r="C141" s="44">
        <v>8.1758000000000006</v>
      </c>
      <c r="D141" s="44">
        <v>9.0929000000000002</v>
      </c>
    </row>
    <row r="142" spans="1:7" ht="12.75" x14ac:dyDescent="0.2">
      <c r="B142" s="43" t="s">
        <v>151</v>
      </c>
      <c r="C142" s="44">
        <v>8.0587999999999997</v>
      </c>
      <c r="D142" s="44">
        <v>8.9504000000000001</v>
      </c>
    </row>
    <row r="143" spans="1:7" ht="12.75" x14ac:dyDescent="0.2">
      <c r="B143" s="43" t="s">
        <v>152</v>
      </c>
      <c r="C143" s="44">
        <v>8.0587999999999997</v>
      </c>
      <c r="D143" s="44">
        <v>8.9504000000000001</v>
      </c>
    </row>
    <row r="145" spans="2:4" ht="12.75" x14ac:dyDescent="0.2">
      <c r="B145" s="62" t="s">
        <v>153</v>
      </c>
      <c r="C145" s="45"/>
      <c r="D145" s="63" t="s">
        <v>141</v>
      </c>
    </row>
    <row r="146" spans="2:4" ht="24.75" customHeight="1" x14ac:dyDescent="0.2">
      <c r="B146" s="64"/>
      <c r="C146" s="64"/>
    </row>
    <row r="147" spans="2:4" ht="15" x14ac:dyDescent="0.25">
      <c r="B147" s="66"/>
      <c r="C147" s="68"/>
      <c r="D147"/>
    </row>
    <row r="149" spans="2:4" ht="12.75" x14ac:dyDescent="0.2">
      <c r="B149" s="42" t="s">
        <v>155</v>
      </c>
      <c r="C149" s="41"/>
      <c r="D149" s="67" t="s">
        <v>141</v>
      </c>
    </row>
    <row r="150" spans="2:4" ht="12.75" x14ac:dyDescent="0.2">
      <c r="B150" s="42" t="s">
        <v>156</v>
      </c>
      <c r="C150" s="41"/>
      <c r="D150" s="67" t="s">
        <v>141</v>
      </c>
    </row>
    <row r="151" spans="2:4" ht="12.75" x14ac:dyDescent="0.2">
      <c r="B151" s="42" t="s">
        <v>157</v>
      </c>
      <c r="C151" s="41"/>
      <c r="D151" s="46">
        <v>4.6198064766542334E-2</v>
      </c>
    </row>
    <row r="152" spans="2:4" ht="12.75" x14ac:dyDescent="0.2">
      <c r="B152" s="42" t="s">
        <v>158</v>
      </c>
      <c r="C152" s="41"/>
      <c r="D152" s="46" t="s">
        <v>141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477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454</v>
      </c>
      <c r="C7" s="11" t="s">
        <v>455</v>
      </c>
      <c r="D7" s="2" t="s">
        <v>187</v>
      </c>
      <c r="E7" s="47">
        <v>60694</v>
      </c>
      <c r="F7" s="53">
        <v>497.99426999999997</v>
      </c>
      <c r="G7" s="5">
        <v>3.2911152999999999E-2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80709</v>
      </c>
      <c r="F8" s="53">
        <v>480.944931</v>
      </c>
      <c r="G8" s="5">
        <v>3.1784406000000001E-2</v>
      </c>
    </row>
    <row r="9" spans="1:7" ht="12.75" x14ac:dyDescent="0.2">
      <c r="A9" s="6">
        <v>3</v>
      </c>
      <c r="B9" s="7" t="s">
        <v>473</v>
      </c>
      <c r="C9" s="11" t="s">
        <v>474</v>
      </c>
      <c r="D9" s="2" t="s">
        <v>174</v>
      </c>
      <c r="E9" s="47">
        <v>41171</v>
      </c>
      <c r="F9" s="53">
        <v>475.85441800000001</v>
      </c>
      <c r="G9" s="5">
        <v>3.1447988000000003E-2</v>
      </c>
    </row>
    <row r="10" spans="1:7" ht="12.75" x14ac:dyDescent="0.2">
      <c r="A10" s="6">
        <v>4</v>
      </c>
      <c r="B10" s="7" t="s">
        <v>71</v>
      </c>
      <c r="C10" s="11" t="s">
        <v>72</v>
      </c>
      <c r="D10" s="2" t="s">
        <v>13</v>
      </c>
      <c r="E10" s="47">
        <v>48172</v>
      </c>
      <c r="F10" s="53">
        <v>417.50672400000002</v>
      </c>
      <c r="G10" s="5">
        <v>2.7591938999999999E-2</v>
      </c>
    </row>
    <row r="11" spans="1:7" ht="25.5" x14ac:dyDescent="0.2">
      <c r="A11" s="6">
        <v>5</v>
      </c>
      <c r="B11" s="7" t="s">
        <v>200</v>
      </c>
      <c r="C11" s="11" t="s">
        <v>201</v>
      </c>
      <c r="D11" s="2" t="s">
        <v>169</v>
      </c>
      <c r="E11" s="47">
        <v>77860</v>
      </c>
      <c r="F11" s="53">
        <v>415.69454000000002</v>
      </c>
      <c r="G11" s="5">
        <v>2.7472177E-2</v>
      </c>
    </row>
    <row r="12" spans="1:7" ht="25.5" x14ac:dyDescent="0.2">
      <c r="A12" s="6">
        <v>6</v>
      </c>
      <c r="B12" s="7" t="s">
        <v>170</v>
      </c>
      <c r="C12" s="11" t="s">
        <v>171</v>
      </c>
      <c r="D12" s="2" t="s">
        <v>22</v>
      </c>
      <c r="E12" s="47">
        <v>74492</v>
      </c>
      <c r="F12" s="53">
        <v>405.45995599999998</v>
      </c>
      <c r="G12" s="5">
        <v>2.6795800000000002E-2</v>
      </c>
    </row>
    <row r="13" spans="1:7" ht="12.75" x14ac:dyDescent="0.2">
      <c r="A13" s="6">
        <v>7</v>
      </c>
      <c r="B13" s="7" t="s">
        <v>458</v>
      </c>
      <c r="C13" s="11" t="s">
        <v>459</v>
      </c>
      <c r="D13" s="2" t="s">
        <v>174</v>
      </c>
      <c r="E13" s="47">
        <v>76989</v>
      </c>
      <c r="F13" s="53">
        <v>388.02456000000001</v>
      </c>
      <c r="G13" s="5">
        <v>2.5643539E-2</v>
      </c>
    </row>
    <row r="14" spans="1:7" ht="25.5" x14ac:dyDescent="0.2">
      <c r="A14" s="6">
        <v>8</v>
      </c>
      <c r="B14" s="7" t="s">
        <v>54</v>
      </c>
      <c r="C14" s="11" t="s">
        <v>55</v>
      </c>
      <c r="D14" s="2" t="s">
        <v>22</v>
      </c>
      <c r="E14" s="47">
        <v>203473</v>
      </c>
      <c r="F14" s="53">
        <v>386.80217299999998</v>
      </c>
      <c r="G14" s="5">
        <v>2.5562755E-2</v>
      </c>
    </row>
    <row r="15" spans="1:7" ht="25.5" x14ac:dyDescent="0.2">
      <c r="A15" s="6">
        <v>9</v>
      </c>
      <c r="B15" s="7" t="s">
        <v>452</v>
      </c>
      <c r="C15" s="11" t="s">
        <v>453</v>
      </c>
      <c r="D15" s="2" t="s">
        <v>63</v>
      </c>
      <c r="E15" s="47">
        <v>249268</v>
      </c>
      <c r="F15" s="53">
        <v>380.00906600000002</v>
      </c>
      <c r="G15" s="5">
        <v>2.5113816000000001E-2</v>
      </c>
    </row>
    <row r="16" spans="1:7" ht="25.5" x14ac:dyDescent="0.2">
      <c r="A16" s="6">
        <v>10</v>
      </c>
      <c r="B16" s="7" t="s">
        <v>162</v>
      </c>
      <c r="C16" s="11" t="s">
        <v>163</v>
      </c>
      <c r="D16" s="2" t="s">
        <v>164</v>
      </c>
      <c r="E16" s="47">
        <v>53697</v>
      </c>
      <c r="F16" s="53">
        <v>379.95997199999999</v>
      </c>
      <c r="G16" s="5">
        <v>2.5110572000000001E-2</v>
      </c>
    </row>
    <row r="17" spans="1:7" ht="12.75" x14ac:dyDescent="0.2">
      <c r="A17" s="6">
        <v>11</v>
      </c>
      <c r="B17" s="7" t="s">
        <v>237</v>
      </c>
      <c r="C17" s="11" t="s">
        <v>238</v>
      </c>
      <c r="D17" s="2" t="s">
        <v>182</v>
      </c>
      <c r="E17" s="47">
        <v>98077</v>
      </c>
      <c r="F17" s="53">
        <v>375.83106400000003</v>
      </c>
      <c r="G17" s="5">
        <v>2.4837702999999999E-2</v>
      </c>
    </row>
    <row r="18" spans="1:7" ht="25.5" x14ac:dyDescent="0.2">
      <c r="A18" s="6">
        <v>12</v>
      </c>
      <c r="B18" s="7" t="s">
        <v>64</v>
      </c>
      <c r="C18" s="11" t="s">
        <v>65</v>
      </c>
      <c r="D18" s="2" t="s">
        <v>19</v>
      </c>
      <c r="E18" s="47">
        <v>288303</v>
      </c>
      <c r="F18" s="53">
        <v>365.85650700000002</v>
      </c>
      <c r="G18" s="5">
        <v>2.417851E-2</v>
      </c>
    </row>
    <row r="19" spans="1:7" ht="25.5" x14ac:dyDescent="0.2">
      <c r="A19" s="6">
        <v>13</v>
      </c>
      <c r="B19" s="7" t="s">
        <v>190</v>
      </c>
      <c r="C19" s="11" t="s">
        <v>191</v>
      </c>
      <c r="D19" s="2" t="s">
        <v>22</v>
      </c>
      <c r="E19" s="47">
        <v>97000</v>
      </c>
      <c r="F19" s="53">
        <v>333.63150000000002</v>
      </c>
      <c r="G19" s="5">
        <v>2.2048842999999999E-2</v>
      </c>
    </row>
    <row r="20" spans="1:7" ht="12.75" x14ac:dyDescent="0.2">
      <c r="A20" s="6">
        <v>14</v>
      </c>
      <c r="B20" s="7" t="s">
        <v>460</v>
      </c>
      <c r="C20" s="11" t="s">
        <v>461</v>
      </c>
      <c r="D20" s="2" t="s">
        <v>174</v>
      </c>
      <c r="E20" s="47">
        <v>233907</v>
      </c>
      <c r="F20" s="53">
        <v>320.218683</v>
      </c>
      <c r="G20" s="5">
        <v>2.1162423999999999E-2</v>
      </c>
    </row>
    <row r="21" spans="1:7" ht="25.5" x14ac:dyDescent="0.2">
      <c r="A21" s="6">
        <v>15</v>
      </c>
      <c r="B21" s="7" t="s">
        <v>50</v>
      </c>
      <c r="C21" s="11" t="s">
        <v>51</v>
      </c>
      <c r="D21" s="2" t="s">
        <v>22</v>
      </c>
      <c r="E21" s="47">
        <v>45136</v>
      </c>
      <c r="F21" s="53">
        <v>310.19716</v>
      </c>
      <c r="G21" s="5">
        <v>2.0500127999999999E-2</v>
      </c>
    </row>
    <row r="22" spans="1:7" ht="25.5" x14ac:dyDescent="0.2">
      <c r="A22" s="6">
        <v>16</v>
      </c>
      <c r="B22" s="7" t="s">
        <v>34</v>
      </c>
      <c r="C22" s="11" t="s">
        <v>35</v>
      </c>
      <c r="D22" s="2" t="s">
        <v>19</v>
      </c>
      <c r="E22" s="47">
        <v>271196</v>
      </c>
      <c r="F22" s="53">
        <v>306.04468600000001</v>
      </c>
      <c r="G22" s="5">
        <v>2.0225702000000002E-2</v>
      </c>
    </row>
    <row r="23" spans="1:7" ht="12.75" x14ac:dyDescent="0.2">
      <c r="A23" s="6">
        <v>17</v>
      </c>
      <c r="B23" s="7" t="s">
        <v>309</v>
      </c>
      <c r="C23" s="11" t="s">
        <v>310</v>
      </c>
      <c r="D23" s="2" t="s">
        <v>182</v>
      </c>
      <c r="E23" s="47">
        <v>10312</v>
      </c>
      <c r="F23" s="53">
        <v>298.09413999999998</v>
      </c>
      <c r="G23" s="5">
        <v>1.9700270999999998E-2</v>
      </c>
    </row>
    <row r="24" spans="1:7" ht="12.75" x14ac:dyDescent="0.2">
      <c r="A24" s="6">
        <v>18</v>
      </c>
      <c r="B24" s="7" t="s">
        <v>456</v>
      </c>
      <c r="C24" s="11" t="s">
        <v>457</v>
      </c>
      <c r="D24" s="2" t="s">
        <v>317</v>
      </c>
      <c r="E24" s="47">
        <v>114409</v>
      </c>
      <c r="F24" s="53">
        <v>293.80231199999997</v>
      </c>
      <c r="G24" s="5">
        <v>1.9416635000000002E-2</v>
      </c>
    </row>
    <row r="25" spans="1:7" ht="25.5" x14ac:dyDescent="0.2">
      <c r="A25" s="6">
        <v>19</v>
      </c>
      <c r="B25" s="7" t="s">
        <v>95</v>
      </c>
      <c r="C25" s="11" t="s">
        <v>96</v>
      </c>
      <c r="D25" s="2" t="s">
        <v>22</v>
      </c>
      <c r="E25" s="47">
        <v>24417</v>
      </c>
      <c r="F25" s="53">
        <v>283.05407250000002</v>
      </c>
      <c r="G25" s="5">
        <v>1.8706311E-2</v>
      </c>
    </row>
    <row r="26" spans="1:7" ht="12.75" x14ac:dyDescent="0.2">
      <c r="A26" s="6">
        <v>20</v>
      </c>
      <c r="B26" s="7" t="s">
        <v>196</v>
      </c>
      <c r="C26" s="11" t="s">
        <v>197</v>
      </c>
      <c r="D26" s="2" t="s">
        <v>174</v>
      </c>
      <c r="E26" s="47">
        <v>23595</v>
      </c>
      <c r="F26" s="53">
        <v>281.07543750000002</v>
      </c>
      <c r="G26" s="5">
        <v>1.8575549E-2</v>
      </c>
    </row>
    <row r="27" spans="1:7" ht="25.5" x14ac:dyDescent="0.2">
      <c r="A27" s="6">
        <v>21</v>
      </c>
      <c r="B27" s="7" t="s">
        <v>29</v>
      </c>
      <c r="C27" s="11" t="s">
        <v>30</v>
      </c>
      <c r="D27" s="2" t="s">
        <v>22</v>
      </c>
      <c r="E27" s="47">
        <v>45956</v>
      </c>
      <c r="F27" s="53">
        <v>269.87661000000003</v>
      </c>
      <c r="G27" s="5">
        <v>1.7835447000000001E-2</v>
      </c>
    </row>
    <row r="28" spans="1:7" ht="12.75" x14ac:dyDescent="0.2">
      <c r="A28" s="6">
        <v>22</v>
      </c>
      <c r="B28" s="7" t="s">
        <v>58</v>
      </c>
      <c r="C28" s="11" t="s">
        <v>59</v>
      </c>
      <c r="D28" s="2" t="s">
        <v>60</v>
      </c>
      <c r="E28" s="47">
        <v>106139</v>
      </c>
      <c r="F28" s="53">
        <v>265.98433399999999</v>
      </c>
      <c r="G28" s="5">
        <v>1.7578217E-2</v>
      </c>
    </row>
    <row r="29" spans="1:7" ht="12.75" x14ac:dyDescent="0.2">
      <c r="A29" s="6">
        <v>23</v>
      </c>
      <c r="B29" s="7" t="s">
        <v>165</v>
      </c>
      <c r="C29" s="11" t="s">
        <v>166</v>
      </c>
      <c r="D29" s="2" t="s">
        <v>13</v>
      </c>
      <c r="E29" s="47">
        <v>144764</v>
      </c>
      <c r="F29" s="53">
        <v>262.81904200000002</v>
      </c>
      <c r="G29" s="5">
        <v>1.7369031E-2</v>
      </c>
    </row>
    <row r="30" spans="1:7" ht="12.75" x14ac:dyDescent="0.2">
      <c r="A30" s="6">
        <v>24</v>
      </c>
      <c r="B30" s="7" t="s">
        <v>468</v>
      </c>
      <c r="C30" s="11" t="s">
        <v>469</v>
      </c>
      <c r="D30" s="2" t="s">
        <v>182</v>
      </c>
      <c r="E30" s="47">
        <v>191526</v>
      </c>
      <c r="F30" s="53">
        <v>247.45159200000001</v>
      </c>
      <c r="G30" s="5">
        <v>1.6353435999999999E-2</v>
      </c>
    </row>
    <row r="31" spans="1:7" ht="25.5" x14ac:dyDescent="0.2">
      <c r="A31" s="6">
        <v>25</v>
      </c>
      <c r="B31" s="7" t="s">
        <v>192</v>
      </c>
      <c r="C31" s="11" t="s">
        <v>193</v>
      </c>
      <c r="D31" s="2" t="s">
        <v>25</v>
      </c>
      <c r="E31" s="47">
        <v>23056</v>
      </c>
      <c r="F31" s="53">
        <v>247.11420799999999</v>
      </c>
      <c r="G31" s="5">
        <v>1.6331139000000001E-2</v>
      </c>
    </row>
    <row r="32" spans="1:7" ht="25.5" x14ac:dyDescent="0.2">
      <c r="A32" s="6">
        <v>26</v>
      </c>
      <c r="B32" s="7" t="s">
        <v>26</v>
      </c>
      <c r="C32" s="11" t="s">
        <v>27</v>
      </c>
      <c r="D32" s="2" t="s">
        <v>28</v>
      </c>
      <c r="E32" s="47">
        <v>51798</v>
      </c>
      <c r="F32" s="53">
        <v>243.83908500000001</v>
      </c>
      <c r="G32" s="5">
        <v>1.6114693999999999E-2</v>
      </c>
    </row>
    <row r="33" spans="1:7" ht="12.75" x14ac:dyDescent="0.2">
      <c r="A33" s="6">
        <v>27</v>
      </c>
      <c r="B33" s="7" t="s">
        <v>257</v>
      </c>
      <c r="C33" s="11" t="s">
        <v>258</v>
      </c>
      <c r="D33" s="2" t="s">
        <v>211</v>
      </c>
      <c r="E33" s="47">
        <v>25500</v>
      </c>
      <c r="F33" s="53">
        <v>233.97524999999999</v>
      </c>
      <c r="G33" s="5">
        <v>1.5462818999999999E-2</v>
      </c>
    </row>
    <row r="34" spans="1:7" ht="25.5" x14ac:dyDescent="0.2">
      <c r="A34" s="6">
        <v>28</v>
      </c>
      <c r="B34" s="7" t="s">
        <v>367</v>
      </c>
      <c r="C34" s="11" t="s">
        <v>368</v>
      </c>
      <c r="D34" s="2" t="s">
        <v>22</v>
      </c>
      <c r="E34" s="47">
        <v>56509</v>
      </c>
      <c r="F34" s="53">
        <v>231.8846815</v>
      </c>
      <c r="G34" s="5">
        <v>1.5324658999999999E-2</v>
      </c>
    </row>
    <row r="35" spans="1:7" ht="25.5" x14ac:dyDescent="0.2">
      <c r="A35" s="6">
        <v>29</v>
      </c>
      <c r="B35" s="7" t="s">
        <v>61</v>
      </c>
      <c r="C35" s="11" t="s">
        <v>62</v>
      </c>
      <c r="D35" s="2" t="s">
        <v>63</v>
      </c>
      <c r="E35" s="47">
        <v>34087</v>
      </c>
      <c r="F35" s="53">
        <v>231.075773</v>
      </c>
      <c r="G35" s="5">
        <v>1.52712E-2</v>
      </c>
    </row>
    <row r="36" spans="1:7" ht="12.75" x14ac:dyDescent="0.2">
      <c r="A36" s="6">
        <v>30</v>
      </c>
      <c r="B36" s="7" t="s">
        <v>462</v>
      </c>
      <c r="C36" s="11" t="s">
        <v>463</v>
      </c>
      <c r="D36" s="2" t="s">
        <v>174</v>
      </c>
      <c r="E36" s="47">
        <v>191774</v>
      </c>
      <c r="F36" s="53">
        <v>225.909772</v>
      </c>
      <c r="G36" s="5">
        <v>1.4929792000000001E-2</v>
      </c>
    </row>
    <row r="37" spans="1:7" ht="25.5" x14ac:dyDescent="0.2">
      <c r="A37" s="6">
        <v>31</v>
      </c>
      <c r="B37" s="7" t="s">
        <v>106</v>
      </c>
      <c r="C37" s="11" t="s">
        <v>107</v>
      </c>
      <c r="D37" s="2" t="s">
        <v>22</v>
      </c>
      <c r="E37" s="47">
        <v>52665</v>
      </c>
      <c r="F37" s="53">
        <v>224.0632425</v>
      </c>
      <c r="G37" s="5">
        <v>1.480776E-2</v>
      </c>
    </row>
    <row r="38" spans="1:7" ht="12.75" x14ac:dyDescent="0.2">
      <c r="A38" s="6">
        <v>32</v>
      </c>
      <c r="B38" s="7" t="s">
        <v>198</v>
      </c>
      <c r="C38" s="11" t="s">
        <v>199</v>
      </c>
      <c r="D38" s="2" t="s">
        <v>174</v>
      </c>
      <c r="E38" s="47">
        <v>53184</v>
      </c>
      <c r="F38" s="53">
        <v>221.29862399999999</v>
      </c>
      <c r="G38" s="5">
        <v>1.4625054E-2</v>
      </c>
    </row>
    <row r="39" spans="1:7" ht="25.5" x14ac:dyDescent="0.2">
      <c r="A39" s="6">
        <v>33</v>
      </c>
      <c r="B39" s="7" t="s">
        <v>212</v>
      </c>
      <c r="C39" s="11" t="s">
        <v>213</v>
      </c>
      <c r="D39" s="2" t="s">
        <v>63</v>
      </c>
      <c r="E39" s="47">
        <v>43738</v>
      </c>
      <c r="F39" s="53">
        <v>208.95829499999999</v>
      </c>
      <c r="G39" s="5">
        <v>1.3809513000000001E-2</v>
      </c>
    </row>
    <row r="40" spans="1:7" ht="25.5" x14ac:dyDescent="0.2">
      <c r="A40" s="6">
        <v>34</v>
      </c>
      <c r="B40" s="7" t="s">
        <v>203</v>
      </c>
      <c r="C40" s="11" t="s">
        <v>204</v>
      </c>
      <c r="D40" s="2" t="s">
        <v>177</v>
      </c>
      <c r="E40" s="47">
        <v>62950</v>
      </c>
      <c r="F40" s="53">
        <v>207.35730000000001</v>
      </c>
      <c r="G40" s="5">
        <v>1.3703708E-2</v>
      </c>
    </row>
    <row r="41" spans="1:7" ht="25.5" x14ac:dyDescent="0.2">
      <c r="A41" s="6">
        <v>35</v>
      </c>
      <c r="B41" s="7" t="s">
        <v>194</v>
      </c>
      <c r="C41" s="11" t="s">
        <v>195</v>
      </c>
      <c r="D41" s="2" t="s">
        <v>44</v>
      </c>
      <c r="E41" s="47">
        <v>37044</v>
      </c>
      <c r="F41" s="53">
        <v>201.35266200000001</v>
      </c>
      <c r="G41" s="5">
        <v>1.3306877E-2</v>
      </c>
    </row>
    <row r="42" spans="1:7" ht="25.5" x14ac:dyDescent="0.2">
      <c r="A42" s="6">
        <v>36</v>
      </c>
      <c r="B42" s="7" t="s">
        <v>470</v>
      </c>
      <c r="C42" s="11" t="s">
        <v>471</v>
      </c>
      <c r="D42" s="2" t="s">
        <v>79</v>
      </c>
      <c r="E42" s="47">
        <v>60044</v>
      </c>
      <c r="F42" s="53">
        <v>194.99288999999999</v>
      </c>
      <c r="G42" s="5">
        <v>1.2886576E-2</v>
      </c>
    </row>
    <row r="43" spans="1:7" ht="12.75" x14ac:dyDescent="0.2">
      <c r="A43" s="6">
        <v>37</v>
      </c>
      <c r="B43" s="7" t="s">
        <v>420</v>
      </c>
      <c r="C43" s="11" t="s">
        <v>421</v>
      </c>
      <c r="D43" s="2" t="s">
        <v>211</v>
      </c>
      <c r="E43" s="47">
        <v>30422</v>
      </c>
      <c r="F43" s="53">
        <v>191.52170100000001</v>
      </c>
      <c r="G43" s="5">
        <v>1.2657174E-2</v>
      </c>
    </row>
    <row r="44" spans="1:7" ht="12.75" x14ac:dyDescent="0.2">
      <c r="A44" s="6">
        <v>38</v>
      </c>
      <c r="B44" s="7" t="s">
        <v>172</v>
      </c>
      <c r="C44" s="11" t="s">
        <v>173</v>
      </c>
      <c r="D44" s="2" t="s">
        <v>174</v>
      </c>
      <c r="E44" s="47">
        <v>52931</v>
      </c>
      <c r="F44" s="53">
        <v>184.09401800000001</v>
      </c>
      <c r="G44" s="5">
        <v>1.2166297E-2</v>
      </c>
    </row>
    <row r="45" spans="1:7" ht="25.5" x14ac:dyDescent="0.2">
      <c r="A45" s="6">
        <v>39</v>
      </c>
      <c r="B45" s="7" t="s">
        <v>183</v>
      </c>
      <c r="C45" s="11" t="s">
        <v>184</v>
      </c>
      <c r="D45" s="2" t="s">
        <v>63</v>
      </c>
      <c r="E45" s="47">
        <v>85634</v>
      </c>
      <c r="F45" s="53">
        <v>178.37562199999999</v>
      </c>
      <c r="G45" s="5">
        <v>1.1788383E-2</v>
      </c>
    </row>
    <row r="46" spans="1:7" ht="12.75" x14ac:dyDescent="0.2">
      <c r="A46" s="6">
        <v>40</v>
      </c>
      <c r="B46" s="7" t="s">
        <v>185</v>
      </c>
      <c r="C46" s="11" t="s">
        <v>186</v>
      </c>
      <c r="D46" s="2" t="s">
        <v>187</v>
      </c>
      <c r="E46" s="47">
        <v>79137</v>
      </c>
      <c r="F46" s="53">
        <v>172.281249</v>
      </c>
      <c r="G46" s="5">
        <v>1.1385622E-2</v>
      </c>
    </row>
    <row r="47" spans="1:7" ht="25.5" x14ac:dyDescent="0.2">
      <c r="A47" s="6">
        <v>41</v>
      </c>
      <c r="B47" s="7" t="s">
        <v>207</v>
      </c>
      <c r="C47" s="11" t="s">
        <v>208</v>
      </c>
      <c r="D47" s="2" t="s">
        <v>22</v>
      </c>
      <c r="E47" s="47">
        <v>20000</v>
      </c>
      <c r="F47" s="53">
        <v>166.46</v>
      </c>
      <c r="G47" s="5">
        <v>1.1000911E-2</v>
      </c>
    </row>
    <row r="48" spans="1:7" ht="25.5" x14ac:dyDescent="0.2">
      <c r="A48" s="6">
        <v>42</v>
      </c>
      <c r="B48" s="7" t="s">
        <v>224</v>
      </c>
      <c r="C48" s="11" t="s">
        <v>225</v>
      </c>
      <c r="D48" s="2" t="s">
        <v>25</v>
      </c>
      <c r="E48" s="47">
        <v>140071</v>
      </c>
      <c r="F48" s="53">
        <v>163.3928215</v>
      </c>
      <c r="G48" s="5">
        <v>1.0798209E-2</v>
      </c>
    </row>
    <row r="49" spans="1:7" ht="25.5" x14ac:dyDescent="0.2">
      <c r="A49" s="6">
        <v>43</v>
      </c>
      <c r="B49" s="7" t="s">
        <v>478</v>
      </c>
      <c r="C49" s="11" t="s">
        <v>479</v>
      </c>
      <c r="D49" s="2" t="s">
        <v>44</v>
      </c>
      <c r="E49" s="47">
        <v>26570</v>
      </c>
      <c r="F49" s="53">
        <v>158.59632999999999</v>
      </c>
      <c r="G49" s="5">
        <v>1.0481221000000001E-2</v>
      </c>
    </row>
    <row r="50" spans="1:7" ht="12.75" x14ac:dyDescent="0.2">
      <c r="A50" s="6">
        <v>44</v>
      </c>
      <c r="B50" s="7" t="s">
        <v>83</v>
      </c>
      <c r="C50" s="11" t="s">
        <v>84</v>
      </c>
      <c r="D50" s="2" t="s">
        <v>60</v>
      </c>
      <c r="E50" s="47">
        <v>61177</v>
      </c>
      <c r="F50" s="53">
        <v>153.24838500000001</v>
      </c>
      <c r="G50" s="5">
        <v>1.0127789E-2</v>
      </c>
    </row>
    <row r="51" spans="1:7" ht="12.75" x14ac:dyDescent="0.2">
      <c r="A51" s="6">
        <v>45</v>
      </c>
      <c r="B51" s="7" t="s">
        <v>250</v>
      </c>
      <c r="C51" s="11" t="s">
        <v>251</v>
      </c>
      <c r="D51" s="2" t="s">
        <v>182</v>
      </c>
      <c r="E51" s="47">
        <v>46515</v>
      </c>
      <c r="F51" s="53">
        <v>152.4994275</v>
      </c>
      <c r="G51" s="5">
        <v>1.0078293E-2</v>
      </c>
    </row>
    <row r="52" spans="1:7" ht="51" x14ac:dyDescent="0.2">
      <c r="A52" s="6">
        <v>46</v>
      </c>
      <c r="B52" s="7" t="s">
        <v>293</v>
      </c>
      <c r="C52" s="11" t="s">
        <v>294</v>
      </c>
      <c r="D52" s="2" t="s">
        <v>244</v>
      </c>
      <c r="E52" s="47">
        <v>319686</v>
      </c>
      <c r="F52" s="53">
        <v>147.21540300000001</v>
      </c>
      <c r="G52" s="5">
        <v>9.7290850000000002E-3</v>
      </c>
    </row>
    <row r="53" spans="1:7" ht="25.5" x14ac:dyDescent="0.2">
      <c r="A53" s="6">
        <v>47</v>
      </c>
      <c r="B53" s="7" t="s">
        <v>202</v>
      </c>
      <c r="C53" s="11" t="s">
        <v>859</v>
      </c>
      <c r="D53" s="2" t="s">
        <v>63</v>
      </c>
      <c r="E53" s="47">
        <v>7042</v>
      </c>
      <c r="F53" s="53">
        <v>145.19899799999999</v>
      </c>
      <c r="G53" s="5">
        <v>9.595826E-3</v>
      </c>
    </row>
    <row r="54" spans="1:7" ht="25.5" x14ac:dyDescent="0.2">
      <c r="A54" s="6">
        <v>48</v>
      </c>
      <c r="B54" s="7" t="s">
        <v>90</v>
      </c>
      <c r="C54" s="11" t="s">
        <v>91</v>
      </c>
      <c r="D54" s="2" t="s">
        <v>22</v>
      </c>
      <c r="E54" s="47">
        <v>15689</v>
      </c>
      <c r="F54" s="53">
        <v>145.07618299999999</v>
      </c>
      <c r="G54" s="5">
        <v>9.5877099999999993E-3</v>
      </c>
    </row>
    <row r="55" spans="1:7" ht="12.75" x14ac:dyDescent="0.2">
      <c r="A55" s="6">
        <v>49</v>
      </c>
      <c r="B55" s="7" t="s">
        <v>475</v>
      </c>
      <c r="C55" s="11" t="s">
        <v>476</v>
      </c>
      <c r="D55" s="2" t="s">
        <v>182</v>
      </c>
      <c r="E55" s="47">
        <v>33714</v>
      </c>
      <c r="F55" s="53">
        <v>143.04850200000001</v>
      </c>
      <c r="G55" s="5">
        <v>9.4537049999999997E-3</v>
      </c>
    </row>
    <row r="56" spans="1:7" ht="12.75" x14ac:dyDescent="0.2">
      <c r="A56" s="6">
        <v>50</v>
      </c>
      <c r="B56" s="7" t="s">
        <v>464</v>
      </c>
      <c r="C56" s="11" t="s">
        <v>465</v>
      </c>
      <c r="D56" s="2" t="s">
        <v>187</v>
      </c>
      <c r="E56" s="47">
        <v>15847</v>
      </c>
      <c r="F56" s="53">
        <v>128.59840500000001</v>
      </c>
      <c r="G56" s="5">
        <v>8.4987359999999998E-3</v>
      </c>
    </row>
    <row r="57" spans="1:7" ht="12.75" x14ac:dyDescent="0.2">
      <c r="A57" s="6">
        <v>51</v>
      </c>
      <c r="B57" s="7" t="s">
        <v>222</v>
      </c>
      <c r="C57" s="11" t="s">
        <v>223</v>
      </c>
      <c r="D57" s="2" t="s">
        <v>79</v>
      </c>
      <c r="E57" s="47">
        <v>123902</v>
      </c>
      <c r="F57" s="53">
        <v>127.06150100000001</v>
      </c>
      <c r="G57" s="5">
        <v>8.3971659999999993E-3</v>
      </c>
    </row>
    <row r="58" spans="1:7" ht="12.75" x14ac:dyDescent="0.2">
      <c r="A58" s="6">
        <v>52</v>
      </c>
      <c r="B58" s="7" t="s">
        <v>180</v>
      </c>
      <c r="C58" s="11" t="s">
        <v>181</v>
      </c>
      <c r="D58" s="2" t="s">
        <v>182</v>
      </c>
      <c r="E58" s="47">
        <v>47441</v>
      </c>
      <c r="F58" s="53">
        <v>127.02327750000001</v>
      </c>
      <c r="G58" s="5">
        <v>8.3946400000000001E-3</v>
      </c>
    </row>
    <row r="59" spans="1:7" ht="12.75" x14ac:dyDescent="0.2">
      <c r="A59" s="6">
        <v>53</v>
      </c>
      <c r="B59" s="7" t="s">
        <v>285</v>
      </c>
      <c r="C59" s="11" t="s">
        <v>286</v>
      </c>
      <c r="D59" s="2" t="s">
        <v>174</v>
      </c>
      <c r="E59" s="47">
        <v>14000</v>
      </c>
      <c r="F59" s="53">
        <v>126.60899999999999</v>
      </c>
      <c r="G59" s="5">
        <v>8.3672610000000008E-3</v>
      </c>
    </row>
    <row r="60" spans="1:7" ht="25.5" x14ac:dyDescent="0.2">
      <c r="A60" s="6">
        <v>54</v>
      </c>
      <c r="B60" s="7" t="s">
        <v>480</v>
      </c>
      <c r="C60" s="11" t="s">
        <v>481</v>
      </c>
      <c r="D60" s="2" t="s">
        <v>63</v>
      </c>
      <c r="E60" s="47">
        <v>13250</v>
      </c>
      <c r="F60" s="53">
        <v>125.603375</v>
      </c>
      <c r="G60" s="5">
        <v>8.3008019999999995E-3</v>
      </c>
    </row>
    <row r="61" spans="1:7" ht="12.75" x14ac:dyDescent="0.2">
      <c r="A61" s="6">
        <v>55</v>
      </c>
      <c r="B61" s="7" t="s">
        <v>247</v>
      </c>
      <c r="C61" s="11" t="s">
        <v>248</v>
      </c>
      <c r="D61" s="2" t="s">
        <v>249</v>
      </c>
      <c r="E61" s="47">
        <v>76628</v>
      </c>
      <c r="F61" s="53">
        <v>125.59329200000001</v>
      </c>
      <c r="G61" s="5">
        <v>8.3001359999999996E-3</v>
      </c>
    </row>
    <row r="62" spans="1:7" ht="12.75" x14ac:dyDescent="0.2">
      <c r="A62" s="6">
        <v>56</v>
      </c>
      <c r="B62" s="7" t="s">
        <v>226</v>
      </c>
      <c r="C62" s="11" t="s">
        <v>227</v>
      </c>
      <c r="D62" s="2" t="s">
        <v>187</v>
      </c>
      <c r="E62" s="47">
        <v>41000</v>
      </c>
      <c r="F62" s="53">
        <v>117.44450000000001</v>
      </c>
      <c r="G62" s="5">
        <v>7.7616029999999997E-3</v>
      </c>
    </row>
    <row r="63" spans="1:7" ht="12.75" x14ac:dyDescent="0.2">
      <c r="A63" s="6">
        <v>57</v>
      </c>
      <c r="B63" s="7" t="s">
        <v>188</v>
      </c>
      <c r="C63" s="11" t="s">
        <v>189</v>
      </c>
      <c r="D63" s="2" t="s">
        <v>16</v>
      </c>
      <c r="E63" s="47">
        <v>54686</v>
      </c>
      <c r="F63" s="53">
        <v>111.94224199999999</v>
      </c>
      <c r="G63" s="5">
        <v>7.3979730000000004E-3</v>
      </c>
    </row>
    <row r="64" spans="1:7" ht="25.5" x14ac:dyDescent="0.2">
      <c r="A64" s="6">
        <v>58</v>
      </c>
      <c r="B64" s="7" t="s">
        <v>466</v>
      </c>
      <c r="C64" s="11" t="s">
        <v>467</v>
      </c>
      <c r="D64" s="2" t="s">
        <v>177</v>
      </c>
      <c r="E64" s="47">
        <v>125751</v>
      </c>
      <c r="F64" s="53">
        <v>103.11582</v>
      </c>
      <c r="G64" s="5">
        <v>6.8146580000000003E-3</v>
      </c>
    </row>
    <row r="65" spans="1:7" ht="12.75" x14ac:dyDescent="0.2">
      <c r="A65" s="6">
        <v>59</v>
      </c>
      <c r="B65" s="7" t="s">
        <v>228</v>
      </c>
      <c r="C65" s="11" t="s">
        <v>229</v>
      </c>
      <c r="D65" s="2" t="s">
        <v>230</v>
      </c>
      <c r="E65" s="47">
        <v>5429</v>
      </c>
      <c r="F65" s="53">
        <v>92.295714500000003</v>
      </c>
      <c r="G65" s="5">
        <v>6.0995850000000002E-3</v>
      </c>
    </row>
    <row r="66" spans="1:7" ht="25.5" x14ac:dyDescent="0.2">
      <c r="A66" s="6">
        <v>60</v>
      </c>
      <c r="B66" s="7" t="s">
        <v>233</v>
      </c>
      <c r="C66" s="11" t="s">
        <v>234</v>
      </c>
      <c r="D66" s="2" t="s">
        <v>177</v>
      </c>
      <c r="E66" s="47">
        <v>48044</v>
      </c>
      <c r="F66" s="53">
        <v>87.223882000000003</v>
      </c>
      <c r="G66" s="5">
        <v>5.7644009999999997E-3</v>
      </c>
    </row>
    <row r="67" spans="1:7" ht="25.5" x14ac:dyDescent="0.2">
      <c r="A67" s="6">
        <v>61</v>
      </c>
      <c r="B67" s="7" t="s">
        <v>278</v>
      </c>
      <c r="C67" s="11" t="s">
        <v>279</v>
      </c>
      <c r="D67" s="2" t="s">
        <v>22</v>
      </c>
      <c r="E67" s="47">
        <v>14549</v>
      </c>
      <c r="F67" s="53">
        <v>76.105818999999997</v>
      </c>
      <c r="G67" s="5">
        <v>5.029637E-3</v>
      </c>
    </row>
    <row r="68" spans="1:7" ht="12.75" x14ac:dyDescent="0.2">
      <c r="A68" s="6">
        <v>62</v>
      </c>
      <c r="B68" s="7" t="s">
        <v>273</v>
      </c>
      <c r="C68" s="11" t="s">
        <v>274</v>
      </c>
      <c r="D68" s="2" t="s">
        <v>275</v>
      </c>
      <c r="E68" s="47">
        <v>4542</v>
      </c>
      <c r="F68" s="53">
        <v>37.823504999999997</v>
      </c>
      <c r="G68" s="5">
        <v>2.4996580000000001E-3</v>
      </c>
    </row>
    <row r="69" spans="1:7" ht="12.75" x14ac:dyDescent="0.2">
      <c r="A69" s="1"/>
      <c r="B69" s="2"/>
      <c r="C69" s="8" t="s">
        <v>108</v>
      </c>
      <c r="D69" s="12"/>
      <c r="E69" s="49"/>
      <c r="F69" s="55">
        <v>14601.458505999999</v>
      </c>
      <c r="G69" s="13">
        <v>0.96497262399999972</v>
      </c>
    </row>
    <row r="70" spans="1:7" ht="12.75" x14ac:dyDescent="0.2">
      <c r="A70" s="6"/>
      <c r="B70" s="7"/>
      <c r="C70" s="14"/>
      <c r="D70" s="15"/>
      <c r="E70" s="47"/>
      <c r="F70" s="53"/>
      <c r="G70" s="5"/>
    </row>
    <row r="71" spans="1:7" ht="12.75" x14ac:dyDescent="0.2">
      <c r="A71" s="1"/>
      <c r="B71" s="2"/>
      <c r="C71" s="8" t="s">
        <v>109</v>
      </c>
      <c r="D71" s="9"/>
      <c r="E71" s="48"/>
      <c r="F71" s="54"/>
      <c r="G71" s="10"/>
    </row>
    <row r="72" spans="1:7" ht="12.75" x14ac:dyDescent="0.2">
      <c r="A72" s="1"/>
      <c r="B72" s="2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4"/>
      <c r="D73" s="15"/>
      <c r="E73" s="47"/>
      <c r="F73" s="53"/>
      <c r="G73" s="5"/>
    </row>
    <row r="74" spans="1:7" ht="12.75" x14ac:dyDescent="0.2">
      <c r="A74" s="16"/>
      <c r="B74" s="17"/>
      <c r="C74" s="8" t="s">
        <v>110</v>
      </c>
      <c r="D74" s="9"/>
      <c r="E74" s="48"/>
      <c r="F74" s="54"/>
      <c r="G74" s="10"/>
    </row>
    <row r="75" spans="1:7" ht="12.75" x14ac:dyDescent="0.2">
      <c r="A75" s="18"/>
      <c r="B75" s="19"/>
      <c r="C75" s="8" t="s">
        <v>108</v>
      </c>
      <c r="D75" s="20"/>
      <c r="E75" s="50"/>
      <c r="F75" s="56">
        <v>0</v>
      </c>
      <c r="G75" s="21">
        <v>0</v>
      </c>
    </row>
    <row r="76" spans="1:7" ht="12.75" x14ac:dyDescent="0.2">
      <c r="A76" s="18"/>
      <c r="B76" s="19"/>
      <c r="C76" s="14"/>
      <c r="D76" s="22"/>
      <c r="E76" s="51"/>
      <c r="F76" s="57"/>
      <c r="G76" s="23"/>
    </row>
    <row r="77" spans="1:7" ht="12.75" x14ac:dyDescent="0.2">
      <c r="A77" s="1"/>
      <c r="B77" s="2"/>
      <c r="C77" s="8" t="s">
        <v>112</v>
      </c>
      <c r="D77" s="9"/>
      <c r="E77" s="48"/>
      <c r="F77" s="54"/>
      <c r="G77" s="10"/>
    </row>
    <row r="78" spans="1:7" ht="12.75" x14ac:dyDescent="0.2">
      <c r="A78" s="1"/>
      <c r="B78" s="2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12.75" x14ac:dyDescent="0.2">
      <c r="A80" s="1"/>
      <c r="B80" s="2"/>
      <c r="C80" s="8" t="s">
        <v>113</v>
      </c>
      <c r="D80" s="9"/>
      <c r="E80" s="48"/>
      <c r="F80" s="54"/>
      <c r="G80" s="10"/>
    </row>
    <row r="81" spans="1:7" ht="12.75" x14ac:dyDescent="0.2">
      <c r="A81" s="1"/>
      <c r="B81" s="2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1"/>
      <c r="B82" s="2"/>
      <c r="C82" s="14"/>
      <c r="D82" s="4"/>
      <c r="E82" s="47"/>
      <c r="F82" s="53"/>
      <c r="G82" s="5"/>
    </row>
    <row r="83" spans="1:7" ht="12.75" x14ac:dyDescent="0.2">
      <c r="A83" s="1"/>
      <c r="B83" s="2"/>
      <c r="C83" s="8" t="s">
        <v>114</v>
      </c>
      <c r="D83" s="9"/>
      <c r="E83" s="48"/>
      <c r="F83" s="54"/>
      <c r="G83" s="10"/>
    </row>
    <row r="84" spans="1:7" ht="12.75" x14ac:dyDescent="0.2">
      <c r="A84" s="1"/>
      <c r="B84" s="2"/>
      <c r="C84" s="8" t="s">
        <v>108</v>
      </c>
      <c r="D84" s="12"/>
      <c r="E84" s="49"/>
      <c r="F84" s="55">
        <v>0</v>
      </c>
      <c r="G84" s="13">
        <v>0</v>
      </c>
    </row>
    <row r="85" spans="1:7" ht="12.75" x14ac:dyDescent="0.2">
      <c r="A85" s="1"/>
      <c r="B85" s="2"/>
      <c r="C85" s="14"/>
      <c r="D85" s="4"/>
      <c r="E85" s="47"/>
      <c r="F85" s="53"/>
      <c r="G85" s="5"/>
    </row>
    <row r="86" spans="1:7" ht="25.5" x14ac:dyDescent="0.2">
      <c r="A86" s="6"/>
      <c r="B86" s="7"/>
      <c r="C86" s="24" t="s">
        <v>115</v>
      </c>
      <c r="D86" s="25"/>
      <c r="E86" s="49"/>
      <c r="F86" s="55">
        <v>14601.458505999999</v>
      </c>
      <c r="G86" s="13">
        <v>0.96497262399999972</v>
      </c>
    </row>
    <row r="87" spans="1:7" ht="12.75" x14ac:dyDescent="0.2">
      <c r="A87" s="1"/>
      <c r="B87" s="2"/>
      <c r="C87" s="11"/>
      <c r="D87" s="4"/>
      <c r="E87" s="47"/>
      <c r="F87" s="53"/>
      <c r="G87" s="5"/>
    </row>
    <row r="88" spans="1:7" ht="12.75" x14ac:dyDescent="0.2">
      <c r="A88" s="1"/>
      <c r="B88" s="2"/>
      <c r="C88" s="3" t="s">
        <v>116</v>
      </c>
      <c r="D88" s="4"/>
      <c r="E88" s="47"/>
      <c r="F88" s="53"/>
      <c r="G88" s="5"/>
    </row>
    <row r="89" spans="1:7" ht="25.5" x14ac:dyDescent="0.2">
      <c r="A89" s="1"/>
      <c r="B89" s="2"/>
      <c r="C89" s="8" t="s">
        <v>10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12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4"/>
      <c r="E91" s="47"/>
      <c r="F91" s="53"/>
      <c r="G91" s="5"/>
    </row>
    <row r="92" spans="1:7" ht="12.75" x14ac:dyDescent="0.2">
      <c r="A92" s="1"/>
      <c r="B92" s="26"/>
      <c r="C92" s="8" t="s">
        <v>117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12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4"/>
      <c r="E94" s="47"/>
      <c r="F94" s="59"/>
      <c r="G94" s="28"/>
    </row>
    <row r="95" spans="1:7" ht="12.75" x14ac:dyDescent="0.2">
      <c r="A95" s="1"/>
      <c r="B95" s="2"/>
      <c r="C95" s="8" t="s">
        <v>118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12"/>
      <c r="E96" s="49"/>
      <c r="F96" s="55">
        <v>0</v>
      </c>
      <c r="G96" s="13">
        <v>0</v>
      </c>
    </row>
    <row r="97" spans="1:7" ht="12.75" x14ac:dyDescent="0.2">
      <c r="A97" s="1"/>
      <c r="B97" s="2"/>
      <c r="C97" s="14"/>
      <c r="D97" s="4"/>
      <c r="E97" s="47"/>
      <c r="F97" s="53"/>
      <c r="G97" s="5"/>
    </row>
    <row r="98" spans="1:7" ht="25.5" x14ac:dyDescent="0.2">
      <c r="A98" s="1"/>
      <c r="B98" s="26"/>
      <c r="C98" s="8" t="s">
        <v>119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12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4"/>
      <c r="E100" s="47"/>
      <c r="F100" s="53"/>
      <c r="G100" s="5"/>
    </row>
    <row r="101" spans="1:7" ht="12.75" x14ac:dyDescent="0.2">
      <c r="A101" s="6"/>
      <c r="B101" s="7"/>
      <c r="C101" s="29" t="s">
        <v>120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1"/>
      <c r="D102" s="4"/>
      <c r="E102" s="47"/>
      <c r="F102" s="53"/>
      <c r="G102" s="5"/>
    </row>
    <row r="103" spans="1:7" ht="12.75" x14ac:dyDescent="0.2">
      <c r="A103" s="1"/>
      <c r="B103" s="2"/>
      <c r="C103" s="3" t="s">
        <v>121</v>
      </c>
      <c r="D103" s="4"/>
      <c r="E103" s="47"/>
      <c r="F103" s="53"/>
      <c r="G103" s="5"/>
    </row>
    <row r="104" spans="1:7" ht="12.75" x14ac:dyDescent="0.2">
      <c r="A104" s="6"/>
      <c r="B104" s="7"/>
      <c r="C104" s="8" t="s">
        <v>122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12.75" x14ac:dyDescent="0.2">
      <c r="A107" s="6"/>
      <c r="B107" s="7"/>
      <c r="C107" s="8" t="s">
        <v>123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12.75" x14ac:dyDescent="0.2">
      <c r="A110" s="6"/>
      <c r="B110" s="7"/>
      <c r="C110" s="8" t="s">
        <v>124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3"/>
      <c r="G112" s="5"/>
    </row>
    <row r="113" spans="1:7" ht="12.75" x14ac:dyDescent="0.2">
      <c r="A113" s="6"/>
      <c r="B113" s="7"/>
      <c r="C113" s="8" t="s">
        <v>125</v>
      </c>
      <c r="D113" s="9"/>
      <c r="E113" s="48"/>
      <c r="F113" s="54"/>
      <c r="G113" s="10"/>
    </row>
    <row r="114" spans="1:7" ht="12.75" x14ac:dyDescent="0.2">
      <c r="A114" s="6">
        <v>1</v>
      </c>
      <c r="B114" s="7"/>
      <c r="C114" s="11" t="s">
        <v>126</v>
      </c>
      <c r="D114" s="15"/>
      <c r="E114" s="47"/>
      <c r="F114" s="53">
        <v>320.77677469999998</v>
      </c>
      <c r="G114" s="5">
        <v>2.1199307000000001E-2</v>
      </c>
    </row>
    <row r="115" spans="1:7" ht="12.75" x14ac:dyDescent="0.2">
      <c r="A115" s="6"/>
      <c r="B115" s="7"/>
      <c r="C115" s="8" t="s">
        <v>108</v>
      </c>
      <c r="D115" s="25"/>
      <c r="E115" s="49"/>
      <c r="F115" s="55">
        <v>320.77677469999998</v>
      </c>
      <c r="G115" s="13">
        <v>2.1199307000000001E-2</v>
      </c>
    </row>
    <row r="116" spans="1:7" ht="12.75" x14ac:dyDescent="0.2">
      <c r="A116" s="6"/>
      <c r="B116" s="7"/>
      <c r="C116" s="14"/>
      <c r="D116" s="7"/>
      <c r="E116" s="47"/>
      <c r="F116" s="53"/>
      <c r="G116" s="5"/>
    </row>
    <row r="117" spans="1:7" ht="25.5" x14ac:dyDescent="0.2">
      <c r="A117" s="6"/>
      <c r="B117" s="7"/>
      <c r="C117" s="24" t="s">
        <v>127</v>
      </c>
      <c r="D117" s="25"/>
      <c r="E117" s="49"/>
      <c r="F117" s="55">
        <v>320.77677469999998</v>
      </c>
      <c r="G117" s="13">
        <v>2.1199307000000001E-2</v>
      </c>
    </row>
    <row r="118" spans="1:7" ht="12.75" x14ac:dyDescent="0.2">
      <c r="A118" s="6"/>
      <c r="B118" s="7"/>
      <c r="C118" s="30"/>
      <c r="D118" s="7"/>
      <c r="E118" s="47"/>
      <c r="F118" s="53"/>
      <c r="G118" s="5"/>
    </row>
    <row r="119" spans="1:7" ht="12.75" x14ac:dyDescent="0.2">
      <c r="A119" s="1"/>
      <c r="B119" s="2"/>
      <c r="C119" s="3" t="s">
        <v>128</v>
      </c>
      <c r="D119" s="4"/>
      <c r="E119" s="47"/>
      <c r="F119" s="53"/>
      <c r="G119" s="5"/>
    </row>
    <row r="120" spans="1:7" ht="25.5" x14ac:dyDescent="0.2">
      <c r="A120" s="6"/>
      <c r="B120" s="7"/>
      <c r="C120" s="8" t="s">
        <v>129</v>
      </c>
      <c r="D120" s="9"/>
      <c r="E120" s="48"/>
      <c r="F120" s="54"/>
      <c r="G120" s="10"/>
    </row>
    <row r="121" spans="1:7" ht="12.75" x14ac:dyDescent="0.2">
      <c r="A121" s="6"/>
      <c r="B121" s="7"/>
      <c r="C121" s="8" t="s">
        <v>108</v>
      </c>
      <c r="D121" s="25"/>
      <c r="E121" s="49"/>
      <c r="F121" s="55">
        <v>0</v>
      </c>
      <c r="G121" s="13">
        <v>0</v>
      </c>
    </row>
    <row r="122" spans="1:7" ht="12.75" x14ac:dyDescent="0.2">
      <c r="A122" s="6"/>
      <c r="B122" s="7"/>
      <c r="C122" s="14"/>
      <c r="D122" s="7"/>
      <c r="E122" s="47"/>
      <c r="F122" s="53"/>
      <c r="G122" s="5"/>
    </row>
    <row r="123" spans="1:7" ht="12.75" x14ac:dyDescent="0.2">
      <c r="A123" s="1"/>
      <c r="B123" s="2"/>
      <c r="C123" s="3" t="s">
        <v>132</v>
      </c>
      <c r="D123" s="4"/>
      <c r="E123" s="47"/>
      <c r="F123" s="53"/>
      <c r="G123" s="5"/>
    </row>
    <row r="124" spans="1:7" ht="25.5" x14ac:dyDescent="0.2">
      <c r="A124" s="6"/>
      <c r="B124" s="7"/>
      <c r="C124" s="8" t="s">
        <v>133</v>
      </c>
      <c r="D124" s="9"/>
      <c r="E124" s="48"/>
      <c r="F124" s="54"/>
      <c r="G124" s="10"/>
    </row>
    <row r="125" spans="1:7" ht="12.75" x14ac:dyDescent="0.2">
      <c r="A125" s="6"/>
      <c r="B125" s="7"/>
      <c r="C125" s="8" t="s">
        <v>108</v>
      </c>
      <c r="D125" s="25"/>
      <c r="E125" s="49"/>
      <c r="F125" s="55">
        <v>0</v>
      </c>
      <c r="G125" s="13">
        <v>0</v>
      </c>
    </row>
    <row r="126" spans="1:7" ht="12.75" x14ac:dyDescent="0.2">
      <c r="A126" s="6"/>
      <c r="B126" s="7"/>
      <c r="C126" s="14"/>
      <c r="D126" s="7"/>
      <c r="E126" s="47"/>
      <c r="F126" s="53"/>
      <c r="G126" s="5"/>
    </row>
    <row r="127" spans="1:7" ht="25.5" x14ac:dyDescent="0.2">
      <c r="A127" s="6"/>
      <c r="B127" s="7"/>
      <c r="C127" s="8" t="s">
        <v>134</v>
      </c>
      <c r="D127" s="9"/>
      <c r="E127" s="48"/>
      <c r="F127" s="54"/>
      <c r="G127" s="10"/>
    </row>
    <row r="128" spans="1:7" ht="12.75" x14ac:dyDescent="0.2">
      <c r="A128" s="6"/>
      <c r="B128" s="7"/>
      <c r="C128" s="8" t="s">
        <v>108</v>
      </c>
      <c r="D128" s="25"/>
      <c r="E128" s="49"/>
      <c r="F128" s="55">
        <v>0</v>
      </c>
      <c r="G128" s="13">
        <v>0</v>
      </c>
    </row>
    <row r="129" spans="1:7" ht="12.75" x14ac:dyDescent="0.2">
      <c r="A129" s="6"/>
      <c r="B129" s="7"/>
      <c r="C129" s="14"/>
      <c r="D129" s="7"/>
      <c r="E129" s="47"/>
      <c r="F129" s="59"/>
      <c r="G129" s="28"/>
    </row>
    <row r="130" spans="1:7" ht="25.5" x14ac:dyDescent="0.2">
      <c r="A130" s="6"/>
      <c r="B130" s="7"/>
      <c r="C130" s="30" t="s">
        <v>136</v>
      </c>
      <c r="D130" s="7"/>
      <c r="E130" s="47"/>
      <c r="F130" s="59">
        <v>209.23908446999999</v>
      </c>
      <c r="G130" s="28">
        <v>1.382807E-2</v>
      </c>
    </row>
    <row r="131" spans="1:7" ht="12.75" x14ac:dyDescent="0.2">
      <c r="A131" s="6"/>
      <c r="B131" s="7"/>
      <c r="C131" s="31" t="s">
        <v>137</v>
      </c>
      <c r="D131" s="12"/>
      <c r="E131" s="49"/>
      <c r="F131" s="55">
        <v>15131.474365169999</v>
      </c>
      <c r="G131" s="13">
        <v>1.0000000009999996</v>
      </c>
    </row>
    <row r="133" spans="1:7" ht="12.75" x14ac:dyDescent="0.2">
      <c r="B133" s="362"/>
      <c r="C133" s="362"/>
      <c r="D133" s="362"/>
      <c r="E133" s="362"/>
      <c r="F133" s="362"/>
    </row>
    <row r="134" spans="1:7" ht="12.75" x14ac:dyDescent="0.2">
      <c r="B134" s="362"/>
      <c r="C134" s="362"/>
      <c r="D134" s="362"/>
      <c r="E134" s="362"/>
      <c r="F134" s="362"/>
    </row>
    <row r="136" spans="1:7" ht="12.75" x14ac:dyDescent="0.2">
      <c r="B136" s="37" t="s">
        <v>139</v>
      </c>
      <c r="C136" s="38"/>
      <c r="D136" s="39"/>
    </row>
    <row r="137" spans="1:7" ht="12.75" x14ac:dyDescent="0.2">
      <c r="B137" s="40" t="s">
        <v>140</v>
      </c>
      <c r="C137" s="41"/>
      <c r="D137" s="65" t="s">
        <v>141</v>
      </c>
    </row>
    <row r="138" spans="1:7" ht="12.75" x14ac:dyDescent="0.2">
      <c r="B138" s="40" t="s">
        <v>142</v>
      </c>
      <c r="C138" s="41"/>
      <c r="D138" s="65" t="s">
        <v>141</v>
      </c>
    </row>
    <row r="139" spans="1:7" ht="12.75" x14ac:dyDescent="0.2">
      <c r="B139" s="42" t="s">
        <v>143</v>
      </c>
      <c r="C139" s="41"/>
      <c r="D139" s="43"/>
    </row>
    <row r="140" spans="1:7" ht="25.5" customHeight="1" x14ac:dyDescent="0.2">
      <c r="B140" s="43"/>
      <c r="C140" s="33" t="s">
        <v>144</v>
      </c>
      <c r="D140" s="34" t="s">
        <v>145</v>
      </c>
    </row>
    <row r="141" spans="1:7" ht="12.75" customHeight="1" x14ac:dyDescent="0.2">
      <c r="B141" s="60" t="s">
        <v>146</v>
      </c>
      <c r="C141" s="61" t="s">
        <v>147</v>
      </c>
      <c r="D141" s="61" t="s">
        <v>148</v>
      </c>
    </row>
    <row r="142" spans="1:7" ht="12.75" x14ac:dyDescent="0.2">
      <c r="B142" s="43" t="s">
        <v>149</v>
      </c>
      <c r="C142" s="44">
        <v>8.8171999999999997</v>
      </c>
      <c r="D142" s="44">
        <v>9.7347999999999999</v>
      </c>
    </row>
    <row r="143" spans="1:7" ht="12.75" x14ac:dyDescent="0.2">
      <c r="B143" s="43" t="s">
        <v>150</v>
      </c>
      <c r="C143" s="44">
        <v>8.8172999999999995</v>
      </c>
      <c r="D143" s="44">
        <v>9.7348999999999997</v>
      </c>
    </row>
    <row r="144" spans="1:7" ht="12.75" x14ac:dyDescent="0.2">
      <c r="B144" s="43" t="s">
        <v>151</v>
      </c>
      <c r="C144" s="44">
        <v>8.7164000000000001</v>
      </c>
      <c r="D144" s="44">
        <v>9.6118000000000006</v>
      </c>
    </row>
    <row r="145" spans="2:4" ht="12.75" x14ac:dyDescent="0.2">
      <c r="B145" s="43" t="s">
        <v>152</v>
      </c>
      <c r="C145" s="44">
        <v>8.7164000000000001</v>
      </c>
      <c r="D145" s="44">
        <v>9.6118000000000006</v>
      </c>
    </row>
    <row r="147" spans="2:4" ht="12.75" x14ac:dyDescent="0.2">
      <c r="B147" s="62" t="s">
        <v>153</v>
      </c>
      <c r="C147" s="45"/>
      <c r="D147" s="63" t="s">
        <v>141</v>
      </c>
    </row>
    <row r="148" spans="2:4" ht="24.75" customHeight="1" x14ac:dyDescent="0.2">
      <c r="B148" s="64"/>
      <c r="C148" s="64"/>
    </row>
    <row r="149" spans="2:4" ht="15" x14ac:dyDescent="0.25">
      <c r="B149" s="66"/>
      <c r="C149" s="68"/>
      <c r="D149"/>
    </row>
    <row r="151" spans="2:4" ht="12.75" x14ac:dyDescent="0.2">
      <c r="B151" s="42" t="s">
        <v>155</v>
      </c>
      <c r="C151" s="41"/>
      <c r="D151" s="67" t="s">
        <v>141</v>
      </c>
    </row>
    <row r="152" spans="2:4" ht="12.75" x14ac:dyDescent="0.2">
      <c r="B152" s="42" t="s">
        <v>156</v>
      </c>
      <c r="C152" s="41"/>
      <c r="D152" s="67" t="s">
        <v>141</v>
      </c>
    </row>
    <row r="153" spans="2:4" ht="12.75" x14ac:dyDescent="0.2">
      <c r="B153" s="42" t="s">
        <v>157</v>
      </c>
      <c r="C153" s="41"/>
      <c r="D153" s="46">
        <v>3.7207267640024549E-2</v>
      </c>
    </row>
    <row r="154" spans="2:4" ht="12.75" x14ac:dyDescent="0.2">
      <c r="B154" s="42" t="s">
        <v>158</v>
      </c>
      <c r="C154" s="41"/>
      <c r="D154" s="46" t="s">
        <v>141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482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454</v>
      </c>
      <c r="C7" s="11" t="s">
        <v>455</v>
      </c>
      <c r="D7" s="2" t="s">
        <v>187</v>
      </c>
      <c r="E7" s="47">
        <v>44424</v>
      </c>
      <c r="F7" s="53">
        <v>364.49892</v>
      </c>
      <c r="G7" s="5">
        <v>3.3458032999999998E-2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59926</v>
      </c>
      <c r="F8" s="53">
        <v>357.09903400000002</v>
      </c>
      <c r="G8" s="5">
        <v>3.2778783999999998E-2</v>
      </c>
    </row>
    <row r="9" spans="1:7" ht="12.75" x14ac:dyDescent="0.2">
      <c r="A9" s="6">
        <v>3</v>
      </c>
      <c r="B9" s="7" t="s">
        <v>473</v>
      </c>
      <c r="C9" s="11" t="s">
        <v>474</v>
      </c>
      <c r="D9" s="2" t="s">
        <v>174</v>
      </c>
      <c r="E9" s="47">
        <v>29870</v>
      </c>
      <c r="F9" s="53">
        <v>345.23746</v>
      </c>
      <c r="G9" s="5">
        <v>3.1689988000000002E-2</v>
      </c>
    </row>
    <row r="10" spans="1:7" ht="25.5" x14ac:dyDescent="0.2">
      <c r="A10" s="6">
        <v>4</v>
      </c>
      <c r="B10" s="7" t="s">
        <v>170</v>
      </c>
      <c r="C10" s="11" t="s">
        <v>171</v>
      </c>
      <c r="D10" s="2" t="s">
        <v>22</v>
      </c>
      <c r="E10" s="47">
        <v>55758</v>
      </c>
      <c r="F10" s="53">
        <v>303.49079399999999</v>
      </c>
      <c r="G10" s="5">
        <v>2.7857983999999999E-2</v>
      </c>
    </row>
    <row r="11" spans="1:7" ht="12.75" x14ac:dyDescent="0.2">
      <c r="A11" s="6">
        <v>5</v>
      </c>
      <c r="B11" s="7" t="s">
        <v>71</v>
      </c>
      <c r="C11" s="11" t="s">
        <v>72</v>
      </c>
      <c r="D11" s="2" t="s">
        <v>13</v>
      </c>
      <c r="E11" s="47">
        <v>34044</v>
      </c>
      <c r="F11" s="53">
        <v>295.059348</v>
      </c>
      <c r="G11" s="5">
        <v>2.7084046000000001E-2</v>
      </c>
    </row>
    <row r="12" spans="1:7" ht="25.5" x14ac:dyDescent="0.2">
      <c r="A12" s="6">
        <v>6</v>
      </c>
      <c r="B12" s="7" t="s">
        <v>200</v>
      </c>
      <c r="C12" s="11" t="s">
        <v>201</v>
      </c>
      <c r="D12" s="2" t="s">
        <v>169</v>
      </c>
      <c r="E12" s="47">
        <v>53675</v>
      </c>
      <c r="F12" s="53">
        <v>286.57082500000001</v>
      </c>
      <c r="G12" s="5">
        <v>2.6304867999999999E-2</v>
      </c>
    </row>
    <row r="13" spans="1:7" ht="25.5" x14ac:dyDescent="0.2">
      <c r="A13" s="6">
        <v>7</v>
      </c>
      <c r="B13" s="7" t="s">
        <v>54</v>
      </c>
      <c r="C13" s="11" t="s">
        <v>55</v>
      </c>
      <c r="D13" s="2" t="s">
        <v>22</v>
      </c>
      <c r="E13" s="47">
        <v>146929</v>
      </c>
      <c r="F13" s="53">
        <v>279.312029</v>
      </c>
      <c r="G13" s="5">
        <v>2.5638569999999999E-2</v>
      </c>
    </row>
    <row r="14" spans="1:7" ht="12.75" x14ac:dyDescent="0.2">
      <c r="A14" s="6">
        <v>8</v>
      </c>
      <c r="B14" s="7" t="s">
        <v>458</v>
      </c>
      <c r="C14" s="11" t="s">
        <v>459</v>
      </c>
      <c r="D14" s="2" t="s">
        <v>174</v>
      </c>
      <c r="E14" s="47">
        <v>55401</v>
      </c>
      <c r="F14" s="53">
        <v>279.22104000000002</v>
      </c>
      <c r="G14" s="5">
        <v>2.5630218E-2</v>
      </c>
    </row>
    <row r="15" spans="1:7" ht="25.5" x14ac:dyDescent="0.2">
      <c r="A15" s="6">
        <v>9</v>
      </c>
      <c r="B15" s="7" t="s">
        <v>162</v>
      </c>
      <c r="C15" s="11" t="s">
        <v>163</v>
      </c>
      <c r="D15" s="2" t="s">
        <v>164</v>
      </c>
      <c r="E15" s="47">
        <v>38841</v>
      </c>
      <c r="F15" s="53">
        <v>274.83891599999998</v>
      </c>
      <c r="G15" s="5">
        <v>2.5227975E-2</v>
      </c>
    </row>
    <row r="16" spans="1:7" ht="25.5" x14ac:dyDescent="0.2">
      <c r="A16" s="6">
        <v>10</v>
      </c>
      <c r="B16" s="7" t="s">
        <v>452</v>
      </c>
      <c r="C16" s="11" t="s">
        <v>453</v>
      </c>
      <c r="D16" s="2" t="s">
        <v>63</v>
      </c>
      <c r="E16" s="47">
        <v>175849</v>
      </c>
      <c r="F16" s="53">
        <v>268.08180049999999</v>
      </c>
      <c r="G16" s="5">
        <v>2.4607726E-2</v>
      </c>
    </row>
    <row r="17" spans="1:7" ht="12.75" x14ac:dyDescent="0.2">
      <c r="A17" s="6">
        <v>11</v>
      </c>
      <c r="B17" s="7" t="s">
        <v>237</v>
      </c>
      <c r="C17" s="11" t="s">
        <v>238</v>
      </c>
      <c r="D17" s="2" t="s">
        <v>182</v>
      </c>
      <c r="E17" s="47">
        <v>69480</v>
      </c>
      <c r="F17" s="53">
        <v>266.24736000000001</v>
      </c>
      <c r="G17" s="5">
        <v>2.443934E-2</v>
      </c>
    </row>
    <row r="18" spans="1:7" ht="25.5" x14ac:dyDescent="0.2">
      <c r="A18" s="6">
        <v>12</v>
      </c>
      <c r="B18" s="7" t="s">
        <v>202</v>
      </c>
      <c r="C18" s="11" t="s">
        <v>859</v>
      </c>
      <c r="D18" s="2" t="s">
        <v>63</v>
      </c>
      <c r="E18" s="47">
        <v>12640</v>
      </c>
      <c r="F18" s="53">
        <v>260.62416000000002</v>
      </c>
      <c r="G18" s="5">
        <v>2.3923176000000001E-2</v>
      </c>
    </row>
    <row r="19" spans="1:7" ht="25.5" x14ac:dyDescent="0.2">
      <c r="A19" s="6">
        <v>13</v>
      </c>
      <c r="B19" s="7" t="s">
        <v>64</v>
      </c>
      <c r="C19" s="11" t="s">
        <v>65</v>
      </c>
      <c r="D19" s="2" t="s">
        <v>19</v>
      </c>
      <c r="E19" s="47">
        <v>203257</v>
      </c>
      <c r="F19" s="53">
        <v>257.933133</v>
      </c>
      <c r="G19" s="5">
        <v>2.3676161000000001E-2</v>
      </c>
    </row>
    <row r="20" spans="1:7" ht="25.5" x14ac:dyDescent="0.2">
      <c r="A20" s="6">
        <v>14</v>
      </c>
      <c r="B20" s="7" t="s">
        <v>190</v>
      </c>
      <c r="C20" s="11" t="s">
        <v>191</v>
      </c>
      <c r="D20" s="2" t="s">
        <v>22</v>
      </c>
      <c r="E20" s="47">
        <v>72000</v>
      </c>
      <c r="F20" s="53">
        <v>247.64400000000001</v>
      </c>
      <c r="G20" s="5">
        <v>2.2731702999999999E-2</v>
      </c>
    </row>
    <row r="21" spans="1:7" ht="12.75" x14ac:dyDescent="0.2">
      <c r="A21" s="6">
        <v>15</v>
      </c>
      <c r="B21" s="7" t="s">
        <v>460</v>
      </c>
      <c r="C21" s="11" t="s">
        <v>461</v>
      </c>
      <c r="D21" s="2" t="s">
        <v>174</v>
      </c>
      <c r="E21" s="47">
        <v>170932</v>
      </c>
      <c r="F21" s="53">
        <v>234.00590800000001</v>
      </c>
      <c r="G21" s="5">
        <v>2.1479837000000002E-2</v>
      </c>
    </row>
    <row r="22" spans="1:7" ht="25.5" x14ac:dyDescent="0.2">
      <c r="A22" s="6">
        <v>16</v>
      </c>
      <c r="B22" s="7" t="s">
        <v>50</v>
      </c>
      <c r="C22" s="11" t="s">
        <v>51</v>
      </c>
      <c r="D22" s="2" t="s">
        <v>22</v>
      </c>
      <c r="E22" s="47">
        <v>31667</v>
      </c>
      <c r="F22" s="53">
        <v>217.63145750000001</v>
      </c>
      <c r="G22" s="5">
        <v>1.9976796000000002E-2</v>
      </c>
    </row>
    <row r="23" spans="1:7" ht="25.5" x14ac:dyDescent="0.2">
      <c r="A23" s="6">
        <v>17</v>
      </c>
      <c r="B23" s="7" t="s">
        <v>34</v>
      </c>
      <c r="C23" s="11" t="s">
        <v>35</v>
      </c>
      <c r="D23" s="2" t="s">
        <v>19</v>
      </c>
      <c r="E23" s="47">
        <v>190772</v>
      </c>
      <c r="F23" s="53">
        <v>215.286202</v>
      </c>
      <c r="G23" s="5">
        <v>1.9761520000000001E-2</v>
      </c>
    </row>
    <row r="24" spans="1:7" ht="12.75" x14ac:dyDescent="0.2">
      <c r="A24" s="6">
        <v>18</v>
      </c>
      <c r="B24" s="7" t="s">
        <v>456</v>
      </c>
      <c r="C24" s="11" t="s">
        <v>457</v>
      </c>
      <c r="D24" s="2" t="s">
        <v>317</v>
      </c>
      <c r="E24" s="47">
        <v>83005</v>
      </c>
      <c r="F24" s="53">
        <v>213.15683999999999</v>
      </c>
      <c r="G24" s="5">
        <v>1.9566061999999999E-2</v>
      </c>
    </row>
    <row r="25" spans="1:7" ht="25.5" x14ac:dyDescent="0.2">
      <c r="A25" s="6">
        <v>19</v>
      </c>
      <c r="B25" s="7" t="s">
        <v>95</v>
      </c>
      <c r="C25" s="11" t="s">
        <v>96</v>
      </c>
      <c r="D25" s="2" t="s">
        <v>22</v>
      </c>
      <c r="E25" s="47">
        <v>17168</v>
      </c>
      <c r="F25" s="53">
        <v>199.02003999999999</v>
      </c>
      <c r="G25" s="5">
        <v>1.8268419000000001E-2</v>
      </c>
    </row>
    <row r="26" spans="1:7" ht="12.75" x14ac:dyDescent="0.2">
      <c r="A26" s="6">
        <v>20</v>
      </c>
      <c r="B26" s="7" t="s">
        <v>196</v>
      </c>
      <c r="C26" s="11" t="s">
        <v>197</v>
      </c>
      <c r="D26" s="2" t="s">
        <v>174</v>
      </c>
      <c r="E26" s="47">
        <v>16636</v>
      </c>
      <c r="F26" s="53">
        <v>198.17635000000001</v>
      </c>
      <c r="G26" s="5">
        <v>1.8190975000000002E-2</v>
      </c>
    </row>
    <row r="27" spans="1:7" ht="12.75" x14ac:dyDescent="0.2">
      <c r="A27" s="6">
        <v>21</v>
      </c>
      <c r="B27" s="7" t="s">
        <v>309</v>
      </c>
      <c r="C27" s="11" t="s">
        <v>310</v>
      </c>
      <c r="D27" s="2" t="s">
        <v>182</v>
      </c>
      <c r="E27" s="47">
        <v>6790</v>
      </c>
      <c r="F27" s="53">
        <v>196.281925</v>
      </c>
      <c r="G27" s="5">
        <v>1.8017083E-2</v>
      </c>
    </row>
    <row r="28" spans="1:7" ht="12.75" x14ac:dyDescent="0.2">
      <c r="A28" s="6">
        <v>22</v>
      </c>
      <c r="B28" s="7" t="s">
        <v>165</v>
      </c>
      <c r="C28" s="11" t="s">
        <v>166</v>
      </c>
      <c r="D28" s="2" t="s">
        <v>13</v>
      </c>
      <c r="E28" s="47">
        <v>106059</v>
      </c>
      <c r="F28" s="53">
        <v>192.55011450000001</v>
      </c>
      <c r="G28" s="5">
        <v>1.7674532999999999E-2</v>
      </c>
    </row>
    <row r="29" spans="1:7" ht="25.5" x14ac:dyDescent="0.2">
      <c r="A29" s="6">
        <v>23</v>
      </c>
      <c r="B29" s="7" t="s">
        <v>29</v>
      </c>
      <c r="C29" s="11" t="s">
        <v>30</v>
      </c>
      <c r="D29" s="2" t="s">
        <v>22</v>
      </c>
      <c r="E29" s="47">
        <v>32169</v>
      </c>
      <c r="F29" s="53">
        <v>188.9124525</v>
      </c>
      <c r="G29" s="5">
        <v>1.7340624999999998E-2</v>
      </c>
    </row>
    <row r="30" spans="1:7" ht="25.5" x14ac:dyDescent="0.2">
      <c r="A30" s="6">
        <v>24</v>
      </c>
      <c r="B30" s="7" t="s">
        <v>203</v>
      </c>
      <c r="C30" s="11" t="s">
        <v>204</v>
      </c>
      <c r="D30" s="2" t="s">
        <v>177</v>
      </c>
      <c r="E30" s="47">
        <v>55459</v>
      </c>
      <c r="F30" s="53">
        <v>182.68194600000001</v>
      </c>
      <c r="G30" s="5">
        <v>1.6768715E-2</v>
      </c>
    </row>
    <row r="31" spans="1:7" ht="25.5" x14ac:dyDescent="0.2">
      <c r="A31" s="6">
        <v>25</v>
      </c>
      <c r="B31" s="7" t="s">
        <v>192</v>
      </c>
      <c r="C31" s="11" t="s">
        <v>193</v>
      </c>
      <c r="D31" s="2" t="s">
        <v>25</v>
      </c>
      <c r="E31" s="47">
        <v>16939</v>
      </c>
      <c r="F31" s="53">
        <v>181.55220199999999</v>
      </c>
      <c r="G31" s="5">
        <v>1.6665013999999999E-2</v>
      </c>
    </row>
    <row r="32" spans="1:7" ht="25.5" x14ac:dyDescent="0.2">
      <c r="A32" s="6">
        <v>26</v>
      </c>
      <c r="B32" s="7" t="s">
        <v>26</v>
      </c>
      <c r="C32" s="11" t="s">
        <v>27</v>
      </c>
      <c r="D32" s="2" t="s">
        <v>28</v>
      </c>
      <c r="E32" s="47">
        <v>38178</v>
      </c>
      <c r="F32" s="53">
        <v>179.72293500000001</v>
      </c>
      <c r="G32" s="5">
        <v>1.6497102E-2</v>
      </c>
    </row>
    <row r="33" spans="1:7" ht="12.75" x14ac:dyDescent="0.2">
      <c r="A33" s="6">
        <v>27</v>
      </c>
      <c r="B33" s="7" t="s">
        <v>468</v>
      </c>
      <c r="C33" s="11" t="s">
        <v>469</v>
      </c>
      <c r="D33" s="2" t="s">
        <v>182</v>
      </c>
      <c r="E33" s="47">
        <v>136756</v>
      </c>
      <c r="F33" s="53">
        <v>176.68875199999999</v>
      </c>
      <c r="G33" s="5">
        <v>1.6218588999999999E-2</v>
      </c>
    </row>
    <row r="34" spans="1:7" ht="12.75" x14ac:dyDescent="0.2">
      <c r="A34" s="6">
        <v>28</v>
      </c>
      <c r="B34" s="7" t="s">
        <v>257</v>
      </c>
      <c r="C34" s="11" t="s">
        <v>258</v>
      </c>
      <c r="D34" s="2" t="s">
        <v>211</v>
      </c>
      <c r="E34" s="47">
        <v>18500</v>
      </c>
      <c r="F34" s="53">
        <v>169.74674999999999</v>
      </c>
      <c r="G34" s="5">
        <v>1.5581370000000001E-2</v>
      </c>
    </row>
    <row r="35" spans="1:7" ht="25.5" x14ac:dyDescent="0.2">
      <c r="A35" s="6">
        <v>29</v>
      </c>
      <c r="B35" s="7" t="s">
        <v>61</v>
      </c>
      <c r="C35" s="11" t="s">
        <v>62</v>
      </c>
      <c r="D35" s="2" t="s">
        <v>63</v>
      </c>
      <c r="E35" s="47">
        <v>24137</v>
      </c>
      <c r="F35" s="53">
        <v>163.62472299999999</v>
      </c>
      <c r="G35" s="5">
        <v>1.5019417E-2</v>
      </c>
    </row>
    <row r="36" spans="1:7" ht="25.5" x14ac:dyDescent="0.2">
      <c r="A36" s="6">
        <v>30</v>
      </c>
      <c r="B36" s="7" t="s">
        <v>106</v>
      </c>
      <c r="C36" s="11" t="s">
        <v>107</v>
      </c>
      <c r="D36" s="2" t="s">
        <v>22</v>
      </c>
      <c r="E36" s="47">
        <v>38354</v>
      </c>
      <c r="F36" s="53">
        <v>163.17709300000001</v>
      </c>
      <c r="G36" s="5">
        <v>1.4978328000000001E-2</v>
      </c>
    </row>
    <row r="37" spans="1:7" ht="12.75" x14ac:dyDescent="0.2">
      <c r="A37" s="6">
        <v>31</v>
      </c>
      <c r="B37" s="7" t="s">
        <v>462</v>
      </c>
      <c r="C37" s="11" t="s">
        <v>463</v>
      </c>
      <c r="D37" s="2" t="s">
        <v>174</v>
      </c>
      <c r="E37" s="47">
        <v>137000</v>
      </c>
      <c r="F37" s="53">
        <v>161.386</v>
      </c>
      <c r="G37" s="5">
        <v>1.4813921000000001E-2</v>
      </c>
    </row>
    <row r="38" spans="1:7" ht="25.5" x14ac:dyDescent="0.2">
      <c r="A38" s="6">
        <v>32</v>
      </c>
      <c r="B38" s="7" t="s">
        <v>367</v>
      </c>
      <c r="C38" s="11" t="s">
        <v>368</v>
      </c>
      <c r="D38" s="2" t="s">
        <v>22</v>
      </c>
      <c r="E38" s="47">
        <v>38533</v>
      </c>
      <c r="F38" s="53">
        <v>158.12016550000001</v>
      </c>
      <c r="G38" s="5">
        <v>1.4514144E-2</v>
      </c>
    </row>
    <row r="39" spans="1:7" ht="25.5" x14ac:dyDescent="0.2">
      <c r="A39" s="6">
        <v>33</v>
      </c>
      <c r="B39" s="7" t="s">
        <v>470</v>
      </c>
      <c r="C39" s="11" t="s">
        <v>471</v>
      </c>
      <c r="D39" s="2" t="s">
        <v>79</v>
      </c>
      <c r="E39" s="47">
        <v>46885</v>
      </c>
      <c r="F39" s="53">
        <v>152.25903750000001</v>
      </c>
      <c r="G39" s="5">
        <v>1.397614E-2</v>
      </c>
    </row>
    <row r="40" spans="1:7" ht="25.5" x14ac:dyDescent="0.2">
      <c r="A40" s="6">
        <v>34</v>
      </c>
      <c r="B40" s="7" t="s">
        <v>212</v>
      </c>
      <c r="C40" s="11" t="s">
        <v>213</v>
      </c>
      <c r="D40" s="2" t="s">
        <v>63</v>
      </c>
      <c r="E40" s="47">
        <v>31286</v>
      </c>
      <c r="F40" s="53">
        <v>149.46886499999999</v>
      </c>
      <c r="G40" s="5">
        <v>1.3720025E-2</v>
      </c>
    </row>
    <row r="41" spans="1:7" ht="12.75" x14ac:dyDescent="0.2">
      <c r="A41" s="6">
        <v>35</v>
      </c>
      <c r="B41" s="7" t="s">
        <v>185</v>
      </c>
      <c r="C41" s="11" t="s">
        <v>186</v>
      </c>
      <c r="D41" s="2" t="s">
        <v>187</v>
      </c>
      <c r="E41" s="47">
        <v>65299</v>
      </c>
      <c r="F41" s="53">
        <v>142.155923</v>
      </c>
      <c r="G41" s="5">
        <v>1.3048756E-2</v>
      </c>
    </row>
    <row r="42" spans="1:7" ht="25.5" x14ac:dyDescent="0.2">
      <c r="A42" s="6">
        <v>36</v>
      </c>
      <c r="B42" s="7" t="s">
        <v>194</v>
      </c>
      <c r="C42" s="11" t="s">
        <v>195</v>
      </c>
      <c r="D42" s="2" t="s">
        <v>44</v>
      </c>
      <c r="E42" s="47">
        <v>25809</v>
      </c>
      <c r="F42" s="53">
        <v>140.2848195</v>
      </c>
      <c r="G42" s="5">
        <v>1.2877003999999999E-2</v>
      </c>
    </row>
    <row r="43" spans="1:7" ht="12.75" x14ac:dyDescent="0.2">
      <c r="A43" s="6">
        <v>37</v>
      </c>
      <c r="B43" s="7" t="s">
        <v>420</v>
      </c>
      <c r="C43" s="11" t="s">
        <v>421</v>
      </c>
      <c r="D43" s="2" t="s">
        <v>211</v>
      </c>
      <c r="E43" s="47">
        <v>22119</v>
      </c>
      <c r="F43" s="53">
        <v>139.25016450000001</v>
      </c>
      <c r="G43" s="5">
        <v>1.2782030999999999E-2</v>
      </c>
    </row>
    <row r="44" spans="1:7" ht="12.75" x14ac:dyDescent="0.2">
      <c r="A44" s="6">
        <v>38</v>
      </c>
      <c r="B44" s="7" t="s">
        <v>198</v>
      </c>
      <c r="C44" s="11" t="s">
        <v>199</v>
      </c>
      <c r="D44" s="2" t="s">
        <v>174</v>
      </c>
      <c r="E44" s="47">
        <v>33000</v>
      </c>
      <c r="F44" s="53">
        <v>137.31299999999999</v>
      </c>
      <c r="G44" s="5">
        <v>1.2604215E-2</v>
      </c>
    </row>
    <row r="45" spans="1:7" ht="12.75" x14ac:dyDescent="0.2">
      <c r="A45" s="6">
        <v>39</v>
      </c>
      <c r="B45" s="7" t="s">
        <v>172</v>
      </c>
      <c r="C45" s="11" t="s">
        <v>173</v>
      </c>
      <c r="D45" s="2" t="s">
        <v>174</v>
      </c>
      <c r="E45" s="47">
        <v>38067</v>
      </c>
      <c r="F45" s="53">
        <v>132.39702600000001</v>
      </c>
      <c r="G45" s="5">
        <v>1.2152969E-2</v>
      </c>
    </row>
    <row r="46" spans="1:7" ht="25.5" x14ac:dyDescent="0.2">
      <c r="A46" s="6">
        <v>40</v>
      </c>
      <c r="B46" s="7" t="s">
        <v>183</v>
      </c>
      <c r="C46" s="11" t="s">
        <v>184</v>
      </c>
      <c r="D46" s="2" t="s">
        <v>63</v>
      </c>
      <c r="E46" s="47">
        <v>62080</v>
      </c>
      <c r="F46" s="53">
        <v>129.31263999999999</v>
      </c>
      <c r="G46" s="5">
        <v>1.1869846999999999E-2</v>
      </c>
    </row>
    <row r="47" spans="1:7" ht="25.5" x14ac:dyDescent="0.2">
      <c r="A47" s="6">
        <v>41</v>
      </c>
      <c r="B47" s="7" t="s">
        <v>90</v>
      </c>
      <c r="C47" s="11" t="s">
        <v>91</v>
      </c>
      <c r="D47" s="2" t="s">
        <v>22</v>
      </c>
      <c r="E47" s="47">
        <v>12717</v>
      </c>
      <c r="F47" s="53">
        <v>117.594099</v>
      </c>
      <c r="G47" s="5">
        <v>1.0794181E-2</v>
      </c>
    </row>
    <row r="48" spans="1:7" ht="25.5" x14ac:dyDescent="0.2">
      <c r="A48" s="6">
        <v>42</v>
      </c>
      <c r="B48" s="7" t="s">
        <v>224</v>
      </c>
      <c r="C48" s="11" t="s">
        <v>225</v>
      </c>
      <c r="D48" s="2" t="s">
        <v>25</v>
      </c>
      <c r="E48" s="47">
        <v>100029</v>
      </c>
      <c r="F48" s="53">
        <v>116.6838285</v>
      </c>
      <c r="G48" s="5">
        <v>1.0710625E-2</v>
      </c>
    </row>
    <row r="49" spans="1:7" ht="25.5" x14ac:dyDescent="0.2">
      <c r="A49" s="6">
        <v>43</v>
      </c>
      <c r="B49" s="7" t="s">
        <v>478</v>
      </c>
      <c r="C49" s="11" t="s">
        <v>479</v>
      </c>
      <c r="D49" s="2" t="s">
        <v>44</v>
      </c>
      <c r="E49" s="47">
        <v>19140</v>
      </c>
      <c r="F49" s="53">
        <v>114.24666000000001</v>
      </c>
      <c r="G49" s="5">
        <v>1.0486913E-2</v>
      </c>
    </row>
    <row r="50" spans="1:7" ht="12.75" x14ac:dyDescent="0.2">
      <c r="A50" s="6">
        <v>44</v>
      </c>
      <c r="B50" s="7" t="s">
        <v>222</v>
      </c>
      <c r="C50" s="11" t="s">
        <v>223</v>
      </c>
      <c r="D50" s="2" t="s">
        <v>79</v>
      </c>
      <c r="E50" s="47">
        <v>110951</v>
      </c>
      <c r="F50" s="53">
        <v>113.78025049999999</v>
      </c>
      <c r="G50" s="5">
        <v>1.0444101000000001E-2</v>
      </c>
    </row>
    <row r="51" spans="1:7" ht="12.75" x14ac:dyDescent="0.2">
      <c r="A51" s="6">
        <v>45</v>
      </c>
      <c r="B51" s="7" t="s">
        <v>250</v>
      </c>
      <c r="C51" s="11" t="s">
        <v>251</v>
      </c>
      <c r="D51" s="2" t="s">
        <v>182</v>
      </c>
      <c r="E51" s="47">
        <v>32998</v>
      </c>
      <c r="F51" s="53">
        <v>108.183943</v>
      </c>
      <c r="G51" s="5">
        <v>9.9304049999999998E-3</v>
      </c>
    </row>
    <row r="52" spans="1:7" ht="12.75" x14ac:dyDescent="0.2">
      <c r="A52" s="6">
        <v>46</v>
      </c>
      <c r="B52" s="7" t="s">
        <v>475</v>
      </c>
      <c r="C52" s="11" t="s">
        <v>476</v>
      </c>
      <c r="D52" s="2" t="s">
        <v>182</v>
      </c>
      <c r="E52" s="47">
        <v>24151</v>
      </c>
      <c r="F52" s="53">
        <v>102.47269300000001</v>
      </c>
      <c r="G52" s="5">
        <v>9.4061590000000007E-3</v>
      </c>
    </row>
    <row r="53" spans="1:7" ht="12.75" x14ac:dyDescent="0.2">
      <c r="A53" s="6">
        <v>47</v>
      </c>
      <c r="B53" s="7" t="s">
        <v>464</v>
      </c>
      <c r="C53" s="11" t="s">
        <v>465</v>
      </c>
      <c r="D53" s="2" t="s">
        <v>187</v>
      </c>
      <c r="E53" s="47">
        <v>12363</v>
      </c>
      <c r="F53" s="53">
        <v>100.325745</v>
      </c>
      <c r="G53" s="5">
        <v>9.209086E-3</v>
      </c>
    </row>
    <row r="54" spans="1:7" ht="25.5" x14ac:dyDescent="0.2">
      <c r="A54" s="6">
        <v>48</v>
      </c>
      <c r="B54" s="7" t="s">
        <v>278</v>
      </c>
      <c r="C54" s="11" t="s">
        <v>279</v>
      </c>
      <c r="D54" s="2" t="s">
        <v>22</v>
      </c>
      <c r="E54" s="47">
        <v>18957</v>
      </c>
      <c r="F54" s="53">
        <v>99.164067000000003</v>
      </c>
      <c r="G54" s="5">
        <v>9.1024539999999994E-3</v>
      </c>
    </row>
    <row r="55" spans="1:7" ht="51" x14ac:dyDescent="0.2">
      <c r="A55" s="6">
        <v>49</v>
      </c>
      <c r="B55" s="7" t="s">
        <v>293</v>
      </c>
      <c r="C55" s="11" t="s">
        <v>294</v>
      </c>
      <c r="D55" s="2" t="s">
        <v>244</v>
      </c>
      <c r="E55" s="47">
        <v>206745</v>
      </c>
      <c r="F55" s="53">
        <v>95.206072500000005</v>
      </c>
      <c r="G55" s="5">
        <v>8.7391420000000001E-3</v>
      </c>
    </row>
    <row r="56" spans="1:7" ht="12.75" x14ac:dyDescent="0.2">
      <c r="A56" s="6">
        <v>50</v>
      </c>
      <c r="B56" s="7" t="s">
        <v>180</v>
      </c>
      <c r="C56" s="11" t="s">
        <v>181</v>
      </c>
      <c r="D56" s="2" t="s">
        <v>182</v>
      </c>
      <c r="E56" s="47">
        <v>35158</v>
      </c>
      <c r="F56" s="53">
        <v>94.135544999999993</v>
      </c>
      <c r="G56" s="5">
        <v>8.6408769999999999E-3</v>
      </c>
    </row>
    <row r="57" spans="1:7" ht="12.75" x14ac:dyDescent="0.2">
      <c r="A57" s="6">
        <v>51</v>
      </c>
      <c r="B57" s="7" t="s">
        <v>188</v>
      </c>
      <c r="C57" s="11" t="s">
        <v>189</v>
      </c>
      <c r="D57" s="2" t="s">
        <v>16</v>
      </c>
      <c r="E57" s="47">
        <v>45158</v>
      </c>
      <c r="F57" s="53">
        <v>92.438426000000007</v>
      </c>
      <c r="G57" s="5">
        <v>8.4850949999999998E-3</v>
      </c>
    </row>
    <row r="58" spans="1:7" ht="12.75" x14ac:dyDescent="0.2">
      <c r="A58" s="6">
        <v>52</v>
      </c>
      <c r="B58" s="7" t="s">
        <v>285</v>
      </c>
      <c r="C58" s="11" t="s">
        <v>286</v>
      </c>
      <c r="D58" s="2" t="s">
        <v>174</v>
      </c>
      <c r="E58" s="47">
        <v>10000</v>
      </c>
      <c r="F58" s="53">
        <v>90.435000000000002</v>
      </c>
      <c r="G58" s="5">
        <v>8.3011969999999997E-3</v>
      </c>
    </row>
    <row r="59" spans="1:7" ht="25.5" x14ac:dyDescent="0.2">
      <c r="A59" s="6">
        <v>53</v>
      </c>
      <c r="B59" s="7" t="s">
        <v>233</v>
      </c>
      <c r="C59" s="11" t="s">
        <v>234</v>
      </c>
      <c r="D59" s="2" t="s">
        <v>177</v>
      </c>
      <c r="E59" s="47">
        <v>33987</v>
      </c>
      <c r="F59" s="53">
        <v>61.703398499999999</v>
      </c>
      <c r="G59" s="5">
        <v>5.6638699999999997E-3</v>
      </c>
    </row>
    <row r="60" spans="1:7" ht="12.75" x14ac:dyDescent="0.2">
      <c r="A60" s="6">
        <v>54</v>
      </c>
      <c r="B60" s="7" t="s">
        <v>273</v>
      </c>
      <c r="C60" s="11" t="s">
        <v>274</v>
      </c>
      <c r="D60" s="2" t="s">
        <v>275</v>
      </c>
      <c r="E60" s="47">
        <v>3306</v>
      </c>
      <c r="F60" s="53">
        <v>27.530715000000001</v>
      </c>
      <c r="G60" s="5">
        <v>2.527095E-3</v>
      </c>
    </row>
    <row r="61" spans="1:7" ht="12.75" x14ac:dyDescent="0.2">
      <c r="A61" s="6">
        <v>55</v>
      </c>
      <c r="B61" s="7" t="s">
        <v>58</v>
      </c>
      <c r="C61" s="11" t="s">
        <v>59</v>
      </c>
      <c r="D61" s="2" t="s">
        <v>60</v>
      </c>
      <c r="E61" s="47">
        <v>7406</v>
      </c>
      <c r="F61" s="53">
        <v>18.559436000000002</v>
      </c>
      <c r="G61" s="5">
        <v>1.703605E-3</v>
      </c>
    </row>
    <row r="62" spans="1:7" ht="25.5" x14ac:dyDescent="0.2">
      <c r="A62" s="6">
        <v>56</v>
      </c>
      <c r="B62" s="7" t="s">
        <v>480</v>
      </c>
      <c r="C62" s="11" t="s">
        <v>481</v>
      </c>
      <c r="D62" s="2" t="s">
        <v>63</v>
      </c>
      <c r="E62" s="47">
        <v>1653</v>
      </c>
      <c r="F62" s="53">
        <v>15.669613500000001</v>
      </c>
      <c r="G62" s="5">
        <v>1.4383429999999999E-3</v>
      </c>
    </row>
    <row r="63" spans="1:7" ht="12.75" x14ac:dyDescent="0.2">
      <c r="A63" s="1"/>
      <c r="B63" s="2"/>
      <c r="C63" s="8" t="s">
        <v>108</v>
      </c>
      <c r="D63" s="12"/>
      <c r="E63" s="49"/>
      <c r="F63" s="55">
        <v>9968.1516434999994</v>
      </c>
      <c r="G63" s="13">
        <v>0.914995157</v>
      </c>
    </row>
    <row r="64" spans="1:7" ht="12.75" x14ac:dyDescent="0.2">
      <c r="A64" s="6"/>
      <c r="B64" s="7"/>
      <c r="C64" s="14"/>
      <c r="D64" s="15"/>
      <c r="E64" s="47"/>
      <c r="F64" s="53"/>
      <c r="G64" s="5"/>
    </row>
    <row r="65" spans="1:7" ht="12.75" x14ac:dyDescent="0.2">
      <c r="A65" s="1"/>
      <c r="B65" s="2"/>
      <c r="C65" s="8" t="s">
        <v>109</v>
      </c>
      <c r="D65" s="9"/>
      <c r="E65" s="48"/>
      <c r="F65" s="54"/>
      <c r="G65" s="10"/>
    </row>
    <row r="66" spans="1:7" ht="12.75" x14ac:dyDescent="0.2">
      <c r="A66" s="1"/>
      <c r="B66" s="2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6"/>
      <c r="B67" s="7"/>
      <c r="C67" s="14"/>
      <c r="D67" s="15"/>
      <c r="E67" s="47"/>
      <c r="F67" s="53"/>
      <c r="G67" s="5"/>
    </row>
    <row r="68" spans="1:7" ht="12.75" x14ac:dyDescent="0.2">
      <c r="A68" s="16"/>
      <c r="B68" s="17"/>
      <c r="C68" s="8" t="s">
        <v>110</v>
      </c>
      <c r="D68" s="9"/>
      <c r="E68" s="48"/>
      <c r="F68" s="54"/>
      <c r="G68" s="10"/>
    </row>
    <row r="69" spans="1:7" ht="12.75" x14ac:dyDescent="0.2">
      <c r="A69" s="18"/>
      <c r="B69" s="19"/>
      <c r="C69" s="8" t="s">
        <v>108</v>
      </c>
      <c r="D69" s="20"/>
      <c r="E69" s="50"/>
      <c r="F69" s="56">
        <v>0</v>
      </c>
      <c r="G69" s="21">
        <v>0</v>
      </c>
    </row>
    <row r="70" spans="1:7" ht="12.75" x14ac:dyDescent="0.2">
      <c r="A70" s="18"/>
      <c r="B70" s="19"/>
      <c r="C70" s="14"/>
      <c r="D70" s="22"/>
      <c r="E70" s="51"/>
      <c r="F70" s="57"/>
      <c r="G70" s="23"/>
    </row>
    <row r="71" spans="1:7" ht="12.75" x14ac:dyDescent="0.2">
      <c r="A71" s="1"/>
      <c r="B71" s="2"/>
      <c r="C71" s="8" t="s">
        <v>112</v>
      </c>
      <c r="D71" s="9"/>
      <c r="E71" s="48"/>
      <c r="F71" s="54"/>
      <c r="G71" s="10"/>
    </row>
    <row r="72" spans="1:7" ht="12.75" x14ac:dyDescent="0.2">
      <c r="A72" s="1"/>
      <c r="B72" s="2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1"/>
      <c r="B73" s="2"/>
      <c r="C73" s="14"/>
      <c r="D73" s="4"/>
      <c r="E73" s="47"/>
      <c r="F73" s="53"/>
      <c r="G73" s="5"/>
    </row>
    <row r="74" spans="1:7" ht="12.75" x14ac:dyDescent="0.2">
      <c r="A74" s="1"/>
      <c r="B74" s="2"/>
      <c r="C74" s="8" t="s">
        <v>113</v>
      </c>
      <c r="D74" s="9"/>
      <c r="E74" s="48"/>
      <c r="F74" s="54"/>
      <c r="G74" s="10"/>
    </row>
    <row r="75" spans="1:7" ht="12.75" x14ac:dyDescent="0.2">
      <c r="A75" s="1"/>
      <c r="B75" s="2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1"/>
      <c r="B76" s="2"/>
      <c r="C76" s="14"/>
      <c r="D76" s="4"/>
      <c r="E76" s="47"/>
      <c r="F76" s="53"/>
      <c r="G76" s="5"/>
    </row>
    <row r="77" spans="1:7" ht="12.75" x14ac:dyDescent="0.2">
      <c r="A77" s="1"/>
      <c r="B77" s="2"/>
      <c r="C77" s="8" t="s">
        <v>114</v>
      </c>
      <c r="D77" s="9"/>
      <c r="E77" s="48"/>
      <c r="F77" s="54"/>
      <c r="G77" s="10"/>
    </row>
    <row r="78" spans="1:7" ht="12.75" x14ac:dyDescent="0.2">
      <c r="A78" s="1"/>
      <c r="B78" s="2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25.5" x14ac:dyDescent="0.2">
      <c r="A80" s="6"/>
      <c r="B80" s="7"/>
      <c r="C80" s="24" t="s">
        <v>115</v>
      </c>
      <c r="D80" s="25"/>
      <c r="E80" s="49"/>
      <c r="F80" s="55">
        <v>9968.1516434999994</v>
      </c>
      <c r="G80" s="13">
        <v>0.914995157</v>
      </c>
    </row>
    <row r="81" spans="1:7" ht="12.75" x14ac:dyDescent="0.2">
      <c r="A81" s="1"/>
      <c r="B81" s="2"/>
      <c r="C81" s="11"/>
      <c r="D81" s="4"/>
      <c r="E81" s="47"/>
      <c r="F81" s="53"/>
      <c r="G81" s="5"/>
    </row>
    <row r="82" spans="1:7" ht="12.75" x14ac:dyDescent="0.2">
      <c r="A82" s="1"/>
      <c r="B82" s="2"/>
      <c r="C82" s="3" t="s">
        <v>116</v>
      </c>
      <c r="D82" s="4"/>
      <c r="E82" s="47"/>
      <c r="F82" s="53"/>
      <c r="G82" s="5"/>
    </row>
    <row r="83" spans="1:7" ht="25.5" x14ac:dyDescent="0.2">
      <c r="A83" s="1"/>
      <c r="B83" s="2"/>
      <c r="C83" s="8" t="s">
        <v>10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12"/>
      <c r="E84" s="49"/>
      <c r="F84" s="55">
        <v>0</v>
      </c>
      <c r="G84" s="13">
        <v>0</v>
      </c>
    </row>
    <row r="85" spans="1:7" ht="12.75" x14ac:dyDescent="0.2">
      <c r="A85" s="6"/>
      <c r="B85" s="7"/>
      <c r="C85" s="14"/>
      <c r="D85" s="4"/>
      <c r="E85" s="47"/>
      <c r="F85" s="53"/>
      <c r="G85" s="5"/>
    </row>
    <row r="86" spans="1:7" ht="12.75" x14ac:dyDescent="0.2">
      <c r="A86" s="1"/>
      <c r="B86" s="26"/>
      <c r="C86" s="8" t="s">
        <v>117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12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4"/>
      <c r="E88" s="47"/>
      <c r="F88" s="59"/>
      <c r="G88" s="28"/>
    </row>
    <row r="89" spans="1:7" ht="12.75" x14ac:dyDescent="0.2">
      <c r="A89" s="1"/>
      <c r="B89" s="2"/>
      <c r="C89" s="8" t="s">
        <v>118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12"/>
      <c r="E90" s="49"/>
      <c r="F90" s="55">
        <v>0</v>
      </c>
      <c r="G90" s="13">
        <v>0</v>
      </c>
    </row>
    <row r="91" spans="1:7" ht="12.75" x14ac:dyDescent="0.2">
      <c r="A91" s="1"/>
      <c r="B91" s="2"/>
      <c r="C91" s="14"/>
      <c r="D91" s="4"/>
      <c r="E91" s="47"/>
      <c r="F91" s="53"/>
      <c r="G91" s="5"/>
    </row>
    <row r="92" spans="1:7" ht="25.5" x14ac:dyDescent="0.2">
      <c r="A92" s="1"/>
      <c r="B92" s="26"/>
      <c r="C92" s="8" t="s">
        <v>119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12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4"/>
      <c r="E94" s="47"/>
      <c r="F94" s="53"/>
      <c r="G94" s="5"/>
    </row>
    <row r="95" spans="1:7" ht="12.75" x14ac:dyDescent="0.2">
      <c r="A95" s="6"/>
      <c r="B95" s="7"/>
      <c r="C95" s="29" t="s">
        <v>120</v>
      </c>
      <c r="D95" s="25"/>
      <c r="E95" s="49"/>
      <c r="F95" s="55">
        <v>0</v>
      </c>
      <c r="G95" s="13">
        <v>0</v>
      </c>
    </row>
    <row r="96" spans="1:7" ht="12.75" x14ac:dyDescent="0.2">
      <c r="A96" s="6"/>
      <c r="B96" s="7"/>
      <c r="C96" s="11"/>
      <c r="D96" s="4"/>
      <c r="E96" s="47"/>
      <c r="F96" s="53"/>
      <c r="G96" s="5"/>
    </row>
    <row r="97" spans="1:7" ht="12.75" x14ac:dyDescent="0.2">
      <c r="A97" s="1"/>
      <c r="B97" s="2"/>
      <c r="C97" s="3" t="s">
        <v>121</v>
      </c>
      <c r="D97" s="4"/>
      <c r="E97" s="47"/>
      <c r="F97" s="53"/>
      <c r="G97" s="5"/>
    </row>
    <row r="98" spans="1:7" ht="12.75" x14ac:dyDescent="0.2">
      <c r="A98" s="6"/>
      <c r="B98" s="7"/>
      <c r="C98" s="8" t="s">
        <v>122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7"/>
      <c r="E100" s="47"/>
      <c r="F100" s="53"/>
      <c r="G100" s="5"/>
    </row>
    <row r="101" spans="1:7" ht="12.75" x14ac:dyDescent="0.2">
      <c r="A101" s="6"/>
      <c r="B101" s="7"/>
      <c r="C101" s="8" t="s">
        <v>123</v>
      </c>
      <c r="D101" s="9"/>
      <c r="E101" s="48"/>
      <c r="F101" s="54"/>
      <c r="G101" s="10"/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12.75" x14ac:dyDescent="0.2">
      <c r="A104" s="6"/>
      <c r="B104" s="7"/>
      <c r="C104" s="8" t="s">
        <v>124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12.75" x14ac:dyDescent="0.2">
      <c r="A107" s="6"/>
      <c r="B107" s="7"/>
      <c r="C107" s="8" t="s">
        <v>125</v>
      </c>
      <c r="D107" s="9"/>
      <c r="E107" s="48"/>
      <c r="F107" s="54"/>
      <c r="G107" s="10"/>
    </row>
    <row r="108" spans="1:7" ht="12.75" x14ac:dyDescent="0.2">
      <c r="A108" s="6">
        <v>1</v>
      </c>
      <c r="B108" s="7"/>
      <c r="C108" s="11" t="s">
        <v>126</v>
      </c>
      <c r="D108" s="15"/>
      <c r="E108" s="47"/>
      <c r="F108" s="53">
        <v>202.86391510000001</v>
      </c>
      <c r="G108" s="5">
        <v>1.8621255999999999E-2</v>
      </c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202.86391510000001</v>
      </c>
      <c r="G109" s="13">
        <v>1.8621255999999999E-2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25.5" x14ac:dyDescent="0.2">
      <c r="A111" s="6"/>
      <c r="B111" s="7"/>
      <c r="C111" s="24" t="s">
        <v>127</v>
      </c>
      <c r="D111" s="25"/>
      <c r="E111" s="49"/>
      <c r="F111" s="55">
        <v>202.86391510000001</v>
      </c>
      <c r="G111" s="13">
        <v>1.8621255999999999E-2</v>
      </c>
    </row>
    <row r="112" spans="1:7" ht="12.75" x14ac:dyDescent="0.2">
      <c r="A112" s="6"/>
      <c r="B112" s="7"/>
      <c r="C112" s="30"/>
      <c r="D112" s="7"/>
      <c r="E112" s="47"/>
      <c r="F112" s="53"/>
      <c r="G112" s="5"/>
    </row>
    <row r="113" spans="1:7" ht="12.75" x14ac:dyDescent="0.2">
      <c r="A113" s="1"/>
      <c r="B113" s="2"/>
      <c r="C113" s="3" t="s">
        <v>128</v>
      </c>
      <c r="D113" s="4"/>
      <c r="E113" s="47"/>
      <c r="F113" s="53"/>
      <c r="G113" s="5"/>
    </row>
    <row r="114" spans="1:7" ht="25.5" x14ac:dyDescent="0.2">
      <c r="A114" s="6"/>
      <c r="B114" s="7"/>
      <c r="C114" s="8" t="s">
        <v>129</v>
      </c>
      <c r="D114" s="9"/>
      <c r="E114" s="48"/>
      <c r="F114" s="54"/>
      <c r="G114" s="10"/>
    </row>
    <row r="115" spans="1:7" ht="25.5" x14ac:dyDescent="0.2">
      <c r="A115" s="6">
        <v>1</v>
      </c>
      <c r="B115" s="7" t="s">
        <v>130</v>
      </c>
      <c r="C115" s="11" t="s">
        <v>131</v>
      </c>
      <c r="D115" s="15"/>
      <c r="E115" s="47">
        <v>1524215.9809999999</v>
      </c>
      <c r="F115" s="53">
        <v>600.71638135199998</v>
      </c>
      <c r="G115" s="5">
        <v>5.5140873E-2</v>
      </c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600.71638135199998</v>
      </c>
      <c r="G116" s="13">
        <v>5.5140873E-2</v>
      </c>
    </row>
    <row r="117" spans="1:7" ht="12.75" x14ac:dyDescent="0.2">
      <c r="A117" s="6"/>
      <c r="B117" s="7"/>
      <c r="C117" s="14"/>
      <c r="D117" s="7"/>
      <c r="E117" s="47"/>
      <c r="F117" s="53"/>
      <c r="G117" s="5"/>
    </row>
    <row r="118" spans="1:7" ht="12.75" x14ac:dyDescent="0.2">
      <c r="A118" s="1"/>
      <c r="B118" s="2"/>
      <c r="C118" s="3" t="s">
        <v>132</v>
      </c>
      <c r="D118" s="4"/>
      <c r="E118" s="47"/>
      <c r="F118" s="53"/>
      <c r="G118" s="5"/>
    </row>
    <row r="119" spans="1:7" ht="25.5" x14ac:dyDescent="0.2">
      <c r="A119" s="6"/>
      <c r="B119" s="7"/>
      <c r="C119" s="8" t="s">
        <v>133</v>
      </c>
      <c r="D119" s="9"/>
      <c r="E119" s="48"/>
      <c r="F119" s="54"/>
      <c r="G119" s="10"/>
    </row>
    <row r="120" spans="1:7" ht="12.75" x14ac:dyDescent="0.2">
      <c r="A120" s="6"/>
      <c r="B120" s="7"/>
      <c r="C120" s="8" t="s">
        <v>108</v>
      </c>
      <c r="D120" s="25"/>
      <c r="E120" s="49"/>
      <c r="F120" s="55">
        <v>0</v>
      </c>
      <c r="G120" s="13">
        <v>0</v>
      </c>
    </row>
    <row r="121" spans="1:7" ht="12.75" x14ac:dyDescent="0.2">
      <c r="A121" s="6"/>
      <c r="B121" s="7"/>
      <c r="C121" s="14"/>
      <c r="D121" s="7"/>
      <c r="E121" s="47"/>
      <c r="F121" s="53"/>
      <c r="G121" s="5"/>
    </row>
    <row r="122" spans="1:7" ht="25.5" x14ac:dyDescent="0.2">
      <c r="A122" s="6"/>
      <c r="B122" s="7"/>
      <c r="C122" s="8" t="s">
        <v>134</v>
      </c>
      <c r="D122" s="9"/>
      <c r="E122" s="48"/>
      <c r="F122" s="54"/>
      <c r="G122" s="10"/>
    </row>
    <row r="123" spans="1:7" ht="12.75" x14ac:dyDescent="0.2">
      <c r="A123" s="6"/>
      <c r="B123" s="7"/>
      <c r="C123" s="8" t="s">
        <v>108</v>
      </c>
      <c r="D123" s="25"/>
      <c r="E123" s="49"/>
      <c r="F123" s="55">
        <v>0</v>
      </c>
      <c r="G123" s="13">
        <v>0</v>
      </c>
    </row>
    <row r="124" spans="1:7" ht="12.75" x14ac:dyDescent="0.2">
      <c r="A124" s="6"/>
      <c r="B124" s="7"/>
      <c r="C124" s="14"/>
      <c r="D124" s="7"/>
      <c r="E124" s="47"/>
      <c r="F124" s="59"/>
      <c r="G124" s="28"/>
    </row>
    <row r="125" spans="1:7" ht="25.5" x14ac:dyDescent="0.2">
      <c r="A125" s="6"/>
      <c r="B125" s="7"/>
      <c r="C125" s="30" t="s">
        <v>136</v>
      </c>
      <c r="D125" s="7"/>
      <c r="E125" s="47"/>
      <c r="F125" s="59">
        <v>122.48053442</v>
      </c>
      <c r="G125" s="28">
        <v>1.1242716E-2</v>
      </c>
    </row>
    <row r="126" spans="1:7" ht="12.75" x14ac:dyDescent="0.2">
      <c r="A126" s="6"/>
      <c r="B126" s="7"/>
      <c r="C126" s="31" t="s">
        <v>137</v>
      </c>
      <c r="D126" s="12"/>
      <c r="E126" s="49"/>
      <c r="F126" s="55">
        <v>10894.212474372</v>
      </c>
      <c r="G126" s="13">
        <v>1.0000000019999999</v>
      </c>
    </row>
    <row r="128" spans="1:7" ht="12.75" x14ac:dyDescent="0.2">
      <c r="B128" s="362"/>
      <c r="C128" s="362"/>
      <c r="D128" s="362"/>
      <c r="E128" s="362"/>
      <c r="F128" s="362"/>
    </row>
    <row r="129" spans="2:6" ht="12.75" x14ac:dyDescent="0.2">
      <c r="B129" s="362"/>
      <c r="C129" s="362"/>
      <c r="D129" s="362"/>
      <c r="E129" s="362"/>
      <c r="F129" s="362"/>
    </row>
    <row r="131" spans="2:6" ht="12.75" x14ac:dyDescent="0.2">
      <c r="B131" s="37" t="s">
        <v>139</v>
      </c>
      <c r="C131" s="38"/>
      <c r="D131" s="39"/>
    </row>
    <row r="132" spans="2:6" ht="12.75" x14ac:dyDescent="0.2">
      <c r="B132" s="40" t="s">
        <v>140</v>
      </c>
      <c r="C132" s="41"/>
      <c r="D132" s="65" t="s">
        <v>141</v>
      </c>
    </row>
    <row r="133" spans="2:6" ht="12.75" x14ac:dyDescent="0.2">
      <c r="B133" s="40" t="s">
        <v>142</v>
      </c>
      <c r="C133" s="41"/>
      <c r="D133" s="65" t="s">
        <v>141</v>
      </c>
    </row>
    <row r="134" spans="2:6" ht="12.75" x14ac:dyDescent="0.2">
      <c r="B134" s="42" t="s">
        <v>143</v>
      </c>
      <c r="C134" s="41"/>
      <c r="D134" s="43"/>
    </row>
    <row r="135" spans="2:6" ht="25.5" customHeight="1" x14ac:dyDescent="0.2">
      <c r="B135" s="43"/>
      <c r="C135" s="33" t="s">
        <v>144</v>
      </c>
      <c r="D135" s="34" t="s">
        <v>145</v>
      </c>
    </row>
    <row r="136" spans="2:6" ht="12.75" customHeight="1" x14ac:dyDescent="0.2">
      <c r="B136" s="60" t="s">
        <v>146</v>
      </c>
      <c r="C136" s="61" t="s">
        <v>147</v>
      </c>
      <c r="D136" s="61" t="s">
        <v>148</v>
      </c>
    </row>
    <row r="137" spans="2:6" ht="12.75" x14ac:dyDescent="0.2">
      <c r="B137" s="43" t="s">
        <v>149</v>
      </c>
      <c r="C137" s="44">
        <v>9.1829000000000001</v>
      </c>
      <c r="D137" s="44">
        <v>10.0334</v>
      </c>
    </row>
    <row r="138" spans="2:6" ht="12.75" x14ac:dyDescent="0.2">
      <c r="B138" s="43" t="s">
        <v>150</v>
      </c>
      <c r="C138" s="44">
        <v>9.1829000000000001</v>
      </c>
      <c r="D138" s="44">
        <v>10.0334</v>
      </c>
    </row>
    <row r="139" spans="2:6" ht="12.75" x14ac:dyDescent="0.2">
      <c r="B139" s="43" t="s">
        <v>151</v>
      </c>
      <c r="C139" s="44">
        <v>9.0762999999999998</v>
      </c>
      <c r="D139" s="44">
        <v>9.9032999999999998</v>
      </c>
    </row>
    <row r="140" spans="2:6" ht="12.75" x14ac:dyDescent="0.2">
      <c r="B140" s="43" t="s">
        <v>152</v>
      </c>
      <c r="C140" s="44">
        <v>9.0762999999999998</v>
      </c>
      <c r="D140" s="44">
        <v>9.9032999999999998</v>
      </c>
    </row>
    <row r="142" spans="2:6" ht="12.75" x14ac:dyDescent="0.2">
      <c r="B142" s="62" t="s">
        <v>153</v>
      </c>
      <c r="C142" s="45"/>
      <c r="D142" s="63" t="s">
        <v>141</v>
      </c>
    </row>
    <row r="143" spans="2:6" ht="24.75" customHeight="1" x14ac:dyDescent="0.2">
      <c r="B143" s="64"/>
      <c r="C143" s="64"/>
    </row>
    <row r="144" spans="2:6" ht="15" x14ac:dyDescent="0.25">
      <c r="B144" s="66"/>
      <c r="C144" s="68"/>
      <c r="D144"/>
    </row>
    <row r="146" spans="2:4" ht="12.75" x14ac:dyDescent="0.2">
      <c r="B146" s="42" t="s">
        <v>155</v>
      </c>
      <c r="C146" s="41"/>
      <c r="D146" s="67" t="s">
        <v>141</v>
      </c>
    </row>
    <row r="147" spans="2:4" ht="12.75" x14ac:dyDescent="0.2">
      <c r="B147" s="42" t="s">
        <v>156</v>
      </c>
      <c r="C147" s="41"/>
      <c r="D147" s="67" t="s">
        <v>141</v>
      </c>
    </row>
    <row r="148" spans="2:4" ht="12.75" x14ac:dyDescent="0.2">
      <c r="B148" s="42" t="s">
        <v>157</v>
      </c>
      <c r="C148" s="41"/>
      <c r="D148" s="46">
        <v>3.6760609848876115E-2</v>
      </c>
    </row>
    <row r="149" spans="2:4" ht="12.75" x14ac:dyDescent="0.2">
      <c r="B149" s="42" t="s">
        <v>158</v>
      </c>
      <c r="C149" s="41"/>
      <c r="D149" s="46" t="s">
        <v>141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483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454</v>
      </c>
      <c r="C7" s="11" t="s">
        <v>455</v>
      </c>
      <c r="D7" s="2" t="s">
        <v>187</v>
      </c>
      <c r="E7" s="47">
        <v>16956</v>
      </c>
      <c r="F7" s="53">
        <v>139.12397999999999</v>
      </c>
      <c r="G7" s="5">
        <v>3.3458318000000001E-2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23072</v>
      </c>
      <c r="F8" s="53">
        <v>137.48604800000001</v>
      </c>
      <c r="G8" s="5">
        <v>3.3064406999999997E-2</v>
      </c>
    </row>
    <row r="9" spans="1:7" ht="12.75" x14ac:dyDescent="0.2">
      <c r="A9" s="6">
        <v>3</v>
      </c>
      <c r="B9" s="7" t="s">
        <v>473</v>
      </c>
      <c r="C9" s="11" t="s">
        <v>474</v>
      </c>
      <c r="D9" s="2" t="s">
        <v>174</v>
      </c>
      <c r="E9" s="47">
        <v>11400</v>
      </c>
      <c r="F9" s="53">
        <v>131.7612</v>
      </c>
      <c r="G9" s="5">
        <v>3.1687621999999999E-2</v>
      </c>
    </row>
    <row r="10" spans="1:7" ht="25.5" x14ac:dyDescent="0.2">
      <c r="A10" s="6">
        <v>4</v>
      </c>
      <c r="B10" s="7" t="s">
        <v>170</v>
      </c>
      <c r="C10" s="11" t="s">
        <v>171</v>
      </c>
      <c r="D10" s="2" t="s">
        <v>22</v>
      </c>
      <c r="E10" s="47">
        <v>21271</v>
      </c>
      <c r="F10" s="53">
        <v>115.778053</v>
      </c>
      <c r="G10" s="5">
        <v>2.784379E-2</v>
      </c>
    </row>
    <row r="11" spans="1:7" ht="25.5" x14ac:dyDescent="0.2">
      <c r="A11" s="6">
        <v>5</v>
      </c>
      <c r="B11" s="7" t="s">
        <v>200</v>
      </c>
      <c r="C11" s="11" t="s">
        <v>201</v>
      </c>
      <c r="D11" s="2" t="s">
        <v>169</v>
      </c>
      <c r="E11" s="47">
        <v>20735</v>
      </c>
      <c r="F11" s="53">
        <v>110.704165</v>
      </c>
      <c r="G11" s="5">
        <v>2.6623556999999999E-2</v>
      </c>
    </row>
    <row r="12" spans="1:7" ht="25.5" x14ac:dyDescent="0.2">
      <c r="A12" s="6">
        <v>6</v>
      </c>
      <c r="B12" s="7" t="s">
        <v>190</v>
      </c>
      <c r="C12" s="11" t="s">
        <v>191</v>
      </c>
      <c r="D12" s="2" t="s">
        <v>22</v>
      </c>
      <c r="E12" s="47">
        <v>31674</v>
      </c>
      <c r="F12" s="53">
        <v>108.942723</v>
      </c>
      <c r="G12" s="5">
        <v>2.6199942E-2</v>
      </c>
    </row>
    <row r="13" spans="1:7" ht="25.5" x14ac:dyDescent="0.2">
      <c r="A13" s="6">
        <v>7</v>
      </c>
      <c r="B13" s="7" t="s">
        <v>54</v>
      </c>
      <c r="C13" s="11" t="s">
        <v>55</v>
      </c>
      <c r="D13" s="2" t="s">
        <v>22</v>
      </c>
      <c r="E13" s="47">
        <v>56106</v>
      </c>
      <c r="F13" s="53">
        <v>106.657506</v>
      </c>
      <c r="G13" s="5">
        <v>2.5650363999999998E-2</v>
      </c>
    </row>
    <row r="14" spans="1:7" ht="25.5" x14ac:dyDescent="0.2">
      <c r="A14" s="6">
        <v>8</v>
      </c>
      <c r="B14" s="7" t="s">
        <v>162</v>
      </c>
      <c r="C14" s="11" t="s">
        <v>163</v>
      </c>
      <c r="D14" s="2" t="s">
        <v>164</v>
      </c>
      <c r="E14" s="47">
        <v>15016</v>
      </c>
      <c r="F14" s="53">
        <v>106.25321599999999</v>
      </c>
      <c r="G14" s="5">
        <v>2.5553135000000001E-2</v>
      </c>
    </row>
    <row r="15" spans="1:7" ht="12.75" x14ac:dyDescent="0.2">
      <c r="A15" s="6">
        <v>9</v>
      </c>
      <c r="B15" s="7" t="s">
        <v>458</v>
      </c>
      <c r="C15" s="11" t="s">
        <v>459</v>
      </c>
      <c r="D15" s="2" t="s">
        <v>174</v>
      </c>
      <c r="E15" s="47">
        <v>21064</v>
      </c>
      <c r="F15" s="53">
        <v>106.16256</v>
      </c>
      <c r="G15" s="5">
        <v>2.5531333E-2</v>
      </c>
    </row>
    <row r="16" spans="1:7" ht="12.75" x14ac:dyDescent="0.2">
      <c r="A16" s="6">
        <v>10</v>
      </c>
      <c r="B16" s="7" t="s">
        <v>71</v>
      </c>
      <c r="C16" s="11" t="s">
        <v>72</v>
      </c>
      <c r="D16" s="2" t="s">
        <v>13</v>
      </c>
      <c r="E16" s="47">
        <v>11874</v>
      </c>
      <c r="F16" s="53">
        <v>102.911958</v>
      </c>
      <c r="G16" s="5">
        <v>2.4749587E-2</v>
      </c>
    </row>
    <row r="17" spans="1:7" ht="12.75" x14ac:dyDescent="0.2">
      <c r="A17" s="6">
        <v>11</v>
      </c>
      <c r="B17" s="7" t="s">
        <v>237</v>
      </c>
      <c r="C17" s="11" t="s">
        <v>238</v>
      </c>
      <c r="D17" s="2" t="s">
        <v>182</v>
      </c>
      <c r="E17" s="47">
        <v>26563</v>
      </c>
      <c r="F17" s="53">
        <v>101.789416</v>
      </c>
      <c r="G17" s="5">
        <v>2.4479622999999999E-2</v>
      </c>
    </row>
    <row r="18" spans="1:7" ht="12.75" x14ac:dyDescent="0.2">
      <c r="A18" s="6">
        <v>12</v>
      </c>
      <c r="B18" s="7" t="s">
        <v>460</v>
      </c>
      <c r="C18" s="11" t="s">
        <v>461</v>
      </c>
      <c r="D18" s="2" t="s">
        <v>174</v>
      </c>
      <c r="E18" s="47">
        <v>72439</v>
      </c>
      <c r="F18" s="53">
        <v>99.168991000000005</v>
      </c>
      <c r="G18" s="5">
        <v>2.3849430000000001E-2</v>
      </c>
    </row>
    <row r="19" spans="1:7" ht="12.75" x14ac:dyDescent="0.2">
      <c r="A19" s="6">
        <v>13</v>
      </c>
      <c r="B19" s="7" t="s">
        <v>456</v>
      </c>
      <c r="C19" s="11" t="s">
        <v>457</v>
      </c>
      <c r="D19" s="2" t="s">
        <v>317</v>
      </c>
      <c r="E19" s="47">
        <v>37244</v>
      </c>
      <c r="F19" s="53">
        <v>95.642591999999993</v>
      </c>
      <c r="G19" s="5">
        <v>2.3001356000000001E-2</v>
      </c>
    </row>
    <row r="20" spans="1:7" ht="25.5" x14ac:dyDescent="0.2">
      <c r="A20" s="6">
        <v>14</v>
      </c>
      <c r="B20" s="7" t="s">
        <v>64</v>
      </c>
      <c r="C20" s="11" t="s">
        <v>65</v>
      </c>
      <c r="D20" s="2" t="s">
        <v>19</v>
      </c>
      <c r="E20" s="47">
        <v>75207</v>
      </c>
      <c r="F20" s="53">
        <v>95.437683000000007</v>
      </c>
      <c r="G20" s="5">
        <v>2.2952077000000001E-2</v>
      </c>
    </row>
    <row r="21" spans="1:7" ht="12.75" x14ac:dyDescent="0.2">
      <c r="A21" s="6">
        <v>15</v>
      </c>
      <c r="B21" s="7" t="s">
        <v>196</v>
      </c>
      <c r="C21" s="11" t="s">
        <v>197</v>
      </c>
      <c r="D21" s="2" t="s">
        <v>174</v>
      </c>
      <c r="E21" s="47">
        <v>7336</v>
      </c>
      <c r="F21" s="53">
        <v>87.390100000000004</v>
      </c>
      <c r="G21" s="5">
        <v>2.1016691000000001E-2</v>
      </c>
    </row>
    <row r="22" spans="1:7" ht="25.5" x14ac:dyDescent="0.2">
      <c r="A22" s="6">
        <v>16</v>
      </c>
      <c r="B22" s="7" t="s">
        <v>106</v>
      </c>
      <c r="C22" s="11" t="s">
        <v>107</v>
      </c>
      <c r="D22" s="2" t="s">
        <v>22</v>
      </c>
      <c r="E22" s="47">
        <v>20167</v>
      </c>
      <c r="F22" s="53">
        <v>85.800501499999996</v>
      </c>
      <c r="G22" s="5">
        <v>2.0634403999999999E-2</v>
      </c>
    </row>
    <row r="23" spans="1:7" ht="12.75" x14ac:dyDescent="0.2">
      <c r="A23" s="6">
        <v>17</v>
      </c>
      <c r="B23" s="7" t="s">
        <v>38</v>
      </c>
      <c r="C23" s="11" t="s">
        <v>39</v>
      </c>
      <c r="D23" s="2" t="s">
        <v>16</v>
      </c>
      <c r="E23" s="47">
        <v>3695</v>
      </c>
      <c r="F23" s="53">
        <v>85.683355000000006</v>
      </c>
      <c r="G23" s="5">
        <v>2.0606230999999999E-2</v>
      </c>
    </row>
    <row r="24" spans="1:7" ht="12.75" x14ac:dyDescent="0.2">
      <c r="A24" s="6">
        <v>18</v>
      </c>
      <c r="B24" s="7" t="s">
        <v>420</v>
      </c>
      <c r="C24" s="11" t="s">
        <v>421</v>
      </c>
      <c r="D24" s="2" t="s">
        <v>211</v>
      </c>
      <c r="E24" s="47">
        <v>13457</v>
      </c>
      <c r="F24" s="53">
        <v>84.718543499999996</v>
      </c>
      <c r="G24" s="5">
        <v>2.0374201000000002E-2</v>
      </c>
    </row>
    <row r="25" spans="1:7" ht="25.5" x14ac:dyDescent="0.2">
      <c r="A25" s="6">
        <v>19</v>
      </c>
      <c r="B25" s="7" t="s">
        <v>50</v>
      </c>
      <c r="C25" s="11" t="s">
        <v>51</v>
      </c>
      <c r="D25" s="2" t="s">
        <v>22</v>
      </c>
      <c r="E25" s="47">
        <v>12093</v>
      </c>
      <c r="F25" s="53">
        <v>83.109142500000004</v>
      </c>
      <c r="G25" s="5">
        <v>1.9987152000000001E-2</v>
      </c>
    </row>
    <row r="26" spans="1:7" ht="25.5" x14ac:dyDescent="0.2">
      <c r="A26" s="6">
        <v>20</v>
      </c>
      <c r="B26" s="7" t="s">
        <v>34</v>
      </c>
      <c r="C26" s="11" t="s">
        <v>35</v>
      </c>
      <c r="D26" s="2" t="s">
        <v>19</v>
      </c>
      <c r="E26" s="47">
        <v>73027</v>
      </c>
      <c r="F26" s="53">
        <v>82.410969499999993</v>
      </c>
      <c r="G26" s="5">
        <v>1.9819245999999999E-2</v>
      </c>
    </row>
    <row r="27" spans="1:7" ht="12.75" x14ac:dyDescent="0.2">
      <c r="A27" s="6">
        <v>21</v>
      </c>
      <c r="B27" s="7" t="s">
        <v>468</v>
      </c>
      <c r="C27" s="11" t="s">
        <v>469</v>
      </c>
      <c r="D27" s="2" t="s">
        <v>182</v>
      </c>
      <c r="E27" s="47">
        <v>60913</v>
      </c>
      <c r="F27" s="53">
        <v>78.699596</v>
      </c>
      <c r="G27" s="5">
        <v>1.8926688000000001E-2</v>
      </c>
    </row>
    <row r="28" spans="1:7" ht="25.5" x14ac:dyDescent="0.2">
      <c r="A28" s="6">
        <v>22</v>
      </c>
      <c r="B28" s="7" t="s">
        <v>95</v>
      </c>
      <c r="C28" s="11" t="s">
        <v>96</v>
      </c>
      <c r="D28" s="2" t="s">
        <v>22</v>
      </c>
      <c r="E28" s="47">
        <v>6698</v>
      </c>
      <c r="F28" s="53">
        <v>77.646564999999995</v>
      </c>
      <c r="G28" s="5">
        <v>1.8673440999999999E-2</v>
      </c>
    </row>
    <row r="29" spans="1:7" ht="12.75" x14ac:dyDescent="0.2">
      <c r="A29" s="6">
        <v>23</v>
      </c>
      <c r="B29" s="7" t="s">
        <v>165</v>
      </c>
      <c r="C29" s="11" t="s">
        <v>166</v>
      </c>
      <c r="D29" s="2" t="s">
        <v>13</v>
      </c>
      <c r="E29" s="47">
        <v>41247</v>
      </c>
      <c r="F29" s="53">
        <v>74.883928499999996</v>
      </c>
      <c r="G29" s="5">
        <v>1.8009047E-2</v>
      </c>
    </row>
    <row r="30" spans="1:7" ht="12.75" x14ac:dyDescent="0.2">
      <c r="A30" s="6">
        <v>24</v>
      </c>
      <c r="B30" s="7" t="s">
        <v>198</v>
      </c>
      <c r="C30" s="11" t="s">
        <v>199</v>
      </c>
      <c r="D30" s="2" t="s">
        <v>174</v>
      </c>
      <c r="E30" s="47">
        <v>17500</v>
      </c>
      <c r="F30" s="53">
        <v>72.817499999999995</v>
      </c>
      <c r="G30" s="5">
        <v>1.7512086E-2</v>
      </c>
    </row>
    <row r="31" spans="1:7" ht="25.5" x14ac:dyDescent="0.2">
      <c r="A31" s="6">
        <v>25</v>
      </c>
      <c r="B31" s="7" t="s">
        <v>192</v>
      </c>
      <c r="C31" s="11" t="s">
        <v>193</v>
      </c>
      <c r="D31" s="2" t="s">
        <v>25</v>
      </c>
      <c r="E31" s="47">
        <v>6562</v>
      </c>
      <c r="F31" s="53">
        <v>70.331515999999993</v>
      </c>
      <c r="G31" s="5">
        <v>1.6914223999999999E-2</v>
      </c>
    </row>
    <row r="32" spans="1:7" ht="25.5" x14ac:dyDescent="0.2">
      <c r="A32" s="6">
        <v>26</v>
      </c>
      <c r="B32" s="7" t="s">
        <v>203</v>
      </c>
      <c r="C32" s="11" t="s">
        <v>204</v>
      </c>
      <c r="D32" s="2" t="s">
        <v>177</v>
      </c>
      <c r="E32" s="47">
        <v>21125</v>
      </c>
      <c r="F32" s="53">
        <v>69.585750000000004</v>
      </c>
      <c r="G32" s="5">
        <v>1.6734873000000001E-2</v>
      </c>
    </row>
    <row r="33" spans="1:7" ht="25.5" x14ac:dyDescent="0.2">
      <c r="A33" s="6">
        <v>27</v>
      </c>
      <c r="B33" s="7" t="s">
        <v>367</v>
      </c>
      <c r="C33" s="11" t="s">
        <v>368</v>
      </c>
      <c r="D33" s="2" t="s">
        <v>22</v>
      </c>
      <c r="E33" s="47">
        <v>16706</v>
      </c>
      <c r="F33" s="53">
        <v>68.553071000000003</v>
      </c>
      <c r="G33" s="5">
        <v>1.6486521000000001E-2</v>
      </c>
    </row>
    <row r="34" spans="1:7" ht="25.5" x14ac:dyDescent="0.2">
      <c r="A34" s="6">
        <v>28</v>
      </c>
      <c r="B34" s="7" t="s">
        <v>26</v>
      </c>
      <c r="C34" s="11" t="s">
        <v>27</v>
      </c>
      <c r="D34" s="2" t="s">
        <v>28</v>
      </c>
      <c r="E34" s="47">
        <v>14500</v>
      </c>
      <c r="F34" s="53">
        <v>68.258750000000006</v>
      </c>
      <c r="G34" s="5">
        <v>1.6415738999999999E-2</v>
      </c>
    </row>
    <row r="35" spans="1:7" ht="12.75" x14ac:dyDescent="0.2">
      <c r="A35" s="6">
        <v>29</v>
      </c>
      <c r="B35" s="7" t="s">
        <v>385</v>
      </c>
      <c r="C35" s="11" t="s">
        <v>386</v>
      </c>
      <c r="D35" s="2" t="s">
        <v>16</v>
      </c>
      <c r="E35" s="47">
        <v>93888</v>
      </c>
      <c r="F35" s="53">
        <v>66.942143999999999</v>
      </c>
      <c r="G35" s="5">
        <v>1.6099104999999999E-2</v>
      </c>
    </row>
    <row r="36" spans="1:7" ht="12.75" x14ac:dyDescent="0.2">
      <c r="A36" s="6">
        <v>30</v>
      </c>
      <c r="B36" s="7" t="s">
        <v>257</v>
      </c>
      <c r="C36" s="11" t="s">
        <v>258</v>
      </c>
      <c r="D36" s="2" t="s">
        <v>211</v>
      </c>
      <c r="E36" s="47">
        <v>7100</v>
      </c>
      <c r="F36" s="53">
        <v>65.146050000000002</v>
      </c>
      <c r="G36" s="5">
        <v>1.5667157000000001E-2</v>
      </c>
    </row>
    <row r="37" spans="1:7" ht="25.5" x14ac:dyDescent="0.2">
      <c r="A37" s="6">
        <v>31</v>
      </c>
      <c r="B37" s="7" t="s">
        <v>202</v>
      </c>
      <c r="C37" s="11" t="s">
        <v>859</v>
      </c>
      <c r="D37" s="2" t="s">
        <v>63</v>
      </c>
      <c r="E37" s="47">
        <v>3003</v>
      </c>
      <c r="F37" s="53">
        <v>61.918857000000003</v>
      </c>
      <c r="G37" s="5">
        <v>1.4891039999999999E-2</v>
      </c>
    </row>
    <row r="38" spans="1:7" ht="25.5" x14ac:dyDescent="0.2">
      <c r="A38" s="6">
        <v>32</v>
      </c>
      <c r="B38" s="7" t="s">
        <v>61</v>
      </c>
      <c r="C38" s="11" t="s">
        <v>62</v>
      </c>
      <c r="D38" s="2" t="s">
        <v>63</v>
      </c>
      <c r="E38" s="47">
        <v>8981</v>
      </c>
      <c r="F38" s="53">
        <v>60.882199</v>
      </c>
      <c r="G38" s="5">
        <v>1.4641731999999999E-2</v>
      </c>
    </row>
    <row r="39" spans="1:7" ht="25.5" x14ac:dyDescent="0.2">
      <c r="A39" s="6">
        <v>33</v>
      </c>
      <c r="B39" s="7" t="s">
        <v>212</v>
      </c>
      <c r="C39" s="11" t="s">
        <v>213</v>
      </c>
      <c r="D39" s="2" t="s">
        <v>63</v>
      </c>
      <c r="E39" s="47">
        <v>12026</v>
      </c>
      <c r="F39" s="53">
        <v>57.454214999999998</v>
      </c>
      <c r="G39" s="5">
        <v>1.3817326E-2</v>
      </c>
    </row>
    <row r="40" spans="1:7" ht="25.5" x14ac:dyDescent="0.2">
      <c r="A40" s="6">
        <v>34</v>
      </c>
      <c r="B40" s="7" t="s">
        <v>470</v>
      </c>
      <c r="C40" s="11" t="s">
        <v>471</v>
      </c>
      <c r="D40" s="2" t="s">
        <v>79</v>
      </c>
      <c r="E40" s="47">
        <v>17113</v>
      </c>
      <c r="F40" s="53">
        <v>55.574467499999997</v>
      </c>
      <c r="G40" s="5">
        <v>1.336526E-2</v>
      </c>
    </row>
    <row r="41" spans="1:7" ht="12.75" x14ac:dyDescent="0.2">
      <c r="A41" s="6">
        <v>35</v>
      </c>
      <c r="B41" s="7" t="s">
        <v>172</v>
      </c>
      <c r="C41" s="11" t="s">
        <v>173</v>
      </c>
      <c r="D41" s="2" t="s">
        <v>174</v>
      </c>
      <c r="E41" s="47">
        <v>15909</v>
      </c>
      <c r="F41" s="53">
        <v>55.331502</v>
      </c>
      <c r="G41" s="5">
        <v>1.3306828999999999E-2</v>
      </c>
    </row>
    <row r="42" spans="1:7" ht="12.75" x14ac:dyDescent="0.2">
      <c r="A42" s="6">
        <v>36</v>
      </c>
      <c r="B42" s="7" t="s">
        <v>475</v>
      </c>
      <c r="C42" s="11" t="s">
        <v>476</v>
      </c>
      <c r="D42" s="2" t="s">
        <v>182</v>
      </c>
      <c r="E42" s="47">
        <v>12045</v>
      </c>
      <c r="F42" s="53">
        <v>51.106935</v>
      </c>
      <c r="G42" s="5">
        <v>1.2290851E-2</v>
      </c>
    </row>
    <row r="43" spans="1:7" ht="12.75" x14ac:dyDescent="0.2">
      <c r="A43" s="6">
        <v>37</v>
      </c>
      <c r="B43" s="7" t="s">
        <v>188</v>
      </c>
      <c r="C43" s="11" t="s">
        <v>189</v>
      </c>
      <c r="D43" s="2" t="s">
        <v>16</v>
      </c>
      <c r="E43" s="47">
        <v>24419</v>
      </c>
      <c r="F43" s="53">
        <v>49.985692999999998</v>
      </c>
      <c r="G43" s="5">
        <v>1.2021199999999999E-2</v>
      </c>
    </row>
    <row r="44" spans="1:7" ht="25.5" x14ac:dyDescent="0.2">
      <c r="A44" s="6">
        <v>38</v>
      </c>
      <c r="B44" s="7" t="s">
        <v>194</v>
      </c>
      <c r="C44" s="11" t="s">
        <v>195</v>
      </c>
      <c r="D44" s="2" t="s">
        <v>44</v>
      </c>
      <c r="E44" s="47">
        <v>9000</v>
      </c>
      <c r="F44" s="53">
        <v>48.919499999999999</v>
      </c>
      <c r="G44" s="5">
        <v>1.1764788E-2</v>
      </c>
    </row>
    <row r="45" spans="1:7" ht="12.75" x14ac:dyDescent="0.2">
      <c r="A45" s="6">
        <v>39</v>
      </c>
      <c r="B45" s="7" t="s">
        <v>185</v>
      </c>
      <c r="C45" s="11" t="s">
        <v>186</v>
      </c>
      <c r="D45" s="2" t="s">
        <v>187</v>
      </c>
      <c r="E45" s="47">
        <v>21571</v>
      </c>
      <c r="F45" s="53">
        <v>46.960067000000002</v>
      </c>
      <c r="G45" s="5">
        <v>1.1293559E-2</v>
      </c>
    </row>
    <row r="46" spans="1:7" ht="25.5" x14ac:dyDescent="0.2">
      <c r="A46" s="6">
        <v>40</v>
      </c>
      <c r="B46" s="7" t="s">
        <v>224</v>
      </c>
      <c r="C46" s="11" t="s">
        <v>225</v>
      </c>
      <c r="D46" s="2" t="s">
        <v>25</v>
      </c>
      <c r="E46" s="47">
        <v>38056</v>
      </c>
      <c r="F46" s="53">
        <v>44.392324000000002</v>
      </c>
      <c r="G46" s="5">
        <v>1.0676035E-2</v>
      </c>
    </row>
    <row r="47" spans="1:7" ht="25.5" x14ac:dyDescent="0.2">
      <c r="A47" s="6">
        <v>41</v>
      </c>
      <c r="B47" s="7" t="s">
        <v>478</v>
      </c>
      <c r="C47" s="11" t="s">
        <v>479</v>
      </c>
      <c r="D47" s="2" t="s">
        <v>44</v>
      </c>
      <c r="E47" s="47">
        <v>7328</v>
      </c>
      <c r="F47" s="53">
        <v>43.740831999999997</v>
      </c>
      <c r="G47" s="5">
        <v>1.0519356000000001E-2</v>
      </c>
    </row>
    <row r="48" spans="1:7" ht="12.75" x14ac:dyDescent="0.2">
      <c r="A48" s="6">
        <v>42</v>
      </c>
      <c r="B48" s="7" t="s">
        <v>250</v>
      </c>
      <c r="C48" s="11" t="s">
        <v>251</v>
      </c>
      <c r="D48" s="2" t="s">
        <v>182</v>
      </c>
      <c r="E48" s="47">
        <v>12334</v>
      </c>
      <c r="F48" s="53">
        <v>40.437018999999999</v>
      </c>
      <c r="G48" s="5">
        <v>9.7248130000000006E-3</v>
      </c>
    </row>
    <row r="49" spans="1:7" ht="25.5" x14ac:dyDescent="0.2">
      <c r="A49" s="6">
        <v>43</v>
      </c>
      <c r="B49" s="7" t="s">
        <v>29</v>
      </c>
      <c r="C49" s="11" t="s">
        <v>30</v>
      </c>
      <c r="D49" s="2" t="s">
        <v>22</v>
      </c>
      <c r="E49" s="47">
        <v>6631</v>
      </c>
      <c r="F49" s="53">
        <v>38.940547500000001</v>
      </c>
      <c r="G49" s="5">
        <v>9.3649219999999995E-3</v>
      </c>
    </row>
    <row r="50" spans="1:7" ht="12.75" x14ac:dyDescent="0.2">
      <c r="A50" s="6">
        <v>44</v>
      </c>
      <c r="B50" s="7" t="s">
        <v>180</v>
      </c>
      <c r="C50" s="11" t="s">
        <v>181</v>
      </c>
      <c r="D50" s="2" t="s">
        <v>182</v>
      </c>
      <c r="E50" s="47">
        <v>14339</v>
      </c>
      <c r="F50" s="53">
        <v>38.392672500000003</v>
      </c>
      <c r="G50" s="5">
        <v>9.2331619999999996E-3</v>
      </c>
    </row>
    <row r="51" spans="1:7" ht="25.5" x14ac:dyDescent="0.2">
      <c r="A51" s="6">
        <v>45</v>
      </c>
      <c r="B51" s="7" t="s">
        <v>278</v>
      </c>
      <c r="C51" s="11" t="s">
        <v>279</v>
      </c>
      <c r="D51" s="2" t="s">
        <v>22</v>
      </c>
      <c r="E51" s="47">
        <v>7267</v>
      </c>
      <c r="F51" s="53">
        <v>38.013677000000001</v>
      </c>
      <c r="G51" s="5">
        <v>9.1420159999999993E-3</v>
      </c>
    </row>
    <row r="52" spans="1:7" ht="12.75" x14ac:dyDescent="0.2">
      <c r="A52" s="6">
        <v>46</v>
      </c>
      <c r="B52" s="7" t="s">
        <v>222</v>
      </c>
      <c r="C52" s="11" t="s">
        <v>223</v>
      </c>
      <c r="D52" s="2" t="s">
        <v>79</v>
      </c>
      <c r="E52" s="47">
        <v>36604</v>
      </c>
      <c r="F52" s="53">
        <v>37.537402</v>
      </c>
      <c r="G52" s="5">
        <v>9.0274759999999996E-3</v>
      </c>
    </row>
    <row r="53" spans="1:7" ht="25.5" x14ac:dyDescent="0.2">
      <c r="A53" s="6">
        <v>47</v>
      </c>
      <c r="B53" s="7" t="s">
        <v>183</v>
      </c>
      <c r="C53" s="11" t="s">
        <v>184</v>
      </c>
      <c r="D53" s="2" t="s">
        <v>63</v>
      </c>
      <c r="E53" s="47">
        <v>17930</v>
      </c>
      <c r="F53" s="53">
        <v>37.348190000000002</v>
      </c>
      <c r="G53" s="5">
        <v>8.9819710000000001E-3</v>
      </c>
    </row>
    <row r="54" spans="1:7" ht="25.5" x14ac:dyDescent="0.2">
      <c r="A54" s="6">
        <v>48</v>
      </c>
      <c r="B54" s="7" t="s">
        <v>90</v>
      </c>
      <c r="C54" s="11" t="s">
        <v>91</v>
      </c>
      <c r="D54" s="2" t="s">
        <v>22</v>
      </c>
      <c r="E54" s="47">
        <v>3966</v>
      </c>
      <c r="F54" s="53">
        <v>36.673602000000002</v>
      </c>
      <c r="G54" s="5">
        <v>8.8197380000000006E-3</v>
      </c>
    </row>
    <row r="55" spans="1:7" ht="51" x14ac:dyDescent="0.2">
      <c r="A55" s="6">
        <v>49</v>
      </c>
      <c r="B55" s="7" t="s">
        <v>293</v>
      </c>
      <c r="C55" s="11" t="s">
        <v>294</v>
      </c>
      <c r="D55" s="2" t="s">
        <v>244</v>
      </c>
      <c r="E55" s="47">
        <v>78752</v>
      </c>
      <c r="F55" s="53">
        <v>36.265295999999999</v>
      </c>
      <c r="G55" s="5">
        <v>8.721543E-3</v>
      </c>
    </row>
    <row r="56" spans="1:7" ht="12.75" x14ac:dyDescent="0.2">
      <c r="A56" s="6">
        <v>50</v>
      </c>
      <c r="B56" s="7" t="s">
        <v>462</v>
      </c>
      <c r="C56" s="11" t="s">
        <v>463</v>
      </c>
      <c r="D56" s="2" t="s">
        <v>174</v>
      </c>
      <c r="E56" s="47">
        <v>25036</v>
      </c>
      <c r="F56" s="53">
        <v>29.492408000000001</v>
      </c>
      <c r="G56" s="5">
        <v>7.0927120000000001E-3</v>
      </c>
    </row>
    <row r="57" spans="1:7" ht="25.5" x14ac:dyDescent="0.2">
      <c r="A57" s="6">
        <v>51</v>
      </c>
      <c r="B57" s="7" t="s">
        <v>233</v>
      </c>
      <c r="C57" s="11" t="s">
        <v>234</v>
      </c>
      <c r="D57" s="2" t="s">
        <v>177</v>
      </c>
      <c r="E57" s="47">
        <v>12612</v>
      </c>
      <c r="F57" s="53">
        <v>22.897086000000002</v>
      </c>
      <c r="G57" s="5">
        <v>5.5065849999999996E-3</v>
      </c>
    </row>
    <row r="58" spans="1:7" ht="12.75" x14ac:dyDescent="0.2">
      <c r="A58" s="6">
        <v>52</v>
      </c>
      <c r="B58" s="7" t="s">
        <v>273</v>
      </c>
      <c r="C58" s="11" t="s">
        <v>274</v>
      </c>
      <c r="D58" s="2" t="s">
        <v>275</v>
      </c>
      <c r="E58" s="47">
        <v>1260</v>
      </c>
      <c r="F58" s="53">
        <v>10.492649999999999</v>
      </c>
      <c r="G58" s="5">
        <v>2.5234070000000001E-3</v>
      </c>
    </row>
    <row r="59" spans="1:7" ht="12.75" x14ac:dyDescent="0.2">
      <c r="A59" s="1"/>
      <c r="B59" s="2"/>
      <c r="C59" s="8" t="s">
        <v>108</v>
      </c>
      <c r="D59" s="12"/>
      <c r="E59" s="49"/>
      <c r="F59" s="55">
        <v>3722.5547150000002</v>
      </c>
      <c r="G59" s="13">
        <v>0.89524766800000011</v>
      </c>
    </row>
    <row r="60" spans="1:7" ht="12.75" x14ac:dyDescent="0.2">
      <c r="A60" s="6"/>
      <c r="B60" s="7"/>
      <c r="C60" s="14"/>
      <c r="D60" s="15"/>
      <c r="E60" s="47"/>
      <c r="F60" s="53"/>
      <c r="G60" s="5"/>
    </row>
    <row r="61" spans="1:7" ht="12.75" x14ac:dyDescent="0.2">
      <c r="A61" s="1"/>
      <c r="B61" s="2"/>
      <c r="C61" s="8" t="s">
        <v>109</v>
      </c>
      <c r="D61" s="9"/>
      <c r="E61" s="48"/>
      <c r="F61" s="54"/>
      <c r="G61" s="10"/>
    </row>
    <row r="62" spans="1:7" ht="12.75" x14ac:dyDescent="0.2">
      <c r="A62" s="1"/>
      <c r="B62" s="2"/>
      <c r="C62" s="8" t="s">
        <v>108</v>
      </c>
      <c r="D62" s="12"/>
      <c r="E62" s="49"/>
      <c r="F62" s="55">
        <v>0</v>
      </c>
      <c r="G62" s="13">
        <v>0</v>
      </c>
    </row>
    <row r="63" spans="1:7" ht="12.75" x14ac:dyDescent="0.2">
      <c r="A63" s="6"/>
      <c r="B63" s="7"/>
      <c r="C63" s="14"/>
      <c r="D63" s="15"/>
      <c r="E63" s="47"/>
      <c r="F63" s="53"/>
      <c r="G63" s="5"/>
    </row>
    <row r="64" spans="1:7" ht="12.75" x14ac:dyDescent="0.2">
      <c r="A64" s="16"/>
      <c r="B64" s="17"/>
      <c r="C64" s="8" t="s">
        <v>110</v>
      </c>
      <c r="D64" s="9"/>
      <c r="E64" s="48"/>
      <c r="F64" s="54"/>
      <c r="G64" s="10"/>
    </row>
    <row r="65" spans="1:7" ht="12.75" x14ac:dyDescent="0.2">
      <c r="A65" s="18"/>
      <c r="B65" s="19"/>
      <c r="C65" s="8" t="s">
        <v>108</v>
      </c>
      <c r="D65" s="20"/>
      <c r="E65" s="50"/>
      <c r="F65" s="56">
        <v>0</v>
      </c>
      <c r="G65" s="21">
        <v>0</v>
      </c>
    </row>
    <row r="66" spans="1:7" ht="12.75" x14ac:dyDescent="0.2">
      <c r="A66" s="18"/>
      <c r="B66" s="19"/>
      <c r="C66" s="14"/>
      <c r="D66" s="22"/>
      <c r="E66" s="51"/>
      <c r="F66" s="57"/>
      <c r="G66" s="23"/>
    </row>
    <row r="67" spans="1:7" ht="12.75" x14ac:dyDescent="0.2">
      <c r="A67" s="1"/>
      <c r="B67" s="2"/>
      <c r="C67" s="8" t="s">
        <v>112</v>
      </c>
      <c r="D67" s="9"/>
      <c r="E67" s="48"/>
      <c r="F67" s="54"/>
      <c r="G67" s="10"/>
    </row>
    <row r="68" spans="1:7" ht="12.75" x14ac:dyDescent="0.2">
      <c r="A68" s="1"/>
      <c r="B68" s="2"/>
      <c r="C68" s="8" t="s">
        <v>108</v>
      </c>
      <c r="D68" s="12"/>
      <c r="E68" s="49"/>
      <c r="F68" s="55">
        <v>0</v>
      </c>
      <c r="G68" s="13">
        <v>0</v>
      </c>
    </row>
    <row r="69" spans="1:7" ht="12.75" x14ac:dyDescent="0.2">
      <c r="A69" s="1"/>
      <c r="B69" s="2"/>
      <c r="C69" s="14"/>
      <c r="D69" s="4"/>
      <c r="E69" s="47"/>
      <c r="F69" s="53"/>
      <c r="G69" s="5"/>
    </row>
    <row r="70" spans="1:7" ht="12.75" x14ac:dyDescent="0.2">
      <c r="A70" s="1"/>
      <c r="B70" s="2"/>
      <c r="C70" s="8" t="s">
        <v>113</v>
      </c>
      <c r="D70" s="9"/>
      <c r="E70" s="48"/>
      <c r="F70" s="54"/>
      <c r="G70" s="10"/>
    </row>
    <row r="71" spans="1:7" ht="12.75" x14ac:dyDescent="0.2">
      <c r="A71" s="1"/>
      <c r="B71" s="2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1"/>
      <c r="B72" s="2"/>
      <c r="C72" s="14"/>
      <c r="D72" s="4"/>
      <c r="E72" s="47"/>
      <c r="F72" s="53"/>
      <c r="G72" s="5"/>
    </row>
    <row r="73" spans="1:7" ht="12.75" x14ac:dyDescent="0.2">
      <c r="A73" s="1"/>
      <c r="B73" s="2"/>
      <c r="C73" s="8" t="s">
        <v>114</v>
      </c>
      <c r="D73" s="9"/>
      <c r="E73" s="48"/>
      <c r="F73" s="54"/>
      <c r="G73" s="10"/>
    </row>
    <row r="74" spans="1:7" ht="12.75" x14ac:dyDescent="0.2">
      <c r="A74" s="1"/>
      <c r="B74" s="2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1"/>
      <c r="B75" s="2"/>
      <c r="C75" s="14"/>
      <c r="D75" s="4"/>
      <c r="E75" s="47"/>
      <c r="F75" s="53"/>
      <c r="G75" s="5"/>
    </row>
    <row r="76" spans="1:7" ht="25.5" x14ac:dyDescent="0.2">
      <c r="A76" s="6"/>
      <c r="B76" s="7"/>
      <c r="C76" s="24" t="s">
        <v>115</v>
      </c>
      <c r="D76" s="25"/>
      <c r="E76" s="49"/>
      <c r="F76" s="55">
        <v>3722.5547150000002</v>
      </c>
      <c r="G76" s="13">
        <v>0.89524766800000011</v>
      </c>
    </row>
    <row r="77" spans="1:7" ht="12.75" x14ac:dyDescent="0.2">
      <c r="A77" s="1"/>
      <c r="B77" s="2"/>
      <c r="C77" s="11"/>
      <c r="D77" s="4"/>
      <c r="E77" s="47"/>
      <c r="F77" s="53"/>
      <c r="G77" s="5"/>
    </row>
    <row r="78" spans="1:7" ht="12.75" x14ac:dyDescent="0.2">
      <c r="A78" s="1"/>
      <c r="B78" s="2"/>
      <c r="C78" s="3" t="s">
        <v>116</v>
      </c>
      <c r="D78" s="4"/>
      <c r="E78" s="47"/>
      <c r="F78" s="53"/>
      <c r="G78" s="5"/>
    </row>
    <row r="79" spans="1:7" ht="25.5" x14ac:dyDescent="0.2">
      <c r="A79" s="1"/>
      <c r="B79" s="2"/>
      <c r="C79" s="8" t="s">
        <v>10</v>
      </c>
      <c r="D79" s="9"/>
      <c r="E79" s="48"/>
      <c r="F79" s="54"/>
      <c r="G79" s="10"/>
    </row>
    <row r="80" spans="1:7" ht="12.75" x14ac:dyDescent="0.2">
      <c r="A80" s="6"/>
      <c r="B80" s="7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4"/>
      <c r="D81" s="4"/>
      <c r="E81" s="47"/>
      <c r="F81" s="53"/>
      <c r="G81" s="5"/>
    </row>
    <row r="82" spans="1:7" ht="12.75" x14ac:dyDescent="0.2">
      <c r="A82" s="1"/>
      <c r="B82" s="26"/>
      <c r="C82" s="8" t="s">
        <v>117</v>
      </c>
      <c r="D82" s="9"/>
      <c r="E82" s="48"/>
      <c r="F82" s="54"/>
      <c r="G82" s="10"/>
    </row>
    <row r="83" spans="1:7" ht="12.75" x14ac:dyDescent="0.2">
      <c r="A83" s="6"/>
      <c r="B83" s="7"/>
      <c r="C83" s="8" t="s">
        <v>108</v>
      </c>
      <c r="D83" s="12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4"/>
      <c r="D84" s="4"/>
      <c r="E84" s="47"/>
      <c r="F84" s="59"/>
      <c r="G84" s="28"/>
    </row>
    <row r="85" spans="1:7" ht="12.75" x14ac:dyDescent="0.2">
      <c r="A85" s="1"/>
      <c r="B85" s="2"/>
      <c r="C85" s="8" t="s">
        <v>118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12"/>
      <c r="E86" s="49"/>
      <c r="F86" s="55">
        <v>0</v>
      </c>
      <c r="G86" s="13">
        <v>0</v>
      </c>
    </row>
    <row r="87" spans="1:7" ht="12.75" x14ac:dyDescent="0.2">
      <c r="A87" s="1"/>
      <c r="B87" s="2"/>
      <c r="C87" s="14"/>
      <c r="D87" s="4"/>
      <c r="E87" s="47"/>
      <c r="F87" s="53"/>
      <c r="G87" s="5"/>
    </row>
    <row r="88" spans="1:7" ht="25.5" x14ac:dyDescent="0.2">
      <c r="A88" s="1"/>
      <c r="B88" s="26"/>
      <c r="C88" s="8" t="s">
        <v>119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12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4"/>
      <c r="E90" s="47"/>
      <c r="F90" s="53"/>
      <c r="G90" s="5"/>
    </row>
    <row r="91" spans="1:7" ht="12.75" x14ac:dyDescent="0.2">
      <c r="A91" s="6"/>
      <c r="B91" s="7"/>
      <c r="C91" s="29" t="s">
        <v>120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1"/>
      <c r="D92" s="4"/>
      <c r="E92" s="47"/>
      <c r="F92" s="53"/>
      <c r="G92" s="5"/>
    </row>
    <row r="93" spans="1:7" ht="12.75" x14ac:dyDescent="0.2">
      <c r="A93" s="1"/>
      <c r="B93" s="2"/>
      <c r="C93" s="3" t="s">
        <v>121</v>
      </c>
      <c r="D93" s="4"/>
      <c r="E93" s="47"/>
      <c r="F93" s="53"/>
      <c r="G93" s="5"/>
    </row>
    <row r="94" spans="1:7" ht="12.75" x14ac:dyDescent="0.2">
      <c r="A94" s="6"/>
      <c r="B94" s="7"/>
      <c r="C94" s="8" t="s">
        <v>122</v>
      </c>
      <c r="D94" s="9"/>
      <c r="E94" s="48"/>
      <c r="F94" s="54"/>
      <c r="G94" s="10"/>
    </row>
    <row r="95" spans="1:7" ht="12.75" x14ac:dyDescent="0.2">
      <c r="A95" s="6"/>
      <c r="B95" s="7"/>
      <c r="C95" s="8" t="s">
        <v>108</v>
      </c>
      <c r="D95" s="25"/>
      <c r="E95" s="49"/>
      <c r="F95" s="55">
        <v>0</v>
      </c>
      <c r="G95" s="13">
        <v>0</v>
      </c>
    </row>
    <row r="96" spans="1:7" ht="12.75" x14ac:dyDescent="0.2">
      <c r="A96" s="6"/>
      <c r="B96" s="7"/>
      <c r="C96" s="14"/>
      <c r="D96" s="7"/>
      <c r="E96" s="47"/>
      <c r="F96" s="53"/>
      <c r="G96" s="5"/>
    </row>
    <row r="97" spans="1:7" ht="12.75" x14ac:dyDescent="0.2">
      <c r="A97" s="6"/>
      <c r="B97" s="7"/>
      <c r="C97" s="8" t="s">
        <v>123</v>
      </c>
      <c r="D97" s="9"/>
      <c r="E97" s="48"/>
      <c r="F97" s="54"/>
      <c r="G97" s="10"/>
    </row>
    <row r="98" spans="1:7" ht="12.75" x14ac:dyDescent="0.2">
      <c r="A98" s="6"/>
      <c r="B98" s="7"/>
      <c r="C98" s="8" t="s">
        <v>108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4"/>
      <c r="D99" s="7"/>
      <c r="E99" s="47"/>
      <c r="F99" s="53"/>
      <c r="G99" s="5"/>
    </row>
    <row r="100" spans="1:7" ht="12.75" x14ac:dyDescent="0.2">
      <c r="A100" s="6"/>
      <c r="B100" s="7"/>
      <c r="C100" s="8" t="s">
        <v>124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12.75" x14ac:dyDescent="0.2">
      <c r="A103" s="6"/>
      <c r="B103" s="7"/>
      <c r="C103" s="8" t="s">
        <v>125</v>
      </c>
      <c r="D103" s="9"/>
      <c r="E103" s="48"/>
      <c r="F103" s="54"/>
      <c r="G103" s="10"/>
    </row>
    <row r="104" spans="1:7" ht="12.75" x14ac:dyDescent="0.2">
      <c r="A104" s="6">
        <v>1</v>
      </c>
      <c r="B104" s="7"/>
      <c r="C104" s="11" t="s">
        <v>126</v>
      </c>
      <c r="D104" s="15"/>
      <c r="E104" s="47"/>
      <c r="F104" s="53">
        <v>350.77665619999999</v>
      </c>
      <c r="G104" s="5">
        <v>8.4359266000000002E-2</v>
      </c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350.77665619999999</v>
      </c>
      <c r="G105" s="13">
        <v>8.4359266000000002E-2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25.5" x14ac:dyDescent="0.2">
      <c r="A107" s="6"/>
      <c r="B107" s="7"/>
      <c r="C107" s="24" t="s">
        <v>127</v>
      </c>
      <c r="D107" s="25"/>
      <c r="E107" s="49"/>
      <c r="F107" s="55">
        <v>350.77665619999999</v>
      </c>
      <c r="G107" s="13">
        <v>8.4359266000000002E-2</v>
      </c>
    </row>
    <row r="108" spans="1:7" ht="12.75" x14ac:dyDescent="0.2">
      <c r="A108" s="6"/>
      <c r="B108" s="7"/>
      <c r="C108" s="30"/>
      <c r="D108" s="7"/>
      <c r="E108" s="47"/>
      <c r="F108" s="53"/>
      <c r="G108" s="5"/>
    </row>
    <row r="109" spans="1:7" ht="12.75" x14ac:dyDescent="0.2">
      <c r="A109" s="1"/>
      <c r="B109" s="2"/>
      <c r="C109" s="3" t="s">
        <v>128</v>
      </c>
      <c r="D109" s="4"/>
      <c r="E109" s="47"/>
      <c r="F109" s="53"/>
      <c r="G109" s="5"/>
    </row>
    <row r="110" spans="1:7" ht="25.5" x14ac:dyDescent="0.2">
      <c r="A110" s="6"/>
      <c r="B110" s="7"/>
      <c r="C110" s="8" t="s">
        <v>129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3"/>
      <c r="G112" s="5"/>
    </row>
    <row r="113" spans="1:7" ht="12.75" x14ac:dyDescent="0.2">
      <c r="A113" s="1"/>
      <c r="B113" s="2"/>
      <c r="C113" s="3" t="s">
        <v>132</v>
      </c>
      <c r="D113" s="4"/>
      <c r="E113" s="47"/>
      <c r="F113" s="53"/>
      <c r="G113" s="5"/>
    </row>
    <row r="114" spans="1:7" ht="25.5" x14ac:dyDescent="0.2">
      <c r="A114" s="6"/>
      <c r="B114" s="7"/>
      <c r="C114" s="8" t="s">
        <v>133</v>
      </c>
      <c r="D114" s="9"/>
      <c r="E114" s="48"/>
      <c r="F114" s="54"/>
      <c r="G114" s="10"/>
    </row>
    <row r="115" spans="1:7" ht="12.75" x14ac:dyDescent="0.2">
      <c r="A115" s="6"/>
      <c r="B115" s="7"/>
      <c r="C115" s="8" t="s">
        <v>108</v>
      </c>
      <c r="D115" s="25"/>
      <c r="E115" s="49"/>
      <c r="F115" s="55">
        <v>0</v>
      </c>
      <c r="G115" s="13">
        <v>0</v>
      </c>
    </row>
    <row r="116" spans="1:7" ht="12.75" x14ac:dyDescent="0.2">
      <c r="A116" s="6"/>
      <c r="B116" s="7"/>
      <c r="C116" s="14"/>
      <c r="D116" s="7"/>
      <c r="E116" s="47"/>
      <c r="F116" s="53"/>
      <c r="G116" s="5"/>
    </row>
    <row r="117" spans="1:7" ht="25.5" x14ac:dyDescent="0.2">
      <c r="A117" s="6"/>
      <c r="B117" s="7"/>
      <c r="C117" s="8" t="s">
        <v>134</v>
      </c>
      <c r="D117" s="9"/>
      <c r="E117" s="48"/>
      <c r="F117" s="54"/>
      <c r="G117" s="10"/>
    </row>
    <row r="118" spans="1:7" ht="12.75" x14ac:dyDescent="0.2">
      <c r="A118" s="6"/>
      <c r="B118" s="7"/>
      <c r="C118" s="8" t="s">
        <v>108</v>
      </c>
      <c r="D118" s="25"/>
      <c r="E118" s="49"/>
      <c r="F118" s="55">
        <v>0</v>
      </c>
      <c r="G118" s="13">
        <v>0</v>
      </c>
    </row>
    <row r="119" spans="1:7" ht="12.75" x14ac:dyDescent="0.2">
      <c r="A119" s="6"/>
      <c r="B119" s="7"/>
      <c r="C119" s="14"/>
      <c r="D119" s="7"/>
      <c r="E119" s="47"/>
      <c r="F119" s="59"/>
      <c r="G119" s="28"/>
    </row>
    <row r="120" spans="1:7" ht="25.5" x14ac:dyDescent="0.2">
      <c r="A120" s="6"/>
      <c r="B120" s="7"/>
      <c r="C120" s="30" t="s">
        <v>136</v>
      </c>
      <c r="D120" s="7"/>
      <c r="E120" s="47"/>
      <c r="F120" s="59">
        <v>84.796975200000006</v>
      </c>
      <c r="G120" s="28">
        <v>2.0393062999999999E-2</v>
      </c>
    </row>
    <row r="121" spans="1:7" ht="12.75" x14ac:dyDescent="0.2">
      <c r="A121" s="6"/>
      <c r="B121" s="7"/>
      <c r="C121" s="31" t="s">
        <v>137</v>
      </c>
      <c r="D121" s="12"/>
      <c r="E121" s="49"/>
      <c r="F121" s="55">
        <v>4158.1283464000007</v>
      </c>
      <c r="G121" s="13">
        <v>0.99999999699999986</v>
      </c>
    </row>
    <row r="123" spans="1:7" ht="12.75" x14ac:dyDescent="0.2">
      <c r="B123" s="362"/>
      <c r="C123" s="362"/>
      <c r="D123" s="362"/>
      <c r="E123" s="362"/>
      <c r="F123" s="362"/>
    </row>
    <row r="124" spans="1:7" ht="12.75" x14ac:dyDescent="0.2">
      <c r="B124" s="362"/>
      <c r="C124" s="362"/>
      <c r="D124" s="362"/>
      <c r="E124" s="362"/>
      <c r="F124" s="362"/>
    </row>
    <row r="126" spans="1:7" ht="12.75" x14ac:dyDescent="0.2">
      <c r="B126" s="37" t="s">
        <v>139</v>
      </c>
      <c r="C126" s="38"/>
      <c r="D126" s="39"/>
    </row>
    <row r="127" spans="1:7" ht="12.75" x14ac:dyDescent="0.2">
      <c r="B127" s="40" t="s">
        <v>140</v>
      </c>
      <c r="C127" s="41"/>
      <c r="D127" s="65" t="s">
        <v>141</v>
      </c>
    </row>
    <row r="128" spans="1:7" ht="12.75" x14ac:dyDescent="0.2">
      <c r="B128" s="40" t="s">
        <v>142</v>
      </c>
      <c r="C128" s="41"/>
      <c r="D128" s="65" t="s">
        <v>141</v>
      </c>
    </row>
    <row r="129" spans="2:4" ht="12.75" x14ac:dyDescent="0.2">
      <c r="B129" s="42" t="s">
        <v>143</v>
      </c>
      <c r="C129" s="41"/>
      <c r="D129" s="43"/>
    </row>
    <row r="130" spans="2:4" ht="25.5" customHeight="1" x14ac:dyDescent="0.2">
      <c r="B130" s="43"/>
      <c r="C130" s="33" t="s">
        <v>144</v>
      </c>
      <c r="D130" s="34" t="s">
        <v>145</v>
      </c>
    </row>
    <row r="131" spans="2:4" ht="12.75" customHeight="1" x14ac:dyDescent="0.2">
      <c r="B131" s="60" t="s">
        <v>146</v>
      </c>
      <c r="C131" s="61" t="s">
        <v>147</v>
      </c>
      <c r="D131" s="61" t="s">
        <v>148</v>
      </c>
    </row>
    <row r="132" spans="2:4" ht="12.75" x14ac:dyDescent="0.2">
      <c r="B132" s="43" t="s">
        <v>149</v>
      </c>
      <c r="C132" s="44">
        <v>9.3780000000000001</v>
      </c>
      <c r="D132" s="44">
        <v>10.241400000000001</v>
      </c>
    </row>
    <row r="133" spans="2:4" ht="12.75" x14ac:dyDescent="0.2">
      <c r="B133" s="43" t="s">
        <v>150</v>
      </c>
      <c r="C133" s="44">
        <v>9.3780000000000001</v>
      </c>
      <c r="D133" s="44">
        <v>10.241400000000001</v>
      </c>
    </row>
    <row r="134" spans="2:4" ht="12.75" x14ac:dyDescent="0.2">
      <c r="B134" s="43" t="s">
        <v>151</v>
      </c>
      <c r="C134" s="44">
        <v>9.3376999999999999</v>
      </c>
      <c r="D134" s="44">
        <v>10.1906</v>
      </c>
    </row>
    <row r="135" spans="2:4" ht="12.75" x14ac:dyDescent="0.2">
      <c r="B135" s="43" t="s">
        <v>152</v>
      </c>
      <c r="C135" s="44">
        <v>9.3376999999999999</v>
      </c>
      <c r="D135" s="44">
        <v>10.1906</v>
      </c>
    </row>
    <row r="137" spans="2:4" ht="12.75" x14ac:dyDescent="0.2">
      <c r="B137" s="62" t="s">
        <v>153</v>
      </c>
      <c r="C137" s="45"/>
      <c r="D137" s="63" t="s">
        <v>141</v>
      </c>
    </row>
    <row r="138" spans="2:4" ht="24.75" customHeight="1" x14ac:dyDescent="0.2">
      <c r="B138" s="64"/>
      <c r="C138" s="64"/>
    </row>
    <row r="139" spans="2:4" ht="15" x14ac:dyDescent="0.25">
      <c r="B139" s="66"/>
      <c r="C139" s="68"/>
      <c r="D139"/>
    </row>
    <row r="141" spans="2:4" ht="12.75" x14ac:dyDescent="0.2">
      <c r="B141" s="42" t="s">
        <v>155</v>
      </c>
      <c r="C141" s="41"/>
      <c r="D141" s="67" t="s">
        <v>141</v>
      </c>
    </row>
    <row r="142" spans="2:4" ht="12.75" x14ac:dyDescent="0.2">
      <c r="B142" s="42" t="s">
        <v>156</v>
      </c>
      <c r="C142" s="41"/>
      <c r="D142" s="67" t="s">
        <v>141</v>
      </c>
    </row>
    <row r="143" spans="2:4" ht="12.75" x14ac:dyDescent="0.2">
      <c r="B143" s="42" t="s">
        <v>157</v>
      </c>
      <c r="C143" s="41"/>
      <c r="D143" s="46">
        <v>2.8263731583411139E-2</v>
      </c>
    </row>
    <row r="144" spans="2:4" ht="12.75" x14ac:dyDescent="0.2">
      <c r="B144" s="42" t="s">
        <v>158</v>
      </c>
      <c r="C144" s="41"/>
      <c r="D144" s="46" t="s">
        <v>141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159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160</v>
      </c>
      <c r="C7" s="11" t="s">
        <v>161</v>
      </c>
      <c r="D7" s="2" t="s">
        <v>63</v>
      </c>
      <c r="E7" s="47">
        <v>87956</v>
      </c>
      <c r="F7" s="53">
        <v>195.570166</v>
      </c>
      <c r="G7" s="5">
        <v>4.4102758999999998E-2</v>
      </c>
    </row>
    <row r="8" spans="1:7" ht="25.5" x14ac:dyDescent="0.2">
      <c r="A8" s="6">
        <v>2</v>
      </c>
      <c r="B8" s="7" t="s">
        <v>106</v>
      </c>
      <c r="C8" s="11" t="s">
        <v>107</v>
      </c>
      <c r="D8" s="2" t="s">
        <v>22</v>
      </c>
      <c r="E8" s="47">
        <v>44076</v>
      </c>
      <c r="F8" s="53">
        <v>187.521342</v>
      </c>
      <c r="G8" s="5">
        <v>4.2287679000000002E-2</v>
      </c>
    </row>
    <row r="9" spans="1:7" ht="25.5" x14ac:dyDescent="0.2">
      <c r="A9" s="6">
        <v>3</v>
      </c>
      <c r="B9" s="7" t="s">
        <v>61</v>
      </c>
      <c r="C9" s="11" t="s">
        <v>62</v>
      </c>
      <c r="D9" s="2" t="s">
        <v>63</v>
      </c>
      <c r="E9" s="47">
        <v>27114</v>
      </c>
      <c r="F9" s="53">
        <v>183.80580599999999</v>
      </c>
      <c r="G9" s="5">
        <v>4.1449793999999998E-2</v>
      </c>
    </row>
    <row r="10" spans="1:7" ht="25.5" x14ac:dyDescent="0.2">
      <c r="A10" s="6">
        <v>4</v>
      </c>
      <c r="B10" s="7" t="s">
        <v>20</v>
      </c>
      <c r="C10" s="11" t="s">
        <v>21</v>
      </c>
      <c r="D10" s="2" t="s">
        <v>22</v>
      </c>
      <c r="E10" s="47">
        <v>29931</v>
      </c>
      <c r="F10" s="53">
        <v>178.35882899999999</v>
      </c>
      <c r="G10" s="5">
        <v>4.0221453999999997E-2</v>
      </c>
    </row>
    <row r="11" spans="1:7" ht="25.5" x14ac:dyDescent="0.2">
      <c r="A11" s="6">
        <v>5</v>
      </c>
      <c r="B11" s="7" t="s">
        <v>26</v>
      </c>
      <c r="C11" s="11" t="s">
        <v>27</v>
      </c>
      <c r="D11" s="2" t="s">
        <v>28</v>
      </c>
      <c r="E11" s="47">
        <v>37858</v>
      </c>
      <c r="F11" s="53">
        <v>178.21653499999999</v>
      </c>
      <c r="G11" s="5">
        <v>4.0189364999999998E-2</v>
      </c>
    </row>
    <row r="12" spans="1:7" ht="25.5" x14ac:dyDescent="0.2">
      <c r="A12" s="6">
        <v>6</v>
      </c>
      <c r="B12" s="7" t="s">
        <v>23</v>
      </c>
      <c r="C12" s="11" t="s">
        <v>24</v>
      </c>
      <c r="D12" s="2" t="s">
        <v>25</v>
      </c>
      <c r="E12" s="47">
        <v>108026</v>
      </c>
      <c r="F12" s="53">
        <v>167.548326</v>
      </c>
      <c r="G12" s="5">
        <v>3.7783591999999998E-2</v>
      </c>
    </row>
    <row r="13" spans="1:7" ht="25.5" x14ac:dyDescent="0.2">
      <c r="A13" s="6">
        <v>7</v>
      </c>
      <c r="B13" s="7" t="s">
        <v>162</v>
      </c>
      <c r="C13" s="11" t="s">
        <v>163</v>
      </c>
      <c r="D13" s="2" t="s">
        <v>164</v>
      </c>
      <c r="E13" s="47">
        <v>22921</v>
      </c>
      <c r="F13" s="53">
        <v>162.188996</v>
      </c>
      <c r="G13" s="5">
        <v>3.6575017000000001E-2</v>
      </c>
    </row>
    <row r="14" spans="1:7" ht="12.75" x14ac:dyDescent="0.2">
      <c r="A14" s="6">
        <v>8</v>
      </c>
      <c r="B14" s="7" t="s">
        <v>165</v>
      </c>
      <c r="C14" s="11" t="s">
        <v>166</v>
      </c>
      <c r="D14" s="2" t="s">
        <v>13</v>
      </c>
      <c r="E14" s="47">
        <v>80314</v>
      </c>
      <c r="F14" s="53">
        <v>145.810067</v>
      </c>
      <c r="G14" s="5">
        <v>3.2881426999999998E-2</v>
      </c>
    </row>
    <row r="15" spans="1:7" ht="25.5" x14ac:dyDescent="0.2">
      <c r="A15" s="6">
        <v>9</v>
      </c>
      <c r="B15" s="7" t="s">
        <v>167</v>
      </c>
      <c r="C15" s="11" t="s">
        <v>168</v>
      </c>
      <c r="D15" s="2" t="s">
        <v>169</v>
      </c>
      <c r="E15" s="47">
        <v>65000</v>
      </c>
      <c r="F15" s="53">
        <v>143</v>
      </c>
      <c r="G15" s="5">
        <v>3.2247733000000001E-2</v>
      </c>
    </row>
    <row r="16" spans="1:7" ht="38.25" x14ac:dyDescent="0.2">
      <c r="A16" s="6">
        <v>10</v>
      </c>
      <c r="B16" s="7" t="s">
        <v>80</v>
      </c>
      <c r="C16" s="11" t="s">
        <v>81</v>
      </c>
      <c r="D16" s="2" t="s">
        <v>82</v>
      </c>
      <c r="E16" s="47">
        <v>132299</v>
      </c>
      <c r="F16" s="53">
        <v>130.84371100000001</v>
      </c>
      <c r="G16" s="5">
        <v>2.9506385E-2</v>
      </c>
    </row>
    <row r="17" spans="1:7" ht="25.5" x14ac:dyDescent="0.2">
      <c r="A17" s="6">
        <v>11</v>
      </c>
      <c r="B17" s="7" t="s">
        <v>64</v>
      </c>
      <c r="C17" s="11" t="s">
        <v>65</v>
      </c>
      <c r="D17" s="2" t="s">
        <v>19</v>
      </c>
      <c r="E17" s="47">
        <v>96811</v>
      </c>
      <c r="F17" s="53">
        <v>122.85315900000001</v>
      </c>
      <c r="G17" s="5">
        <v>2.7704447E-2</v>
      </c>
    </row>
    <row r="18" spans="1:7" ht="25.5" x14ac:dyDescent="0.2">
      <c r="A18" s="6">
        <v>12</v>
      </c>
      <c r="B18" s="7" t="s">
        <v>34</v>
      </c>
      <c r="C18" s="11" t="s">
        <v>35</v>
      </c>
      <c r="D18" s="2" t="s">
        <v>19</v>
      </c>
      <c r="E18" s="47">
        <v>100549</v>
      </c>
      <c r="F18" s="53">
        <v>113.46954650000001</v>
      </c>
      <c r="G18" s="5">
        <v>2.5588361E-2</v>
      </c>
    </row>
    <row r="19" spans="1:7" ht="25.5" x14ac:dyDescent="0.2">
      <c r="A19" s="6">
        <v>13</v>
      </c>
      <c r="B19" s="7" t="s">
        <v>170</v>
      </c>
      <c r="C19" s="11" t="s">
        <v>171</v>
      </c>
      <c r="D19" s="2" t="s">
        <v>22</v>
      </c>
      <c r="E19" s="47">
        <v>20526</v>
      </c>
      <c r="F19" s="53">
        <v>111.723018</v>
      </c>
      <c r="G19" s="5">
        <v>2.5194504E-2</v>
      </c>
    </row>
    <row r="20" spans="1:7" ht="12.75" x14ac:dyDescent="0.2">
      <c r="A20" s="6">
        <v>14</v>
      </c>
      <c r="B20" s="7" t="s">
        <v>172</v>
      </c>
      <c r="C20" s="11" t="s">
        <v>173</v>
      </c>
      <c r="D20" s="2" t="s">
        <v>174</v>
      </c>
      <c r="E20" s="47">
        <v>31940</v>
      </c>
      <c r="F20" s="53">
        <v>111.08732000000001</v>
      </c>
      <c r="G20" s="5">
        <v>2.5051147999999999E-2</v>
      </c>
    </row>
    <row r="21" spans="1:7" ht="25.5" x14ac:dyDescent="0.2">
      <c r="A21" s="6">
        <v>15</v>
      </c>
      <c r="B21" s="7" t="s">
        <v>175</v>
      </c>
      <c r="C21" s="11" t="s">
        <v>176</v>
      </c>
      <c r="D21" s="2" t="s">
        <v>177</v>
      </c>
      <c r="E21" s="47">
        <v>6403</v>
      </c>
      <c r="F21" s="53">
        <v>105.43820100000001</v>
      </c>
      <c r="G21" s="5">
        <v>2.3777223E-2</v>
      </c>
    </row>
    <row r="22" spans="1:7" ht="12.75" x14ac:dyDescent="0.2">
      <c r="A22" s="6">
        <v>16</v>
      </c>
      <c r="B22" s="7" t="s">
        <v>178</v>
      </c>
      <c r="C22" s="11" t="s">
        <v>179</v>
      </c>
      <c r="D22" s="2" t="s">
        <v>13</v>
      </c>
      <c r="E22" s="47">
        <v>96298</v>
      </c>
      <c r="F22" s="53">
        <v>104.290734</v>
      </c>
      <c r="G22" s="5">
        <v>2.3518460000000001E-2</v>
      </c>
    </row>
    <row r="23" spans="1:7" ht="12.75" x14ac:dyDescent="0.2">
      <c r="A23" s="6">
        <v>17</v>
      </c>
      <c r="B23" s="7" t="s">
        <v>180</v>
      </c>
      <c r="C23" s="11" t="s">
        <v>181</v>
      </c>
      <c r="D23" s="2" t="s">
        <v>182</v>
      </c>
      <c r="E23" s="47">
        <v>38805</v>
      </c>
      <c r="F23" s="53">
        <v>103.90038749999999</v>
      </c>
      <c r="G23" s="5">
        <v>2.3430433000000001E-2</v>
      </c>
    </row>
    <row r="24" spans="1:7" ht="25.5" x14ac:dyDescent="0.2">
      <c r="A24" s="6">
        <v>18</v>
      </c>
      <c r="B24" s="7" t="s">
        <v>183</v>
      </c>
      <c r="C24" s="11" t="s">
        <v>184</v>
      </c>
      <c r="D24" s="2" t="s">
        <v>63</v>
      </c>
      <c r="E24" s="47">
        <v>48531</v>
      </c>
      <c r="F24" s="53">
        <v>101.090073</v>
      </c>
      <c r="G24" s="5">
        <v>2.2796683000000002E-2</v>
      </c>
    </row>
    <row r="25" spans="1:7" ht="12.75" x14ac:dyDescent="0.2">
      <c r="A25" s="6">
        <v>19</v>
      </c>
      <c r="B25" s="7" t="s">
        <v>75</v>
      </c>
      <c r="C25" s="11" t="s">
        <v>76</v>
      </c>
      <c r="D25" s="2" t="s">
        <v>60</v>
      </c>
      <c r="E25" s="47">
        <v>75263</v>
      </c>
      <c r="F25" s="53">
        <v>99.083739499999993</v>
      </c>
      <c r="G25" s="5">
        <v>2.2344237999999999E-2</v>
      </c>
    </row>
    <row r="26" spans="1:7" ht="12.75" x14ac:dyDescent="0.2">
      <c r="A26" s="6">
        <v>20</v>
      </c>
      <c r="B26" s="7" t="s">
        <v>185</v>
      </c>
      <c r="C26" s="11" t="s">
        <v>186</v>
      </c>
      <c r="D26" s="2" t="s">
        <v>187</v>
      </c>
      <c r="E26" s="47">
        <v>41707</v>
      </c>
      <c r="F26" s="53">
        <v>90.796138999999997</v>
      </c>
      <c r="G26" s="5">
        <v>2.0475311999999999E-2</v>
      </c>
    </row>
    <row r="27" spans="1:7" ht="25.5" x14ac:dyDescent="0.2">
      <c r="A27" s="6">
        <v>21</v>
      </c>
      <c r="B27" s="7" t="s">
        <v>54</v>
      </c>
      <c r="C27" s="11" t="s">
        <v>55</v>
      </c>
      <c r="D27" s="2" t="s">
        <v>22</v>
      </c>
      <c r="E27" s="47">
        <v>45491</v>
      </c>
      <c r="F27" s="53">
        <v>86.478391000000002</v>
      </c>
      <c r="G27" s="5">
        <v>1.9501622999999999E-2</v>
      </c>
    </row>
    <row r="28" spans="1:7" ht="12.75" x14ac:dyDescent="0.2">
      <c r="A28" s="6">
        <v>22</v>
      </c>
      <c r="B28" s="7" t="s">
        <v>188</v>
      </c>
      <c r="C28" s="11" t="s">
        <v>189</v>
      </c>
      <c r="D28" s="2" t="s">
        <v>16</v>
      </c>
      <c r="E28" s="47">
        <v>42180</v>
      </c>
      <c r="F28" s="53">
        <v>86.342460000000003</v>
      </c>
      <c r="G28" s="5">
        <v>1.9470969000000001E-2</v>
      </c>
    </row>
    <row r="29" spans="1:7" ht="12.75" x14ac:dyDescent="0.2">
      <c r="A29" s="6">
        <v>23</v>
      </c>
      <c r="B29" s="7" t="s">
        <v>87</v>
      </c>
      <c r="C29" s="11" t="s">
        <v>88</v>
      </c>
      <c r="D29" s="2" t="s">
        <v>60</v>
      </c>
      <c r="E29" s="47">
        <v>55299</v>
      </c>
      <c r="F29" s="53">
        <v>84.718068000000002</v>
      </c>
      <c r="G29" s="5">
        <v>1.9104655000000002E-2</v>
      </c>
    </row>
    <row r="30" spans="1:7" ht="25.5" x14ac:dyDescent="0.2">
      <c r="A30" s="6">
        <v>24</v>
      </c>
      <c r="B30" s="7" t="s">
        <v>190</v>
      </c>
      <c r="C30" s="11" t="s">
        <v>191</v>
      </c>
      <c r="D30" s="2" t="s">
        <v>22</v>
      </c>
      <c r="E30" s="47">
        <v>24453</v>
      </c>
      <c r="F30" s="53">
        <v>84.1060935</v>
      </c>
      <c r="G30" s="5">
        <v>1.8966648999999999E-2</v>
      </c>
    </row>
    <row r="31" spans="1:7" ht="25.5" x14ac:dyDescent="0.2">
      <c r="A31" s="6">
        <v>25</v>
      </c>
      <c r="B31" s="7" t="s">
        <v>192</v>
      </c>
      <c r="C31" s="11" t="s">
        <v>193</v>
      </c>
      <c r="D31" s="2" t="s">
        <v>25</v>
      </c>
      <c r="E31" s="47">
        <v>7352</v>
      </c>
      <c r="F31" s="53">
        <v>78.798736000000005</v>
      </c>
      <c r="G31" s="5">
        <v>1.7769793999999998E-2</v>
      </c>
    </row>
    <row r="32" spans="1:7" ht="25.5" x14ac:dyDescent="0.2">
      <c r="A32" s="6">
        <v>26</v>
      </c>
      <c r="B32" s="7" t="s">
        <v>194</v>
      </c>
      <c r="C32" s="11" t="s">
        <v>195</v>
      </c>
      <c r="D32" s="2" t="s">
        <v>44</v>
      </c>
      <c r="E32" s="47">
        <v>14478</v>
      </c>
      <c r="F32" s="53">
        <v>78.695169000000007</v>
      </c>
      <c r="G32" s="5">
        <v>1.7746438999999999E-2</v>
      </c>
    </row>
    <row r="33" spans="1:7" ht="12.75" x14ac:dyDescent="0.2">
      <c r="A33" s="6">
        <v>27</v>
      </c>
      <c r="B33" s="7" t="s">
        <v>196</v>
      </c>
      <c r="C33" s="11" t="s">
        <v>197</v>
      </c>
      <c r="D33" s="2" t="s">
        <v>174</v>
      </c>
      <c r="E33" s="47">
        <v>6500</v>
      </c>
      <c r="F33" s="53">
        <v>77.431250000000006</v>
      </c>
      <c r="G33" s="5">
        <v>1.7461414000000001E-2</v>
      </c>
    </row>
    <row r="34" spans="1:7" ht="12.75" x14ac:dyDescent="0.2">
      <c r="A34" s="6">
        <v>28</v>
      </c>
      <c r="B34" s="7" t="s">
        <v>198</v>
      </c>
      <c r="C34" s="11" t="s">
        <v>199</v>
      </c>
      <c r="D34" s="2" t="s">
        <v>174</v>
      </c>
      <c r="E34" s="47">
        <v>17940</v>
      </c>
      <c r="F34" s="53">
        <v>74.648340000000005</v>
      </c>
      <c r="G34" s="5">
        <v>1.6833844000000001E-2</v>
      </c>
    </row>
    <row r="35" spans="1:7" ht="25.5" x14ac:dyDescent="0.2">
      <c r="A35" s="6">
        <v>29</v>
      </c>
      <c r="B35" s="7" t="s">
        <v>200</v>
      </c>
      <c r="C35" s="11" t="s">
        <v>201</v>
      </c>
      <c r="D35" s="2" t="s">
        <v>169</v>
      </c>
      <c r="E35" s="47">
        <v>13317</v>
      </c>
      <c r="F35" s="53">
        <v>71.099463</v>
      </c>
      <c r="G35" s="5">
        <v>1.6033542000000001E-2</v>
      </c>
    </row>
    <row r="36" spans="1:7" ht="25.5" x14ac:dyDescent="0.2">
      <c r="A36" s="6">
        <v>30</v>
      </c>
      <c r="B36" s="7" t="s">
        <v>202</v>
      </c>
      <c r="C36" s="11" t="s">
        <v>859</v>
      </c>
      <c r="D36" s="2" t="s">
        <v>63</v>
      </c>
      <c r="E36" s="47">
        <v>3218</v>
      </c>
      <c r="F36" s="53">
        <v>66.351941999999994</v>
      </c>
      <c r="G36" s="5">
        <v>1.4962935E-2</v>
      </c>
    </row>
    <row r="37" spans="1:7" ht="25.5" x14ac:dyDescent="0.2">
      <c r="A37" s="6">
        <v>31</v>
      </c>
      <c r="B37" s="7" t="s">
        <v>203</v>
      </c>
      <c r="C37" s="11" t="s">
        <v>204</v>
      </c>
      <c r="D37" s="2" t="s">
        <v>177</v>
      </c>
      <c r="E37" s="47">
        <v>19931</v>
      </c>
      <c r="F37" s="53">
        <v>65.652714000000003</v>
      </c>
      <c r="G37" s="5">
        <v>1.4805253000000001E-2</v>
      </c>
    </row>
    <row r="38" spans="1:7" ht="12.75" x14ac:dyDescent="0.2">
      <c r="A38" s="6">
        <v>32</v>
      </c>
      <c r="B38" s="7" t="s">
        <v>205</v>
      </c>
      <c r="C38" s="11" t="s">
        <v>206</v>
      </c>
      <c r="D38" s="2" t="s">
        <v>28</v>
      </c>
      <c r="E38" s="47">
        <v>83066</v>
      </c>
      <c r="F38" s="53">
        <v>61.011977000000002</v>
      </c>
      <c r="G38" s="5">
        <v>1.3758727E-2</v>
      </c>
    </row>
    <row r="39" spans="1:7" ht="25.5" x14ac:dyDescent="0.2">
      <c r="A39" s="6">
        <v>33</v>
      </c>
      <c r="B39" s="7" t="s">
        <v>207</v>
      </c>
      <c r="C39" s="11" t="s">
        <v>208</v>
      </c>
      <c r="D39" s="2" t="s">
        <v>22</v>
      </c>
      <c r="E39" s="47">
        <v>6958</v>
      </c>
      <c r="F39" s="53">
        <v>57.911434</v>
      </c>
      <c r="G39" s="5">
        <v>1.3059528000000001E-2</v>
      </c>
    </row>
    <row r="40" spans="1:7" ht="12.75" x14ac:dyDescent="0.2">
      <c r="A40" s="6">
        <v>34</v>
      </c>
      <c r="B40" s="7" t="s">
        <v>209</v>
      </c>
      <c r="C40" s="11" t="s">
        <v>210</v>
      </c>
      <c r="D40" s="2" t="s">
        <v>211</v>
      </c>
      <c r="E40" s="47">
        <v>8891</v>
      </c>
      <c r="F40" s="53">
        <v>57.742599499999997</v>
      </c>
      <c r="G40" s="5">
        <v>1.3021454E-2</v>
      </c>
    </row>
    <row r="41" spans="1:7" ht="25.5" x14ac:dyDescent="0.2">
      <c r="A41" s="6">
        <v>35</v>
      </c>
      <c r="B41" s="7" t="s">
        <v>29</v>
      </c>
      <c r="C41" s="11" t="s">
        <v>30</v>
      </c>
      <c r="D41" s="2" t="s">
        <v>22</v>
      </c>
      <c r="E41" s="47">
        <v>9702</v>
      </c>
      <c r="F41" s="53">
        <v>56.974995</v>
      </c>
      <c r="G41" s="5">
        <v>1.2848353E-2</v>
      </c>
    </row>
    <row r="42" spans="1:7" ht="25.5" x14ac:dyDescent="0.2">
      <c r="A42" s="6">
        <v>36</v>
      </c>
      <c r="B42" s="7" t="s">
        <v>50</v>
      </c>
      <c r="C42" s="11" t="s">
        <v>51</v>
      </c>
      <c r="D42" s="2" t="s">
        <v>22</v>
      </c>
      <c r="E42" s="47">
        <v>8088</v>
      </c>
      <c r="F42" s="53">
        <v>55.584780000000002</v>
      </c>
      <c r="G42" s="5">
        <v>1.2534847E-2</v>
      </c>
    </row>
    <row r="43" spans="1:7" ht="25.5" x14ac:dyDescent="0.2">
      <c r="A43" s="6">
        <v>37</v>
      </c>
      <c r="B43" s="7" t="s">
        <v>212</v>
      </c>
      <c r="C43" s="11" t="s">
        <v>213</v>
      </c>
      <c r="D43" s="2" t="s">
        <v>63</v>
      </c>
      <c r="E43" s="47">
        <v>10263</v>
      </c>
      <c r="F43" s="53">
        <v>49.031482500000003</v>
      </c>
      <c r="G43" s="5">
        <v>1.1057022E-2</v>
      </c>
    </row>
    <row r="44" spans="1:7" ht="25.5" x14ac:dyDescent="0.2">
      <c r="A44" s="6">
        <v>38</v>
      </c>
      <c r="B44" s="7" t="s">
        <v>214</v>
      </c>
      <c r="C44" s="11" t="s">
        <v>215</v>
      </c>
      <c r="D44" s="2" t="s">
        <v>44</v>
      </c>
      <c r="E44" s="47">
        <v>54670</v>
      </c>
      <c r="F44" s="53">
        <v>46.879525000000001</v>
      </c>
      <c r="G44" s="5">
        <v>1.0571736999999999E-2</v>
      </c>
    </row>
    <row r="45" spans="1:7" ht="12.75" x14ac:dyDescent="0.2">
      <c r="A45" s="6">
        <v>39</v>
      </c>
      <c r="B45" s="7" t="s">
        <v>216</v>
      </c>
      <c r="C45" s="11" t="s">
        <v>217</v>
      </c>
      <c r="D45" s="2" t="s">
        <v>164</v>
      </c>
      <c r="E45" s="47">
        <v>17391</v>
      </c>
      <c r="F45" s="53">
        <v>43.164462</v>
      </c>
      <c r="G45" s="5">
        <v>9.7339579999999992E-3</v>
      </c>
    </row>
    <row r="46" spans="1:7" ht="25.5" x14ac:dyDescent="0.2">
      <c r="A46" s="6">
        <v>40</v>
      </c>
      <c r="B46" s="7" t="s">
        <v>218</v>
      </c>
      <c r="C46" s="11" t="s">
        <v>219</v>
      </c>
      <c r="D46" s="2" t="s">
        <v>177</v>
      </c>
      <c r="E46" s="47">
        <v>37747</v>
      </c>
      <c r="F46" s="53">
        <v>41.030988999999998</v>
      </c>
      <c r="G46" s="5">
        <v>9.2528420000000007E-3</v>
      </c>
    </row>
    <row r="47" spans="1:7" ht="12.75" x14ac:dyDescent="0.2">
      <c r="A47" s="6">
        <v>41</v>
      </c>
      <c r="B47" s="7" t="s">
        <v>220</v>
      </c>
      <c r="C47" s="11" t="s">
        <v>221</v>
      </c>
      <c r="D47" s="2" t="s">
        <v>211</v>
      </c>
      <c r="E47" s="47">
        <v>26360</v>
      </c>
      <c r="F47" s="53">
        <v>39.368659999999998</v>
      </c>
      <c r="G47" s="5">
        <v>8.8779719999999996E-3</v>
      </c>
    </row>
    <row r="48" spans="1:7" ht="12.75" x14ac:dyDescent="0.2">
      <c r="A48" s="6">
        <v>42</v>
      </c>
      <c r="B48" s="7" t="s">
        <v>222</v>
      </c>
      <c r="C48" s="11" t="s">
        <v>223</v>
      </c>
      <c r="D48" s="2" t="s">
        <v>79</v>
      </c>
      <c r="E48" s="47">
        <v>37452</v>
      </c>
      <c r="F48" s="53">
        <v>38.407026000000002</v>
      </c>
      <c r="G48" s="5">
        <v>8.6611150000000005E-3</v>
      </c>
    </row>
    <row r="49" spans="1:7" ht="12.75" x14ac:dyDescent="0.2">
      <c r="A49" s="6">
        <v>43</v>
      </c>
      <c r="B49" s="7" t="s">
        <v>89</v>
      </c>
      <c r="C49" s="11" t="s">
        <v>858</v>
      </c>
      <c r="D49" s="2" t="s">
        <v>60</v>
      </c>
      <c r="E49" s="47">
        <v>15807</v>
      </c>
      <c r="F49" s="53">
        <v>35.850276000000001</v>
      </c>
      <c r="G49" s="5">
        <v>8.0845459999999997E-3</v>
      </c>
    </row>
    <row r="50" spans="1:7" ht="25.5" x14ac:dyDescent="0.2">
      <c r="A50" s="6">
        <v>44</v>
      </c>
      <c r="B50" s="7" t="s">
        <v>224</v>
      </c>
      <c r="C50" s="11" t="s">
        <v>225</v>
      </c>
      <c r="D50" s="2" t="s">
        <v>25</v>
      </c>
      <c r="E50" s="47">
        <v>29411</v>
      </c>
      <c r="F50" s="53">
        <v>34.307931500000002</v>
      </c>
      <c r="G50" s="5">
        <v>7.7367340000000003E-3</v>
      </c>
    </row>
    <row r="51" spans="1:7" ht="12.75" x14ac:dyDescent="0.2">
      <c r="A51" s="6">
        <v>45</v>
      </c>
      <c r="B51" s="7" t="s">
        <v>226</v>
      </c>
      <c r="C51" s="11" t="s">
        <v>227</v>
      </c>
      <c r="D51" s="2" t="s">
        <v>187</v>
      </c>
      <c r="E51" s="47">
        <v>11480</v>
      </c>
      <c r="F51" s="53">
        <v>32.884459999999997</v>
      </c>
      <c r="G51" s="5">
        <v>7.4157290000000002E-3</v>
      </c>
    </row>
    <row r="52" spans="1:7" ht="12.75" x14ac:dyDescent="0.2">
      <c r="A52" s="6">
        <v>46</v>
      </c>
      <c r="B52" s="7" t="s">
        <v>228</v>
      </c>
      <c r="C52" s="11" t="s">
        <v>229</v>
      </c>
      <c r="D52" s="2" t="s">
        <v>230</v>
      </c>
      <c r="E52" s="47">
        <v>1800</v>
      </c>
      <c r="F52" s="53">
        <v>30.600899999999999</v>
      </c>
      <c r="G52" s="5">
        <v>6.9007670000000004E-3</v>
      </c>
    </row>
    <row r="53" spans="1:7" ht="25.5" x14ac:dyDescent="0.2">
      <c r="A53" s="6">
        <v>47</v>
      </c>
      <c r="B53" s="7" t="s">
        <v>92</v>
      </c>
      <c r="C53" s="11" t="s">
        <v>93</v>
      </c>
      <c r="D53" s="2" t="s">
        <v>94</v>
      </c>
      <c r="E53" s="47">
        <v>9068</v>
      </c>
      <c r="F53" s="53">
        <v>29.842787999999999</v>
      </c>
      <c r="G53" s="5">
        <v>6.7298059999999996E-3</v>
      </c>
    </row>
    <row r="54" spans="1:7" ht="12.75" x14ac:dyDescent="0.2">
      <c r="A54" s="6">
        <v>48</v>
      </c>
      <c r="B54" s="7" t="s">
        <v>231</v>
      </c>
      <c r="C54" s="11" t="s">
        <v>232</v>
      </c>
      <c r="D54" s="2" t="s">
        <v>60</v>
      </c>
      <c r="E54" s="47">
        <v>10900</v>
      </c>
      <c r="F54" s="53">
        <v>26.830349999999999</v>
      </c>
      <c r="G54" s="5">
        <v>6.0504749999999996E-3</v>
      </c>
    </row>
    <row r="55" spans="1:7" ht="25.5" x14ac:dyDescent="0.2">
      <c r="A55" s="6">
        <v>49</v>
      </c>
      <c r="B55" s="7" t="s">
        <v>233</v>
      </c>
      <c r="C55" s="11" t="s">
        <v>234</v>
      </c>
      <c r="D55" s="2" t="s">
        <v>177</v>
      </c>
      <c r="E55" s="47">
        <v>11561</v>
      </c>
      <c r="F55" s="53">
        <v>20.988995500000001</v>
      </c>
      <c r="G55" s="5">
        <v>4.7331989999999996E-3</v>
      </c>
    </row>
    <row r="56" spans="1:7" ht="12.75" x14ac:dyDescent="0.2">
      <c r="A56" s="6">
        <v>50</v>
      </c>
      <c r="B56" s="7" t="s">
        <v>104</v>
      </c>
      <c r="C56" s="11" t="s">
        <v>105</v>
      </c>
      <c r="D56" s="2" t="s">
        <v>60</v>
      </c>
      <c r="E56" s="47">
        <v>13763</v>
      </c>
      <c r="F56" s="53">
        <v>15.689819999999999</v>
      </c>
      <c r="G56" s="5">
        <v>3.5381900000000001E-3</v>
      </c>
    </row>
    <row r="57" spans="1:7" ht="25.5" x14ac:dyDescent="0.2">
      <c r="A57" s="6">
        <v>51</v>
      </c>
      <c r="B57" s="7" t="s">
        <v>235</v>
      </c>
      <c r="C57" s="11" t="s">
        <v>236</v>
      </c>
      <c r="D57" s="2" t="s">
        <v>22</v>
      </c>
      <c r="E57" s="47">
        <v>10958</v>
      </c>
      <c r="F57" s="53">
        <v>8.7280470000000001</v>
      </c>
      <c r="G57" s="5">
        <v>1.9682499999999999E-3</v>
      </c>
    </row>
    <row r="58" spans="1:7" ht="12.75" x14ac:dyDescent="0.2">
      <c r="A58" s="1"/>
      <c r="B58" s="2"/>
      <c r="C58" s="8" t="s">
        <v>108</v>
      </c>
      <c r="D58" s="12"/>
      <c r="E58" s="49"/>
      <c r="F58" s="55">
        <v>4373.7502199999999</v>
      </c>
      <c r="G58" s="13">
        <v>0.98631838199999988</v>
      </c>
    </row>
    <row r="59" spans="1:7" ht="12.75" x14ac:dyDescent="0.2">
      <c r="A59" s="6"/>
      <c r="B59" s="7"/>
      <c r="C59" s="14"/>
      <c r="D59" s="15"/>
      <c r="E59" s="47"/>
      <c r="F59" s="53"/>
      <c r="G59" s="5"/>
    </row>
    <row r="60" spans="1:7" ht="12.75" x14ac:dyDescent="0.2">
      <c r="A60" s="1"/>
      <c r="B60" s="2"/>
      <c r="C60" s="8" t="s">
        <v>109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15"/>
      <c r="E62" s="47"/>
      <c r="F62" s="53"/>
      <c r="G62" s="5"/>
    </row>
    <row r="63" spans="1:7" ht="12.75" x14ac:dyDescent="0.2">
      <c r="A63" s="16"/>
      <c r="B63" s="17"/>
      <c r="C63" s="8" t="s">
        <v>110</v>
      </c>
      <c r="D63" s="9"/>
      <c r="E63" s="48"/>
      <c r="F63" s="54"/>
      <c r="G63" s="10"/>
    </row>
    <row r="64" spans="1:7" ht="12.75" x14ac:dyDescent="0.2">
      <c r="A64" s="18"/>
      <c r="B64" s="19"/>
      <c r="C64" s="8" t="s">
        <v>108</v>
      </c>
      <c r="D64" s="20"/>
      <c r="E64" s="50"/>
      <c r="F64" s="56">
        <v>0</v>
      </c>
      <c r="G64" s="21">
        <v>0</v>
      </c>
    </row>
    <row r="65" spans="1:7" ht="12.75" x14ac:dyDescent="0.2">
      <c r="A65" s="18"/>
      <c r="B65" s="19"/>
      <c r="C65" s="14"/>
      <c r="D65" s="22"/>
      <c r="E65" s="51"/>
      <c r="F65" s="57"/>
      <c r="G65" s="23"/>
    </row>
    <row r="66" spans="1:7" ht="12.75" x14ac:dyDescent="0.2">
      <c r="A66" s="1"/>
      <c r="B66" s="2"/>
      <c r="C66" s="8" t="s">
        <v>112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12.75" x14ac:dyDescent="0.2">
      <c r="A69" s="1"/>
      <c r="B69" s="2"/>
      <c r="C69" s="8" t="s">
        <v>113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1"/>
      <c r="B71" s="2"/>
      <c r="C71" s="14"/>
      <c r="D71" s="4"/>
      <c r="E71" s="47"/>
      <c r="F71" s="53"/>
      <c r="G71" s="5"/>
    </row>
    <row r="72" spans="1:7" ht="12.75" x14ac:dyDescent="0.2">
      <c r="A72" s="1"/>
      <c r="B72" s="2"/>
      <c r="C72" s="8" t="s">
        <v>114</v>
      </c>
      <c r="D72" s="9"/>
      <c r="E72" s="48"/>
      <c r="F72" s="54"/>
      <c r="G72" s="10"/>
    </row>
    <row r="73" spans="1:7" ht="12.75" x14ac:dyDescent="0.2">
      <c r="A73" s="1"/>
      <c r="B73" s="2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1"/>
      <c r="B74" s="2"/>
      <c r="C74" s="14"/>
      <c r="D74" s="4"/>
      <c r="E74" s="47"/>
      <c r="F74" s="53"/>
      <c r="G74" s="5"/>
    </row>
    <row r="75" spans="1:7" ht="25.5" x14ac:dyDescent="0.2">
      <c r="A75" s="6"/>
      <c r="B75" s="7"/>
      <c r="C75" s="24" t="s">
        <v>115</v>
      </c>
      <c r="D75" s="25"/>
      <c r="E75" s="49"/>
      <c r="F75" s="55">
        <v>4373.7502199999999</v>
      </c>
      <c r="G75" s="13">
        <v>0.98631838199999988</v>
      </c>
    </row>
    <row r="76" spans="1:7" ht="12.75" x14ac:dyDescent="0.2">
      <c r="A76" s="1"/>
      <c r="B76" s="2"/>
      <c r="C76" s="11"/>
      <c r="D76" s="4"/>
      <c r="E76" s="47"/>
      <c r="F76" s="53"/>
      <c r="G76" s="5"/>
    </row>
    <row r="77" spans="1:7" ht="12.75" x14ac:dyDescent="0.2">
      <c r="A77" s="1"/>
      <c r="B77" s="2"/>
      <c r="C77" s="3" t="s">
        <v>116</v>
      </c>
      <c r="D77" s="4"/>
      <c r="E77" s="47"/>
      <c r="F77" s="53"/>
      <c r="G77" s="5"/>
    </row>
    <row r="78" spans="1:7" ht="25.5" x14ac:dyDescent="0.2">
      <c r="A78" s="1"/>
      <c r="B78" s="2"/>
      <c r="C78" s="8" t="s">
        <v>10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4"/>
      <c r="E80" s="47"/>
      <c r="F80" s="53"/>
      <c r="G80" s="5"/>
    </row>
    <row r="81" spans="1:7" ht="12.75" x14ac:dyDescent="0.2">
      <c r="A81" s="1"/>
      <c r="B81" s="26"/>
      <c r="C81" s="8" t="s">
        <v>117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4"/>
      <c r="E83" s="47"/>
      <c r="F83" s="59"/>
      <c r="G83" s="28"/>
    </row>
    <row r="84" spans="1:7" ht="12.75" x14ac:dyDescent="0.2">
      <c r="A84" s="1"/>
      <c r="B84" s="2"/>
      <c r="C84" s="8" t="s">
        <v>118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12"/>
      <c r="E85" s="49"/>
      <c r="F85" s="55">
        <v>0</v>
      </c>
      <c r="G85" s="13">
        <v>0</v>
      </c>
    </row>
    <row r="86" spans="1:7" ht="12.75" x14ac:dyDescent="0.2">
      <c r="A86" s="1"/>
      <c r="B86" s="2"/>
      <c r="C86" s="14"/>
      <c r="D86" s="4"/>
      <c r="E86" s="47"/>
      <c r="F86" s="53"/>
      <c r="G86" s="5"/>
    </row>
    <row r="87" spans="1:7" ht="25.5" x14ac:dyDescent="0.2">
      <c r="A87" s="1"/>
      <c r="B87" s="26"/>
      <c r="C87" s="8" t="s">
        <v>119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6"/>
      <c r="B90" s="7"/>
      <c r="C90" s="29" t="s">
        <v>120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1"/>
      <c r="D91" s="4"/>
      <c r="E91" s="47"/>
      <c r="F91" s="53"/>
      <c r="G91" s="5"/>
    </row>
    <row r="92" spans="1:7" ht="12.75" x14ac:dyDescent="0.2">
      <c r="A92" s="1"/>
      <c r="B92" s="2"/>
      <c r="C92" s="3" t="s">
        <v>121</v>
      </c>
      <c r="D92" s="4"/>
      <c r="E92" s="47"/>
      <c r="F92" s="53"/>
      <c r="G92" s="5"/>
    </row>
    <row r="93" spans="1:7" ht="12.75" x14ac:dyDescent="0.2">
      <c r="A93" s="6"/>
      <c r="B93" s="7"/>
      <c r="C93" s="8" t="s">
        <v>122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25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12.75" x14ac:dyDescent="0.2">
      <c r="A96" s="6"/>
      <c r="B96" s="7"/>
      <c r="C96" s="8" t="s">
        <v>123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25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12.75" x14ac:dyDescent="0.2">
      <c r="A99" s="6"/>
      <c r="B99" s="7"/>
      <c r="C99" s="8" t="s">
        <v>124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3"/>
      <c r="G101" s="5"/>
    </row>
    <row r="102" spans="1:7" ht="12.75" x14ac:dyDescent="0.2">
      <c r="A102" s="6"/>
      <c r="B102" s="7"/>
      <c r="C102" s="8" t="s">
        <v>125</v>
      </c>
      <c r="D102" s="9"/>
      <c r="E102" s="48"/>
      <c r="F102" s="54"/>
      <c r="G102" s="10"/>
    </row>
    <row r="103" spans="1:7" ht="12.75" x14ac:dyDescent="0.2">
      <c r="A103" s="6">
        <v>1</v>
      </c>
      <c r="B103" s="7"/>
      <c r="C103" s="11" t="s">
        <v>126</v>
      </c>
      <c r="D103" s="15"/>
      <c r="E103" s="47"/>
      <c r="F103" s="53">
        <v>58.958971099999999</v>
      </c>
      <c r="G103" s="5">
        <v>1.3295756000000001E-2</v>
      </c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58.958971099999999</v>
      </c>
      <c r="G104" s="13">
        <v>1.3295756000000001E-2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25.5" x14ac:dyDescent="0.2">
      <c r="A106" s="6"/>
      <c r="B106" s="7"/>
      <c r="C106" s="24" t="s">
        <v>127</v>
      </c>
      <c r="D106" s="25"/>
      <c r="E106" s="49"/>
      <c r="F106" s="55">
        <v>58.958971099999999</v>
      </c>
      <c r="G106" s="13">
        <v>1.3295756000000001E-2</v>
      </c>
    </row>
    <row r="107" spans="1:7" ht="12.75" x14ac:dyDescent="0.2">
      <c r="A107" s="6"/>
      <c r="B107" s="7"/>
      <c r="C107" s="30"/>
      <c r="D107" s="7"/>
      <c r="E107" s="47"/>
      <c r="F107" s="53"/>
      <c r="G107" s="5"/>
    </row>
    <row r="108" spans="1:7" ht="12.75" x14ac:dyDescent="0.2">
      <c r="A108" s="1"/>
      <c r="B108" s="2"/>
      <c r="C108" s="3" t="s">
        <v>128</v>
      </c>
      <c r="D108" s="4"/>
      <c r="E108" s="47"/>
      <c r="F108" s="53"/>
      <c r="G108" s="5"/>
    </row>
    <row r="109" spans="1:7" ht="25.5" x14ac:dyDescent="0.2">
      <c r="A109" s="6"/>
      <c r="B109" s="7"/>
      <c r="C109" s="8" t="s">
        <v>129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12.75" x14ac:dyDescent="0.2">
      <c r="A112" s="1"/>
      <c r="B112" s="2"/>
      <c r="C112" s="3" t="s">
        <v>132</v>
      </c>
      <c r="D112" s="4"/>
      <c r="E112" s="47"/>
      <c r="F112" s="53"/>
      <c r="G112" s="5"/>
    </row>
    <row r="113" spans="1:7" ht="25.5" x14ac:dyDescent="0.2">
      <c r="A113" s="6"/>
      <c r="B113" s="7"/>
      <c r="C113" s="8" t="s">
        <v>133</v>
      </c>
      <c r="D113" s="9"/>
      <c r="E113" s="48"/>
      <c r="F113" s="54"/>
      <c r="G113" s="10"/>
    </row>
    <row r="114" spans="1:7" ht="12.75" x14ac:dyDescent="0.2">
      <c r="A114" s="6"/>
      <c r="B114" s="7"/>
      <c r="C114" s="8" t="s">
        <v>108</v>
      </c>
      <c r="D114" s="25"/>
      <c r="E114" s="49"/>
      <c r="F114" s="55">
        <v>0</v>
      </c>
      <c r="G114" s="13">
        <v>0</v>
      </c>
    </row>
    <row r="115" spans="1:7" ht="12.75" x14ac:dyDescent="0.2">
      <c r="A115" s="6"/>
      <c r="B115" s="7"/>
      <c r="C115" s="14"/>
      <c r="D115" s="7"/>
      <c r="E115" s="47"/>
      <c r="F115" s="53"/>
      <c r="G115" s="5"/>
    </row>
    <row r="116" spans="1:7" ht="25.5" x14ac:dyDescent="0.2">
      <c r="A116" s="6"/>
      <c r="B116" s="7"/>
      <c r="C116" s="8" t="s">
        <v>134</v>
      </c>
      <c r="D116" s="9"/>
      <c r="E116" s="48"/>
      <c r="F116" s="54"/>
      <c r="G116" s="10"/>
    </row>
    <row r="117" spans="1:7" ht="12.75" x14ac:dyDescent="0.2">
      <c r="A117" s="6"/>
      <c r="B117" s="7"/>
      <c r="C117" s="8" t="s">
        <v>108</v>
      </c>
      <c r="D117" s="25"/>
      <c r="E117" s="49"/>
      <c r="F117" s="55">
        <v>0</v>
      </c>
      <c r="G117" s="13">
        <v>0</v>
      </c>
    </row>
    <row r="118" spans="1:7" ht="12.75" x14ac:dyDescent="0.2">
      <c r="A118" s="6"/>
      <c r="B118" s="7"/>
      <c r="C118" s="14"/>
      <c r="D118" s="7"/>
      <c r="E118" s="47"/>
      <c r="F118" s="59"/>
      <c r="G118" s="28"/>
    </row>
    <row r="119" spans="1:7" ht="25.5" x14ac:dyDescent="0.2">
      <c r="A119" s="6"/>
      <c r="B119" s="7"/>
      <c r="C119" s="30" t="s">
        <v>136</v>
      </c>
      <c r="D119" s="7"/>
      <c r="E119" s="47"/>
      <c r="F119" s="59">
        <v>1.7110645200000001</v>
      </c>
      <c r="G119" s="28">
        <v>3.8586000000000002E-4</v>
      </c>
    </row>
    <row r="120" spans="1:7" ht="12.75" x14ac:dyDescent="0.2">
      <c r="A120" s="6"/>
      <c r="B120" s="7"/>
      <c r="C120" s="31" t="s">
        <v>137</v>
      </c>
      <c r="D120" s="12"/>
      <c r="E120" s="49"/>
      <c r="F120" s="55">
        <v>4434.4202556199998</v>
      </c>
      <c r="G120" s="13">
        <v>0.99999999799999983</v>
      </c>
    </row>
    <row r="122" spans="1:7" ht="12.75" x14ac:dyDescent="0.2">
      <c r="B122" s="362"/>
      <c r="C122" s="362"/>
      <c r="D122" s="362"/>
      <c r="E122" s="362"/>
      <c r="F122" s="362"/>
    </row>
    <row r="123" spans="1:7" ht="12.75" x14ac:dyDescent="0.2">
      <c r="B123" s="362"/>
      <c r="C123" s="362"/>
      <c r="D123" s="362"/>
      <c r="E123" s="362"/>
      <c r="F123" s="362"/>
    </row>
    <row r="125" spans="1:7" ht="12.75" x14ac:dyDescent="0.2">
      <c r="B125" s="37" t="s">
        <v>139</v>
      </c>
      <c r="C125" s="38"/>
      <c r="D125" s="39"/>
    </row>
    <row r="126" spans="1:7" ht="12.75" x14ac:dyDescent="0.2">
      <c r="B126" s="40" t="s">
        <v>140</v>
      </c>
      <c r="C126" s="41"/>
      <c r="D126" s="65" t="s">
        <v>141</v>
      </c>
    </row>
    <row r="127" spans="1:7" ht="12.75" x14ac:dyDescent="0.2">
      <c r="B127" s="40" t="s">
        <v>142</v>
      </c>
      <c r="C127" s="41"/>
      <c r="D127" s="65" t="s">
        <v>141</v>
      </c>
    </row>
    <row r="128" spans="1:7" ht="12.75" x14ac:dyDescent="0.2">
      <c r="B128" s="42" t="s">
        <v>143</v>
      </c>
      <c r="C128" s="41"/>
      <c r="D128" s="43"/>
    </row>
    <row r="129" spans="2:4" ht="25.5" customHeight="1" x14ac:dyDescent="0.2">
      <c r="B129" s="43"/>
      <c r="C129" s="33" t="s">
        <v>144</v>
      </c>
      <c r="D129" s="34" t="s">
        <v>145</v>
      </c>
    </row>
    <row r="130" spans="2:4" ht="12.75" customHeight="1" x14ac:dyDescent="0.2">
      <c r="B130" s="60" t="s">
        <v>146</v>
      </c>
      <c r="C130" s="61" t="s">
        <v>147</v>
      </c>
      <c r="D130" s="61" t="s">
        <v>148</v>
      </c>
    </row>
    <row r="131" spans="2:4" ht="12.75" x14ac:dyDescent="0.2">
      <c r="B131" s="43" t="s">
        <v>149</v>
      </c>
      <c r="C131" s="44">
        <v>12.799799999999999</v>
      </c>
      <c r="D131" s="44">
        <v>14.4239</v>
      </c>
    </row>
    <row r="132" spans="2:4" ht="12.75" x14ac:dyDescent="0.2">
      <c r="B132" s="43" t="s">
        <v>150</v>
      </c>
      <c r="C132" s="44">
        <v>10.149800000000001</v>
      </c>
      <c r="D132" s="44">
        <v>11.4376</v>
      </c>
    </row>
    <row r="133" spans="2:4" ht="12.75" x14ac:dyDescent="0.2">
      <c r="B133" s="43" t="s">
        <v>151</v>
      </c>
      <c r="C133" s="44">
        <v>12.451499999999999</v>
      </c>
      <c r="D133" s="44">
        <v>14.0159</v>
      </c>
    </row>
    <row r="134" spans="2:4" ht="12.75" x14ac:dyDescent="0.2">
      <c r="B134" s="43" t="s">
        <v>152</v>
      </c>
      <c r="C134" s="44">
        <v>9.8490000000000002</v>
      </c>
      <c r="D134" s="44">
        <v>11.086499999999999</v>
      </c>
    </row>
    <row r="136" spans="2:4" ht="12.75" x14ac:dyDescent="0.2">
      <c r="B136" s="62" t="s">
        <v>153</v>
      </c>
      <c r="C136" s="45"/>
      <c r="D136" s="63" t="s">
        <v>141</v>
      </c>
    </row>
    <row r="137" spans="2:4" ht="24.75" customHeight="1" x14ac:dyDescent="0.2">
      <c r="B137" s="64"/>
      <c r="C137" s="64"/>
    </row>
    <row r="138" spans="2:4" ht="15" x14ac:dyDescent="0.25">
      <c r="B138" s="66"/>
      <c r="C138" s="68"/>
      <c r="D138"/>
    </row>
    <row r="140" spans="2:4" ht="12.75" x14ac:dyDescent="0.2">
      <c r="B140" s="42" t="s">
        <v>155</v>
      </c>
      <c r="C140" s="41"/>
      <c r="D140" s="67" t="s">
        <v>141</v>
      </c>
    </row>
    <row r="141" spans="2:4" ht="12.75" x14ac:dyDescent="0.2">
      <c r="B141" s="42" t="s">
        <v>156</v>
      </c>
      <c r="C141" s="41"/>
      <c r="D141" s="67" t="s">
        <v>141</v>
      </c>
    </row>
    <row r="142" spans="2:4" ht="12.75" x14ac:dyDescent="0.2">
      <c r="B142" s="42" t="s">
        <v>157</v>
      </c>
      <c r="C142" s="41"/>
      <c r="D142" s="46">
        <v>6.9143735760093528E-2</v>
      </c>
    </row>
    <row r="143" spans="2:4" ht="12.75" x14ac:dyDescent="0.2">
      <c r="B143" s="42" t="s">
        <v>158</v>
      </c>
      <c r="C143" s="41"/>
      <c r="D143" s="46" t="s">
        <v>141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484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454</v>
      </c>
      <c r="C7" s="11" t="s">
        <v>455</v>
      </c>
      <c r="D7" s="2" t="s">
        <v>187</v>
      </c>
      <c r="E7" s="47">
        <v>9756</v>
      </c>
      <c r="F7" s="53">
        <v>80.047979999999995</v>
      </c>
      <c r="G7" s="5">
        <v>3.7616572000000001E-2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11911</v>
      </c>
      <c r="F8" s="53">
        <v>70.977649</v>
      </c>
      <c r="G8" s="5">
        <v>3.3354192999999997E-2</v>
      </c>
    </row>
    <row r="9" spans="1:7" ht="12.75" x14ac:dyDescent="0.2">
      <c r="A9" s="6">
        <v>3</v>
      </c>
      <c r="B9" s="7" t="s">
        <v>473</v>
      </c>
      <c r="C9" s="11" t="s">
        <v>474</v>
      </c>
      <c r="D9" s="2" t="s">
        <v>174</v>
      </c>
      <c r="E9" s="47">
        <v>5808</v>
      </c>
      <c r="F9" s="53">
        <v>67.128863999999993</v>
      </c>
      <c r="G9" s="5">
        <v>3.1545551999999998E-2</v>
      </c>
    </row>
    <row r="10" spans="1:7" ht="25.5" x14ac:dyDescent="0.2">
      <c r="A10" s="6">
        <v>4</v>
      </c>
      <c r="B10" s="7" t="s">
        <v>170</v>
      </c>
      <c r="C10" s="11" t="s">
        <v>171</v>
      </c>
      <c r="D10" s="2" t="s">
        <v>22</v>
      </c>
      <c r="E10" s="47">
        <v>10854</v>
      </c>
      <c r="F10" s="53">
        <v>59.078322</v>
      </c>
      <c r="G10" s="5">
        <v>2.7762399E-2</v>
      </c>
    </row>
    <row r="11" spans="1:7" ht="12.75" x14ac:dyDescent="0.2">
      <c r="A11" s="6">
        <v>5</v>
      </c>
      <c r="B11" s="7" t="s">
        <v>71</v>
      </c>
      <c r="C11" s="11" t="s">
        <v>72</v>
      </c>
      <c r="D11" s="2" t="s">
        <v>13</v>
      </c>
      <c r="E11" s="47">
        <v>6502</v>
      </c>
      <c r="F11" s="53">
        <v>56.352834000000001</v>
      </c>
      <c r="G11" s="5">
        <v>2.6481622999999999E-2</v>
      </c>
    </row>
    <row r="12" spans="1:7" ht="25.5" x14ac:dyDescent="0.2">
      <c r="A12" s="6">
        <v>6</v>
      </c>
      <c r="B12" s="7" t="s">
        <v>106</v>
      </c>
      <c r="C12" s="11" t="s">
        <v>107</v>
      </c>
      <c r="D12" s="2" t="s">
        <v>22</v>
      </c>
      <c r="E12" s="47">
        <v>12939</v>
      </c>
      <c r="F12" s="53">
        <v>55.048975499999997</v>
      </c>
      <c r="G12" s="5">
        <v>2.5868907E-2</v>
      </c>
    </row>
    <row r="13" spans="1:7" ht="12.75" x14ac:dyDescent="0.2">
      <c r="A13" s="6">
        <v>7</v>
      </c>
      <c r="B13" s="7" t="s">
        <v>458</v>
      </c>
      <c r="C13" s="11" t="s">
        <v>459</v>
      </c>
      <c r="D13" s="2" t="s">
        <v>174</v>
      </c>
      <c r="E13" s="47">
        <v>10910</v>
      </c>
      <c r="F13" s="53">
        <v>54.986400000000003</v>
      </c>
      <c r="G13" s="5">
        <v>2.5839501000000001E-2</v>
      </c>
    </row>
    <row r="14" spans="1:7" ht="25.5" x14ac:dyDescent="0.2">
      <c r="A14" s="6">
        <v>8</v>
      </c>
      <c r="B14" s="7" t="s">
        <v>34</v>
      </c>
      <c r="C14" s="11" t="s">
        <v>35</v>
      </c>
      <c r="D14" s="2" t="s">
        <v>19</v>
      </c>
      <c r="E14" s="47">
        <v>48519</v>
      </c>
      <c r="F14" s="53">
        <v>54.753691500000002</v>
      </c>
      <c r="G14" s="5">
        <v>2.5730144999999999E-2</v>
      </c>
    </row>
    <row r="15" spans="1:7" ht="25.5" x14ac:dyDescent="0.2">
      <c r="A15" s="6">
        <v>9</v>
      </c>
      <c r="B15" s="7" t="s">
        <v>162</v>
      </c>
      <c r="C15" s="11" t="s">
        <v>163</v>
      </c>
      <c r="D15" s="2" t="s">
        <v>164</v>
      </c>
      <c r="E15" s="47">
        <v>7676</v>
      </c>
      <c r="F15" s="53">
        <v>54.315376000000001</v>
      </c>
      <c r="G15" s="5">
        <v>2.5524169999999999E-2</v>
      </c>
    </row>
    <row r="16" spans="1:7" ht="12.75" x14ac:dyDescent="0.2">
      <c r="A16" s="6">
        <v>10</v>
      </c>
      <c r="B16" s="7" t="s">
        <v>237</v>
      </c>
      <c r="C16" s="11" t="s">
        <v>238</v>
      </c>
      <c r="D16" s="2" t="s">
        <v>182</v>
      </c>
      <c r="E16" s="47">
        <v>14009</v>
      </c>
      <c r="F16" s="53">
        <v>53.682487999999999</v>
      </c>
      <c r="G16" s="5">
        <v>2.5226760000000001E-2</v>
      </c>
    </row>
    <row r="17" spans="1:7" ht="25.5" x14ac:dyDescent="0.2">
      <c r="A17" s="6">
        <v>11</v>
      </c>
      <c r="B17" s="7" t="s">
        <v>50</v>
      </c>
      <c r="C17" s="11" t="s">
        <v>51</v>
      </c>
      <c r="D17" s="2" t="s">
        <v>22</v>
      </c>
      <c r="E17" s="47">
        <v>7409</v>
      </c>
      <c r="F17" s="53">
        <v>50.918352499999997</v>
      </c>
      <c r="G17" s="5">
        <v>2.3927822000000001E-2</v>
      </c>
    </row>
    <row r="18" spans="1:7" ht="12.75" x14ac:dyDescent="0.2">
      <c r="A18" s="6">
        <v>12</v>
      </c>
      <c r="B18" s="7" t="s">
        <v>196</v>
      </c>
      <c r="C18" s="11" t="s">
        <v>197</v>
      </c>
      <c r="D18" s="2" t="s">
        <v>174</v>
      </c>
      <c r="E18" s="47">
        <v>4160</v>
      </c>
      <c r="F18" s="53">
        <v>49.555999999999997</v>
      </c>
      <c r="G18" s="5">
        <v>2.3287618E-2</v>
      </c>
    </row>
    <row r="19" spans="1:7" ht="12.75" x14ac:dyDescent="0.2">
      <c r="A19" s="6">
        <v>13</v>
      </c>
      <c r="B19" s="7" t="s">
        <v>456</v>
      </c>
      <c r="C19" s="11" t="s">
        <v>457</v>
      </c>
      <c r="D19" s="2" t="s">
        <v>317</v>
      </c>
      <c r="E19" s="47">
        <v>18886</v>
      </c>
      <c r="F19" s="53">
        <v>48.499248000000001</v>
      </c>
      <c r="G19" s="5">
        <v>2.2791024E-2</v>
      </c>
    </row>
    <row r="20" spans="1:7" ht="12.75" x14ac:dyDescent="0.2">
      <c r="A20" s="6">
        <v>14</v>
      </c>
      <c r="B20" s="7" t="s">
        <v>460</v>
      </c>
      <c r="C20" s="11" t="s">
        <v>461</v>
      </c>
      <c r="D20" s="2" t="s">
        <v>174</v>
      </c>
      <c r="E20" s="47">
        <v>35013</v>
      </c>
      <c r="F20" s="53">
        <v>47.932797000000001</v>
      </c>
      <c r="G20" s="5">
        <v>2.2524834000000001E-2</v>
      </c>
    </row>
    <row r="21" spans="1:7" ht="12.75" x14ac:dyDescent="0.2">
      <c r="A21" s="6">
        <v>15</v>
      </c>
      <c r="B21" s="7" t="s">
        <v>387</v>
      </c>
      <c r="C21" s="11" t="s">
        <v>388</v>
      </c>
      <c r="D21" s="2" t="s">
        <v>174</v>
      </c>
      <c r="E21" s="47">
        <v>50585</v>
      </c>
      <c r="F21" s="53">
        <v>47.600484999999999</v>
      </c>
      <c r="G21" s="5">
        <v>2.2368671999999999E-2</v>
      </c>
    </row>
    <row r="22" spans="1:7" ht="12.75" x14ac:dyDescent="0.2">
      <c r="A22" s="6">
        <v>16</v>
      </c>
      <c r="B22" s="7" t="s">
        <v>38</v>
      </c>
      <c r="C22" s="11" t="s">
        <v>39</v>
      </c>
      <c r="D22" s="2" t="s">
        <v>16</v>
      </c>
      <c r="E22" s="47">
        <v>1830</v>
      </c>
      <c r="F22" s="53">
        <v>42.435870000000001</v>
      </c>
      <c r="G22" s="5">
        <v>1.9941688999999999E-2</v>
      </c>
    </row>
    <row r="23" spans="1:7" ht="25.5" x14ac:dyDescent="0.2">
      <c r="A23" s="6">
        <v>17</v>
      </c>
      <c r="B23" s="7" t="s">
        <v>95</v>
      </c>
      <c r="C23" s="11" t="s">
        <v>96</v>
      </c>
      <c r="D23" s="2" t="s">
        <v>22</v>
      </c>
      <c r="E23" s="47">
        <v>3598</v>
      </c>
      <c r="F23" s="53">
        <v>41.709814999999999</v>
      </c>
      <c r="G23" s="5">
        <v>1.9600498000000001E-2</v>
      </c>
    </row>
    <row r="24" spans="1:7" ht="12.75" x14ac:dyDescent="0.2">
      <c r="A24" s="6">
        <v>18</v>
      </c>
      <c r="B24" s="7" t="s">
        <v>165</v>
      </c>
      <c r="C24" s="11" t="s">
        <v>166</v>
      </c>
      <c r="D24" s="2" t="s">
        <v>13</v>
      </c>
      <c r="E24" s="47">
        <v>22301</v>
      </c>
      <c r="F24" s="53">
        <v>40.487465499999999</v>
      </c>
      <c r="G24" s="5">
        <v>1.9026085000000002E-2</v>
      </c>
    </row>
    <row r="25" spans="1:7" ht="12.75" x14ac:dyDescent="0.2">
      <c r="A25" s="6">
        <v>19</v>
      </c>
      <c r="B25" s="7" t="s">
        <v>468</v>
      </c>
      <c r="C25" s="11" t="s">
        <v>469</v>
      </c>
      <c r="D25" s="2" t="s">
        <v>182</v>
      </c>
      <c r="E25" s="47">
        <v>30041</v>
      </c>
      <c r="F25" s="53">
        <v>38.812972000000002</v>
      </c>
      <c r="G25" s="5">
        <v>1.8239198000000002E-2</v>
      </c>
    </row>
    <row r="26" spans="1:7" ht="12.75" x14ac:dyDescent="0.2">
      <c r="A26" s="6">
        <v>20</v>
      </c>
      <c r="B26" s="7" t="s">
        <v>475</v>
      </c>
      <c r="C26" s="11" t="s">
        <v>476</v>
      </c>
      <c r="D26" s="2" t="s">
        <v>182</v>
      </c>
      <c r="E26" s="47">
        <v>9058</v>
      </c>
      <c r="F26" s="53">
        <v>38.433093999999997</v>
      </c>
      <c r="G26" s="5">
        <v>1.8060683000000001E-2</v>
      </c>
    </row>
    <row r="27" spans="1:7" ht="25.5" x14ac:dyDescent="0.2">
      <c r="A27" s="6">
        <v>21</v>
      </c>
      <c r="B27" s="7" t="s">
        <v>26</v>
      </c>
      <c r="C27" s="11" t="s">
        <v>27</v>
      </c>
      <c r="D27" s="2" t="s">
        <v>28</v>
      </c>
      <c r="E27" s="47">
        <v>7877</v>
      </c>
      <c r="F27" s="53">
        <v>37.080977500000003</v>
      </c>
      <c r="G27" s="5">
        <v>1.742529E-2</v>
      </c>
    </row>
    <row r="28" spans="1:7" ht="25.5" x14ac:dyDescent="0.2">
      <c r="A28" s="6">
        <v>22</v>
      </c>
      <c r="B28" s="7" t="s">
        <v>192</v>
      </c>
      <c r="C28" s="11" t="s">
        <v>193</v>
      </c>
      <c r="D28" s="2" t="s">
        <v>25</v>
      </c>
      <c r="E28" s="47">
        <v>3276</v>
      </c>
      <c r="F28" s="53">
        <v>35.112167999999997</v>
      </c>
      <c r="G28" s="5">
        <v>1.6500095999999999E-2</v>
      </c>
    </row>
    <row r="29" spans="1:7" ht="12.75" x14ac:dyDescent="0.2">
      <c r="A29" s="6">
        <v>23</v>
      </c>
      <c r="B29" s="7" t="s">
        <v>273</v>
      </c>
      <c r="C29" s="11" t="s">
        <v>274</v>
      </c>
      <c r="D29" s="2" t="s">
        <v>275</v>
      </c>
      <c r="E29" s="47">
        <v>4169</v>
      </c>
      <c r="F29" s="53">
        <v>34.717347500000002</v>
      </c>
      <c r="G29" s="5">
        <v>1.6314559999999999E-2</v>
      </c>
    </row>
    <row r="30" spans="1:7" ht="25.5" x14ac:dyDescent="0.2">
      <c r="A30" s="6">
        <v>24</v>
      </c>
      <c r="B30" s="7" t="s">
        <v>203</v>
      </c>
      <c r="C30" s="11" t="s">
        <v>204</v>
      </c>
      <c r="D30" s="2" t="s">
        <v>177</v>
      </c>
      <c r="E30" s="47">
        <v>10503</v>
      </c>
      <c r="F30" s="53">
        <v>34.596882000000001</v>
      </c>
      <c r="G30" s="5">
        <v>1.625795E-2</v>
      </c>
    </row>
    <row r="31" spans="1:7" ht="12.75" x14ac:dyDescent="0.2">
      <c r="A31" s="6">
        <v>25</v>
      </c>
      <c r="B31" s="7" t="s">
        <v>172</v>
      </c>
      <c r="C31" s="11" t="s">
        <v>173</v>
      </c>
      <c r="D31" s="2" t="s">
        <v>174</v>
      </c>
      <c r="E31" s="47">
        <v>9744</v>
      </c>
      <c r="F31" s="53">
        <v>33.889631999999999</v>
      </c>
      <c r="G31" s="5">
        <v>1.5925596E-2</v>
      </c>
    </row>
    <row r="32" spans="1:7" ht="12.75" x14ac:dyDescent="0.2">
      <c r="A32" s="6">
        <v>26</v>
      </c>
      <c r="B32" s="7" t="s">
        <v>420</v>
      </c>
      <c r="C32" s="11" t="s">
        <v>421</v>
      </c>
      <c r="D32" s="2" t="s">
        <v>211</v>
      </c>
      <c r="E32" s="47">
        <v>5202</v>
      </c>
      <c r="F32" s="53">
        <v>32.749191000000003</v>
      </c>
      <c r="G32" s="5">
        <v>1.5389674000000001E-2</v>
      </c>
    </row>
    <row r="33" spans="1:7" ht="25.5" x14ac:dyDescent="0.2">
      <c r="A33" s="6">
        <v>27</v>
      </c>
      <c r="B33" s="7" t="s">
        <v>61</v>
      </c>
      <c r="C33" s="11" t="s">
        <v>62</v>
      </c>
      <c r="D33" s="2" t="s">
        <v>63</v>
      </c>
      <c r="E33" s="47">
        <v>4749</v>
      </c>
      <c r="F33" s="53">
        <v>32.193471000000002</v>
      </c>
      <c r="G33" s="5">
        <v>1.5128526999999999E-2</v>
      </c>
    </row>
    <row r="34" spans="1:7" ht="12.75" x14ac:dyDescent="0.2">
      <c r="A34" s="6">
        <v>28</v>
      </c>
      <c r="B34" s="7" t="s">
        <v>257</v>
      </c>
      <c r="C34" s="11" t="s">
        <v>258</v>
      </c>
      <c r="D34" s="2" t="s">
        <v>211</v>
      </c>
      <c r="E34" s="47">
        <v>3500</v>
      </c>
      <c r="F34" s="53">
        <v>32.114249999999998</v>
      </c>
      <c r="G34" s="5">
        <v>1.5091299000000001E-2</v>
      </c>
    </row>
    <row r="35" spans="1:7" ht="25.5" x14ac:dyDescent="0.2">
      <c r="A35" s="6">
        <v>29</v>
      </c>
      <c r="B35" s="7" t="s">
        <v>90</v>
      </c>
      <c r="C35" s="11" t="s">
        <v>91</v>
      </c>
      <c r="D35" s="2" t="s">
        <v>22</v>
      </c>
      <c r="E35" s="47">
        <v>3287</v>
      </c>
      <c r="F35" s="53">
        <v>30.394888999999999</v>
      </c>
      <c r="G35" s="5">
        <v>1.4283328E-2</v>
      </c>
    </row>
    <row r="36" spans="1:7" ht="25.5" x14ac:dyDescent="0.2">
      <c r="A36" s="6">
        <v>30</v>
      </c>
      <c r="B36" s="7" t="s">
        <v>470</v>
      </c>
      <c r="C36" s="11" t="s">
        <v>471</v>
      </c>
      <c r="D36" s="2" t="s">
        <v>79</v>
      </c>
      <c r="E36" s="47">
        <v>9340</v>
      </c>
      <c r="F36" s="53">
        <v>30.33165</v>
      </c>
      <c r="G36" s="5">
        <v>1.425361E-2</v>
      </c>
    </row>
    <row r="37" spans="1:7" ht="25.5" x14ac:dyDescent="0.2">
      <c r="A37" s="6">
        <v>31</v>
      </c>
      <c r="B37" s="7" t="s">
        <v>194</v>
      </c>
      <c r="C37" s="11" t="s">
        <v>195</v>
      </c>
      <c r="D37" s="2" t="s">
        <v>44</v>
      </c>
      <c r="E37" s="47">
        <v>5488</v>
      </c>
      <c r="F37" s="53">
        <v>29.830024000000002</v>
      </c>
      <c r="G37" s="5">
        <v>1.4017883E-2</v>
      </c>
    </row>
    <row r="38" spans="1:7" ht="12.75" x14ac:dyDescent="0.2">
      <c r="A38" s="6">
        <v>32</v>
      </c>
      <c r="B38" s="7" t="s">
        <v>222</v>
      </c>
      <c r="C38" s="11" t="s">
        <v>223</v>
      </c>
      <c r="D38" s="2" t="s">
        <v>79</v>
      </c>
      <c r="E38" s="47">
        <v>28055</v>
      </c>
      <c r="F38" s="53">
        <v>28.770402499999999</v>
      </c>
      <c r="G38" s="5">
        <v>1.3519939999999999E-2</v>
      </c>
    </row>
    <row r="39" spans="1:7" ht="25.5" x14ac:dyDescent="0.2">
      <c r="A39" s="6">
        <v>33</v>
      </c>
      <c r="B39" s="7" t="s">
        <v>212</v>
      </c>
      <c r="C39" s="11" t="s">
        <v>213</v>
      </c>
      <c r="D39" s="2" t="s">
        <v>63</v>
      </c>
      <c r="E39" s="47">
        <v>5954</v>
      </c>
      <c r="F39" s="53">
        <v>28.445235</v>
      </c>
      <c r="G39" s="5">
        <v>1.3367136E-2</v>
      </c>
    </row>
    <row r="40" spans="1:7" ht="25.5" x14ac:dyDescent="0.2">
      <c r="A40" s="6">
        <v>34</v>
      </c>
      <c r="B40" s="7" t="s">
        <v>202</v>
      </c>
      <c r="C40" s="11" t="s">
        <v>859</v>
      </c>
      <c r="D40" s="2" t="s">
        <v>63</v>
      </c>
      <c r="E40" s="47">
        <v>1358</v>
      </c>
      <c r="F40" s="53">
        <v>28.000602000000001</v>
      </c>
      <c r="G40" s="5">
        <v>1.3158191E-2</v>
      </c>
    </row>
    <row r="41" spans="1:7" ht="12.75" x14ac:dyDescent="0.2">
      <c r="A41" s="6">
        <v>35</v>
      </c>
      <c r="B41" s="7" t="s">
        <v>185</v>
      </c>
      <c r="C41" s="11" t="s">
        <v>186</v>
      </c>
      <c r="D41" s="2" t="s">
        <v>187</v>
      </c>
      <c r="E41" s="47">
        <v>12368</v>
      </c>
      <c r="F41" s="53">
        <v>26.925135999999998</v>
      </c>
      <c r="G41" s="5">
        <v>1.2652803000000001E-2</v>
      </c>
    </row>
    <row r="42" spans="1:7" ht="12.75" x14ac:dyDescent="0.2">
      <c r="A42" s="6">
        <v>36</v>
      </c>
      <c r="B42" s="7" t="s">
        <v>180</v>
      </c>
      <c r="C42" s="11" t="s">
        <v>181</v>
      </c>
      <c r="D42" s="2" t="s">
        <v>182</v>
      </c>
      <c r="E42" s="47">
        <v>9510</v>
      </c>
      <c r="F42" s="53">
        <v>25.463024999999998</v>
      </c>
      <c r="G42" s="5">
        <v>1.1965719999999999E-2</v>
      </c>
    </row>
    <row r="43" spans="1:7" ht="25.5" x14ac:dyDescent="0.2">
      <c r="A43" s="6">
        <v>37</v>
      </c>
      <c r="B43" s="7" t="s">
        <v>183</v>
      </c>
      <c r="C43" s="11" t="s">
        <v>184</v>
      </c>
      <c r="D43" s="2" t="s">
        <v>63</v>
      </c>
      <c r="E43" s="47">
        <v>11698</v>
      </c>
      <c r="F43" s="53">
        <v>24.366934000000001</v>
      </c>
      <c r="G43" s="5">
        <v>1.1450639E-2</v>
      </c>
    </row>
    <row r="44" spans="1:7" ht="25.5" x14ac:dyDescent="0.2">
      <c r="A44" s="6">
        <v>38</v>
      </c>
      <c r="B44" s="7" t="s">
        <v>224</v>
      </c>
      <c r="C44" s="11" t="s">
        <v>225</v>
      </c>
      <c r="D44" s="2" t="s">
        <v>25</v>
      </c>
      <c r="E44" s="47">
        <v>19273</v>
      </c>
      <c r="F44" s="53">
        <v>22.481954500000001</v>
      </c>
      <c r="G44" s="5">
        <v>1.0564838999999999E-2</v>
      </c>
    </row>
    <row r="45" spans="1:7" ht="51" x14ac:dyDescent="0.2">
      <c r="A45" s="6">
        <v>39</v>
      </c>
      <c r="B45" s="7" t="s">
        <v>485</v>
      </c>
      <c r="C45" s="11" t="s">
        <v>486</v>
      </c>
      <c r="D45" s="2" t="s">
        <v>244</v>
      </c>
      <c r="E45" s="47">
        <v>27266</v>
      </c>
      <c r="F45" s="53">
        <v>21.990029</v>
      </c>
      <c r="G45" s="5">
        <v>1.0333670999999999E-2</v>
      </c>
    </row>
    <row r="46" spans="1:7" ht="25.5" x14ac:dyDescent="0.2">
      <c r="A46" s="6">
        <v>40</v>
      </c>
      <c r="B46" s="7" t="s">
        <v>478</v>
      </c>
      <c r="C46" s="11" t="s">
        <v>479</v>
      </c>
      <c r="D46" s="2" t="s">
        <v>44</v>
      </c>
      <c r="E46" s="47">
        <v>3651</v>
      </c>
      <c r="F46" s="53">
        <v>21.792819000000001</v>
      </c>
      <c r="G46" s="5">
        <v>1.0240997E-2</v>
      </c>
    </row>
    <row r="47" spans="1:7" ht="25.5" x14ac:dyDescent="0.2">
      <c r="A47" s="6">
        <v>41</v>
      </c>
      <c r="B47" s="7" t="s">
        <v>29</v>
      </c>
      <c r="C47" s="11" t="s">
        <v>30</v>
      </c>
      <c r="D47" s="2" t="s">
        <v>22</v>
      </c>
      <c r="E47" s="47">
        <v>3373</v>
      </c>
      <c r="F47" s="53">
        <v>19.807942499999999</v>
      </c>
      <c r="G47" s="5">
        <v>9.3082530000000007E-3</v>
      </c>
    </row>
    <row r="48" spans="1:7" ht="25.5" x14ac:dyDescent="0.2">
      <c r="A48" s="6">
        <v>42</v>
      </c>
      <c r="B48" s="7" t="s">
        <v>190</v>
      </c>
      <c r="C48" s="11" t="s">
        <v>191</v>
      </c>
      <c r="D48" s="2" t="s">
        <v>22</v>
      </c>
      <c r="E48" s="47">
        <v>5737</v>
      </c>
      <c r="F48" s="53">
        <v>19.732411500000001</v>
      </c>
      <c r="G48" s="5">
        <v>9.2727599999999997E-3</v>
      </c>
    </row>
    <row r="49" spans="1:7" ht="25.5" x14ac:dyDescent="0.2">
      <c r="A49" s="6">
        <v>43</v>
      </c>
      <c r="B49" s="7" t="s">
        <v>278</v>
      </c>
      <c r="C49" s="11" t="s">
        <v>279</v>
      </c>
      <c r="D49" s="2" t="s">
        <v>22</v>
      </c>
      <c r="E49" s="47">
        <v>3682</v>
      </c>
      <c r="F49" s="53">
        <v>19.260542000000001</v>
      </c>
      <c r="G49" s="5">
        <v>9.0510160000000003E-3</v>
      </c>
    </row>
    <row r="50" spans="1:7" ht="51" x14ac:dyDescent="0.2">
      <c r="A50" s="6">
        <v>44</v>
      </c>
      <c r="B50" s="7" t="s">
        <v>293</v>
      </c>
      <c r="C50" s="11" t="s">
        <v>294</v>
      </c>
      <c r="D50" s="2" t="s">
        <v>244</v>
      </c>
      <c r="E50" s="47">
        <v>40037</v>
      </c>
      <c r="F50" s="53">
        <v>18.4370385</v>
      </c>
      <c r="G50" s="5">
        <v>8.6640310000000009E-3</v>
      </c>
    </row>
    <row r="51" spans="1:7" ht="12.75" x14ac:dyDescent="0.2">
      <c r="A51" s="1"/>
      <c r="B51" s="2"/>
      <c r="C51" s="8" t="s">
        <v>108</v>
      </c>
      <c r="D51" s="12"/>
      <c r="E51" s="49"/>
      <c r="F51" s="55">
        <v>1721.2432325000002</v>
      </c>
      <c r="G51" s="13">
        <v>0.80885575400000009</v>
      </c>
    </row>
    <row r="52" spans="1:7" ht="12.75" x14ac:dyDescent="0.2">
      <c r="A52" s="6"/>
      <c r="B52" s="7"/>
      <c r="C52" s="14"/>
      <c r="D52" s="15"/>
      <c r="E52" s="47"/>
      <c r="F52" s="53"/>
      <c r="G52" s="5"/>
    </row>
    <row r="53" spans="1:7" ht="12.75" x14ac:dyDescent="0.2">
      <c r="A53" s="1"/>
      <c r="B53" s="2"/>
      <c r="C53" s="8" t="s">
        <v>109</v>
      </c>
      <c r="D53" s="9"/>
      <c r="E53" s="48"/>
      <c r="F53" s="54"/>
      <c r="G53" s="10"/>
    </row>
    <row r="54" spans="1:7" ht="12.75" x14ac:dyDescent="0.2">
      <c r="A54" s="1"/>
      <c r="B54" s="2"/>
      <c r="C54" s="8" t="s">
        <v>108</v>
      </c>
      <c r="D54" s="12"/>
      <c r="E54" s="49"/>
      <c r="F54" s="55">
        <v>0</v>
      </c>
      <c r="G54" s="13">
        <v>0</v>
      </c>
    </row>
    <row r="55" spans="1:7" ht="12.75" x14ac:dyDescent="0.2">
      <c r="A55" s="6"/>
      <c r="B55" s="7"/>
      <c r="C55" s="14"/>
      <c r="D55" s="15"/>
      <c r="E55" s="47"/>
      <c r="F55" s="53"/>
      <c r="G55" s="5"/>
    </row>
    <row r="56" spans="1:7" ht="12.75" x14ac:dyDescent="0.2">
      <c r="A56" s="16"/>
      <c r="B56" s="17"/>
      <c r="C56" s="8" t="s">
        <v>110</v>
      </c>
      <c r="D56" s="9"/>
      <c r="E56" s="48"/>
      <c r="F56" s="54"/>
      <c r="G56" s="10"/>
    </row>
    <row r="57" spans="1:7" ht="12.75" x14ac:dyDescent="0.2">
      <c r="A57" s="18"/>
      <c r="B57" s="19"/>
      <c r="C57" s="8" t="s">
        <v>108</v>
      </c>
      <c r="D57" s="20"/>
      <c r="E57" s="50"/>
      <c r="F57" s="56">
        <v>0</v>
      </c>
      <c r="G57" s="21">
        <v>0</v>
      </c>
    </row>
    <row r="58" spans="1:7" ht="12.75" x14ac:dyDescent="0.2">
      <c r="A58" s="18"/>
      <c r="B58" s="19"/>
      <c r="C58" s="14"/>
      <c r="D58" s="22"/>
      <c r="E58" s="51"/>
      <c r="F58" s="57"/>
      <c r="G58" s="23"/>
    </row>
    <row r="59" spans="1:7" ht="12.75" x14ac:dyDescent="0.2">
      <c r="A59" s="1"/>
      <c r="B59" s="2"/>
      <c r="C59" s="8" t="s">
        <v>112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1"/>
      <c r="B61" s="2"/>
      <c r="C61" s="14"/>
      <c r="D61" s="4"/>
      <c r="E61" s="47"/>
      <c r="F61" s="53"/>
      <c r="G61" s="5"/>
    </row>
    <row r="62" spans="1:7" ht="12.75" x14ac:dyDescent="0.2">
      <c r="A62" s="1"/>
      <c r="B62" s="2"/>
      <c r="C62" s="8" t="s">
        <v>113</v>
      </c>
      <c r="D62" s="9"/>
      <c r="E62" s="48"/>
      <c r="F62" s="54"/>
      <c r="G62" s="10"/>
    </row>
    <row r="63" spans="1:7" ht="12.75" x14ac:dyDescent="0.2">
      <c r="A63" s="1"/>
      <c r="B63" s="2"/>
      <c r="C63" s="8" t="s">
        <v>108</v>
      </c>
      <c r="D63" s="12"/>
      <c r="E63" s="49"/>
      <c r="F63" s="55">
        <v>0</v>
      </c>
      <c r="G63" s="13">
        <v>0</v>
      </c>
    </row>
    <row r="64" spans="1:7" ht="12.75" x14ac:dyDescent="0.2">
      <c r="A64" s="1"/>
      <c r="B64" s="2"/>
      <c r="C64" s="14"/>
      <c r="D64" s="4"/>
      <c r="E64" s="47"/>
      <c r="F64" s="53"/>
      <c r="G64" s="5"/>
    </row>
    <row r="65" spans="1:7" ht="12.75" x14ac:dyDescent="0.2">
      <c r="A65" s="1"/>
      <c r="B65" s="2"/>
      <c r="C65" s="8" t="s">
        <v>114</v>
      </c>
      <c r="D65" s="9"/>
      <c r="E65" s="48"/>
      <c r="F65" s="54"/>
      <c r="G65" s="10"/>
    </row>
    <row r="66" spans="1:7" ht="12.75" x14ac:dyDescent="0.2">
      <c r="A66" s="1"/>
      <c r="B66" s="2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1"/>
      <c r="B67" s="2"/>
      <c r="C67" s="14"/>
      <c r="D67" s="4"/>
      <c r="E67" s="47"/>
      <c r="F67" s="53"/>
      <c r="G67" s="5"/>
    </row>
    <row r="68" spans="1:7" ht="25.5" x14ac:dyDescent="0.2">
      <c r="A68" s="6"/>
      <c r="B68" s="7"/>
      <c r="C68" s="24" t="s">
        <v>115</v>
      </c>
      <c r="D68" s="25"/>
      <c r="E68" s="49"/>
      <c r="F68" s="55">
        <v>1721.2432325000002</v>
      </c>
      <c r="G68" s="13">
        <v>0.80885575400000009</v>
      </c>
    </row>
    <row r="69" spans="1:7" ht="12.75" x14ac:dyDescent="0.2">
      <c r="A69" s="1"/>
      <c r="B69" s="2"/>
      <c r="C69" s="11"/>
      <c r="D69" s="4"/>
      <c r="E69" s="47"/>
      <c r="F69" s="53"/>
      <c r="G69" s="5"/>
    </row>
    <row r="70" spans="1:7" ht="12.75" x14ac:dyDescent="0.2">
      <c r="A70" s="1"/>
      <c r="B70" s="2"/>
      <c r="C70" s="3" t="s">
        <v>116</v>
      </c>
      <c r="D70" s="4"/>
      <c r="E70" s="47"/>
      <c r="F70" s="53"/>
      <c r="G70" s="5"/>
    </row>
    <row r="71" spans="1:7" ht="25.5" x14ac:dyDescent="0.2">
      <c r="A71" s="1"/>
      <c r="B71" s="2"/>
      <c r="C71" s="8" t="s">
        <v>10</v>
      </c>
      <c r="D71" s="9"/>
      <c r="E71" s="48"/>
      <c r="F71" s="54"/>
      <c r="G71" s="10"/>
    </row>
    <row r="72" spans="1:7" ht="12.75" x14ac:dyDescent="0.2">
      <c r="A72" s="6"/>
      <c r="B72" s="7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4"/>
      <c r="D73" s="4"/>
      <c r="E73" s="47"/>
      <c r="F73" s="53"/>
      <c r="G73" s="5"/>
    </row>
    <row r="74" spans="1:7" ht="12.75" x14ac:dyDescent="0.2">
      <c r="A74" s="1"/>
      <c r="B74" s="26"/>
      <c r="C74" s="8" t="s">
        <v>117</v>
      </c>
      <c r="D74" s="9"/>
      <c r="E74" s="48"/>
      <c r="F74" s="54"/>
      <c r="G74" s="10"/>
    </row>
    <row r="75" spans="1:7" ht="12.75" x14ac:dyDescent="0.2">
      <c r="A75" s="6"/>
      <c r="B75" s="7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6"/>
      <c r="B76" s="7"/>
      <c r="C76" s="14"/>
      <c r="D76" s="4"/>
      <c r="E76" s="47"/>
      <c r="F76" s="59"/>
      <c r="G76" s="28"/>
    </row>
    <row r="77" spans="1:7" ht="12.75" x14ac:dyDescent="0.2">
      <c r="A77" s="1"/>
      <c r="B77" s="2"/>
      <c r="C77" s="8" t="s">
        <v>118</v>
      </c>
      <c r="D77" s="9"/>
      <c r="E77" s="48"/>
      <c r="F77" s="54"/>
      <c r="G77" s="10"/>
    </row>
    <row r="78" spans="1:7" ht="12.75" x14ac:dyDescent="0.2">
      <c r="A78" s="6"/>
      <c r="B78" s="7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25.5" x14ac:dyDescent="0.2">
      <c r="A80" s="1"/>
      <c r="B80" s="26"/>
      <c r="C80" s="8" t="s">
        <v>119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4"/>
      <c r="E82" s="47"/>
      <c r="F82" s="53"/>
      <c r="G82" s="5"/>
    </row>
    <row r="83" spans="1:7" ht="12.75" x14ac:dyDescent="0.2">
      <c r="A83" s="6"/>
      <c r="B83" s="7"/>
      <c r="C83" s="29" t="s">
        <v>120</v>
      </c>
      <c r="D83" s="25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1"/>
      <c r="D84" s="4"/>
      <c r="E84" s="47"/>
      <c r="F84" s="53"/>
      <c r="G84" s="5"/>
    </row>
    <row r="85" spans="1:7" ht="12.75" x14ac:dyDescent="0.2">
      <c r="A85" s="1"/>
      <c r="B85" s="2"/>
      <c r="C85" s="3" t="s">
        <v>121</v>
      </c>
      <c r="D85" s="4"/>
      <c r="E85" s="47"/>
      <c r="F85" s="53"/>
      <c r="G85" s="5"/>
    </row>
    <row r="86" spans="1:7" ht="12.75" x14ac:dyDescent="0.2">
      <c r="A86" s="6"/>
      <c r="B86" s="7"/>
      <c r="C86" s="8" t="s">
        <v>122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25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7"/>
      <c r="E88" s="47"/>
      <c r="F88" s="53"/>
      <c r="G88" s="5"/>
    </row>
    <row r="89" spans="1:7" ht="12.75" x14ac:dyDescent="0.2">
      <c r="A89" s="6"/>
      <c r="B89" s="7"/>
      <c r="C89" s="8" t="s">
        <v>123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7"/>
      <c r="E91" s="47"/>
      <c r="F91" s="53"/>
      <c r="G91" s="5"/>
    </row>
    <row r="92" spans="1:7" ht="12.75" x14ac:dyDescent="0.2">
      <c r="A92" s="6"/>
      <c r="B92" s="7"/>
      <c r="C92" s="8" t="s">
        <v>124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25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12.75" x14ac:dyDescent="0.2">
      <c r="A95" s="6"/>
      <c r="B95" s="7"/>
      <c r="C95" s="8" t="s">
        <v>125</v>
      </c>
      <c r="D95" s="9"/>
      <c r="E95" s="48"/>
      <c r="F95" s="54"/>
      <c r="G95" s="10"/>
    </row>
    <row r="96" spans="1:7" ht="12.75" x14ac:dyDescent="0.2">
      <c r="A96" s="6">
        <v>1</v>
      </c>
      <c r="B96" s="7"/>
      <c r="C96" s="11" t="s">
        <v>126</v>
      </c>
      <c r="D96" s="15"/>
      <c r="E96" s="47"/>
      <c r="F96" s="53">
        <v>338.78429190000003</v>
      </c>
      <c r="G96" s="5">
        <v>0.15920331200000001</v>
      </c>
    </row>
    <row r="97" spans="1:7" ht="12.75" x14ac:dyDescent="0.2">
      <c r="A97" s="6"/>
      <c r="B97" s="7"/>
      <c r="C97" s="8" t="s">
        <v>108</v>
      </c>
      <c r="D97" s="25"/>
      <c r="E97" s="49"/>
      <c r="F97" s="55">
        <v>338.78429190000003</v>
      </c>
      <c r="G97" s="13">
        <v>0.15920331200000001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25.5" x14ac:dyDescent="0.2">
      <c r="A99" s="6"/>
      <c r="B99" s="7"/>
      <c r="C99" s="24" t="s">
        <v>127</v>
      </c>
      <c r="D99" s="25"/>
      <c r="E99" s="49"/>
      <c r="F99" s="55">
        <v>338.78429190000003</v>
      </c>
      <c r="G99" s="13">
        <v>0.15920331200000001</v>
      </c>
    </row>
    <row r="100" spans="1:7" ht="12.75" x14ac:dyDescent="0.2">
      <c r="A100" s="6"/>
      <c r="B100" s="7"/>
      <c r="C100" s="30"/>
      <c r="D100" s="7"/>
      <c r="E100" s="47"/>
      <c r="F100" s="53"/>
      <c r="G100" s="5"/>
    </row>
    <row r="101" spans="1:7" ht="12.75" x14ac:dyDescent="0.2">
      <c r="A101" s="1"/>
      <c r="B101" s="2"/>
      <c r="C101" s="3" t="s">
        <v>128</v>
      </c>
      <c r="D101" s="4"/>
      <c r="E101" s="47"/>
      <c r="F101" s="53"/>
      <c r="G101" s="5"/>
    </row>
    <row r="102" spans="1:7" ht="25.5" x14ac:dyDescent="0.2">
      <c r="A102" s="6"/>
      <c r="B102" s="7"/>
      <c r="C102" s="8" t="s">
        <v>129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1"/>
      <c r="B105" s="2"/>
      <c r="C105" s="3" t="s">
        <v>132</v>
      </c>
      <c r="D105" s="4"/>
      <c r="E105" s="47"/>
      <c r="F105" s="53"/>
      <c r="G105" s="5"/>
    </row>
    <row r="106" spans="1:7" ht="25.5" x14ac:dyDescent="0.2">
      <c r="A106" s="6"/>
      <c r="B106" s="7"/>
      <c r="C106" s="8" t="s">
        <v>133</v>
      </c>
      <c r="D106" s="9"/>
      <c r="E106" s="48"/>
      <c r="F106" s="54"/>
      <c r="G106" s="10"/>
    </row>
    <row r="107" spans="1:7" ht="12.75" x14ac:dyDescent="0.2">
      <c r="A107" s="6"/>
      <c r="B107" s="7"/>
      <c r="C107" s="8" t="s">
        <v>108</v>
      </c>
      <c r="D107" s="25"/>
      <c r="E107" s="49"/>
      <c r="F107" s="55">
        <v>0</v>
      </c>
      <c r="G107" s="13">
        <v>0</v>
      </c>
    </row>
    <row r="108" spans="1:7" ht="12.75" x14ac:dyDescent="0.2">
      <c r="A108" s="6"/>
      <c r="B108" s="7"/>
      <c r="C108" s="14"/>
      <c r="D108" s="7"/>
      <c r="E108" s="47"/>
      <c r="F108" s="53"/>
      <c r="G108" s="5"/>
    </row>
    <row r="109" spans="1:7" ht="25.5" x14ac:dyDescent="0.2">
      <c r="A109" s="6"/>
      <c r="B109" s="7"/>
      <c r="C109" s="8" t="s">
        <v>134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9"/>
      <c r="G111" s="28"/>
    </row>
    <row r="112" spans="1:7" ht="25.5" x14ac:dyDescent="0.2">
      <c r="A112" s="6"/>
      <c r="B112" s="7"/>
      <c r="C112" s="30" t="s">
        <v>136</v>
      </c>
      <c r="D112" s="7"/>
      <c r="E112" s="47"/>
      <c r="F112" s="59">
        <v>67.970237409999996</v>
      </c>
      <c r="G112" s="28">
        <v>3.1940934999999997E-2</v>
      </c>
    </row>
    <row r="113" spans="1:7" ht="12.75" x14ac:dyDescent="0.2">
      <c r="A113" s="6"/>
      <c r="B113" s="7"/>
      <c r="C113" s="31" t="s">
        <v>137</v>
      </c>
      <c r="D113" s="12"/>
      <c r="E113" s="49"/>
      <c r="F113" s="55">
        <v>2127.9977618100006</v>
      </c>
      <c r="G113" s="13">
        <v>1.0000000010000001</v>
      </c>
    </row>
    <row r="115" spans="1:7" ht="12.75" x14ac:dyDescent="0.2">
      <c r="B115" s="362"/>
      <c r="C115" s="362"/>
      <c r="D115" s="362"/>
      <c r="E115" s="362"/>
      <c r="F115" s="362"/>
    </row>
    <row r="116" spans="1:7" ht="12.75" x14ac:dyDescent="0.2">
      <c r="B116" s="362"/>
      <c r="C116" s="362"/>
      <c r="D116" s="362"/>
      <c r="E116" s="362"/>
      <c r="F116" s="362"/>
    </row>
    <row r="118" spans="1:7" ht="12.75" x14ac:dyDescent="0.2">
      <c r="B118" s="37" t="s">
        <v>139</v>
      </c>
      <c r="C118" s="38"/>
      <c r="D118" s="39"/>
    </row>
    <row r="119" spans="1:7" ht="12.75" x14ac:dyDescent="0.2">
      <c r="B119" s="40" t="s">
        <v>140</v>
      </c>
      <c r="C119" s="41"/>
      <c r="D119" s="65" t="s">
        <v>141</v>
      </c>
    </row>
    <row r="120" spans="1:7" ht="12.75" x14ac:dyDescent="0.2">
      <c r="B120" s="40" t="s">
        <v>142</v>
      </c>
      <c r="C120" s="41"/>
      <c r="D120" s="65" t="s">
        <v>141</v>
      </c>
    </row>
    <row r="121" spans="1:7" ht="12.75" x14ac:dyDescent="0.2">
      <c r="B121" s="42" t="s">
        <v>143</v>
      </c>
      <c r="C121" s="41"/>
      <c r="D121" s="43"/>
    </row>
    <row r="122" spans="1:7" ht="25.5" customHeight="1" x14ac:dyDescent="0.2">
      <c r="B122" s="43"/>
      <c r="C122" s="33" t="s">
        <v>144</v>
      </c>
      <c r="D122" s="34" t="s">
        <v>145</v>
      </c>
    </row>
    <row r="123" spans="1:7" ht="12.75" customHeight="1" x14ac:dyDescent="0.2">
      <c r="B123" s="60" t="s">
        <v>146</v>
      </c>
      <c r="C123" s="61" t="s">
        <v>147</v>
      </c>
      <c r="D123" s="61" t="s">
        <v>148</v>
      </c>
    </row>
    <row r="124" spans="1:7" ht="12.75" x14ac:dyDescent="0.2">
      <c r="B124" s="43" t="s">
        <v>149</v>
      </c>
      <c r="C124" s="44">
        <v>10.211</v>
      </c>
      <c r="D124" s="44">
        <v>11.2096</v>
      </c>
    </row>
    <row r="125" spans="1:7" ht="12.75" x14ac:dyDescent="0.2">
      <c r="B125" s="43" t="s">
        <v>150</v>
      </c>
      <c r="C125" s="44">
        <v>10.211</v>
      </c>
      <c r="D125" s="44">
        <v>11.2096</v>
      </c>
    </row>
    <row r="126" spans="1:7" ht="12.75" x14ac:dyDescent="0.2">
      <c r="B126" s="43" t="s">
        <v>151</v>
      </c>
      <c r="C126" s="44">
        <v>10.1853</v>
      </c>
      <c r="D126" s="44">
        <v>11.176399999999999</v>
      </c>
    </row>
    <row r="127" spans="1:7" ht="12.75" x14ac:dyDescent="0.2">
      <c r="B127" s="43" t="s">
        <v>152</v>
      </c>
      <c r="C127" s="44">
        <v>10.1853</v>
      </c>
      <c r="D127" s="44">
        <v>11.176399999999999</v>
      </c>
    </row>
    <row r="129" spans="2:4" ht="12.75" x14ac:dyDescent="0.2">
      <c r="B129" s="62" t="s">
        <v>153</v>
      </c>
      <c r="C129" s="45"/>
      <c r="D129" s="63" t="s">
        <v>141</v>
      </c>
    </row>
    <row r="130" spans="2:4" ht="24.75" customHeight="1" x14ac:dyDescent="0.2">
      <c r="B130" s="64"/>
      <c r="C130" s="64"/>
    </row>
    <row r="131" spans="2:4" ht="15" x14ac:dyDescent="0.25">
      <c r="B131" s="66"/>
      <c r="C131" s="68"/>
      <c r="D131"/>
    </row>
    <row r="133" spans="2:4" ht="12.75" x14ac:dyDescent="0.2">
      <c r="B133" s="42" t="s">
        <v>155</v>
      </c>
      <c r="C133" s="41"/>
      <c r="D133" s="67" t="s">
        <v>141</v>
      </c>
    </row>
    <row r="134" spans="2:4" ht="12.75" x14ac:dyDescent="0.2">
      <c r="B134" s="42" t="s">
        <v>156</v>
      </c>
      <c r="C134" s="41"/>
      <c r="D134" s="67" t="s">
        <v>141</v>
      </c>
    </row>
    <row r="135" spans="2:4" ht="12.75" x14ac:dyDescent="0.2">
      <c r="B135" s="42" t="s">
        <v>157</v>
      </c>
      <c r="C135" s="41"/>
      <c r="D135" s="46">
        <v>3.1117711615441458E-2</v>
      </c>
    </row>
    <row r="136" spans="2:4" ht="12.75" x14ac:dyDescent="0.2">
      <c r="B136" s="42" t="s">
        <v>158</v>
      </c>
      <c r="C136" s="41"/>
      <c r="D136" s="46" t="s">
        <v>141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487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162</v>
      </c>
      <c r="C7" s="11" t="s">
        <v>163</v>
      </c>
      <c r="D7" s="2" t="s">
        <v>164</v>
      </c>
      <c r="E7" s="47">
        <v>36575</v>
      </c>
      <c r="F7" s="53">
        <v>258.80470000000003</v>
      </c>
      <c r="G7" s="5">
        <v>3.6136656000000003E-2</v>
      </c>
    </row>
    <row r="8" spans="1:7" ht="12.75" x14ac:dyDescent="0.2">
      <c r="A8" s="6">
        <v>2</v>
      </c>
      <c r="B8" s="7" t="s">
        <v>458</v>
      </c>
      <c r="C8" s="11" t="s">
        <v>459</v>
      </c>
      <c r="D8" s="2" t="s">
        <v>174</v>
      </c>
      <c r="E8" s="47">
        <v>50450</v>
      </c>
      <c r="F8" s="53">
        <v>254.268</v>
      </c>
      <c r="G8" s="5">
        <v>3.5503200999999998E-2</v>
      </c>
    </row>
    <row r="9" spans="1:7" ht="12.75" x14ac:dyDescent="0.2">
      <c r="A9" s="6">
        <v>3</v>
      </c>
      <c r="B9" s="7" t="s">
        <v>165</v>
      </c>
      <c r="C9" s="11" t="s">
        <v>166</v>
      </c>
      <c r="D9" s="2" t="s">
        <v>13</v>
      </c>
      <c r="E9" s="47">
        <v>135147</v>
      </c>
      <c r="F9" s="53">
        <v>245.35937849999999</v>
      </c>
      <c r="G9" s="5">
        <v>3.4259299E-2</v>
      </c>
    </row>
    <row r="10" spans="1:7" ht="25.5" x14ac:dyDescent="0.2">
      <c r="A10" s="6">
        <v>4</v>
      </c>
      <c r="B10" s="7" t="s">
        <v>20</v>
      </c>
      <c r="C10" s="11" t="s">
        <v>21</v>
      </c>
      <c r="D10" s="2" t="s">
        <v>22</v>
      </c>
      <c r="E10" s="47">
        <v>39090</v>
      </c>
      <c r="F10" s="53">
        <v>232.93731</v>
      </c>
      <c r="G10" s="5">
        <v>3.2524816999999998E-2</v>
      </c>
    </row>
    <row r="11" spans="1:7" ht="25.5" x14ac:dyDescent="0.2">
      <c r="A11" s="6">
        <v>5</v>
      </c>
      <c r="B11" s="7" t="s">
        <v>50</v>
      </c>
      <c r="C11" s="11" t="s">
        <v>51</v>
      </c>
      <c r="D11" s="2" t="s">
        <v>22</v>
      </c>
      <c r="E11" s="47">
        <v>33425</v>
      </c>
      <c r="F11" s="53">
        <v>229.7133125</v>
      </c>
      <c r="G11" s="5">
        <v>3.2074653000000002E-2</v>
      </c>
    </row>
    <row r="12" spans="1:7" ht="12.75" x14ac:dyDescent="0.2">
      <c r="A12" s="6">
        <v>6</v>
      </c>
      <c r="B12" s="7" t="s">
        <v>180</v>
      </c>
      <c r="C12" s="11" t="s">
        <v>181</v>
      </c>
      <c r="D12" s="2" t="s">
        <v>182</v>
      </c>
      <c r="E12" s="47">
        <v>77400</v>
      </c>
      <c r="F12" s="53">
        <v>207.23849999999999</v>
      </c>
      <c r="G12" s="5">
        <v>2.8936515999999999E-2</v>
      </c>
    </row>
    <row r="13" spans="1:7" ht="12.75" x14ac:dyDescent="0.2">
      <c r="A13" s="6">
        <v>7</v>
      </c>
      <c r="B13" s="7" t="s">
        <v>75</v>
      </c>
      <c r="C13" s="11" t="s">
        <v>76</v>
      </c>
      <c r="D13" s="2" t="s">
        <v>60</v>
      </c>
      <c r="E13" s="47">
        <v>154000</v>
      </c>
      <c r="F13" s="53">
        <v>202.74100000000001</v>
      </c>
      <c r="G13" s="5">
        <v>2.8308534999999999E-2</v>
      </c>
    </row>
    <row r="14" spans="1:7" ht="25.5" x14ac:dyDescent="0.2">
      <c r="A14" s="6">
        <v>8</v>
      </c>
      <c r="B14" s="7" t="s">
        <v>202</v>
      </c>
      <c r="C14" s="11" t="s">
        <v>859</v>
      </c>
      <c r="D14" s="2" t="s">
        <v>63</v>
      </c>
      <c r="E14" s="47">
        <v>9500</v>
      </c>
      <c r="F14" s="53">
        <v>195.88050000000001</v>
      </c>
      <c r="G14" s="5">
        <v>2.7350610000000001E-2</v>
      </c>
    </row>
    <row r="15" spans="1:7" ht="25.5" x14ac:dyDescent="0.2">
      <c r="A15" s="6">
        <v>9</v>
      </c>
      <c r="B15" s="7" t="s">
        <v>192</v>
      </c>
      <c r="C15" s="11" t="s">
        <v>193</v>
      </c>
      <c r="D15" s="2" t="s">
        <v>25</v>
      </c>
      <c r="E15" s="47">
        <v>18168</v>
      </c>
      <c r="F15" s="53">
        <v>194.72462400000001</v>
      </c>
      <c r="G15" s="5">
        <v>2.7189215999999999E-2</v>
      </c>
    </row>
    <row r="16" spans="1:7" ht="25.5" x14ac:dyDescent="0.2">
      <c r="A16" s="6">
        <v>10</v>
      </c>
      <c r="B16" s="7" t="s">
        <v>414</v>
      </c>
      <c r="C16" s="11" t="s">
        <v>415</v>
      </c>
      <c r="D16" s="2" t="s">
        <v>63</v>
      </c>
      <c r="E16" s="47">
        <v>82596</v>
      </c>
      <c r="F16" s="53">
        <v>187.65811199999999</v>
      </c>
      <c r="G16" s="5">
        <v>2.6202525000000001E-2</v>
      </c>
    </row>
    <row r="17" spans="1:7" ht="25.5" x14ac:dyDescent="0.2">
      <c r="A17" s="6">
        <v>11</v>
      </c>
      <c r="B17" s="7" t="s">
        <v>452</v>
      </c>
      <c r="C17" s="11" t="s">
        <v>453</v>
      </c>
      <c r="D17" s="2" t="s">
        <v>63</v>
      </c>
      <c r="E17" s="47">
        <v>120000</v>
      </c>
      <c r="F17" s="53">
        <v>182.94</v>
      </c>
      <c r="G17" s="5">
        <v>2.5543739999999999E-2</v>
      </c>
    </row>
    <row r="18" spans="1:7" ht="12.75" x14ac:dyDescent="0.2">
      <c r="A18" s="6">
        <v>12</v>
      </c>
      <c r="B18" s="7" t="s">
        <v>488</v>
      </c>
      <c r="C18" s="11" t="s">
        <v>489</v>
      </c>
      <c r="D18" s="2" t="s">
        <v>256</v>
      </c>
      <c r="E18" s="47">
        <v>105000</v>
      </c>
      <c r="F18" s="53">
        <v>182.33250000000001</v>
      </c>
      <c r="G18" s="5">
        <v>2.5458914999999999E-2</v>
      </c>
    </row>
    <row r="19" spans="1:7" ht="25.5" x14ac:dyDescent="0.2">
      <c r="A19" s="6">
        <v>13</v>
      </c>
      <c r="B19" s="7" t="s">
        <v>490</v>
      </c>
      <c r="C19" s="11" t="s">
        <v>491</v>
      </c>
      <c r="D19" s="2" t="s">
        <v>33</v>
      </c>
      <c r="E19" s="47">
        <v>108924</v>
      </c>
      <c r="F19" s="53">
        <v>181.24953600000001</v>
      </c>
      <c r="G19" s="5">
        <v>2.5307702000000001E-2</v>
      </c>
    </row>
    <row r="20" spans="1:7" ht="25.5" x14ac:dyDescent="0.2">
      <c r="A20" s="6">
        <v>14</v>
      </c>
      <c r="B20" s="7" t="s">
        <v>470</v>
      </c>
      <c r="C20" s="11" t="s">
        <v>471</v>
      </c>
      <c r="D20" s="2" t="s">
        <v>79</v>
      </c>
      <c r="E20" s="47">
        <v>53500</v>
      </c>
      <c r="F20" s="53">
        <v>173.74125000000001</v>
      </c>
      <c r="G20" s="5">
        <v>2.4259327000000001E-2</v>
      </c>
    </row>
    <row r="21" spans="1:7" ht="25.5" x14ac:dyDescent="0.2">
      <c r="A21" s="6">
        <v>15</v>
      </c>
      <c r="B21" s="7" t="s">
        <v>90</v>
      </c>
      <c r="C21" s="11" t="s">
        <v>91</v>
      </c>
      <c r="D21" s="2" t="s">
        <v>22</v>
      </c>
      <c r="E21" s="47">
        <v>18100</v>
      </c>
      <c r="F21" s="53">
        <v>167.3707</v>
      </c>
      <c r="G21" s="5">
        <v>2.3369813E-2</v>
      </c>
    </row>
    <row r="22" spans="1:7" ht="25.5" x14ac:dyDescent="0.2">
      <c r="A22" s="6">
        <v>16</v>
      </c>
      <c r="B22" s="7" t="s">
        <v>311</v>
      </c>
      <c r="C22" s="11" t="s">
        <v>312</v>
      </c>
      <c r="D22" s="2" t="s">
        <v>22</v>
      </c>
      <c r="E22" s="47">
        <v>22202</v>
      </c>
      <c r="F22" s="53">
        <v>165.62692000000001</v>
      </c>
      <c r="G22" s="5">
        <v>2.3126331E-2</v>
      </c>
    </row>
    <row r="23" spans="1:7" ht="25.5" x14ac:dyDescent="0.2">
      <c r="A23" s="6">
        <v>17</v>
      </c>
      <c r="B23" s="7" t="s">
        <v>478</v>
      </c>
      <c r="C23" s="11" t="s">
        <v>479</v>
      </c>
      <c r="D23" s="2" t="s">
        <v>44</v>
      </c>
      <c r="E23" s="47">
        <v>27674</v>
      </c>
      <c r="F23" s="53">
        <v>165.186106</v>
      </c>
      <c r="G23" s="5">
        <v>2.306478E-2</v>
      </c>
    </row>
    <row r="24" spans="1:7" ht="12.75" x14ac:dyDescent="0.2">
      <c r="A24" s="6">
        <v>18</v>
      </c>
      <c r="B24" s="7" t="s">
        <v>456</v>
      </c>
      <c r="C24" s="11" t="s">
        <v>457</v>
      </c>
      <c r="D24" s="2" t="s">
        <v>317</v>
      </c>
      <c r="E24" s="47">
        <v>64104</v>
      </c>
      <c r="F24" s="53">
        <v>164.61907199999999</v>
      </c>
      <c r="G24" s="5">
        <v>2.2985605999999999E-2</v>
      </c>
    </row>
    <row r="25" spans="1:7" ht="51" x14ac:dyDescent="0.2">
      <c r="A25" s="6">
        <v>19</v>
      </c>
      <c r="B25" s="7" t="s">
        <v>485</v>
      </c>
      <c r="C25" s="11" t="s">
        <v>486</v>
      </c>
      <c r="D25" s="2" t="s">
        <v>244</v>
      </c>
      <c r="E25" s="47">
        <v>198000</v>
      </c>
      <c r="F25" s="53">
        <v>159.68700000000001</v>
      </c>
      <c r="G25" s="5">
        <v>2.2296944999999999E-2</v>
      </c>
    </row>
    <row r="26" spans="1:7" ht="25.5" x14ac:dyDescent="0.2">
      <c r="A26" s="6">
        <v>20</v>
      </c>
      <c r="B26" s="7" t="s">
        <v>261</v>
      </c>
      <c r="C26" s="11" t="s">
        <v>262</v>
      </c>
      <c r="D26" s="2" t="s">
        <v>25</v>
      </c>
      <c r="E26" s="47">
        <v>147000</v>
      </c>
      <c r="F26" s="53">
        <v>158.46600000000001</v>
      </c>
      <c r="G26" s="5">
        <v>2.2126458000000002E-2</v>
      </c>
    </row>
    <row r="27" spans="1:7" ht="25.5" x14ac:dyDescent="0.2">
      <c r="A27" s="6">
        <v>21</v>
      </c>
      <c r="B27" s="7" t="s">
        <v>95</v>
      </c>
      <c r="C27" s="11" t="s">
        <v>96</v>
      </c>
      <c r="D27" s="2" t="s">
        <v>22</v>
      </c>
      <c r="E27" s="47">
        <v>13000</v>
      </c>
      <c r="F27" s="53">
        <v>150.70249999999999</v>
      </c>
      <c r="G27" s="5">
        <v>2.1042447999999998E-2</v>
      </c>
    </row>
    <row r="28" spans="1:7" ht="12.75" x14ac:dyDescent="0.2">
      <c r="A28" s="6">
        <v>22</v>
      </c>
      <c r="B28" s="7" t="s">
        <v>38</v>
      </c>
      <c r="C28" s="11" t="s">
        <v>39</v>
      </c>
      <c r="D28" s="2" t="s">
        <v>16</v>
      </c>
      <c r="E28" s="47">
        <v>6415</v>
      </c>
      <c r="F28" s="53">
        <v>148.75743499999999</v>
      </c>
      <c r="G28" s="5">
        <v>2.0770859999999999E-2</v>
      </c>
    </row>
    <row r="29" spans="1:7" ht="12.75" x14ac:dyDescent="0.2">
      <c r="A29" s="6">
        <v>23</v>
      </c>
      <c r="B29" s="7" t="s">
        <v>257</v>
      </c>
      <c r="C29" s="11" t="s">
        <v>258</v>
      </c>
      <c r="D29" s="2" t="s">
        <v>211</v>
      </c>
      <c r="E29" s="47">
        <v>15538</v>
      </c>
      <c r="F29" s="53">
        <v>142.56891899999999</v>
      </c>
      <c r="G29" s="5">
        <v>1.9906764E-2</v>
      </c>
    </row>
    <row r="30" spans="1:7" ht="12.75" x14ac:dyDescent="0.2">
      <c r="A30" s="6">
        <v>24</v>
      </c>
      <c r="B30" s="7" t="s">
        <v>237</v>
      </c>
      <c r="C30" s="11" t="s">
        <v>238</v>
      </c>
      <c r="D30" s="2" t="s">
        <v>182</v>
      </c>
      <c r="E30" s="47">
        <v>37000</v>
      </c>
      <c r="F30" s="53">
        <v>141.78399999999999</v>
      </c>
      <c r="G30" s="5">
        <v>1.9797166000000001E-2</v>
      </c>
    </row>
    <row r="31" spans="1:7" ht="12.75" x14ac:dyDescent="0.2">
      <c r="A31" s="6">
        <v>25</v>
      </c>
      <c r="B31" s="7" t="s">
        <v>185</v>
      </c>
      <c r="C31" s="11" t="s">
        <v>186</v>
      </c>
      <c r="D31" s="2" t="s">
        <v>187</v>
      </c>
      <c r="E31" s="47">
        <v>57000</v>
      </c>
      <c r="F31" s="53">
        <v>124.089</v>
      </c>
      <c r="G31" s="5">
        <v>1.732643E-2</v>
      </c>
    </row>
    <row r="32" spans="1:7" ht="25.5" x14ac:dyDescent="0.2">
      <c r="A32" s="6">
        <v>26</v>
      </c>
      <c r="B32" s="7" t="s">
        <v>367</v>
      </c>
      <c r="C32" s="11" t="s">
        <v>368</v>
      </c>
      <c r="D32" s="2" t="s">
        <v>22</v>
      </c>
      <c r="E32" s="47">
        <v>30000</v>
      </c>
      <c r="F32" s="53">
        <v>123.105</v>
      </c>
      <c r="G32" s="5">
        <v>1.7189034999999998E-2</v>
      </c>
    </row>
    <row r="33" spans="1:7" ht="51" x14ac:dyDescent="0.2">
      <c r="A33" s="6">
        <v>27</v>
      </c>
      <c r="B33" s="7" t="s">
        <v>492</v>
      </c>
      <c r="C33" s="11" t="s">
        <v>493</v>
      </c>
      <c r="D33" s="2" t="s">
        <v>244</v>
      </c>
      <c r="E33" s="47">
        <v>28000</v>
      </c>
      <c r="F33" s="53">
        <v>120.036</v>
      </c>
      <c r="G33" s="5">
        <v>1.6760513000000001E-2</v>
      </c>
    </row>
    <row r="34" spans="1:7" ht="12.75" x14ac:dyDescent="0.2">
      <c r="A34" s="6">
        <v>28</v>
      </c>
      <c r="B34" s="7" t="s">
        <v>494</v>
      </c>
      <c r="C34" s="11" t="s">
        <v>495</v>
      </c>
      <c r="D34" s="2" t="s">
        <v>256</v>
      </c>
      <c r="E34" s="47">
        <v>3589</v>
      </c>
      <c r="F34" s="53">
        <v>119.37014000000001</v>
      </c>
      <c r="G34" s="5">
        <v>1.6667540000000002E-2</v>
      </c>
    </row>
    <row r="35" spans="1:7" ht="12.75" x14ac:dyDescent="0.2">
      <c r="A35" s="6">
        <v>29</v>
      </c>
      <c r="B35" s="7" t="s">
        <v>496</v>
      </c>
      <c r="C35" s="11" t="s">
        <v>497</v>
      </c>
      <c r="D35" s="2" t="s">
        <v>300</v>
      </c>
      <c r="E35" s="47">
        <v>10500</v>
      </c>
      <c r="F35" s="53">
        <v>109.536</v>
      </c>
      <c r="G35" s="5">
        <v>1.5294408000000001E-2</v>
      </c>
    </row>
    <row r="36" spans="1:7" ht="12.75" x14ac:dyDescent="0.2">
      <c r="A36" s="6">
        <v>30</v>
      </c>
      <c r="B36" s="7" t="s">
        <v>498</v>
      </c>
      <c r="C36" s="11" t="s">
        <v>499</v>
      </c>
      <c r="D36" s="2" t="s">
        <v>79</v>
      </c>
      <c r="E36" s="47">
        <v>110000</v>
      </c>
      <c r="F36" s="53">
        <v>109.45</v>
      </c>
      <c r="G36" s="5">
        <v>1.52824E-2</v>
      </c>
    </row>
    <row r="37" spans="1:7" ht="25.5" x14ac:dyDescent="0.2">
      <c r="A37" s="6">
        <v>31</v>
      </c>
      <c r="B37" s="7" t="s">
        <v>42</v>
      </c>
      <c r="C37" s="11" t="s">
        <v>43</v>
      </c>
      <c r="D37" s="2" t="s">
        <v>44</v>
      </c>
      <c r="E37" s="47">
        <v>23000</v>
      </c>
      <c r="F37" s="53">
        <v>105.455</v>
      </c>
      <c r="G37" s="5">
        <v>1.4724582E-2</v>
      </c>
    </row>
    <row r="38" spans="1:7" ht="25.5" x14ac:dyDescent="0.2">
      <c r="A38" s="6">
        <v>32</v>
      </c>
      <c r="B38" s="7" t="s">
        <v>212</v>
      </c>
      <c r="C38" s="11" t="s">
        <v>213</v>
      </c>
      <c r="D38" s="2" t="s">
        <v>63</v>
      </c>
      <c r="E38" s="47">
        <v>20911</v>
      </c>
      <c r="F38" s="53">
        <v>99.902302500000005</v>
      </c>
      <c r="G38" s="5">
        <v>1.3949263999999999E-2</v>
      </c>
    </row>
    <row r="39" spans="1:7" ht="25.5" x14ac:dyDescent="0.2">
      <c r="A39" s="6">
        <v>33</v>
      </c>
      <c r="B39" s="7" t="s">
        <v>97</v>
      </c>
      <c r="C39" s="11" t="s">
        <v>98</v>
      </c>
      <c r="D39" s="2" t="s">
        <v>22</v>
      </c>
      <c r="E39" s="47">
        <v>15000</v>
      </c>
      <c r="F39" s="53">
        <v>93.742500000000007</v>
      </c>
      <c r="G39" s="5">
        <v>1.3089177E-2</v>
      </c>
    </row>
    <row r="40" spans="1:7" ht="12.75" x14ac:dyDescent="0.2">
      <c r="A40" s="6">
        <v>34</v>
      </c>
      <c r="B40" s="7" t="s">
        <v>259</v>
      </c>
      <c r="C40" s="11" t="s">
        <v>260</v>
      </c>
      <c r="D40" s="2" t="s">
        <v>187</v>
      </c>
      <c r="E40" s="47">
        <v>68000</v>
      </c>
      <c r="F40" s="53">
        <v>91.561999999999998</v>
      </c>
      <c r="G40" s="5">
        <v>1.2784716E-2</v>
      </c>
    </row>
    <row r="41" spans="1:7" ht="25.5" x14ac:dyDescent="0.2">
      <c r="A41" s="6">
        <v>35</v>
      </c>
      <c r="B41" s="7" t="s">
        <v>340</v>
      </c>
      <c r="C41" s="11" t="s">
        <v>341</v>
      </c>
      <c r="D41" s="2" t="s">
        <v>44</v>
      </c>
      <c r="E41" s="47">
        <v>801</v>
      </c>
      <c r="F41" s="53">
        <v>86.776735500000001</v>
      </c>
      <c r="G41" s="5">
        <v>1.2116554E-2</v>
      </c>
    </row>
    <row r="42" spans="1:7" ht="12.75" x14ac:dyDescent="0.2">
      <c r="A42" s="6">
        <v>36</v>
      </c>
      <c r="B42" s="7" t="s">
        <v>500</v>
      </c>
      <c r="C42" s="11" t="s">
        <v>501</v>
      </c>
      <c r="D42" s="2" t="s">
        <v>256</v>
      </c>
      <c r="E42" s="47">
        <v>18500</v>
      </c>
      <c r="F42" s="53">
        <v>73.916749999999993</v>
      </c>
      <c r="G42" s="5">
        <v>1.0320925999999999E-2</v>
      </c>
    </row>
    <row r="43" spans="1:7" ht="12.75" x14ac:dyDescent="0.2">
      <c r="A43" s="6">
        <v>37</v>
      </c>
      <c r="B43" s="7" t="s">
        <v>462</v>
      </c>
      <c r="C43" s="11" t="s">
        <v>463</v>
      </c>
      <c r="D43" s="2" t="s">
        <v>174</v>
      </c>
      <c r="E43" s="47">
        <v>60820</v>
      </c>
      <c r="F43" s="53">
        <v>71.645960000000002</v>
      </c>
      <c r="G43" s="5">
        <v>1.0003857999999999E-2</v>
      </c>
    </row>
    <row r="44" spans="1:7" ht="25.5" x14ac:dyDescent="0.2">
      <c r="A44" s="6">
        <v>38</v>
      </c>
      <c r="B44" s="7" t="s">
        <v>303</v>
      </c>
      <c r="C44" s="11" t="s">
        <v>304</v>
      </c>
      <c r="D44" s="2" t="s">
        <v>22</v>
      </c>
      <c r="E44" s="47">
        <v>1240</v>
      </c>
      <c r="F44" s="53">
        <v>68.247739999999993</v>
      </c>
      <c r="G44" s="5">
        <v>9.5293679999999999E-3</v>
      </c>
    </row>
    <row r="45" spans="1:7" ht="25.5" x14ac:dyDescent="0.2">
      <c r="A45" s="6">
        <v>39</v>
      </c>
      <c r="B45" s="7" t="s">
        <v>61</v>
      </c>
      <c r="C45" s="11" t="s">
        <v>62</v>
      </c>
      <c r="D45" s="2" t="s">
        <v>63</v>
      </c>
      <c r="E45" s="47">
        <v>10000</v>
      </c>
      <c r="F45" s="53">
        <v>67.790000000000006</v>
      </c>
      <c r="G45" s="5">
        <v>9.4654539999999999E-3</v>
      </c>
    </row>
    <row r="46" spans="1:7" ht="12.75" x14ac:dyDescent="0.2">
      <c r="A46" s="6">
        <v>40</v>
      </c>
      <c r="B46" s="7" t="s">
        <v>196</v>
      </c>
      <c r="C46" s="11" t="s">
        <v>197</v>
      </c>
      <c r="D46" s="2" t="s">
        <v>174</v>
      </c>
      <c r="E46" s="47">
        <v>5500</v>
      </c>
      <c r="F46" s="53">
        <v>65.518749999999997</v>
      </c>
      <c r="G46" s="5">
        <v>9.1483209999999992E-3</v>
      </c>
    </row>
    <row r="47" spans="1:7" ht="25.5" x14ac:dyDescent="0.2">
      <c r="A47" s="6">
        <v>41</v>
      </c>
      <c r="B47" s="7" t="s">
        <v>480</v>
      </c>
      <c r="C47" s="11" t="s">
        <v>481</v>
      </c>
      <c r="D47" s="2" t="s">
        <v>63</v>
      </c>
      <c r="E47" s="47">
        <v>4483</v>
      </c>
      <c r="F47" s="53">
        <v>42.496598499999998</v>
      </c>
      <c r="G47" s="5">
        <v>5.9337599999999997E-3</v>
      </c>
    </row>
    <row r="48" spans="1:7" ht="12.75" x14ac:dyDescent="0.2">
      <c r="A48" s="1"/>
      <c r="B48" s="2"/>
      <c r="C48" s="8" t="s">
        <v>108</v>
      </c>
      <c r="D48" s="12"/>
      <c r="E48" s="49"/>
      <c r="F48" s="55">
        <v>6066.9978514999984</v>
      </c>
      <c r="G48" s="13">
        <v>0.84712918900000012</v>
      </c>
    </row>
    <row r="49" spans="1:7" ht="12.75" x14ac:dyDescent="0.2">
      <c r="A49" s="6"/>
      <c r="B49" s="7"/>
      <c r="C49" s="14"/>
      <c r="D49" s="15"/>
      <c r="E49" s="47"/>
      <c r="F49" s="53"/>
      <c r="G49" s="5"/>
    </row>
    <row r="50" spans="1:7" ht="12.75" x14ac:dyDescent="0.2">
      <c r="A50" s="1"/>
      <c r="B50" s="2"/>
      <c r="C50" s="8" t="s">
        <v>109</v>
      </c>
      <c r="D50" s="9"/>
      <c r="E50" s="48"/>
      <c r="F50" s="54"/>
      <c r="G50" s="10"/>
    </row>
    <row r="51" spans="1:7" ht="12.75" x14ac:dyDescent="0.2">
      <c r="A51" s="1"/>
      <c r="B51" s="2"/>
      <c r="C51" s="8" t="s">
        <v>108</v>
      </c>
      <c r="D51" s="12"/>
      <c r="E51" s="49"/>
      <c r="F51" s="55">
        <v>0</v>
      </c>
      <c r="G51" s="13">
        <v>0</v>
      </c>
    </row>
    <row r="52" spans="1:7" ht="12.75" x14ac:dyDescent="0.2">
      <c r="A52" s="6"/>
      <c r="B52" s="7"/>
      <c r="C52" s="14"/>
      <c r="D52" s="15"/>
      <c r="E52" s="47"/>
      <c r="F52" s="53"/>
      <c r="G52" s="5"/>
    </row>
    <row r="53" spans="1:7" ht="12.75" x14ac:dyDescent="0.2">
      <c r="A53" s="16"/>
      <c r="B53" s="17"/>
      <c r="C53" s="8" t="s">
        <v>110</v>
      </c>
      <c r="D53" s="9"/>
      <c r="E53" s="48"/>
      <c r="F53" s="54"/>
      <c r="G53" s="10"/>
    </row>
    <row r="54" spans="1:7" ht="12.75" x14ac:dyDescent="0.2">
      <c r="A54" s="18"/>
      <c r="B54" s="19"/>
      <c r="C54" s="8" t="s">
        <v>108</v>
      </c>
      <c r="D54" s="20"/>
      <c r="E54" s="50"/>
      <c r="F54" s="56">
        <v>0</v>
      </c>
      <c r="G54" s="21">
        <v>0</v>
      </c>
    </row>
    <row r="55" spans="1:7" ht="12.75" x14ac:dyDescent="0.2">
      <c r="A55" s="18"/>
      <c r="B55" s="19"/>
      <c r="C55" s="14"/>
      <c r="D55" s="22"/>
      <c r="E55" s="51"/>
      <c r="F55" s="57"/>
      <c r="G55" s="23"/>
    </row>
    <row r="56" spans="1:7" ht="12.75" x14ac:dyDescent="0.2">
      <c r="A56" s="1"/>
      <c r="B56" s="2"/>
      <c r="C56" s="8" t="s">
        <v>112</v>
      </c>
      <c r="D56" s="9"/>
      <c r="E56" s="48"/>
      <c r="F56" s="54"/>
      <c r="G56" s="10"/>
    </row>
    <row r="57" spans="1:7" ht="12.75" x14ac:dyDescent="0.2">
      <c r="A57" s="1"/>
      <c r="B57" s="2"/>
      <c r="C57" s="8" t="s">
        <v>108</v>
      </c>
      <c r="D57" s="12"/>
      <c r="E57" s="49"/>
      <c r="F57" s="55">
        <v>0</v>
      </c>
      <c r="G57" s="13">
        <v>0</v>
      </c>
    </row>
    <row r="58" spans="1:7" ht="12.75" x14ac:dyDescent="0.2">
      <c r="A58" s="1"/>
      <c r="B58" s="2"/>
      <c r="C58" s="14"/>
      <c r="D58" s="4"/>
      <c r="E58" s="47"/>
      <c r="F58" s="53"/>
      <c r="G58" s="5"/>
    </row>
    <row r="59" spans="1:7" ht="12.75" x14ac:dyDescent="0.2">
      <c r="A59" s="1"/>
      <c r="B59" s="2"/>
      <c r="C59" s="8" t="s">
        <v>113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1"/>
      <c r="B61" s="2"/>
      <c r="C61" s="14"/>
      <c r="D61" s="4"/>
      <c r="E61" s="47"/>
      <c r="F61" s="53"/>
      <c r="G61" s="5"/>
    </row>
    <row r="62" spans="1:7" ht="12.75" x14ac:dyDescent="0.2">
      <c r="A62" s="1"/>
      <c r="B62" s="2"/>
      <c r="C62" s="8" t="s">
        <v>114</v>
      </c>
      <c r="D62" s="9"/>
      <c r="E62" s="48"/>
      <c r="F62" s="54"/>
      <c r="G62" s="10"/>
    </row>
    <row r="63" spans="1:7" ht="12.75" x14ac:dyDescent="0.2">
      <c r="A63" s="1"/>
      <c r="B63" s="2"/>
      <c r="C63" s="8" t="s">
        <v>108</v>
      </c>
      <c r="D63" s="12"/>
      <c r="E63" s="49"/>
      <c r="F63" s="55">
        <v>0</v>
      </c>
      <c r="G63" s="13">
        <v>0</v>
      </c>
    </row>
    <row r="64" spans="1:7" ht="12.75" x14ac:dyDescent="0.2">
      <c r="A64" s="1"/>
      <c r="B64" s="2"/>
      <c r="C64" s="14"/>
      <c r="D64" s="4"/>
      <c r="E64" s="47"/>
      <c r="F64" s="53"/>
      <c r="G64" s="5"/>
    </row>
    <row r="65" spans="1:7" ht="25.5" x14ac:dyDescent="0.2">
      <c r="A65" s="6"/>
      <c r="B65" s="7"/>
      <c r="C65" s="24" t="s">
        <v>115</v>
      </c>
      <c r="D65" s="25"/>
      <c r="E65" s="49"/>
      <c r="F65" s="55">
        <v>6066.9978514999984</v>
      </c>
      <c r="G65" s="13">
        <v>0.84712918900000012</v>
      </c>
    </row>
    <row r="66" spans="1:7" ht="12.75" x14ac:dyDescent="0.2">
      <c r="A66" s="1"/>
      <c r="B66" s="2"/>
      <c r="C66" s="11"/>
      <c r="D66" s="4"/>
      <c r="E66" s="47"/>
      <c r="F66" s="53"/>
      <c r="G66" s="5"/>
    </row>
    <row r="67" spans="1:7" ht="12.75" x14ac:dyDescent="0.2">
      <c r="A67" s="1"/>
      <c r="B67" s="2"/>
      <c r="C67" s="3" t="s">
        <v>116</v>
      </c>
      <c r="D67" s="4"/>
      <c r="E67" s="47"/>
      <c r="F67" s="53"/>
      <c r="G67" s="5"/>
    </row>
    <row r="68" spans="1:7" ht="25.5" x14ac:dyDescent="0.2">
      <c r="A68" s="1"/>
      <c r="B68" s="2"/>
      <c r="C68" s="8" t="s">
        <v>10</v>
      </c>
      <c r="D68" s="9"/>
      <c r="E68" s="48"/>
      <c r="F68" s="54"/>
      <c r="G68" s="10"/>
    </row>
    <row r="69" spans="1:7" ht="12.75" x14ac:dyDescent="0.2">
      <c r="A69" s="6"/>
      <c r="B69" s="7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6"/>
      <c r="B70" s="7"/>
      <c r="C70" s="14"/>
      <c r="D70" s="4"/>
      <c r="E70" s="47"/>
      <c r="F70" s="53"/>
      <c r="G70" s="5"/>
    </row>
    <row r="71" spans="1:7" ht="12.75" x14ac:dyDescent="0.2">
      <c r="A71" s="1"/>
      <c r="B71" s="26"/>
      <c r="C71" s="8" t="s">
        <v>117</v>
      </c>
      <c r="D71" s="9"/>
      <c r="E71" s="48"/>
      <c r="F71" s="54"/>
      <c r="G71" s="10"/>
    </row>
    <row r="72" spans="1:7" ht="12.75" x14ac:dyDescent="0.2">
      <c r="A72" s="6"/>
      <c r="B72" s="7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4"/>
      <c r="D73" s="4"/>
      <c r="E73" s="47"/>
      <c r="F73" s="59"/>
      <c r="G73" s="28"/>
    </row>
    <row r="74" spans="1:7" ht="12.75" x14ac:dyDescent="0.2">
      <c r="A74" s="1"/>
      <c r="B74" s="2"/>
      <c r="C74" s="8" t="s">
        <v>118</v>
      </c>
      <c r="D74" s="9"/>
      <c r="E74" s="48"/>
      <c r="F74" s="54"/>
      <c r="G74" s="10"/>
    </row>
    <row r="75" spans="1:7" ht="12.75" x14ac:dyDescent="0.2">
      <c r="A75" s="6"/>
      <c r="B75" s="7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1"/>
      <c r="B76" s="2"/>
      <c r="C76" s="14"/>
      <c r="D76" s="4"/>
      <c r="E76" s="47"/>
      <c r="F76" s="53"/>
      <c r="G76" s="5"/>
    </row>
    <row r="77" spans="1:7" ht="25.5" x14ac:dyDescent="0.2">
      <c r="A77" s="1"/>
      <c r="B77" s="26"/>
      <c r="C77" s="8" t="s">
        <v>119</v>
      </c>
      <c r="D77" s="9"/>
      <c r="E77" s="48"/>
      <c r="F77" s="54"/>
      <c r="G77" s="10"/>
    </row>
    <row r="78" spans="1:7" ht="12.75" x14ac:dyDescent="0.2">
      <c r="A78" s="6"/>
      <c r="B78" s="7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6"/>
      <c r="B79" s="7"/>
      <c r="C79" s="14"/>
      <c r="D79" s="4"/>
      <c r="E79" s="47"/>
      <c r="F79" s="53"/>
      <c r="G79" s="5"/>
    </row>
    <row r="80" spans="1:7" ht="12.75" x14ac:dyDescent="0.2">
      <c r="A80" s="6"/>
      <c r="B80" s="7"/>
      <c r="C80" s="29" t="s">
        <v>120</v>
      </c>
      <c r="D80" s="25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1"/>
      <c r="D81" s="4"/>
      <c r="E81" s="47"/>
      <c r="F81" s="53"/>
      <c r="G81" s="5"/>
    </row>
    <row r="82" spans="1:7" ht="12.75" x14ac:dyDescent="0.2">
      <c r="A82" s="1"/>
      <c r="B82" s="2"/>
      <c r="C82" s="3" t="s">
        <v>121</v>
      </c>
      <c r="D82" s="4"/>
      <c r="E82" s="47"/>
      <c r="F82" s="53"/>
      <c r="G82" s="5"/>
    </row>
    <row r="83" spans="1:7" ht="12.75" x14ac:dyDescent="0.2">
      <c r="A83" s="6"/>
      <c r="B83" s="7"/>
      <c r="C83" s="8" t="s">
        <v>122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25"/>
      <c r="E84" s="49"/>
      <c r="F84" s="55">
        <v>0</v>
      </c>
      <c r="G84" s="13">
        <v>0</v>
      </c>
    </row>
    <row r="85" spans="1:7" ht="12.75" x14ac:dyDescent="0.2">
      <c r="A85" s="6"/>
      <c r="B85" s="7"/>
      <c r="C85" s="14"/>
      <c r="D85" s="7"/>
      <c r="E85" s="47"/>
      <c r="F85" s="53"/>
      <c r="G85" s="5"/>
    </row>
    <row r="86" spans="1:7" ht="12.75" x14ac:dyDescent="0.2">
      <c r="A86" s="6"/>
      <c r="B86" s="7"/>
      <c r="C86" s="8" t="s">
        <v>123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25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7"/>
      <c r="E88" s="47"/>
      <c r="F88" s="53"/>
      <c r="G88" s="5"/>
    </row>
    <row r="89" spans="1:7" ht="12.75" x14ac:dyDescent="0.2">
      <c r="A89" s="6"/>
      <c r="B89" s="7"/>
      <c r="C89" s="8" t="s">
        <v>124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7"/>
      <c r="E91" s="47"/>
      <c r="F91" s="53"/>
      <c r="G91" s="5"/>
    </row>
    <row r="92" spans="1:7" ht="12.75" x14ac:dyDescent="0.2">
      <c r="A92" s="6"/>
      <c r="B92" s="7"/>
      <c r="C92" s="8" t="s">
        <v>125</v>
      </c>
      <c r="D92" s="9"/>
      <c r="E92" s="48"/>
      <c r="F92" s="54"/>
      <c r="G92" s="10"/>
    </row>
    <row r="93" spans="1:7" ht="12.75" x14ac:dyDescent="0.2">
      <c r="A93" s="6">
        <v>1</v>
      </c>
      <c r="B93" s="7"/>
      <c r="C93" s="11" t="s">
        <v>126</v>
      </c>
      <c r="D93" s="15"/>
      <c r="E93" s="47"/>
      <c r="F93" s="53">
        <v>276.82374299999998</v>
      </c>
      <c r="G93" s="5">
        <v>3.8652638000000003E-2</v>
      </c>
    </row>
    <row r="94" spans="1:7" ht="12.75" x14ac:dyDescent="0.2">
      <c r="A94" s="6"/>
      <c r="B94" s="7"/>
      <c r="C94" s="8" t="s">
        <v>108</v>
      </c>
      <c r="D94" s="25"/>
      <c r="E94" s="49"/>
      <c r="F94" s="55">
        <v>276.82374299999998</v>
      </c>
      <c r="G94" s="13">
        <v>3.8652638000000003E-2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25.5" x14ac:dyDescent="0.2">
      <c r="A96" s="6"/>
      <c r="B96" s="7"/>
      <c r="C96" s="24" t="s">
        <v>127</v>
      </c>
      <c r="D96" s="25"/>
      <c r="E96" s="49"/>
      <c r="F96" s="55">
        <v>276.82374299999998</v>
      </c>
      <c r="G96" s="13">
        <v>3.8652638000000003E-2</v>
      </c>
    </row>
    <row r="97" spans="1:7" ht="12.75" x14ac:dyDescent="0.2">
      <c r="A97" s="6"/>
      <c r="B97" s="7"/>
      <c r="C97" s="30"/>
      <c r="D97" s="7"/>
      <c r="E97" s="47"/>
      <c r="F97" s="53"/>
      <c r="G97" s="5"/>
    </row>
    <row r="98" spans="1:7" ht="12.75" x14ac:dyDescent="0.2">
      <c r="A98" s="1"/>
      <c r="B98" s="2"/>
      <c r="C98" s="3" t="s">
        <v>128</v>
      </c>
      <c r="D98" s="4"/>
      <c r="E98" s="47"/>
      <c r="F98" s="53"/>
      <c r="G98" s="5"/>
    </row>
    <row r="99" spans="1:7" ht="25.5" x14ac:dyDescent="0.2">
      <c r="A99" s="6"/>
      <c r="B99" s="7"/>
      <c r="C99" s="8" t="s">
        <v>129</v>
      </c>
      <c r="D99" s="9"/>
      <c r="E99" s="48"/>
      <c r="F99" s="54"/>
      <c r="G99" s="10"/>
    </row>
    <row r="100" spans="1:7" ht="25.5" x14ac:dyDescent="0.2">
      <c r="A100" s="6">
        <v>1</v>
      </c>
      <c r="B100" s="7" t="s">
        <v>130</v>
      </c>
      <c r="C100" s="11" t="s">
        <v>131</v>
      </c>
      <c r="D100" s="15"/>
      <c r="E100" s="47">
        <v>2032287.9750000001</v>
      </c>
      <c r="F100" s="53">
        <v>800.95517526699996</v>
      </c>
      <c r="G100" s="5">
        <v>0.111836616</v>
      </c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800.95517526699996</v>
      </c>
      <c r="G101" s="13">
        <v>0.111836616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12.75" x14ac:dyDescent="0.2">
      <c r="A103" s="1"/>
      <c r="B103" s="2"/>
      <c r="C103" s="3" t="s">
        <v>132</v>
      </c>
      <c r="D103" s="4"/>
      <c r="E103" s="47"/>
      <c r="F103" s="53"/>
      <c r="G103" s="5"/>
    </row>
    <row r="104" spans="1:7" ht="25.5" x14ac:dyDescent="0.2">
      <c r="A104" s="6"/>
      <c r="B104" s="7"/>
      <c r="C104" s="8" t="s">
        <v>133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25.5" x14ac:dyDescent="0.2">
      <c r="A107" s="6"/>
      <c r="B107" s="7"/>
      <c r="C107" s="8" t="s">
        <v>134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9"/>
      <c r="G109" s="28"/>
    </row>
    <row r="110" spans="1:7" ht="25.5" x14ac:dyDescent="0.2">
      <c r="A110" s="6"/>
      <c r="B110" s="7"/>
      <c r="C110" s="30" t="s">
        <v>136</v>
      </c>
      <c r="D110" s="7"/>
      <c r="E110" s="47"/>
      <c r="F110" s="59">
        <v>17.05631099</v>
      </c>
      <c r="G110" s="28">
        <v>2.3815569999999999E-3</v>
      </c>
    </row>
    <row r="111" spans="1:7" ht="12.75" x14ac:dyDescent="0.2">
      <c r="A111" s="6"/>
      <c r="B111" s="7"/>
      <c r="C111" s="31" t="s">
        <v>137</v>
      </c>
      <c r="D111" s="12"/>
      <c r="E111" s="49"/>
      <c r="F111" s="55">
        <v>7161.8330807569982</v>
      </c>
      <c r="G111" s="13">
        <v>1.0000000000000002</v>
      </c>
    </row>
    <row r="113" spans="2:6" ht="12.75" x14ac:dyDescent="0.2">
      <c r="B113" s="362"/>
      <c r="C113" s="362"/>
      <c r="D113" s="362"/>
      <c r="E113" s="362"/>
      <c r="F113" s="362"/>
    </row>
    <row r="114" spans="2:6" ht="12.75" x14ac:dyDescent="0.2">
      <c r="B114" s="362"/>
      <c r="C114" s="362"/>
      <c r="D114" s="362"/>
      <c r="E114" s="362"/>
      <c r="F114" s="362"/>
    </row>
    <row r="116" spans="2:6" ht="12.75" x14ac:dyDescent="0.2">
      <c r="B116" s="37" t="s">
        <v>139</v>
      </c>
      <c r="C116" s="38"/>
      <c r="D116" s="39"/>
    </row>
    <row r="117" spans="2:6" ht="12.75" x14ac:dyDescent="0.2">
      <c r="B117" s="40" t="s">
        <v>140</v>
      </c>
      <c r="C117" s="41"/>
      <c r="D117" s="65" t="s">
        <v>141</v>
      </c>
    </row>
    <row r="118" spans="2:6" ht="12.75" x14ac:dyDescent="0.2">
      <c r="B118" s="40" t="s">
        <v>142</v>
      </c>
      <c r="C118" s="41"/>
      <c r="D118" s="65" t="s">
        <v>141</v>
      </c>
    </row>
    <row r="119" spans="2:6" ht="12.75" x14ac:dyDescent="0.2">
      <c r="B119" s="42" t="s">
        <v>143</v>
      </c>
      <c r="C119" s="41"/>
      <c r="D119" s="43"/>
    </row>
    <row r="120" spans="2:6" ht="25.5" customHeight="1" x14ac:dyDescent="0.2">
      <c r="B120" s="43"/>
      <c r="C120" s="33" t="s">
        <v>144</v>
      </c>
      <c r="D120" s="34" t="s">
        <v>145</v>
      </c>
    </row>
    <row r="121" spans="2:6" ht="12.75" customHeight="1" x14ac:dyDescent="0.2">
      <c r="B121" s="60" t="s">
        <v>146</v>
      </c>
      <c r="C121" s="61" t="s">
        <v>147</v>
      </c>
      <c r="D121" s="61" t="s">
        <v>148</v>
      </c>
    </row>
    <row r="122" spans="2:6" ht="12.75" x14ac:dyDescent="0.2">
      <c r="B122" s="43" t="s">
        <v>149</v>
      </c>
      <c r="C122" s="44">
        <v>10.0459</v>
      </c>
      <c r="D122" s="44">
        <v>10.727399999999999</v>
      </c>
    </row>
    <row r="123" spans="2:6" ht="12.75" x14ac:dyDescent="0.2">
      <c r="B123" s="43" t="s">
        <v>150</v>
      </c>
      <c r="C123" s="44">
        <v>10.0459</v>
      </c>
      <c r="D123" s="44">
        <v>10.727399999999999</v>
      </c>
    </row>
    <row r="124" spans="2:6" ht="12.75" x14ac:dyDescent="0.2">
      <c r="B124" s="43" t="s">
        <v>151</v>
      </c>
      <c r="C124" s="44">
        <v>10.0128</v>
      </c>
      <c r="D124" s="44">
        <v>10.685</v>
      </c>
    </row>
    <row r="125" spans="2:6" ht="12.75" x14ac:dyDescent="0.2">
      <c r="B125" s="43" t="s">
        <v>152</v>
      </c>
      <c r="C125" s="44">
        <v>10.0129</v>
      </c>
      <c r="D125" s="44">
        <v>10.685</v>
      </c>
    </row>
    <row r="127" spans="2:6" ht="12.75" x14ac:dyDescent="0.2">
      <c r="B127" s="62" t="s">
        <v>153</v>
      </c>
      <c r="C127" s="45"/>
      <c r="D127" s="63" t="s">
        <v>141</v>
      </c>
    </row>
    <row r="128" spans="2:6" ht="24.75" customHeight="1" x14ac:dyDescent="0.2">
      <c r="B128" s="64"/>
      <c r="C128" s="64"/>
    </row>
    <row r="129" spans="2:4" ht="15" x14ac:dyDescent="0.25">
      <c r="B129" s="66"/>
      <c r="C129" s="68"/>
      <c r="D129"/>
    </row>
    <row r="131" spans="2:4" ht="12.75" x14ac:dyDescent="0.2">
      <c r="B131" s="42" t="s">
        <v>155</v>
      </c>
      <c r="C131" s="41"/>
      <c r="D131" s="67" t="s">
        <v>141</v>
      </c>
    </row>
    <row r="132" spans="2:4" ht="12.75" x14ac:dyDescent="0.2">
      <c r="B132" s="42" t="s">
        <v>156</v>
      </c>
      <c r="C132" s="41"/>
      <c r="D132" s="67" t="s">
        <v>141</v>
      </c>
    </row>
    <row r="133" spans="2:4" ht="12.75" x14ac:dyDescent="0.2">
      <c r="B133" s="42" t="s">
        <v>157</v>
      </c>
      <c r="C133" s="41"/>
      <c r="D133" s="46">
        <v>0</v>
      </c>
    </row>
    <row r="134" spans="2:4" ht="12.75" x14ac:dyDescent="0.2">
      <c r="B134" s="42" t="s">
        <v>158</v>
      </c>
      <c r="C134" s="41"/>
      <c r="D134" s="46" t="s">
        <v>141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502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14</v>
      </c>
      <c r="C7" s="11" t="s">
        <v>15</v>
      </c>
      <c r="D7" s="2" t="s">
        <v>16</v>
      </c>
      <c r="E7" s="47">
        <v>2322538</v>
      </c>
      <c r="F7" s="53">
        <v>9301.76469</v>
      </c>
      <c r="G7" s="5">
        <v>9.6282901000000004E-2</v>
      </c>
    </row>
    <row r="8" spans="1:7" ht="12.75" x14ac:dyDescent="0.2">
      <c r="A8" s="6">
        <v>2</v>
      </c>
      <c r="B8" s="7" t="s">
        <v>38</v>
      </c>
      <c r="C8" s="11" t="s">
        <v>39</v>
      </c>
      <c r="D8" s="2" t="s">
        <v>16</v>
      </c>
      <c r="E8" s="47">
        <v>397759</v>
      </c>
      <c r="F8" s="53">
        <v>9223.6334509999997</v>
      </c>
      <c r="G8" s="5">
        <v>9.5474162000000001E-2</v>
      </c>
    </row>
    <row r="9" spans="1:7" ht="12.75" x14ac:dyDescent="0.2">
      <c r="A9" s="6">
        <v>3</v>
      </c>
      <c r="B9" s="7" t="s">
        <v>398</v>
      </c>
      <c r="C9" s="11" t="s">
        <v>399</v>
      </c>
      <c r="D9" s="2" t="s">
        <v>16</v>
      </c>
      <c r="E9" s="47">
        <v>863592</v>
      </c>
      <c r="F9" s="53">
        <v>6712.2688200000002</v>
      </c>
      <c r="G9" s="5">
        <v>6.9478936000000005E-2</v>
      </c>
    </row>
    <row r="10" spans="1:7" ht="12.75" x14ac:dyDescent="0.2">
      <c r="A10" s="6">
        <v>4</v>
      </c>
      <c r="B10" s="7" t="s">
        <v>439</v>
      </c>
      <c r="C10" s="11" t="s">
        <v>440</v>
      </c>
      <c r="D10" s="2" t="s">
        <v>211</v>
      </c>
      <c r="E10" s="47">
        <v>881020</v>
      </c>
      <c r="F10" s="53">
        <v>6553.4672700000001</v>
      </c>
      <c r="G10" s="5">
        <v>6.7835175999999997E-2</v>
      </c>
    </row>
    <row r="11" spans="1:7" ht="25.5" x14ac:dyDescent="0.2">
      <c r="A11" s="6">
        <v>5</v>
      </c>
      <c r="B11" s="7" t="s">
        <v>31</v>
      </c>
      <c r="C11" s="11" t="s">
        <v>32</v>
      </c>
      <c r="D11" s="2" t="s">
        <v>33</v>
      </c>
      <c r="E11" s="47">
        <v>472389</v>
      </c>
      <c r="F11" s="53">
        <v>6439.8430424999997</v>
      </c>
      <c r="G11" s="5">
        <v>6.6659046999999999E-2</v>
      </c>
    </row>
    <row r="12" spans="1:7" ht="25.5" x14ac:dyDescent="0.2">
      <c r="A12" s="6">
        <v>6</v>
      </c>
      <c r="B12" s="7" t="s">
        <v>402</v>
      </c>
      <c r="C12" s="11" t="s">
        <v>403</v>
      </c>
      <c r="D12" s="2" t="s">
        <v>44</v>
      </c>
      <c r="E12" s="47">
        <v>2040754</v>
      </c>
      <c r="F12" s="53">
        <v>6066.1412650000002</v>
      </c>
      <c r="G12" s="5">
        <v>6.2790846999999997E-2</v>
      </c>
    </row>
    <row r="13" spans="1:7" ht="12.75" x14ac:dyDescent="0.2">
      <c r="A13" s="6">
        <v>7</v>
      </c>
      <c r="B13" s="7" t="s">
        <v>503</v>
      </c>
      <c r="C13" s="11" t="s">
        <v>504</v>
      </c>
      <c r="D13" s="2" t="s">
        <v>16</v>
      </c>
      <c r="E13" s="47">
        <v>416450</v>
      </c>
      <c r="F13" s="53">
        <v>5557.5252499999997</v>
      </c>
      <c r="G13" s="5">
        <v>5.7526144000000001E-2</v>
      </c>
    </row>
    <row r="14" spans="1:7" ht="25.5" x14ac:dyDescent="0.2">
      <c r="A14" s="6">
        <v>8</v>
      </c>
      <c r="B14" s="7" t="s">
        <v>447</v>
      </c>
      <c r="C14" s="11" t="s">
        <v>448</v>
      </c>
      <c r="D14" s="2" t="s">
        <v>174</v>
      </c>
      <c r="E14" s="47">
        <v>274313</v>
      </c>
      <c r="F14" s="53">
        <v>5399.1656224999997</v>
      </c>
      <c r="G14" s="5">
        <v>5.5886958E-2</v>
      </c>
    </row>
    <row r="15" spans="1:7" ht="12.75" x14ac:dyDescent="0.2">
      <c r="A15" s="6">
        <v>9</v>
      </c>
      <c r="B15" s="7" t="s">
        <v>336</v>
      </c>
      <c r="C15" s="11" t="s">
        <v>337</v>
      </c>
      <c r="D15" s="2" t="s">
        <v>256</v>
      </c>
      <c r="E15" s="47">
        <v>241174</v>
      </c>
      <c r="F15" s="53">
        <v>4702.2900650000001</v>
      </c>
      <c r="G15" s="5">
        <v>4.8673573999999997E-2</v>
      </c>
    </row>
    <row r="16" spans="1:7" ht="12.75" x14ac:dyDescent="0.2">
      <c r="A16" s="6">
        <v>10</v>
      </c>
      <c r="B16" s="7" t="s">
        <v>56</v>
      </c>
      <c r="C16" s="11" t="s">
        <v>57</v>
      </c>
      <c r="D16" s="2" t="s">
        <v>16</v>
      </c>
      <c r="E16" s="47">
        <v>1016246</v>
      </c>
      <c r="F16" s="53">
        <v>3259.6090450000002</v>
      </c>
      <c r="G16" s="5">
        <v>3.3740330999999998E-2</v>
      </c>
    </row>
    <row r="17" spans="1:7" ht="12.75" x14ac:dyDescent="0.2">
      <c r="A17" s="6">
        <v>11</v>
      </c>
      <c r="B17" s="7" t="s">
        <v>505</v>
      </c>
      <c r="C17" s="11" t="s">
        <v>506</v>
      </c>
      <c r="D17" s="2" t="s">
        <v>28</v>
      </c>
      <c r="E17" s="47">
        <v>1926067</v>
      </c>
      <c r="F17" s="53">
        <v>2594.412249</v>
      </c>
      <c r="G17" s="5">
        <v>2.6854855E-2</v>
      </c>
    </row>
    <row r="18" spans="1:7" ht="25.5" x14ac:dyDescent="0.2">
      <c r="A18" s="6">
        <v>12</v>
      </c>
      <c r="B18" s="7" t="s">
        <v>416</v>
      </c>
      <c r="C18" s="11" t="s">
        <v>417</v>
      </c>
      <c r="D18" s="2" t="s">
        <v>174</v>
      </c>
      <c r="E18" s="47">
        <v>229262</v>
      </c>
      <c r="F18" s="53">
        <v>2368.964246</v>
      </c>
      <c r="G18" s="5">
        <v>2.4521233999999999E-2</v>
      </c>
    </row>
    <row r="19" spans="1:7" ht="12.75" x14ac:dyDescent="0.2">
      <c r="A19" s="6">
        <v>13</v>
      </c>
      <c r="B19" s="7" t="s">
        <v>404</v>
      </c>
      <c r="C19" s="11" t="s">
        <v>405</v>
      </c>
      <c r="D19" s="2" t="s">
        <v>211</v>
      </c>
      <c r="E19" s="47">
        <v>302067</v>
      </c>
      <c r="F19" s="53">
        <v>2343.7378530000001</v>
      </c>
      <c r="G19" s="5">
        <v>2.4260114999999999E-2</v>
      </c>
    </row>
    <row r="20" spans="1:7" ht="25.5" x14ac:dyDescent="0.2">
      <c r="A20" s="6">
        <v>14</v>
      </c>
      <c r="B20" s="7" t="s">
        <v>418</v>
      </c>
      <c r="C20" s="11" t="s">
        <v>419</v>
      </c>
      <c r="D20" s="2" t="s">
        <v>174</v>
      </c>
      <c r="E20" s="47">
        <v>391945</v>
      </c>
      <c r="F20" s="53">
        <v>2286.6071299999999</v>
      </c>
      <c r="G20" s="5">
        <v>2.3668753000000001E-2</v>
      </c>
    </row>
    <row r="21" spans="1:7" ht="25.5" x14ac:dyDescent="0.2">
      <c r="A21" s="6">
        <v>15</v>
      </c>
      <c r="B21" s="7" t="s">
        <v>441</v>
      </c>
      <c r="C21" s="11" t="s">
        <v>442</v>
      </c>
      <c r="D21" s="2" t="s">
        <v>63</v>
      </c>
      <c r="E21" s="47">
        <v>351089</v>
      </c>
      <c r="F21" s="53">
        <v>2209.9297105000001</v>
      </c>
      <c r="G21" s="5">
        <v>2.2875062000000002E-2</v>
      </c>
    </row>
    <row r="22" spans="1:7" ht="25.5" x14ac:dyDescent="0.2">
      <c r="A22" s="6">
        <v>16</v>
      </c>
      <c r="B22" s="7" t="s">
        <v>357</v>
      </c>
      <c r="C22" s="11" t="s">
        <v>358</v>
      </c>
      <c r="D22" s="2" t="s">
        <v>44</v>
      </c>
      <c r="E22" s="47">
        <v>223533</v>
      </c>
      <c r="F22" s="53">
        <v>1937.2487444999999</v>
      </c>
      <c r="G22" s="5">
        <v>2.0052530999999998E-2</v>
      </c>
    </row>
    <row r="23" spans="1:7" ht="12.75" x14ac:dyDescent="0.2">
      <c r="A23" s="6">
        <v>17</v>
      </c>
      <c r="B23" s="7" t="s">
        <v>330</v>
      </c>
      <c r="C23" s="11" t="s">
        <v>331</v>
      </c>
      <c r="D23" s="2" t="s">
        <v>182</v>
      </c>
      <c r="E23" s="47">
        <v>883996</v>
      </c>
      <c r="F23" s="53">
        <v>1933.299252</v>
      </c>
      <c r="G23" s="5">
        <v>2.0011649999999999E-2</v>
      </c>
    </row>
    <row r="24" spans="1:7" ht="12.75" x14ac:dyDescent="0.2">
      <c r="A24" s="6">
        <v>18</v>
      </c>
      <c r="B24" s="7" t="s">
        <v>507</v>
      </c>
      <c r="C24" s="11" t="s">
        <v>508</v>
      </c>
      <c r="D24" s="2" t="s">
        <v>16</v>
      </c>
      <c r="E24" s="47">
        <v>107427</v>
      </c>
      <c r="F24" s="53">
        <v>1912.2005999999999</v>
      </c>
      <c r="G24" s="5">
        <v>1.9793257000000002E-2</v>
      </c>
    </row>
    <row r="25" spans="1:7" ht="12.75" x14ac:dyDescent="0.2">
      <c r="A25" s="6">
        <v>19</v>
      </c>
      <c r="B25" s="7" t="s">
        <v>365</v>
      </c>
      <c r="C25" s="11" t="s">
        <v>366</v>
      </c>
      <c r="D25" s="2" t="s">
        <v>164</v>
      </c>
      <c r="E25" s="47">
        <v>112247</v>
      </c>
      <c r="F25" s="53">
        <v>1770.8647954999999</v>
      </c>
      <c r="G25" s="5">
        <v>1.8330285000000002E-2</v>
      </c>
    </row>
    <row r="26" spans="1:7" ht="25.5" x14ac:dyDescent="0.2">
      <c r="A26" s="6">
        <v>20</v>
      </c>
      <c r="B26" s="7" t="s">
        <v>509</v>
      </c>
      <c r="C26" s="11" t="s">
        <v>510</v>
      </c>
      <c r="D26" s="2" t="s">
        <v>63</v>
      </c>
      <c r="E26" s="47">
        <v>145100</v>
      </c>
      <c r="F26" s="53">
        <v>1656.8243500000001</v>
      </c>
      <c r="G26" s="5">
        <v>1.7149847999999999E-2</v>
      </c>
    </row>
    <row r="27" spans="1:7" ht="25.5" x14ac:dyDescent="0.2">
      <c r="A27" s="6">
        <v>21</v>
      </c>
      <c r="B27" s="7" t="s">
        <v>410</v>
      </c>
      <c r="C27" s="11" t="s">
        <v>411</v>
      </c>
      <c r="D27" s="2" t="s">
        <v>44</v>
      </c>
      <c r="E27" s="47">
        <v>96505</v>
      </c>
      <c r="F27" s="53">
        <v>1440.530135</v>
      </c>
      <c r="G27" s="5">
        <v>1.4910979E-2</v>
      </c>
    </row>
    <row r="28" spans="1:7" ht="25.5" x14ac:dyDescent="0.2">
      <c r="A28" s="6">
        <v>22</v>
      </c>
      <c r="B28" s="7" t="s">
        <v>414</v>
      </c>
      <c r="C28" s="11" t="s">
        <v>415</v>
      </c>
      <c r="D28" s="2" t="s">
        <v>63</v>
      </c>
      <c r="E28" s="47">
        <v>621493</v>
      </c>
      <c r="F28" s="53">
        <v>1412.0320959999999</v>
      </c>
      <c r="G28" s="5">
        <v>1.4615995E-2</v>
      </c>
    </row>
    <row r="29" spans="1:7" ht="12.75" x14ac:dyDescent="0.2">
      <c r="A29" s="6">
        <v>23</v>
      </c>
      <c r="B29" s="7" t="s">
        <v>298</v>
      </c>
      <c r="C29" s="11" t="s">
        <v>299</v>
      </c>
      <c r="D29" s="2" t="s">
        <v>300</v>
      </c>
      <c r="E29" s="47">
        <v>387406</v>
      </c>
      <c r="F29" s="53">
        <v>1402.0223140000001</v>
      </c>
      <c r="G29" s="5">
        <v>1.4512383E-2</v>
      </c>
    </row>
    <row r="30" spans="1:7" ht="25.5" x14ac:dyDescent="0.2">
      <c r="A30" s="6">
        <v>24</v>
      </c>
      <c r="B30" s="7" t="s">
        <v>511</v>
      </c>
      <c r="C30" s="11" t="s">
        <v>512</v>
      </c>
      <c r="D30" s="2" t="s">
        <v>513</v>
      </c>
      <c r="E30" s="47">
        <v>415291</v>
      </c>
      <c r="F30" s="53">
        <v>1383.334321</v>
      </c>
      <c r="G30" s="5">
        <v>1.4318943000000001E-2</v>
      </c>
    </row>
    <row r="31" spans="1:7" ht="12.75" x14ac:dyDescent="0.2">
      <c r="A31" s="6">
        <v>25</v>
      </c>
      <c r="B31" s="7" t="s">
        <v>45</v>
      </c>
      <c r="C31" s="11" t="s">
        <v>46</v>
      </c>
      <c r="D31" s="2" t="s">
        <v>13</v>
      </c>
      <c r="E31" s="47">
        <v>7083</v>
      </c>
      <c r="F31" s="53">
        <v>1322.2296495000001</v>
      </c>
      <c r="G31" s="5">
        <v>1.3686446999999999E-2</v>
      </c>
    </row>
    <row r="32" spans="1:7" ht="12.75" x14ac:dyDescent="0.2">
      <c r="A32" s="6">
        <v>26</v>
      </c>
      <c r="B32" s="7" t="s">
        <v>514</v>
      </c>
      <c r="C32" s="11" t="s">
        <v>515</v>
      </c>
      <c r="D32" s="2" t="s">
        <v>230</v>
      </c>
      <c r="E32" s="47">
        <v>15902</v>
      </c>
      <c r="F32" s="53">
        <v>1061.0689010000001</v>
      </c>
      <c r="G32" s="5">
        <v>1.0983161999999999E-2</v>
      </c>
    </row>
    <row r="33" spans="1:7" ht="12.75" x14ac:dyDescent="0.2">
      <c r="A33" s="6">
        <v>27</v>
      </c>
      <c r="B33" s="7" t="s">
        <v>516</v>
      </c>
      <c r="C33" s="11" t="s">
        <v>517</v>
      </c>
      <c r="D33" s="2" t="s">
        <v>13</v>
      </c>
      <c r="E33" s="47">
        <v>59758</v>
      </c>
      <c r="F33" s="53">
        <v>995.74755400000004</v>
      </c>
      <c r="G33" s="5">
        <v>1.0307019000000001E-2</v>
      </c>
    </row>
    <row r="34" spans="1:7" ht="12.75" x14ac:dyDescent="0.2">
      <c r="A34" s="6">
        <v>28</v>
      </c>
      <c r="B34" s="7" t="s">
        <v>445</v>
      </c>
      <c r="C34" s="11" t="s">
        <v>446</v>
      </c>
      <c r="D34" s="2" t="s">
        <v>13</v>
      </c>
      <c r="E34" s="47">
        <v>21563</v>
      </c>
      <c r="F34" s="53">
        <v>862.16421049999997</v>
      </c>
      <c r="G34" s="5">
        <v>8.9242929999999998E-3</v>
      </c>
    </row>
    <row r="35" spans="1:7" ht="12.75" x14ac:dyDescent="0.2">
      <c r="A35" s="6">
        <v>29</v>
      </c>
      <c r="B35" s="7" t="s">
        <v>408</v>
      </c>
      <c r="C35" s="11" t="s">
        <v>409</v>
      </c>
      <c r="D35" s="2" t="s">
        <v>230</v>
      </c>
      <c r="E35" s="47">
        <v>31282</v>
      </c>
      <c r="F35" s="53">
        <v>798.67638299999999</v>
      </c>
      <c r="G35" s="5">
        <v>8.2671280000000003E-3</v>
      </c>
    </row>
    <row r="36" spans="1:7" ht="25.5" x14ac:dyDescent="0.2">
      <c r="A36" s="6">
        <v>30</v>
      </c>
      <c r="B36" s="7" t="s">
        <v>311</v>
      </c>
      <c r="C36" s="11" t="s">
        <v>312</v>
      </c>
      <c r="D36" s="2" t="s">
        <v>22</v>
      </c>
      <c r="E36" s="47">
        <v>63812</v>
      </c>
      <c r="F36" s="53">
        <v>476.03751999999997</v>
      </c>
      <c r="G36" s="5">
        <v>4.927481E-3</v>
      </c>
    </row>
    <row r="37" spans="1:7" ht="12.75" x14ac:dyDescent="0.2">
      <c r="A37" s="1"/>
      <c r="B37" s="2"/>
      <c r="C37" s="8" t="s">
        <v>108</v>
      </c>
      <c r="D37" s="12"/>
      <c r="E37" s="49"/>
      <c r="F37" s="55">
        <v>95383.640535500002</v>
      </c>
      <c r="G37" s="13">
        <v>0.98731949600000002</v>
      </c>
    </row>
    <row r="38" spans="1:7" ht="12.75" x14ac:dyDescent="0.2">
      <c r="A38" s="6"/>
      <c r="B38" s="7"/>
      <c r="C38" s="14"/>
      <c r="D38" s="15"/>
      <c r="E38" s="47"/>
      <c r="F38" s="53"/>
      <c r="G38" s="5"/>
    </row>
    <row r="39" spans="1:7" ht="12.75" x14ac:dyDescent="0.2">
      <c r="A39" s="1"/>
      <c r="B39" s="2"/>
      <c r="C39" s="8" t="s">
        <v>109</v>
      </c>
      <c r="D39" s="9"/>
      <c r="E39" s="48"/>
      <c r="F39" s="54"/>
      <c r="G39" s="10"/>
    </row>
    <row r="40" spans="1:7" ht="12.75" x14ac:dyDescent="0.2">
      <c r="A40" s="1"/>
      <c r="B40" s="2"/>
      <c r="C40" s="8" t="s">
        <v>108</v>
      </c>
      <c r="D40" s="12"/>
      <c r="E40" s="49"/>
      <c r="F40" s="55">
        <v>0</v>
      </c>
      <c r="G40" s="13">
        <v>0</v>
      </c>
    </row>
    <row r="41" spans="1:7" ht="12.75" x14ac:dyDescent="0.2">
      <c r="A41" s="6"/>
      <c r="B41" s="7"/>
      <c r="C41" s="14"/>
      <c r="D41" s="15"/>
      <c r="E41" s="47"/>
      <c r="F41" s="53"/>
      <c r="G41" s="5"/>
    </row>
    <row r="42" spans="1:7" ht="12.75" x14ac:dyDescent="0.2">
      <c r="A42" s="16"/>
      <c r="B42" s="17"/>
      <c r="C42" s="8" t="s">
        <v>110</v>
      </c>
      <c r="D42" s="9"/>
      <c r="E42" s="48"/>
      <c r="F42" s="54"/>
      <c r="G42" s="10"/>
    </row>
    <row r="43" spans="1:7" ht="12.75" x14ac:dyDescent="0.2">
      <c r="A43" s="18"/>
      <c r="B43" s="19"/>
      <c r="C43" s="8" t="s">
        <v>108</v>
      </c>
      <c r="D43" s="20"/>
      <c r="E43" s="50"/>
      <c r="F43" s="56">
        <v>0</v>
      </c>
      <c r="G43" s="21">
        <v>0</v>
      </c>
    </row>
    <row r="44" spans="1:7" ht="12.75" x14ac:dyDescent="0.2">
      <c r="A44" s="18"/>
      <c r="B44" s="19"/>
      <c r="C44" s="14"/>
      <c r="D44" s="22"/>
      <c r="E44" s="51"/>
      <c r="F44" s="57"/>
      <c r="G44" s="23"/>
    </row>
    <row r="45" spans="1:7" ht="12.75" x14ac:dyDescent="0.2">
      <c r="A45" s="1"/>
      <c r="B45" s="2"/>
      <c r="C45" s="8" t="s">
        <v>112</v>
      </c>
      <c r="D45" s="9"/>
      <c r="E45" s="48"/>
      <c r="F45" s="54"/>
      <c r="G45" s="10"/>
    </row>
    <row r="46" spans="1:7" ht="12.75" x14ac:dyDescent="0.2">
      <c r="A46" s="1"/>
      <c r="B46" s="2"/>
      <c r="C46" s="8" t="s">
        <v>108</v>
      </c>
      <c r="D46" s="12"/>
      <c r="E46" s="49"/>
      <c r="F46" s="55">
        <v>0</v>
      </c>
      <c r="G46" s="13">
        <v>0</v>
      </c>
    </row>
    <row r="47" spans="1:7" ht="12.75" x14ac:dyDescent="0.2">
      <c r="A47" s="1"/>
      <c r="B47" s="2"/>
      <c r="C47" s="14"/>
      <c r="D47" s="4"/>
      <c r="E47" s="47"/>
      <c r="F47" s="53"/>
      <c r="G47" s="5"/>
    </row>
    <row r="48" spans="1:7" ht="12.75" x14ac:dyDescent="0.2">
      <c r="A48" s="1"/>
      <c r="B48" s="2"/>
      <c r="C48" s="8" t="s">
        <v>113</v>
      </c>
      <c r="D48" s="9"/>
      <c r="E48" s="48"/>
      <c r="F48" s="54"/>
      <c r="G48" s="10"/>
    </row>
    <row r="49" spans="1:7" ht="12.75" x14ac:dyDescent="0.2">
      <c r="A49" s="1"/>
      <c r="B49" s="2"/>
      <c r="C49" s="8" t="s">
        <v>108</v>
      </c>
      <c r="D49" s="12"/>
      <c r="E49" s="49"/>
      <c r="F49" s="55">
        <v>0</v>
      </c>
      <c r="G49" s="13">
        <v>0</v>
      </c>
    </row>
    <row r="50" spans="1:7" ht="12.75" x14ac:dyDescent="0.2">
      <c r="A50" s="1"/>
      <c r="B50" s="2"/>
      <c r="C50" s="14"/>
      <c r="D50" s="4"/>
      <c r="E50" s="47"/>
      <c r="F50" s="53"/>
      <c r="G50" s="5"/>
    </row>
    <row r="51" spans="1:7" ht="12.75" x14ac:dyDescent="0.2">
      <c r="A51" s="1"/>
      <c r="B51" s="2"/>
      <c r="C51" s="8" t="s">
        <v>114</v>
      </c>
      <c r="D51" s="9"/>
      <c r="E51" s="48"/>
      <c r="F51" s="54"/>
      <c r="G51" s="10"/>
    </row>
    <row r="52" spans="1:7" ht="12.75" x14ac:dyDescent="0.2">
      <c r="A52" s="1"/>
      <c r="B52" s="2"/>
      <c r="C52" s="8" t="s">
        <v>108</v>
      </c>
      <c r="D52" s="12"/>
      <c r="E52" s="49"/>
      <c r="F52" s="55">
        <v>0</v>
      </c>
      <c r="G52" s="13">
        <v>0</v>
      </c>
    </row>
    <row r="53" spans="1:7" ht="12.75" x14ac:dyDescent="0.2">
      <c r="A53" s="1"/>
      <c r="B53" s="2"/>
      <c r="C53" s="14"/>
      <c r="D53" s="4"/>
      <c r="E53" s="47"/>
      <c r="F53" s="53"/>
      <c r="G53" s="5"/>
    </row>
    <row r="54" spans="1:7" ht="25.5" x14ac:dyDescent="0.2">
      <c r="A54" s="6"/>
      <c r="B54" s="7"/>
      <c r="C54" s="24" t="s">
        <v>115</v>
      </c>
      <c r="D54" s="25"/>
      <c r="E54" s="49"/>
      <c r="F54" s="55">
        <v>95383.640535500002</v>
      </c>
      <c r="G54" s="13">
        <v>0.98731949600000002</v>
      </c>
    </row>
    <row r="55" spans="1:7" ht="12.75" x14ac:dyDescent="0.2">
      <c r="A55" s="1"/>
      <c r="B55" s="2"/>
      <c r="C55" s="11"/>
      <c r="D55" s="4"/>
      <c r="E55" s="47"/>
      <c r="F55" s="53"/>
      <c r="G55" s="5"/>
    </row>
    <row r="56" spans="1:7" ht="12.75" x14ac:dyDescent="0.2">
      <c r="A56" s="1"/>
      <c r="B56" s="2"/>
      <c r="C56" s="3" t="s">
        <v>116</v>
      </c>
      <c r="D56" s="4"/>
      <c r="E56" s="47"/>
      <c r="F56" s="53"/>
      <c r="G56" s="5"/>
    </row>
    <row r="57" spans="1:7" ht="25.5" x14ac:dyDescent="0.2">
      <c r="A57" s="1"/>
      <c r="B57" s="2"/>
      <c r="C57" s="8" t="s">
        <v>10</v>
      </c>
      <c r="D57" s="9"/>
      <c r="E57" s="48"/>
      <c r="F57" s="54"/>
      <c r="G57" s="10"/>
    </row>
    <row r="58" spans="1:7" ht="12.75" x14ac:dyDescent="0.2">
      <c r="A58" s="6"/>
      <c r="B58" s="7"/>
      <c r="C58" s="8" t="s">
        <v>108</v>
      </c>
      <c r="D58" s="12"/>
      <c r="E58" s="49"/>
      <c r="F58" s="55">
        <v>0</v>
      </c>
      <c r="G58" s="13">
        <v>0</v>
      </c>
    </row>
    <row r="59" spans="1:7" ht="12.75" x14ac:dyDescent="0.2">
      <c r="A59" s="6"/>
      <c r="B59" s="7"/>
      <c r="C59" s="14"/>
      <c r="D59" s="4"/>
      <c r="E59" s="47"/>
      <c r="F59" s="53"/>
      <c r="G59" s="5"/>
    </row>
    <row r="60" spans="1:7" ht="12.75" x14ac:dyDescent="0.2">
      <c r="A60" s="1"/>
      <c r="B60" s="26"/>
      <c r="C60" s="8" t="s">
        <v>117</v>
      </c>
      <c r="D60" s="9"/>
      <c r="E60" s="48"/>
      <c r="F60" s="54"/>
      <c r="G60" s="10"/>
    </row>
    <row r="61" spans="1:7" ht="12.75" x14ac:dyDescent="0.2">
      <c r="A61" s="6"/>
      <c r="B61" s="7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4"/>
      <c r="E62" s="47"/>
      <c r="F62" s="59"/>
      <c r="G62" s="28"/>
    </row>
    <row r="63" spans="1:7" ht="12.75" x14ac:dyDescent="0.2">
      <c r="A63" s="1"/>
      <c r="B63" s="2"/>
      <c r="C63" s="8" t="s">
        <v>118</v>
      </c>
      <c r="D63" s="9"/>
      <c r="E63" s="48"/>
      <c r="F63" s="54"/>
      <c r="G63" s="10"/>
    </row>
    <row r="64" spans="1:7" ht="12.75" x14ac:dyDescent="0.2">
      <c r="A64" s="6"/>
      <c r="B64" s="7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1"/>
      <c r="B65" s="2"/>
      <c r="C65" s="14"/>
      <c r="D65" s="4"/>
      <c r="E65" s="47"/>
      <c r="F65" s="53"/>
      <c r="G65" s="5"/>
    </row>
    <row r="66" spans="1:7" ht="25.5" x14ac:dyDescent="0.2">
      <c r="A66" s="1"/>
      <c r="B66" s="26"/>
      <c r="C66" s="8" t="s">
        <v>119</v>
      </c>
      <c r="D66" s="9"/>
      <c r="E66" s="48"/>
      <c r="F66" s="54"/>
      <c r="G66" s="10"/>
    </row>
    <row r="67" spans="1:7" ht="12.75" x14ac:dyDescent="0.2">
      <c r="A67" s="6"/>
      <c r="B67" s="7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6"/>
      <c r="B68" s="7"/>
      <c r="C68" s="14"/>
      <c r="D68" s="4"/>
      <c r="E68" s="47"/>
      <c r="F68" s="53"/>
      <c r="G68" s="5"/>
    </row>
    <row r="69" spans="1:7" ht="12.75" x14ac:dyDescent="0.2">
      <c r="A69" s="6"/>
      <c r="B69" s="7"/>
      <c r="C69" s="29" t="s">
        <v>120</v>
      </c>
      <c r="D69" s="25"/>
      <c r="E69" s="49"/>
      <c r="F69" s="55">
        <v>0</v>
      </c>
      <c r="G69" s="13">
        <v>0</v>
      </c>
    </row>
    <row r="70" spans="1:7" ht="12.75" x14ac:dyDescent="0.2">
      <c r="A70" s="6"/>
      <c r="B70" s="7"/>
      <c r="C70" s="11"/>
      <c r="D70" s="4"/>
      <c r="E70" s="47"/>
      <c r="F70" s="53"/>
      <c r="G70" s="5"/>
    </row>
    <row r="71" spans="1:7" ht="12.75" x14ac:dyDescent="0.2">
      <c r="A71" s="1"/>
      <c r="B71" s="2"/>
      <c r="C71" s="3" t="s">
        <v>121</v>
      </c>
      <c r="D71" s="4"/>
      <c r="E71" s="47"/>
      <c r="F71" s="53"/>
      <c r="G71" s="5"/>
    </row>
    <row r="72" spans="1:7" ht="12.75" x14ac:dyDescent="0.2">
      <c r="A72" s="6"/>
      <c r="B72" s="7"/>
      <c r="C72" s="8" t="s">
        <v>122</v>
      </c>
      <c r="D72" s="9"/>
      <c r="E72" s="48"/>
      <c r="F72" s="54"/>
      <c r="G72" s="10"/>
    </row>
    <row r="73" spans="1:7" ht="12.75" x14ac:dyDescent="0.2">
      <c r="A73" s="6"/>
      <c r="B73" s="7"/>
      <c r="C73" s="8" t="s">
        <v>108</v>
      </c>
      <c r="D73" s="25"/>
      <c r="E73" s="49"/>
      <c r="F73" s="55">
        <v>0</v>
      </c>
      <c r="G73" s="13">
        <v>0</v>
      </c>
    </row>
    <row r="74" spans="1:7" ht="12.75" x14ac:dyDescent="0.2">
      <c r="A74" s="6"/>
      <c r="B74" s="7"/>
      <c r="C74" s="14"/>
      <c r="D74" s="7"/>
      <c r="E74" s="47"/>
      <c r="F74" s="53"/>
      <c r="G74" s="5"/>
    </row>
    <row r="75" spans="1:7" ht="12.75" x14ac:dyDescent="0.2">
      <c r="A75" s="6"/>
      <c r="B75" s="7"/>
      <c r="C75" s="8" t="s">
        <v>123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25"/>
      <c r="E76" s="49"/>
      <c r="F76" s="55">
        <v>0</v>
      </c>
      <c r="G76" s="13">
        <v>0</v>
      </c>
    </row>
    <row r="77" spans="1:7" ht="12.75" x14ac:dyDescent="0.2">
      <c r="A77" s="6"/>
      <c r="B77" s="7"/>
      <c r="C77" s="14"/>
      <c r="D77" s="7"/>
      <c r="E77" s="47"/>
      <c r="F77" s="53"/>
      <c r="G77" s="5"/>
    </row>
    <row r="78" spans="1:7" ht="12.75" x14ac:dyDescent="0.2">
      <c r="A78" s="6"/>
      <c r="B78" s="7"/>
      <c r="C78" s="8" t="s">
        <v>124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25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7"/>
      <c r="E80" s="47"/>
      <c r="F80" s="53"/>
      <c r="G80" s="5"/>
    </row>
    <row r="81" spans="1:7" ht="12.75" x14ac:dyDescent="0.2">
      <c r="A81" s="6"/>
      <c r="B81" s="7"/>
      <c r="C81" s="8" t="s">
        <v>125</v>
      </c>
      <c r="D81" s="9"/>
      <c r="E81" s="48"/>
      <c r="F81" s="54"/>
      <c r="G81" s="10"/>
    </row>
    <row r="82" spans="1:7" ht="12.75" x14ac:dyDescent="0.2">
      <c r="A82" s="6">
        <v>1</v>
      </c>
      <c r="B82" s="7"/>
      <c r="C82" s="11" t="s">
        <v>126</v>
      </c>
      <c r="D82" s="15"/>
      <c r="E82" s="47"/>
      <c r="F82" s="53">
        <v>242.8310755</v>
      </c>
      <c r="G82" s="5">
        <v>2.513553E-3</v>
      </c>
    </row>
    <row r="83" spans="1:7" ht="12.75" x14ac:dyDescent="0.2">
      <c r="A83" s="6"/>
      <c r="B83" s="7"/>
      <c r="C83" s="8" t="s">
        <v>108</v>
      </c>
      <c r="D83" s="25"/>
      <c r="E83" s="49"/>
      <c r="F83" s="55">
        <v>242.8310755</v>
      </c>
      <c r="G83" s="13">
        <v>2.513553E-3</v>
      </c>
    </row>
    <row r="84" spans="1:7" ht="12.75" x14ac:dyDescent="0.2">
      <c r="A84" s="6"/>
      <c r="B84" s="7"/>
      <c r="C84" s="14"/>
      <c r="D84" s="7"/>
      <c r="E84" s="47"/>
      <c r="F84" s="53"/>
      <c r="G84" s="5"/>
    </row>
    <row r="85" spans="1:7" ht="25.5" x14ac:dyDescent="0.2">
      <c r="A85" s="6"/>
      <c r="B85" s="7"/>
      <c r="C85" s="24" t="s">
        <v>127</v>
      </c>
      <c r="D85" s="25"/>
      <c r="E85" s="49"/>
      <c r="F85" s="55">
        <v>242.8310755</v>
      </c>
      <c r="G85" s="13">
        <v>2.513553E-3</v>
      </c>
    </row>
    <row r="86" spans="1:7" ht="12.75" x14ac:dyDescent="0.2">
      <c r="A86" s="6"/>
      <c r="B86" s="7"/>
      <c r="C86" s="30"/>
      <c r="D86" s="7"/>
      <c r="E86" s="47"/>
      <c r="F86" s="53"/>
      <c r="G86" s="5"/>
    </row>
    <row r="87" spans="1:7" ht="12.75" x14ac:dyDescent="0.2">
      <c r="A87" s="1"/>
      <c r="B87" s="2"/>
      <c r="C87" s="3" t="s">
        <v>128</v>
      </c>
      <c r="D87" s="4"/>
      <c r="E87" s="47"/>
      <c r="F87" s="53"/>
      <c r="G87" s="5"/>
    </row>
    <row r="88" spans="1:7" ht="25.5" x14ac:dyDescent="0.2">
      <c r="A88" s="6"/>
      <c r="B88" s="7"/>
      <c r="C88" s="8" t="s">
        <v>129</v>
      </c>
      <c r="D88" s="9"/>
      <c r="E88" s="48"/>
      <c r="F88" s="54"/>
      <c r="G88" s="10"/>
    </row>
    <row r="89" spans="1:7" ht="25.5" x14ac:dyDescent="0.2">
      <c r="A89" s="6">
        <v>1</v>
      </c>
      <c r="B89" s="7" t="s">
        <v>130</v>
      </c>
      <c r="C89" s="11" t="s">
        <v>131</v>
      </c>
      <c r="D89" s="15"/>
      <c r="E89" s="47">
        <v>4572647.9440000001</v>
      </c>
      <c r="F89" s="53">
        <v>1802.14914445</v>
      </c>
      <c r="G89" s="5">
        <v>1.8654111000000001E-2</v>
      </c>
    </row>
    <row r="90" spans="1:7" ht="12.75" x14ac:dyDescent="0.2">
      <c r="A90" s="6"/>
      <c r="B90" s="7"/>
      <c r="C90" s="8" t="s">
        <v>108</v>
      </c>
      <c r="D90" s="25"/>
      <c r="E90" s="49"/>
      <c r="F90" s="55">
        <v>1802.14914445</v>
      </c>
      <c r="G90" s="13">
        <v>1.8654111000000001E-2</v>
      </c>
    </row>
    <row r="91" spans="1:7" ht="12.75" x14ac:dyDescent="0.2">
      <c r="A91" s="6"/>
      <c r="B91" s="7"/>
      <c r="C91" s="14"/>
      <c r="D91" s="7"/>
      <c r="E91" s="47"/>
      <c r="F91" s="53"/>
      <c r="G91" s="5"/>
    </row>
    <row r="92" spans="1:7" ht="12.75" x14ac:dyDescent="0.2">
      <c r="A92" s="1"/>
      <c r="B92" s="2"/>
      <c r="C92" s="3" t="s">
        <v>132</v>
      </c>
      <c r="D92" s="4"/>
      <c r="E92" s="47"/>
      <c r="F92" s="53"/>
      <c r="G92" s="5"/>
    </row>
    <row r="93" spans="1:7" ht="25.5" x14ac:dyDescent="0.2">
      <c r="A93" s="6"/>
      <c r="B93" s="7"/>
      <c r="C93" s="8" t="s">
        <v>133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25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25.5" x14ac:dyDescent="0.2">
      <c r="A96" s="6"/>
      <c r="B96" s="7"/>
      <c r="C96" s="8" t="s">
        <v>134</v>
      </c>
      <c r="D96" s="9"/>
      <c r="E96" s="48"/>
      <c r="F96" s="54"/>
      <c r="G96" s="10"/>
    </row>
    <row r="97" spans="1:11" ht="12.75" x14ac:dyDescent="0.2">
      <c r="A97" s="6"/>
      <c r="B97" s="7"/>
      <c r="C97" s="8" t="s">
        <v>108</v>
      </c>
      <c r="D97" s="25"/>
      <c r="E97" s="49"/>
      <c r="F97" s="55">
        <v>0</v>
      </c>
      <c r="G97" s="13">
        <v>0</v>
      </c>
    </row>
    <row r="98" spans="1:11" ht="12.75" x14ac:dyDescent="0.2">
      <c r="A98" s="6"/>
      <c r="B98" s="7"/>
      <c r="C98" s="14"/>
      <c r="D98" s="7"/>
      <c r="E98" s="47"/>
      <c r="F98" s="59"/>
      <c r="G98" s="28"/>
    </row>
    <row r="99" spans="1:11" ht="25.5" x14ac:dyDescent="0.2">
      <c r="A99" s="6"/>
      <c r="B99" s="7"/>
      <c r="C99" s="30" t="s">
        <v>136</v>
      </c>
      <c r="D99" s="7"/>
      <c r="E99" s="47"/>
      <c r="F99" s="132">
        <v>-819.9290432800002</v>
      </c>
      <c r="G99" s="145">
        <v>-8.4871146555099454E-3</v>
      </c>
      <c r="H99" s="144"/>
      <c r="I99" s="146"/>
    </row>
    <row r="100" spans="1:11" ht="12.75" x14ac:dyDescent="0.2">
      <c r="A100" s="6"/>
      <c r="B100" s="7"/>
      <c r="C100" s="31" t="s">
        <v>137</v>
      </c>
      <c r="D100" s="12"/>
      <c r="E100" s="49"/>
      <c r="F100" s="55">
        <v>96608.691712169995</v>
      </c>
      <c r="G100" s="13">
        <f>+G99+G90+G85+G54</f>
        <v>1.0000000453444902</v>
      </c>
      <c r="H100" s="144"/>
      <c r="K100" s="140"/>
    </row>
    <row r="102" spans="1:11" ht="12.75" x14ac:dyDescent="0.2">
      <c r="B102" s="362"/>
      <c r="C102" s="362"/>
      <c r="D102" s="362"/>
      <c r="E102" s="362"/>
      <c r="F102" s="362"/>
    </row>
    <row r="103" spans="1:11" ht="12.75" x14ac:dyDescent="0.2">
      <c r="B103" s="362"/>
      <c r="C103" s="362"/>
      <c r="D103" s="362"/>
      <c r="E103" s="362"/>
      <c r="F103" s="362"/>
    </row>
    <row r="105" spans="1:11" ht="12.75" x14ac:dyDescent="0.2">
      <c r="B105" s="37" t="s">
        <v>139</v>
      </c>
      <c r="C105" s="38"/>
      <c r="D105" s="39"/>
    </row>
    <row r="106" spans="1:11" ht="12.75" x14ac:dyDescent="0.2">
      <c r="B106" s="40" t="s">
        <v>140</v>
      </c>
      <c r="C106" s="41"/>
      <c r="D106" s="65" t="s">
        <v>141</v>
      </c>
    </row>
    <row r="107" spans="1:11" ht="12.75" x14ac:dyDescent="0.2">
      <c r="B107" s="40" t="s">
        <v>142</v>
      </c>
      <c r="C107" s="41"/>
      <c r="D107" s="65" t="s">
        <v>141</v>
      </c>
    </row>
    <row r="108" spans="1:11" ht="12.75" x14ac:dyDescent="0.2">
      <c r="B108" s="42" t="s">
        <v>143</v>
      </c>
      <c r="C108" s="41"/>
      <c r="D108" s="43"/>
    </row>
    <row r="109" spans="1:11" ht="25.5" customHeight="1" x14ac:dyDescent="0.2">
      <c r="B109" s="43"/>
      <c r="C109" s="33" t="s">
        <v>144</v>
      </c>
      <c r="D109" s="34" t="s">
        <v>145</v>
      </c>
    </row>
    <row r="110" spans="1:11" ht="12.75" customHeight="1" x14ac:dyDescent="0.2">
      <c r="B110" s="60" t="s">
        <v>146</v>
      </c>
      <c r="C110" s="61" t="s">
        <v>147</v>
      </c>
      <c r="D110" s="61" t="s">
        <v>148</v>
      </c>
    </row>
    <row r="111" spans="1:11" ht="12.75" x14ac:dyDescent="0.2">
      <c r="B111" s="43" t="s">
        <v>149</v>
      </c>
      <c r="C111" s="44">
        <v>172.7972</v>
      </c>
      <c r="D111" s="44">
        <v>187.14019999999999</v>
      </c>
    </row>
    <row r="112" spans="1:11" ht="12.75" x14ac:dyDescent="0.2">
      <c r="B112" s="43" t="s">
        <v>150</v>
      </c>
      <c r="C112" s="44">
        <v>12.882</v>
      </c>
      <c r="D112" s="44">
        <v>13.9512</v>
      </c>
    </row>
    <row r="113" spans="2:4" ht="12.75" x14ac:dyDescent="0.2">
      <c r="B113" s="43" t="s">
        <v>395</v>
      </c>
      <c r="C113" s="44">
        <v>176.61660000000001</v>
      </c>
      <c r="D113" s="44">
        <v>191.2764</v>
      </c>
    </row>
    <row r="114" spans="2:4" ht="12.75" x14ac:dyDescent="0.2">
      <c r="B114" s="43" t="s">
        <v>396</v>
      </c>
      <c r="C114" s="44">
        <v>13.124599999999999</v>
      </c>
      <c r="D114" s="44">
        <v>14.214600000000001</v>
      </c>
    </row>
    <row r="115" spans="2:4" ht="12.75" x14ac:dyDescent="0.2">
      <c r="B115" s="43" t="s">
        <v>151</v>
      </c>
      <c r="C115" s="44">
        <v>165.57759999999999</v>
      </c>
      <c r="D115" s="44">
        <v>179.2114</v>
      </c>
    </row>
    <row r="116" spans="2:4" ht="12.75" x14ac:dyDescent="0.2">
      <c r="B116" s="43" t="s">
        <v>152</v>
      </c>
      <c r="C116" s="44">
        <v>12.235799999999999</v>
      </c>
      <c r="D116" s="44">
        <v>13.2433</v>
      </c>
    </row>
    <row r="118" spans="2:4" ht="12.75" x14ac:dyDescent="0.2">
      <c r="B118" s="62" t="s">
        <v>153</v>
      </c>
      <c r="C118" s="45"/>
      <c r="D118" s="63" t="s">
        <v>141</v>
      </c>
    </row>
    <row r="119" spans="2:4" ht="24.75" customHeight="1" x14ac:dyDescent="0.2">
      <c r="B119" s="64"/>
      <c r="C119" s="64"/>
    </row>
    <row r="120" spans="2:4" ht="15" x14ac:dyDescent="0.25">
      <c r="B120" s="66"/>
      <c r="C120" s="68"/>
      <c r="D120"/>
    </row>
    <row r="122" spans="2:4" ht="12.75" x14ac:dyDescent="0.2">
      <c r="B122" s="42" t="s">
        <v>155</v>
      </c>
      <c r="C122" s="41"/>
      <c r="D122" s="67" t="s">
        <v>141</v>
      </c>
    </row>
    <row r="123" spans="2:4" ht="12.75" x14ac:dyDescent="0.2">
      <c r="B123" s="42" t="s">
        <v>156</v>
      </c>
      <c r="C123" s="41"/>
      <c r="D123" s="67" t="s">
        <v>141</v>
      </c>
    </row>
    <row r="124" spans="2:4" ht="12.75" x14ac:dyDescent="0.2">
      <c r="B124" s="42" t="s">
        <v>157</v>
      </c>
      <c r="C124" s="41"/>
      <c r="D124" s="46">
        <v>0.90341894047475857</v>
      </c>
    </row>
    <row r="125" spans="2:4" ht="12.75" x14ac:dyDescent="0.2">
      <c r="B125" s="42" t="s">
        <v>158</v>
      </c>
      <c r="C125" s="41"/>
      <c r="D125" s="46" t="s">
        <v>141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518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454</v>
      </c>
      <c r="C7" s="11" t="s">
        <v>455</v>
      </c>
      <c r="D7" s="2" t="s">
        <v>187</v>
      </c>
      <c r="E7" s="47">
        <v>22706</v>
      </c>
      <c r="F7" s="53">
        <v>186.30273</v>
      </c>
      <c r="G7" s="5">
        <v>3.9697279000000002E-2</v>
      </c>
    </row>
    <row r="8" spans="1:7" ht="25.5" x14ac:dyDescent="0.2">
      <c r="A8" s="6">
        <v>2</v>
      </c>
      <c r="B8" s="7" t="s">
        <v>170</v>
      </c>
      <c r="C8" s="11" t="s">
        <v>171</v>
      </c>
      <c r="D8" s="2" t="s">
        <v>22</v>
      </c>
      <c r="E8" s="47">
        <v>30000</v>
      </c>
      <c r="F8" s="53">
        <v>163.29</v>
      </c>
      <c r="G8" s="5">
        <v>3.4793739999999997E-2</v>
      </c>
    </row>
    <row r="9" spans="1:7" ht="25.5" x14ac:dyDescent="0.2">
      <c r="A9" s="6">
        <v>3</v>
      </c>
      <c r="B9" s="7" t="s">
        <v>64</v>
      </c>
      <c r="C9" s="11" t="s">
        <v>65</v>
      </c>
      <c r="D9" s="2" t="s">
        <v>19</v>
      </c>
      <c r="E9" s="47">
        <v>116318</v>
      </c>
      <c r="F9" s="53">
        <v>147.607542</v>
      </c>
      <c r="G9" s="5">
        <v>3.1452131000000001E-2</v>
      </c>
    </row>
    <row r="10" spans="1:7" ht="25.5" x14ac:dyDescent="0.2">
      <c r="A10" s="6">
        <v>4</v>
      </c>
      <c r="B10" s="7" t="s">
        <v>200</v>
      </c>
      <c r="C10" s="11" t="s">
        <v>201</v>
      </c>
      <c r="D10" s="2" t="s">
        <v>169</v>
      </c>
      <c r="E10" s="47">
        <v>26875</v>
      </c>
      <c r="F10" s="53">
        <v>143.485625</v>
      </c>
      <c r="G10" s="5">
        <v>3.0573835000000001E-2</v>
      </c>
    </row>
    <row r="11" spans="1:7" ht="12.75" x14ac:dyDescent="0.2">
      <c r="A11" s="6">
        <v>5</v>
      </c>
      <c r="B11" s="7" t="s">
        <v>71</v>
      </c>
      <c r="C11" s="11" t="s">
        <v>72</v>
      </c>
      <c r="D11" s="2" t="s">
        <v>13</v>
      </c>
      <c r="E11" s="47">
        <v>16500</v>
      </c>
      <c r="F11" s="53">
        <v>143.00550000000001</v>
      </c>
      <c r="G11" s="5">
        <v>3.047153E-2</v>
      </c>
    </row>
    <row r="12" spans="1:7" ht="25.5" x14ac:dyDescent="0.2">
      <c r="A12" s="6">
        <v>6</v>
      </c>
      <c r="B12" s="7" t="s">
        <v>452</v>
      </c>
      <c r="C12" s="11" t="s">
        <v>453</v>
      </c>
      <c r="D12" s="2" t="s">
        <v>63</v>
      </c>
      <c r="E12" s="47">
        <v>80234</v>
      </c>
      <c r="F12" s="53">
        <v>122.316733</v>
      </c>
      <c r="G12" s="5">
        <v>2.6063178999999999E-2</v>
      </c>
    </row>
    <row r="13" spans="1:7" ht="12.75" x14ac:dyDescent="0.2">
      <c r="A13" s="6">
        <v>7</v>
      </c>
      <c r="B13" s="7" t="s">
        <v>458</v>
      </c>
      <c r="C13" s="11" t="s">
        <v>459</v>
      </c>
      <c r="D13" s="2" t="s">
        <v>174</v>
      </c>
      <c r="E13" s="47">
        <v>24043</v>
      </c>
      <c r="F13" s="53">
        <v>121.17672</v>
      </c>
      <c r="G13" s="5">
        <v>2.5820266000000001E-2</v>
      </c>
    </row>
    <row r="14" spans="1:7" ht="25.5" x14ac:dyDescent="0.2">
      <c r="A14" s="6">
        <v>8</v>
      </c>
      <c r="B14" s="7" t="s">
        <v>61</v>
      </c>
      <c r="C14" s="11" t="s">
        <v>62</v>
      </c>
      <c r="D14" s="2" t="s">
        <v>63</v>
      </c>
      <c r="E14" s="47">
        <v>16464</v>
      </c>
      <c r="F14" s="53">
        <v>111.60945599999999</v>
      </c>
      <c r="G14" s="5">
        <v>2.3781679E-2</v>
      </c>
    </row>
    <row r="15" spans="1:7" ht="12.75" x14ac:dyDescent="0.2">
      <c r="A15" s="6">
        <v>9</v>
      </c>
      <c r="B15" s="7" t="s">
        <v>165</v>
      </c>
      <c r="C15" s="11" t="s">
        <v>166</v>
      </c>
      <c r="D15" s="2" t="s">
        <v>13</v>
      </c>
      <c r="E15" s="47">
        <v>61210</v>
      </c>
      <c r="F15" s="53">
        <v>111.126755</v>
      </c>
      <c r="G15" s="5">
        <v>2.3678825000000001E-2</v>
      </c>
    </row>
    <row r="16" spans="1:7" ht="25.5" x14ac:dyDescent="0.2">
      <c r="A16" s="6">
        <v>10</v>
      </c>
      <c r="B16" s="7" t="s">
        <v>54</v>
      </c>
      <c r="C16" s="11" t="s">
        <v>55</v>
      </c>
      <c r="D16" s="2" t="s">
        <v>22</v>
      </c>
      <c r="E16" s="47">
        <v>57781</v>
      </c>
      <c r="F16" s="53">
        <v>109.84168099999999</v>
      </c>
      <c r="G16" s="5">
        <v>2.3405003000000001E-2</v>
      </c>
    </row>
    <row r="17" spans="1:7" ht="25.5" x14ac:dyDescent="0.2">
      <c r="A17" s="6">
        <v>11</v>
      </c>
      <c r="B17" s="7" t="s">
        <v>162</v>
      </c>
      <c r="C17" s="11" t="s">
        <v>163</v>
      </c>
      <c r="D17" s="2" t="s">
        <v>164</v>
      </c>
      <c r="E17" s="47">
        <v>15063</v>
      </c>
      <c r="F17" s="53">
        <v>106.58578799999999</v>
      </c>
      <c r="G17" s="5">
        <v>2.2711239000000001E-2</v>
      </c>
    </row>
    <row r="18" spans="1:7" ht="12.75" x14ac:dyDescent="0.2">
      <c r="A18" s="6">
        <v>12</v>
      </c>
      <c r="B18" s="7" t="s">
        <v>198</v>
      </c>
      <c r="C18" s="11" t="s">
        <v>199</v>
      </c>
      <c r="D18" s="2" t="s">
        <v>174</v>
      </c>
      <c r="E18" s="47">
        <v>25220</v>
      </c>
      <c r="F18" s="53">
        <v>104.94042</v>
      </c>
      <c r="G18" s="5">
        <v>2.2360644999999998E-2</v>
      </c>
    </row>
    <row r="19" spans="1:7" ht="25.5" x14ac:dyDescent="0.2">
      <c r="A19" s="6">
        <v>13</v>
      </c>
      <c r="B19" s="7" t="s">
        <v>190</v>
      </c>
      <c r="C19" s="11" t="s">
        <v>191</v>
      </c>
      <c r="D19" s="2" t="s">
        <v>22</v>
      </c>
      <c r="E19" s="47">
        <v>30200</v>
      </c>
      <c r="F19" s="53">
        <v>103.8729</v>
      </c>
      <c r="G19" s="5">
        <v>2.2133178E-2</v>
      </c>
    </row>
    <row r="20" spans="1:7" ht="25.5" x14ac:dyDescent="0.2">
      <c r="A20" s="6">
        <v>14</v>
      </c>
      <c r="B20" s="7" t="s">
        <v>26</v>
      </c>
      <c r="C20" s="11" t="s">
        <v>27</v>
      </c>
      <c r="D20" s="2" t="s">
        <v>28</v>
      </c>
      <c r="E20" s="47">
        <v>21964</v>
      </c>
      <c r="F20" s="53">
        <v>103.39552999999999</v>
      </c>
      <c r="G20" s="5">
        <v>2.2031459999999999E-2</v>
      </c>
    </row>
    <row r="21" spans="1:7" ht="12.75" x14ac:dyDescent="0.2">
      <c r="A21" s="6">
        <v>15</v>
      </c>
      <c r="B21" s="7" t="s">
        <v>460</v>
      </c>
      <c r="C21" s="11" t="s">
        <v>461</v>
      </c>
      <c r="D21" s="2" t="s">
        <v>174</v>
      </c>
      <c r="E21" s="47">
        <v>74666</v>
      </c>
      <c r="F21" s="53">
        <v>102.217754</v>
      </c>
      <c r="G21" s="5">
        <v>2.1780501000000001E-2</v>
      </c>
    </row>
    <row r="22" spans="1:7" ht="25.5" x14ac:dyDescent="0.2">
      <c r="A22" s="6">
        <v>16</v>
      </c>
      <c r="B22" s="7" t="s">
        <v>34</v>
      </c>
      <c r="C22" s="11" t="s">
        <v>35</v>
      </c>
      <c r="D22" s="2" t="s">
        <v>19</v>
      </c>
      <c r="E22" s="47">
        <v>89678</v>
      </c>
      <c r="F22" s="53">
        <v>101.201623</v>
      </c>
      <c r="G22" s="5">
        <v>2.1563984000000001E-2</v>
      </c>
    </row>
    <row r="23" spans="1:7" ht="12.75" x14ac:dyDescent="0.2">
      <c r="A23" s="6">
        <v>17</v>
      </c>
      <c r="B23" s="7" t="s">
        <v>488</v>
      </c>
      <c r="C23" s="11" t="s">
        <v>489</v>
      </c>
      <c r="D23" s="2" t="s">
        <v>256</v>
      </c>
      <c r="E23" s="47">
        <v>56450</v>
      </c>
      <c r="F23" s="53">
        <v>98.025424999999998</v>
      </c>
      <c r="G23" s="5">
        <v>2.0887201000000001E-2</v>
      </c>
    </row>
    <row r="24" spans="1:7" ht="12.75" x14ac:dyDescent="0.2">
      <c r="A24" s="6">
        <v>18</v>
      </c>
      <c r="B24" s="7" t="s">
        <v>309</v>
      </c>
      <c r="C24" s="11" t="s">
        <v>310</v>
      </c>
      <c r="D24" s="2" t="s">
        <v>182</v>
      </c>
      <c r="E24" s="47">
        <v>3333</v>
      </c>
      <c r="F24" s="53">
        <v>96.3486975</v>
      </c>
      <c r="G24" s="5">
        <v>2.0529925000000001E-2</v>
      </c>
    </row>
    <row r="25" spans="1:7" ht="12.75" x14ac:dyDescent="0.2">
      <c r="A25" s="6">
        <v>19</v>
      </c>
      <c r="B25" s="7" t="s">
        <v>456</v>
      </c>
      <c r="C25" s="11" t="s">
        <v>457</v>
      </c>
      <c r="D25" s="2" t="s">
        <v>317</v>
      </c>
      <c r="E25" s="47">
        <v>37455</v>
      </c>
      <c r="F25" s="53">
        <v>96.184439999999995</v>
      </c>
      <c r="G25" s="5">
        <v>2.0494925000000001E-2</v>
      </c>
    </row>
    <row r="26" spans="1:7" ht="25.5" x14ac:dyDescent="0.2">
      <c r="A26" s="6">
        <v>20</v>
      </c>
      <c r="B26" s="7" t="s">
        <v>194</v>
      </c>
      <c r="C26" s="11" t="s">
        <v>195</v>
      </c>
      <c r="D26" s="2" t="s">
        <v>44</v>
      </c>
      <c r="E26" s="47">
        <v>17404</v>
      </c>
      <c r="F26" s="53">
        <v>94.599441999999996</v>
      </c>
      <c r="G26" s="5">
        <v>2.0157194999999999E-2</v>
      </c>
    </row>
    <row r="27" spans="1:7" ht="51" x14ac:dyDescent="0.2">
      <c r="A27" s="6">
        <v>21</v>
      </c>
      <c r="B27" s="7" t="s">
        <v>252</v>
      </c>
      <c r="C27" s="11" t="s">
        <v>253</v>
      </c>
      <c r="D27" s="2" t="s">
        <v>244</v>
      </c>
      <c r="E27" s="47">
        <v>39551</v>
      </c>
      <c r="F27" s="53">
        <v>94.190706500000005</v>
      </c>
      <c r="G27" s="5">
        <v>2.0070101999999999E-2</v>
      </c>
    </row>
    <row r="28" spans="1:7" ht="25.5" x14ac:dyDescent="0.2">
      <c r="A28" s="6">
        <v>22</v>
      </c>
      <c r="B28" s="7" t="s">
        <v>29</v>
      </c>
      <c r="C28" s="11" t="s">
        <v>30</v>
      </c>
      <c r="D28" s="2" t="s">
        <v>22</v>
      </c>
      <c r="E28" s="47">
        <v>16000</v>
      </c>
      <c r="F28" s="53">
        <v>93.96</v>
      </c>
      <c r="G28" s="5">
        <v>2.0020942999999999E-2</v>
      </c>
    </row>
    <row r="29" spans="1:7" ht="12.75" x14ac:dyDescent="0.2">
      <c r="A29" s="6">
        <v>23</v>
      </c>
      <c r="B29" s="7" t="s">
        <v>196</v>
      </c>
      <c r="C29" s="11" t="s">
        <v>197</v>
      </c>
      <c r="D29" s="2" t="s">
        <v>174</v>
      </c>
      <c r="E29" s="47">
        <v>7809</v>
      </c>
      <c r="F29" s="53">
        <v>93.024712500000007</v>
      </c>
      <c r="G29" s="5">
        <v>1.9821651999999999E-2</v>
      </c>
    </row>
    <row r="30" spans="1:7" ht="25.5" x14ac:dyDescent="0.2">
      <c r="A30" s="6">
        <v>24</v>
      </c>
      <c r="B30" s="7" t="s">
        <v>95</v>
      </c>
      <c r="C30" s="11" t="s">
        <v>96</v>
      </c>
      <c r="D30" s="2" t="s">
        <v>22</v>
      </c>
      <c r="E30" s="47">
        <v>7868</v>
      </c>
      <c r="F30" s="53">
        <v>91.209789999999998</v>
      </c>
      <c r="G30" s="5">
        <v>1.943493E-2</v>
      </c>
    </row>
    <row r="31" spans="1:7" ht="25.5" x14ac:dyDescent="0.2">
      <c r="A31" s="6">
        <v>25</v>
      </c>
      <c r="B31" s="7" t="s">
        <v>50</v>
      </c>
      <c r="C31" s="11" t="s">
        <v>51</v>
      </c>
      <c r="D31" s="2" t="s">
        <v>22</v>
      </c>
      <c r="E31" s="47">
        <v>13000</v>
      </c>
      <c r="F31" s="53">
        <v>89.342500000000001</v>
      </c>
      <c r="G31" s="5">
        <v>1.9037049E-2</v>
      </c>
    </row>
    <row r="32" spans="1:7" ht="12.75" x14ac:dyDescent="0.2">
      <c r="A32" s="6">
        <v>26</v>
      </c>
      <c r="B32" s="7" t="s">
        <v>58</v>
      </c>
      <c r="C32" s="11" t="s">
        <v>59</v>
      </c>
      <c r="D32" s="2" t="s">
        <v>60</v>
      </c>
      <c r="E32" s="47">
        <v>34750</v>
      </c>
      <c r="F32" s="53">
        <v>87.083500000000001</v>
      </c>
      <c r="G32" s="5">
        <v>1.8555702E-2</v>
      </c>
    </row>
    <row r="33" spans="1:7" ht="12.75" x14ac:dyDescent="0.2">
      <c r="A33" s="6">
        <v>27</v>
      </c>
      <c r="B33" s="7" t="s">
        <v>178</v>
      </c>
      <c r="C33" s="11" t="s">
        <v>179</v>
      </c>
      <c r="D33" s="2" t="s">
        <v>13</v>
      </c>
      <c r="E33" s="47">
        <v>76000</v>
      </c>
      <c r="F33" s="53">
        <v>82.308000000000007</v>
      </c>
      <c r="G33" s="5">
        <v>1.7538142E-2</v>
      </c>
    </row>
    <row r="34" spans="1:7" ht="25.5" x14ac:dyDescent="0.2">
      <c r="A34" s="6">
        <v>28</v>
      </c>
      <c r="B34" s="7" t="s">
        <v>183</v>
      </c>
      <c r="C34" s="11" t="s">
        <v>184</v>
      </c>
      <c r="D34" s="2" t="s">
        <v>63</v>
      </c>
      <c r="E34" s="47">
        <v>37230</v>
      </c>
      <c r="F34" s="53">
        <v>77.550089999999997</v>
      </c>
      <c r="G34" s="5">
        <v>1.6524329000000001E-2</v>
      </c>
    </row>
    <row r="35" spans="1:7" ht="12.75" x14ac:dyDescent="0.2">
      <c r="A35" s="6">
        <v>29</v>
      </c>
      <c r="B35" s="7" t="s">
        <v>462</v>
      </c>
      <c r="C35" s="11" t="s">
        <v>463</v>
      </c>
      <c r="D35" s="2" t="s">
        <v>174</v>
      </c>
      <c r="E35" s="47">
        <v>64500</v>
      </c>
      <c r="F35" s="53">
        <v>75.980999999999995</v>
      </c>
      <c r="G35" s="5">
        <v>1.6189987999999999E-2</v>
      </c>
    </row>
    <row r="36" spans="1:7" ht="25.5" x14ac:dyDescent="0.2">
      <c r="A36" s="6">
        <v>30</v>
      </c>
      <c r="B36" s="7" t="s">
        <v>224</v>
      </c>
      <c r="C36" s="11" t="s">
        <v>225</v>
      </c>
      <c r="D36" s="2" t="s">
        <v>25</v>
      </c>
      <c r="E36" s="47">
        <v>61263</v>
      </c>
      <c r="F36" s="53">
        <v>71.463289500000002</v>
      </c>
      <c r="G36" s="5">
        <v>1.5227357E-2</v>
      </c>
    </row>
    <row r="37" spans="1:7" ht="25.5" x14ac:dyDescent="0.2">
      <c r="A37" s="6">
        <v>31</v>
      </c>
      <c r="B37" s="7" t="s">
        <v>36</v>
      </c>
      <c r="C37" s="11" t="s">
        <v>37</v>
      </c>
      <c r="D37" s="2" t="s">
        <v>25</v>
      </c>
      <c r="E37" s="47">
        <v>11620</v>
      </c>
      <c r="F37" s="53">
        <v>70.301000000000002</v>
      </c>
      <c r="G37" s="5">
        <v>1.4979697E-2</v>
      </c>
    </row>
    <row r="38" spans="1:7" ht="12.75" x14ac:dyDescent="0.2">
      <c r="A38" s="6">
        <v>32</v>
      </c>
      <c r="B38" s="7" t="s">
        <v>185</v>
      </c>
      <c r="C38" s="11" t="s">
        <v>186</v>
      </c>
      <c r="D38" s="2" t="s">
        <v>187</v>
      </c>
      <c r="E38" s="47">
        <v>31928</v>
      </c>
      <c r="F38" s="53">
        <v>69.507255999999998</v>
      </c>
      <c r="G38" s="5">
        <v>1.4810566000000001E-2</v>
      </c>
    </row>
    <row r="39" spans="1:7" ht="25.5" x14ac:dyDescent="0.2">
      <c r="A39" s="6">
        <v>33</v>
      </c>
      <c r="B39" s="7" t="s">
        <v>212</v>
      </c>
      <c r="C39" s="11" t="s">
        <v>213</v>
      </c>
      <c r="D39" s="2" t="s">
        <v>63</v>
      </c>
      <c r="E39" s="47">
        <v>14540</v>
      </c>
      <c r="F39" s="53">
        <v>69.464849999999998</v>
      </c>
      <c r="G39" s="5">
        <v>1.480153E-2</v>
      </c>
    </row>
    <row r="40" spans="1:7" ht="25.5" x14ac:dyDescent="0.2">
      <c r="A40" s="6">
        <v>34</v>
      </c>
      <c r="B40" s="7" t="s">
        <v>203</v>
      </c>
      <c r="C40" s="11" t="s">
        <v>204</v>
      </c>
      <c r="D40" s="2" t="s">
        <v>177</v>
      </c>
      <c r="E40" s="47">
        <v>20276</v>
      </c>
      <c r="F40" s="53">
        <v>66.789143999999993</v>
      </c>
      <c r="G40" s="5">
        <v>1.4231393E-2</v>
      </c>
    </row>
    <row r="41" spans="1:7" ht="12.75" x14ac:dyDescent="0.2">
      <c r="A41" s="6">
        <v>35</v>
      </c>
      <c r="B41" s="7" t="s">
        <v>83</v>
      </c>
      <c r="C41" s="11" t="s">
        <v>84</v>
      </c>
      <c r="D41" s="2" t="s">
        <v>60</v>
      </c>
      <c r="E41" s="47">
        <v>26599</v>
      </c>
      <c r="F41" s="53">
        <v>66.630494999999996</v>
      </c>
      <c r="G41" s="5">
        <v>1.4197588000000001E-2</v>
      </c>
    </row>
    <row r="42" spans="1:7" ht="25.5" x14ac:dyDescent="0.2">
      <c r="A42" s="6">
        <v>36</v>
      </c>
      <c r="B42" s="7" t="s">
        <v>470</v>
      </c>
      <c r="C42" s="11" t="s">
        <v>471</v>
      </c>
      <c r="D42" s="2" t="s">
        <v>79</v>
      </c>
      <c r="E42" s="47">
        <v>19707</v>
      </c>
      <c r="F42" s="53">
        <v>63.998482500000001</v>
      </c>
      <c r="G42" s="5">
        <v>1.363676E-2</v>
      </c>
    </row>
    <row r="43" spans="1:7" ht="25.5" x14ac:dyDescent="0.2">
      <c r="A43" s="6">
        <v>37</v>
      </c>
      <c r="B43" s="7" t="s">
        <v>367</v>
      </c>
      <c r="C43" s="11" t="s">
        <v>368</v>
      </c>
      <c r="D43" s="2" t="s">
        <v>22</v>
      </c>
      <c r="E43" s="47">
        <v>15274</v>
      </c>
      <c r="F43" s="53">
        <v>62.676859</v>
      </c>
      <c r="G43" s="5">
        <v>1.3355149E-2</v>
      </c>
    </row>
    <row r="44" spans="1:7" ht="25.5" x14ac:dyDescent="0.2">
      <c r="A44" s="6">
        <v>38</v>
      </c>
      <c r="B44" s="7" t="s">
        <v>20</v>
      </c>
      <c r="C44" s="11" t="s">
        <v>21</v>
      </c>
      <c r="D44" s="2" t="s">
        <v>22</v>
      </c>
      <c r="E44" s="47">
        <v>10446</v>
      </c>
      <c r="F44" s="53">
        <v>62.247714000000002</v>
      </c>
      <c r="G44" s="5">
        <v>1.3263707E-2</v>
      </c>
    </row>
    <row r="45" spans="1:7" ht="25.5" x14ac:dyDescent="0.2">
      <c r="A45" s="6">
        <v>39</v>
      </c>
      <c r="B45" s="7" t="s">
        <v>106</v>
      </c>
      <c r="C45" s="11" t="s">
        <v>107</v>
      </c>
      <c r="D45" s="2" t="s">
        <v>22</v>
      </c>
      <c r="E45" s="47">
        <v>13177</v>
      </c>
      <c r="F45" s="53">
        <v>56.061546499999999</v>
      </c>
      <c r="G45" s="5">
        <v>1.1945562E-2</v>
      </c>
    </row>
    <row r="46" spans="1:7" ht="12.75" x14ac:dyDescent="0.2">
      <c r="A46" s="6">
        <v>40</v>
      </c>
      <c r="B46" s="7" t="s">
        <v>273</v>
      </c>
      <c r="C46" s="11" t="s">
        <v>274</v>
      </c>
      <c r="D46" s="2" t="s">
        <v>275</v>
      </c>
      <c r="E46" s="47">
        <v>6548</v>
      </c>
      <c r="F46" s="53">
        <v>54.528469999999999</v>
      </c>
      <c r="G46" s="5">
        <v>1.1618895000000001E-2</v>
      </c>
    </row>
    <row r="47" spans="1:7" ht="51" x14ac:dyDescent="0.2">
      <c r="A47" s="6">
        <v>41</v>
      </c>
      <c r="B47" s="7" t="s">
        <v>242</v>
      </c>
      <c r="C47" s="11" t="s">
        <v>243</v>
      </c>
      <c r="D47" s="2" t="s">
        <v>244</v>
      </c>
      <c r="E47" s="47">
        <v>22027</v>
      </c>
      <c r="F47" s="53">
        <v>52.743651499999999</v>
      </c>
      <c r="G47" s="5">
        <v>1.1238587E-2</v>
      </c>
    </row>
    <row r="48" spans="1:7" ht="12.75" x14ac:dyDescent="0.2">
      <c r="A48" s="6">
        <v>42</v>
      </c>
      <c r="B48" s="7" t="s">
        <v>276</v>
      </c>
      <c r="C48" s="11" t="s">
        <v>277</v>
      </c>
      <c r="D48" s="2" t="s">
        <v>182</v>
      </c>
      <c r="E48" s="47">
        <v>13342</v>
      </c>
      <c r="F48" s="53">
        <v>51.153227999999999</v>
      </c>
      <c r="G48" s="5">
        <v>1.0899700999999999E-2</v>
      </c>
    </row>
    <row r="49" spans="1:7" ht="25.5" x14ac:dyDescent="0.2">
      <c r="A49" s="6">
        <v>43</v>
      </c>
      <c r="B49" s="7" t="s">
        <v>90</v>
      </c>
      <c r="C49" s="11" t="s">
        <v>91</v>
      </c>
      <c r="D49" s="2" t="s">
        <v>22</v>
      </c>
      <c r="E49" s="47">
        <v>5135</v>
      </c>
      <c r="F49" s="53">
        <v>47.483345</v>
      </c>
      <c r="G49" s="5">
        <v>1.0117724E-2</v>
      </c>
    </row>
    <row r="50" spans="1:7" ht="12.75" x14ac:dyDescent="0.2">
      <c r="A50" s="6">
        <v>44</v>
      </c>
      <c r="B50" s="7" t="s">
        <v>464</v>
      </c>
      <c r="C50" s="11" t="s">
        <v>465</v>
      </c>
      <c r="D50" s="2" t="s">
        <v>187</v>
      </c>
      <c r="E50" s="47">
        <v>5188</v>
      </c>
      <c r="F50" s="53">
        <v>42.100619999999999</v>
      </c>
      <c r="G50" s="5">
        <v>8.9707759999999998E-3</v>
      </c>
    </row>
    <row r="51" spans="1:7" ht="12.75" x14ac:dyDescent="0.2">
      <c r="A51" s="6">
        <v>45</v>
      </c>
      <c r="B51" s="7" t="s">
        <v>222</v>
      </c>
      <c r="C51" s="11" t="s">
        <v>223</v>
      </c>
      <c r="D51" s="2" t="s">
        <v>79</v>
      </c>
      <c r="E51" s="47">
        <v>40479</v>
      </c>
      <c r="F51" s="53">
        <v>41.511214500000001</v>
      </c>
      <c r="G51" s="5">
        <v>8.8451859999999997E-3</v>
      </c>
    </row>
    <row r="52" spans="1:7" ht="12.75" x14ac:dyDescent="0.2">
      <c r="A52" s="6">
        <v>46</v>
      </c>
      <c r="B52" s="7" t="s">
        <v>285</v>
      </c>
      <c r="C52" s="11" t="s">
        <v>286</v>
      </c>
      <c r="D52" s="2" t="s">
        <v>174</v>
      </c>
      <c r="E52" s="47">
        <v>4276</v>
      </c>
      <c r="F52" s="53">
        <v>38.670006000000001</v>
      </c>
      <c r="G52" s="5">
        <v>8.2397830000000005E-3</v>
      </c>
    </row>
    <row r="53" spans="1:7" ht="12.75" x14ac:dyDescent="0.2">
      <c r="A53" s="6">
        <v>47</v>
      </c>
      <c r="B53" s="7" t="s">
        <v>226</v>
      </c>
      <c r="C53" s="11" t="s">
        <v>227</v>
      </c>
      <c r="D53" s="2" t="s">
        <v>187</v>
      </c>
      <c r="E53" s="47">
        <v>12924</v>
      </c>
      <c r="F53" s="53">
        <v>37.020797999999999</v>
      </c>
      <c r="G53" s="5">
        <v>7.8883700000000005E-3</v>
      </c>
    </row>
    <row r="54" spans="1:7" ht="25.5" x14ac:dyDescent="0.2">
      <c r="A54" s="6">
        <v>48</v>
      </c>
      <c r="B54" s="7" t="s">
        <v>466</v>
      </c>
      <c r="C54" s="11" t="s">
        <v>467</v>
      </c>
      <c r="D54" s="2" t="s">
        <v>177</v>
      </c>
      <c r="E54" s="47">
        <v>42552</v>
      </c>
      <c r="F54" s="53">
        <v>34.89264</v>
      </c>
      <c r="G54" s="5">
        <v>7.434904E-3</v>
      </c>
    </row>
    <row r="55" spans="1:7" ht="25.5" x14ac:dyDescent="0.2">
      <c r="A55" s="6">
        <v>49</v>
      </c>
      <c r="B55" s="7" t="s">
        <v>233</v>
      </c>
      <c r="C55" s="11" t="s">
        <v>234</v>
      </c>
      <c r="D55" s="2" t="s">
        <v>177</v>
      </c>
      <c r="E55" s="47">
        <v>18902</v>
      </c>
      <c r="F55" s="53">
        <v>34.316580999999999</v>
      </c>
      <c r="G55" s="5">
        <v>7.3121569999999997E-3</v>
      </c>
    </row>
    <row r="56" spans="1:7" ht="12.75" x14ac:dyDescent="0.2">
      <c r="A56" s="6">
        <v>50</v>
      </c>
      <c r="B56" s="7" t="s">
        <v>228</v>
      </c>
      <c r="C56" s="11" t="s">
        <v>229</v>
      </c>
      <c r="D56" s="2" t="s">
        <v>230</v>
      </c>
      <c r="E56" s="47">
        <v>1900</v>
      </c>
      <c r="F56" s="53">
        <v>32.30095</v>
      </c>
      <c r="G56" s="5">
        <v>6.8826679999999998E-3</v>
      </c>
    </row>
    <row r="57" spans="1:7" ht="25.5" x14ac:dyDescent="0.2">
      <c r="A57" s="6">
        <v>51</v>
      </c>
      <c r="B57" s="7" t="s">
        <v>278</v>
      </c>
      <c r="C57" s="11" t="s">
        <v>279</v>
      </c>
      <c r="D57" s="2" t="s">
        <v>22</v>
      </c>
      <c r="E57" s="47">
        <v>4680</v>
      </c>
      <c r="F57" s="53">
        <v>24.481079999999999</v>
      </c>
      <c r="G57" s="5">
        <v>5.2164150000000003E-3</v>
      </c>
    </row>
    <row r="58" spans="1:7" ht="12.75" x14ac:dyDescent="0.2">
      <c r="A58" s="6">
        <v>52</v>
      </c>
      <c r="B58" s="7" t="s">
        <v>475</v>
      </c>
      <c r="C58" s="11" t="s">
        <v>476</v>
      </c>
      <c r="D58" s="2" t="s">
        <v>182</v>
      </c>
      <c r="E58" s="47">
        <v>5560</v>
      </c>
      <c r="F58" s="53">
        <v>23.591080000000002</v>
      </c>
      <c r="G58" s="5">
        <v>5.0267740000000003E-3</v>
      </c>
    </row>
    <row r="59" spans="1:7" ht="12.75" x14ac:dyDescent="0.2">
      <c r="A59" s="1"/>
      <c r="B59" s="2"/>
      <c r="C59" s="8" t="s">
        <v>108</v>
      </c>
      <c r="D59" s="12"/>
      <c r="E59" s="49"/>
      <c r="F59" s="55">
        <v>4325.7193610000004</v>
      </c>
      <c r="G59" s="13">
        <v>0.92172180600000009</v>
      </c>
    </row>
    <row r="60" spans="1:7" ht="12.75" x14ac:dyDescent="0.2">
      <c r="A60" s="6"/>
      <c r="B60" s="7"/>
      <c r="C60" s="14"/>
      <c r="D60" s="15"/>
      <c r="E60" s="47"/>
      <c r="F60" s="53"/>
      <c r="G60" s="5"/>
    </row>
    <row r="61" spans="1:7" ht="12.75" x14ac:dyDescent="0.2">
      <c r="A61" s="1"/>
      <c r="B61" s="2"/>
      <c r="C61" s="8" t="s">
        <v>109</v>
      </c>
      <c r="D61" s="9"/>
      <c r="E61" s="48"/>
      <c r="F61" s="54"/>
      <c r="G61" s="10"/>
    </row>
    <row r="62" spans="1:7" ht="12.75" x14ac:dyDescent="0.2">
      <c r="A62" s="1"/>
      <c r="B62" s="2"/>
      <c r="C62" s="8" t="s">
        <v>108</v>
      </c>
      <c r="D62" s="12"/>
      <c r="E62" s="49"/>
      <c r="F62" s="55">
        <v>0</v>
      </c>
      <c r="G62" s="13">
        <v>0</v>
      </c>
    </row>
    <row r="63" spans="1:7" ht="12.75" x14ac:dyDescent="0.2">
      <c r="A63" s="6"/>
      <c r="B63" s="7"/>
      <c r="C63" s="14"/>
      <c r="D63" s="15"/>
      <c r="E63" s="47"/>
      <c r="F63" s="53"/>
      <c r="G63" s="5"/>
    </row>
    <row r="64" spans="1:7" ht="12.75" x14ac:dyDescent="0.2">
      <c r="A64" s="16"/>
      <c r="B64" s="17"/>
      <c r="C64" s="8" t="s">
        <v>110</v>
      </c>
      <c r="D64" s="9"/>
      <c r="E64" s="48"/>
      <c r="F64" s="54"/>
      <c r="G64" s="10"/>
    </row>
    <row r="65" spans="1:7" ht="12.75" x14ac:dyDescent="0.2">
      <c r="A65" s="18"/>
      <c r="B65" s="19"/>
      <c r="C65" s="8" t="s">
        <v>108</v>
      </c>
      <c r="D65" s="20"/>
      <c r="E65" s="50"/>
      <c r="F65" s="56">
        <v>0</v>
      </c>
      <c r="G65" s="21">
        <v>0</v>
      </c>
    </row>
    <row r="66" spans="1:7" ht="12.75" x14ac:dyDescent="0.2">
      <c r="A66" s="18"/>
      <c r="B66" s="19"/>
      <c r="C66" s="14"/>
      <c r="D66" s="22"/>
      <c r="E66" s="51"/>
      <c r="F66" s="57"/>
      <c r="G66" s="23"/>
    </row>
    <row r="67" spans="1:7" ht="12.75" x14ac:dyDescent="0.2">
      <c r="A67" s="1"/>
      <c r="B67" s="2"/>
      <c r="C67" s="8" t="s">
        <v>112</v>
      </c>
      <c r="D67" s="9"/>
      <c r="E67" s="48"/>
      <c r="F67" s="54"/>
      <c r="G67" s="10"/>
    </row>
    <row r="68" spans="1:7" ht="12.75" x14ac:dyDescent="0.2">
      <c r="A68" s="1"/>
      <c r="B68" s="2"/>
      <c r="C68" s="8" t="s">
        <v>108</v>
      </c>
      <c r="D68" s="12"/>
      <c r="E68" s="49"/>
      <c r="F68" s="55">
        <v>0</v>
      </c>
      <c r="G68" s="13">
        <v>0</v>
      </c>
    </row>
    <row r="69" spans="1:7" ht="12.75" x14ac:dyDescent="0.2">
      <c r="A69" s="1"/>
      <c r="B69" s="2"/>
      <c r="C69" s="14"/>
      <c r="D69" s="4"/>
      <c r="E69" s="47"/>
      <c r="F69" s="53"/>
      <c r="G69" s="5"/>
    </row>
    <row r="70" spans="1:7" ht="12.75" x14ac:dyDescent="0.2">
      <c r="A70" s="1"/>
      <c r="B70" s="2"/>
      <c r="C70" s="8" t="s">
        <v>113</v>
      </c>
      <c r="D70" s="9"/>
      <c r="E70" s="48"/>
      <c r="F70" s="54"/>
      <c r="G70" s="10"/>
    </row>
    <row r="71" spans="1:7" ht="12.75" x14ac:dyDescent="0.2">
      <c r="A71" s="1"/>
      <c r="B71" s="2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1"/>
      <c r="B72" s="2"/>
      <c r="C72" s="14"/>
      <c r="D72" s="4"/>
      <c r="E72" s="47"/>
      <c r="F72" s="53"/>
      <c r="G72" s="5"/>
    </row>
    <row r="73" spans="1:7" ht="12.75" x14ac:dyDescent="0.2">
      <c r="A73" s="1"/>
      <c r="B73" s="2"/>
      <c r="C73" s="8" t="s">
        <v>114</v>
      </c>
      <c r="D73" s="9"/>
      <c r="E73" s="48"/>
      <c r="F73" s="54"/>
      <c r="G73" s="10"/>
    </row>
    <row r="74" spans="1:7" ht="12.75" x14ac:dyDescent="0.2">
      <c r="A74" s="1"/>
      <c r="B74" s="2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1"/>
      <c r="B75" s="2"/>
      <c r="C75" s="14"/>
      <c r="D75" s="4"/>
      <c r="E75" s="47"/>
      <c r="F75" s="53"/>
      <c r="G75" s="5"/>
    </row>
    <row r="76" spans="1:7" ht="25.5" x14ac:dyDescent="0.2">
      <c r="A76" s="6"/>
      <c r="B76" s="7"/>
      <c r="C76" s="24" t="s">
        <v>115</v>
      </c>
      <c r="D76" s="25"/>
      <c r="E76" s="49"/>
      <c r="F76" s="55">
        <v>4325.7193610000004</v>
      </c>
      <c r="G76" s="13">
        <v>0.92172180600000009</v>
      </c>
    </row>
    <row r="77" spans="1:7" ht="12.75" x14ac:dyDescent="0.2">
      <c r="A77" s="1"/>
      <c r="B77" s="2"/>
      <c r="C77" s="11"/>
      <c r="D77" s="4"/>
      <c r="E77" s="47"/>
      <c r="F77" s="53"/>
      <c r="G77" s="5"/>
    </row>
    <row r="78" spans="1:7" ht="12.75" x14ac:dyDescent="0.2">
      <c r="A78" s="1"/>
      <c r="B78" s="2"/>
      <c r="C78" s="3" t="s">
        <v>116</v>
      </c>
      <c r="D78" s="4"/>
      <c r="E78" s="47"/>
      <c r="F78" s="53"/>
      <c r="G78" s="5"/>
    </row>
    <row r="79" spans="1:7" ht="25.5" x14ac:dyDescent="0.2">
      <c r="A79" s="1"/>
      <c r="B79" s="2"/>
      <c r="C79" s="8" t="s">
        <v>10</v>
      </c>
      <c r="D79" s="9"/>
      <c r="E79" s="48"/>
      <c r="F79" s="54"/>
      <c r="G79" s="10"/>
    </row>
    <row r="80" spans="1:7" ht="12.75" x14ac:dyDescent="0.2">
      <c r="A80" s="6"/>
      <c r="B80" s="7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4"/>
      <c r="D81" s="4"/>
      <c r="E81" s="47"/>
      <c r="F81" s="53"/>
      <c r="G81" s="5"/>
    </row>
    <row r="82" spans="1:7" ht="12.75" x14ac:dyDescent="0.2">
      <c r="A82" s="1"/>
      <c r="B82" s="26"/>
      <c r="C82" s="8" t="s">
        <v>117</v>
      </c>
      <c r="D82" s="9"/>
      <c r="E82" s="48"/>
      <c r="F82" s="54"/>
      <c r="G82" s="10"/>
    </row>
    <row r="83" spans="1:7" ht="12.75" x14ac:dyDescent="0.2">
      <c r="A83" s="6"/>
      <c r="B83" s="7"/>
      <c r="C83" s="8" t="s">
        <v>108</v>
      </c>
      <c r="D83" s="12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4"/>
      <c r="D84" s="4"/>
      <c r="E84" s="47"/>
      <c r="F84" s="59"/>
      <c r="G84" s="28"/>
    </row>
    <row r="85" spans="1:7" ht="12.75" x14ac:dyDescent="0.2">
      <c r="A85" s="1"/>
      <c r="B85" s="2"/>
      <c r="C85" s="8" t="s">
        <v>118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12"/>
      <c r="E86" s="49"/>
      <c r="F86" s="55">
        <v>0</v>
      </c>
      <c r="G86" s="13">
        <v>0</v>
      </c>
    </row>
    <row r="87" spans="1:7" ht="12.75" x14ac:dyDescent="0.2">
      <c r="A87" s="1"/>
      <c r="B87" s="2"/>
      <c r="C87" s="14"/>
      <c r="D87" s="4"/>
      <c r="E87" s="47"/>
      <c r="F87" s="53"/>
      <c r="G87" s="5"/>
    </row>
    <row r="88" spans="1:7" ht="25.5" x14ac:dyDescent="0.2">
      <c r="A88" s="1"/>
      <c r="B88" s="26"/>
      <c r="C88" s="8" t="s">
        <v>119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12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4"/>
      <c r="E90" s="47"/>
      <c r="F90" s="53"/>
      <c r="G90" s="5"/>
    </row>
    <row r="91" spans="1:7" ht="12.75" x14ac:dyDescent="0.2">
      <c r="A91" s="6"/>
      <c r="B91" s="7"/>
      <c r="C91" s="29" t="s">
        <v>120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1"/>
      <c r="D92" s="4"/>
      <c r="E92" s="47"/>
      <c r="F92" s="53"/>
      <c r="G92" s="5"/>
    </row>
    <row r="93" spans="1:7" ht="12.75" x14ac:dyDescent="0.2">
      <c r="A93" s="1"/>
      <c r="B93" s="2"/>
      <c r="C93" s="3" t="s">
        <v>121</v>
      </c>
      <c r="D93" s="4"/>
      <c r="E93" s="47"/>
      <c r="F93" s="53"/>
      <c r="G93" s="5"/>
    </row>
    <row r="94" spans="1:7" ht="12.75" x14ac:dyDescent="0.2">
      <c r="A94" s="6"/>
      <c r="B94" s="7"/>
      <c r="C94" s="8" t="s">
        <v>122</v>
      </c>
      <c r="D94" s="9"/>
      <c r="E94" s="48"/>
      <c r="F94" s="54"/>
      <c r="G94" s="10"/>
    </row>
    <row r="95" spans="1:7" ht="12.75" x14ac:dyDescent="0.2">
      <c r="A95" s="6"/>
      <c r="B95" s="7"/>
      <c r="C95" s="8" t="s">
        <v>108</v>
      </c>
      <c r="D95" s="25"/>
      <c r="E95" s="49"/>
      <c r="F95" s="55">
        <v>0</v>
      </c>
      <c r="G95" s="13">
        <v>0</v>
      </c>
    </row>
    <row r="96" spans="1:7" ht="12.75" x14ac:dyDescent="0.2">
      <c r="A96" s="6"/>
      <c r="B96" s="7"/>
      <c r="C96" s="14"/>
      <c r="D96" s="7"/>
      <c r="E96" s="47"/>
      <c r="F96" s="53"/>
      <c r="G96" s="5"/>
    </row>
    <row r="97" spans="1:7" ht="12.75" x14ac:dyDescent="0.2">
      <c r="A97" s="6"/>
      <c r="B97" s="7"/>
      <c r="C97" s="8" t="s">
        <v>123</v>
      </c>
      <c r="D97" s="9"/>
      <c r="E97" s="48"/>
      <c r="F97" s="54"/>
      <c r="G97" s="10"/>
    </row>
    <row r="98" spans="1:7" ht="12.75" x14ac:dyDescent="0.2">
      <c r="A98" s="6"/>
      <c r="B98" s="7"/>
      <c r="C98" s="8" t="s">
        <v>108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4"/>
      <c r="D99" s="7"/>
      <c r="E99" s="47"/>
      <c r="F99" s="53"/>
      <c r="G99" s="5"/>
    </row>
    <row r="100" spans="1:7" ht="12.75" x14ac:dyDescent="0.2">
      <c r="A100" s="6"/>
      <c r="B100" s="7"/>
      <c r="C100" s="8" t="s">
        <v>124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12.75" x14ac:dyDescent="0.2">
      <c r="A103" s="6"/>
      <c r="B103" s="7"/>
      <c r="C103" s="8" t="s">
        <v>125</v>
      </c>
      <c r="D103" s="9"/>
      <c r="E103" s="48"/>
      <c r="F103" s="54"/>
      <c r="G103" s="10"/>
    </row>
    <row r="104" spans="1:7" ht="12.75" x14ac:dyDescent="0.2">
      <c r="A104" s="6">
        <v>1</v>
      </c>
      <c r="B104" s="7"/>
      <c r="C104" s="11" t="s">
        <v>126</v>
      </c>
      <c r="D104" s="15"/>
      <c r="E104" s="47"/>
      <c r="F104" s="53">
        <v>332.76842979999998</v>
      </c>
      <c r="G104" s="5">
        <v>7.0906106999999996E-2</v>
      </c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332.76842979999998</v>
      </c>
      <c r="G105" s="13">
        <v>7.0906106999999996E-2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25.5" x14ac:dyDescent="0.2">
      <c r="A107" s="6"/>
      <c r="B107" s="7"/>
      <c r="C107" s="24" t="s">
        <v>127</v>
      </c>
      <c r="D107" s="25"/>
      <c r="E107" s="49"/>
      <c r="F107" s="55">
        <v>332.76842979999998</v>
      </c>
      <c r="G107" s="13">
        <v>7.0906106999999996E-2</v>
      </c>
    </row>
    <row r="108" spans="1:7" ht="12.75" x14ac:dyDescent="0.2">
      <c r="A108" s="6"/>
      <c r="B108" s="7"/>
      <c r="C108" s="30"/>
      <c r="D108" s="7"/>
      <c r="E108" s="47"/>
      <c r="F108" s="53"/>
      <c r="G108" s="5"/>
    </row>
    <row r="109" spans="1:7" ht="12.75" x14ac:dyDescent="0.2">
      <c r="A109" s="1"/>
      <c r="B109" s="2"/>
      <c r="C109" s="3" t="s">
        <v>128</v>
      </c>
      <c r="D109" s="4"/>
      <c r="E109" s="47"/>
      <c r="F109" s="53"/>
      <c r="G109" s="5"/>
    </row>
    <row r="110" spans="1:7" ht="25.5" x14ac:dyDescent="0.2">
      <c r="A110" s="6"/>
      <c r="B110" s="7"/>
      <c r="C110" s="8" t="s">
        <v>129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3"/>
      <c r="G112" s="5"/>
    </row>
    <row r="113" spans="1:7" ht="12.75" x14ac:dyDescent="0.2">
      <c r="A113" s="1"/>
      <c r="B113" s="2"/>
      <c r="C113" s="3" t="s">
        <v>132</v>
      </c>
      <c r="D113" s="4"/>
      <c r="E113" s="47"/>
      <c r="F113" s="53"/>
      <c r="G113" s="5"/>
    </row>
    <row r="114" spans="1:7" ht="25.5" x14ac:dyDescent="0.2">
      <c r="A114" s="6"/>
      <c r="B114" s="7"/>
      <c r="C114" s="8" t="s">
        <v>133</v>
      </c>
      <c r="D114" s="9"/>
      <c r="E114" s="48"/>
      <c r="F114" s="54"/>
      <c r="G114" s="10"/>
    </row>
    <row r="115" spans="1:7" ht="12.75" x14ac:dyDescent="0.2">
      <c r="A115" s="6"/>
      <c r="B115" s="7"/>
      <c r="C115" s="8" t="s">
        <v>108</v>
      </c>
      <c r="D115" s="25"/>
      <c r="E115" s="49"/>
      <c r="F115" s="55">
        <v>0</v>
      </c>
      <c r="G115" s="13">
        <v>0</v>
      </c>
    </row>
    <row r="116" spans="1:7" ht="12.75" x14ac:dyDescent="0.2">
      <c r="A116" s="6"/>
      <c r="B116" s="7"/>
      <c r="C116" s="14"/>
      <c r="D116" s="7"/>
      <c r="E116" s="47"/>
      <c r="F116" s="53"/>
      <c r="G116" s="5"/>
    </row>
    <row r="117" spans="1:7" ht="25.5" x14ac:dyDescent="0.2">
      <c r="A117" s="6"/>
      <c r="B117" s="7"/>
      <c r="C117" s="8" t="s">
        <v>134</v>
      </c>
      <c r="D117" s="9"/>
      <c r="E117" s="48"/>
      <c r="F117" s="54"/>
      <c r="G117" s="10"/>
    </row>
    <row r="118" spans="1:7" ht="12.75" x14ac:dyDescent="0.2">
      <c r="A118" s="6"/>
      <c r="B118" s="7"/>
      <c r="C118" s="8" t="s">
        <v>108</v>
      </c>
      <c r="D118" s="25"/>
      <c r="E118" s="49"/>
      <c r="F118" s="55">
        <v>0</v>
      </c>
      <c r="G118" s="13">
        <v>0</v>
      </c>
    </row>
    <row r="119" spans="1:7" ht="12.75" x14ac:dyDescent="0.2">
      <c r="A119" s="6"/>
      <c r="B119" s="7"/>
      <c r="C119" s="14"/>
      <c r="D119" s="7"/>
      <c r="E119" s="47"/>
      <c r="F119" s="59"/>
      <c r="G119" s="28"/>
    </row>
    <row r="120" spans="1:7" ht="25.5" x14ac:dyDescent="0.2">
      <c r="A120" s="6"/>
      <c r="B120" s="7"/>
      <c r="C120" s="30" t="s">
        <v>136</v>
      </c>
      <c r="D120" s="7"/>
      <c r="E120" s="47"/>
      <c r="F120" s="59">
        <v>34.597841410000001</v>
      </c>
      <c r="G120" s="28">
        <v>7.3720879999999997E-3</v>
      </c>
    </row>
    <row r="121" spans="1:7" ht="12.75" x14ac:dyDescent="0.2">
      <c r="A121" s="6"/>
      <c r="B121" s="7"/>
      <c r="C121" s="31" t="s">
        <v>137</v>
      </c>
      <c r="D121" s="12"/>
      <c r="E121" s="49"/>
      <c r="F121" s="55">
        <v>4693.0856322100008</v>
      </c>
      <c r="G121" s="13">
        <v>1.0000000010000001</v>
      </c>
    </row>
    <row r="123" spans="1:7" ht="12.75" x14ac:dyDescent="0.2">
      <c r="B123" s="362"/>
      <c r="C123" s="362"/>
      <c r="D123" s="362"/>
      <c r="E123" s="362"/>
      <c r="F123" s="362"/>
    </row>
    <row r="124" spans="1:7" ht="12.75" x14ac:dyDescent="0.2">
      <c r="B124" s="362"/>
      <c r="C124" s="362"/>
      <c r="D124" s="362"/>
      <c r="E124" s="362"/>
      <c r="F124" s="362"/>
    </row>
    <row r="126" spans="1:7" ht="12.75" x14ac:dyDescent="0.2">
      <c r="B126" s="37" t="s">
        <v>139</v>
      </c>
      <c r="C126" s="38"/>
      <c r="D126" s="39"/>
    </row>
    <row r="127" spans="1:7" ht="12.75" x14ac:dyDescent="0.2">
      <c r="B127" s="40" t="s">
        <v>140</v>
      </c>
      <c r="C127" s="41"/>
      <c r="D127" s="65" t="s">
        <v>141</v>
      </c>
    </row>
    <row r="128" spans="1:7" ht="12.75" x14ac:dyDescent="0.2">
      <c r="B128" s="40" t="s">
        <v>142</v>
      </c>
      <c r="C128" s="41"/>
      <c r="D128" s="65" t="s">
        <v>141</v>
      </c>
    </row>
    <row r="129" spans="2:4" ht="12.75" x14ac:dyDescent="0.2">
      <c r="B129" s="42" t="s">
        <v>143</v>
      </c>
      <c r="C129" s="41"/>
      <c r="D129" s="43"/>
    </row>
    <row r="130" spans="2:4" ht="25.5" customHeight="1" x14ac:dyDescent="0.2">
      <c r="B130" s="43"/>
      <c r="C130" s="33" t="s">
        <v>144</v>
      </c>
      <c r="D130" s="34" t="s">
        <v>145</v>
      </c>
    </row>
    <row r="131" spans="2:4" ht="12.75" customHeight="1" x14ac:dyDescent="0.2">
      <c r="B131" s="60" t="s">
        <v>146</v>
      </c>
      <c r="C131" s="61" t="s">
        <v>147</v>
      </c>
      <c r="D131" s="61" t="s">
        <v>148</v>
      </c>
    </row>
    <row r="132" spans="2:4" ht="12.75" x14ac:dyDescent="0.2">
      <c r="B132" s="43" t="s">
        <v>149</v>
      </c>
      <c r="C132" s="44">
        <v>8.1478999999999999</v>
      </c>
      <c r="D132" s="44">
        <v>8.9963999999999995</v>
      </c>
    </row>
    <row r="133" spans="2:4" ht="12.75" x14ac:dyDescent="0.2">
      <c r="B133" s="43" t="s">
        <v>150</v>
      </c>
      <c r="C133" s="44">
        <v>8.1478999999999999</v>
      </c>
      <c r="D133" s="44">
        <v>8.9963999999999995</v>
      </c>
    </row>
    <row r="134" spans="2:4" ht="12.75" x14ac:dyDescent="0.2">
      <c r="B134" s="43" t="s">
        <v>151</v>
      </c>
      <c r="C134" s="44">
        <v>8.0164000000000009</v>
      </c>
      <c r="D134" s="44">
        <v>8.8379999999999992</v>
      </c>
    </row>
    <row r="135" spans="2:4" ht="12.75" x14ac:dyDescent="0.2">
      <c r="B135" s="43" t="s">
        <v>152</v>
      </c>
      <c r="C135" s="44">
        <v>8.0164000000000009</v>
      </c>
      <c r="D135" s="44">
        <v>8.8379999999999992</v>
      </c>
    </row>
    <row r="137" spans="2:4" ht="12.75" x14ac:dyDescent="0.2">
      <c r="B137" s="62" t="s">
        <v>153</v>
      </c>
      <c r="C137" s="45"/>
      <c r="D137" s="63" t="s">
        <v>141</v>
      </c>
    </row>
    <row r="138" spans="2:4" ht="24.75" customHeight="1" x14ac:dyDescent="0.2">
      <c r="B138" s="64"/>
      <c r="C138" s="64"/>
    </row>
    <row r="139" spans="2:4" ht="15" x14ac:dyDescent="0.25">
      <c r="B139" s="66"/>
      <c r="C139" s="68"/>
      <c r="D139"/>
    </row>
    <row r="141" spans="2:4" ht="12.75" x14ac:dyDescent="0.2">
      <c r="B141" s="42" t="s">
        <v>155</v>
      </c>
      <c r="C141" s="41"/>
      <c r="D141" s="67" t="s">
        <v>141</v>
      </c>
    </row>
    <row r="142" spans="2:4" ht="12.75" x14ac:dyDescent="0.2">
      <c r="B142" s="42" t="s">
        <v>156</v>
      </c>
      <c r="C142" s="41"/>
      <c r="D142" s="67" t="s">
        <v>141</v>
      </c>
    </row>
    <row r="143" spans="2:4" ht="12.75" x14ac:dyDescent="0.2">
      <c r="B143" s="42" t="s">
        <v>157</v>
      </c>
      <c r="C143" s="41"/>
      <c r="D143" s="46">
        <v>4.5402789261539518E-2</v>
      </c>
    </row>
    <row r="144" spans="2:4" ht="12.75" x14ac:dyDescent="0.2">
      <c r="B144" s="42" t="s">
        <v>158</v>
      </c>
      <c r="C144" s="41"/>
      <c r="D144" s="46" t="s">
        <v>141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519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454</v>
      </c>
      <c r="C7" s="11" t="s">
        <v>455</v>
      </c>
      <c r="D7" s="2" t="s">
        <v>187</v>
      </c>
      <c r="E7" s="47">
        <v>14308</v>
      </c>
      <c r="F7" s="53">
        <v>117.39713999999999</v>
      </c>
      <c r="G7" s="5">
        <v>3.9301554000000002E-2</v>
      </c>
    </row>
    <row r="8" spans="1:7" ht="25.5" x14ac:dyDescent="0.2">
      <c r="A8" s="6">
        <v>2</v>
      </c>
      <c r="B8" s="7" t="s">
        <v>95</v>
      </c>
      <c r="C8" s="11" t="s">
        <v>96</v>
      </c>
      <c r="D8" s="2" t="s">
        <v>22</v>
      </c>
      <c r="E8" s="47">
        <v>8759</v>
      </c>
      <c r="F8" s="53">
        <v>101.5387075</v>
      </c>
      <c r="G8" s="5">
        <v>3.3992557E-2</v>
      </c>
    </row>
    <row r="9" spans="1:7" ht="25.5" x14ac:dyDescent="0.2">
      <c r="A9" s="6">
        <v>3</v>
      </c>
      <c r="B9" s="7" t="s">
        <v>20</v>
      </c>
      <c r="C9" s="11" t="s">
        <v>21</v>
      </c>
      <c r="D9" s="2" t="s">
        <v>22</v>
      </c>
      <c r="E9" s="47">
        <v>15634</v>
      </c>
      <c r="F9" s="53">
        <v>93.163005999999996</v>
      </c>
      <c r="G9" s="5">
        <v>3.1188587E-2</v>
      </c>
    </row>
    <row r="10" spans="1:7" ht="25.5" x14ac:dyDescent="0.2">
      <c r="A10" s="6">
        <v>4</v>
      </c>
      <c r="B10" s="7" t="s">
        <v>452</v>
      </c>
      <c r="C10" s="11" t="s">
        <v>453</v>
      </c>
      <c r="D10" s="2" t="s">
        <v>63</v>
      </c>
      <c r="E10" s="47">
        <v>59341</v>
      </c>
      <c r="F10" s="53">
        <v>90.465354500000004</v>
      </c>
      <c r="G10" s="5">
        <v>3.0285481999999999E-2</v>
      </c>
    </row>
    <row r="11" spans="1:7" ht="12.75" x14ac:dyDescent="0.2">
      <c r="A11" s="6">
        <v>5</v>
      </c>
      <c r="B11" s="7" t="s">
        <v>71</v>
      </c>
      <c r="C11" s="11" t="s">
        <v>72</v>
      </c>
      <c r="D11" s="2" t="s">
        <v>13</v>
      </c>
      <c r="E11" s="47">
        <v>10306</v>
      </c>
      <c r="F11" s="53">
        <v>89.322102000000001</v>
      </c>
      <c r="G11" s="5">
        <v>2.9902751000000002E-2</v>
      </c>
    </row>
    <row r="12" spans="1:7" ht="25.5" x14ac:dyDescent="0.2">
      <c r="A12" s="6">
        <v>6</v>
      </c>
      <c r="B12" s="7" t="s">
        <v>54</v>
      </c>
      <c r="C12" s="11" t="s">
        <v>55</v>
      </c>
      <c r="D12" s="2" t="s">
        <v>22</v>
      </c>
      <c r="E12" s="47">
        <v>44521</v>
      </c>
      <c r="F12" s="53">
        <v>84.634421000000003</v>
      </c>
      <c r="G12" s="5">
        <v>2.8333435000000001E-2</v>
      </c>
    </row>
    <row r="13" spans="1:7" ht="25.5" x14ac:dyDescent="0.2">
      <c r="A13" s="6">
        <v>7</v>
      </c>
      <c r="B13" s="7" t="s">
        <v>170</v>
      </c>
      <c r="C13" s="11" t="s">
        <v>171</v>
      </c>
      <c r="D13" s="2" t="s">
        <v>22</v>
      </c>
      <c r="E13" s="47">
        <v>14991</v>
      </c>
      <c r="F13" s="53">
        <v>81.596012999999999</v>
      </c>
      <c r="G13" s="5">
        <v>2.7316254000000002E-2</v>
      </c>
    </row>
    <row r="14" spans="1:7" ht="12.75" x14ac:dyDescent="0.2">
      <c r="A14" s="6">
        <v>8</v>
      </c>
      <c r="B14" s="7" t="s">
        <v>458</v>
      </c>
      <c r="C14" s="11" t="s">
        <v>459</v>
      </c>
      <c r="D14" s="2" t="s">
        <v>174</v>
      </c>
      <c r="E14" s="47">
        <v>15923</v>
      </c>
      <c r="F14" s="53">
        <v>80.251919999999998</v>
      </c>
      <c r="G14" s="5">
        <v>2.6866286E-2</v>
      </c>
    </row>
    <row r="15" spans="1:7" ht="25.5" x14ac:dyDescent="0.2">
      <c r="A15" s="6">
        <v>9</v>
      </c>
      <c r="B15" s="7" t="s">
        <v>64</v>
      </c>
      <c r="C15" s="11" t="s">
        <v>65</v>
      </c>
      <c r="D15" s="2" t="s">
        <v>19</v>
      </c>
      <c r="E15" s="47">
        <v>62965</v>
      </c>
      <c r="F15" s="53">
        <v>79.902585000000002</v>
      </c>
      <c r="G15" s="5">
        <v>2.6749338000000001E-2</v>
      </c>
    </row>
    <row r="16" spans="1:7" ht="25.5" x14ac:dyDescent="0.2">
      <c r="A16" s="6">
        <v>10</v>
      </c>
      <c r="B16" s="7" t="s">
        <v>200</v>
      </c>
      <c r="C16" s="11" t="s">
        <v>201</v>
      </c>
      <c r="D16" s="2" t="s">
        <v>169</v>
      </c>
      <c r="E16" s="47">
        <v>14765</v>
      </c>
      <c r="F16" s="53">
        <v>78.830335000000005</v>
      </c>
      <c r="G16" s="5">
        <v>2.6390376E-2</v>
      </c>
    </row>
    <row r="17" spans="1:7" ht="12.75" x14ac:dyDescent="0.2">
      <c r="A17" s="6">
        <v>11</v>
      </c>
      <c r="B17" s="7" t="s">
        <v>196</v>
      </c>
      <c r="C17" s="11" t="s">
        <v>197</v>
      </c>
      <c r="D17" s="2" t="s">
        <v>174</v>
      </c>
      <c r="E17" s="47">
        <v>6278</v>
      </c>
      <c r="F17" s="53">
        <v>74.786675000000002</v>
      </c>
      <c r="G17" s="5">
        <v>2.5036662000000001E-2</v>
      </c>
    </row>
    <row r="18" spans="1:7" ht="12.75" x14ac:dyDescent="0.2">
      <c r="A18" s="6">
        <v>12</v>
      </c>
      <c r="B18" s="7" t="s">
        <v>165</v>
      </c>
      <c r="C18" s="11" t="s">
        <v>166</v>
      </c>
      <c r="D18" s="2" t="s">
        <v>13</v>
      </c>
      <c r="E18" s="47">
        <v>40648</v>
      </c>
      <c r="F18" s="53">
        <v>73.796443999999994</v>
      </c>
      <c r="G18" s="5">
        <v>2.4705158000000001E-2</v>
      </c>
    </row>
    <row r="19" spans="1:7" ht="12.75" x14ac:dyDescent="0.2">
      <c r="A19" s="6">
        <v>13</v>
      </c>
      <c r="B19" s="7" t="s">
        <v>309</v>
      </c>
      <c r="C19" s="11" t="s">
        <v>310</v>
      </c>
      <c r="D19" s="2" t="s">
        <v>182</v>
      </c>
      <c r="E19" s="47">
        <v>2551</v>
      </c>
      <c r="F19" s="53">
        <v>73.743032499999998</v>
      </c>
      <c r="G19" s="5">
        <v>2.4687277000000001E-2</v>
      </c>
    </row>
    <row r="20" spans="1:7" ht="25.5" x14ac:dyDescent="0.2">
      <c r="A20" s="6">
        <v>14</v>
      </c>
      <c r="B20" s="7" t="s">
        <v>162</v>
      </c>
      <c r="C20" s="11" t="s">
        <v>163</v>
      </c>
      <c r="D20" s="2" t="s">
        <v>164</v>
      </c>
      <c r="E20" s="47">
        <v>10021</v>
      </c>
      <c r="F20" s="53">
        <v>70.908596000000003</v>
      </c>
      <c r="G20" s="5">
        <v>2.3738380999999999E-2</v>
      </c>
    </row>
    <row r="21" spans="1:7" ht="12.75" x14ac:dyDescent="0.2">
      <c r="A21" s="6">
        <v>15</v>
      </c>
      <c r="B21" s="7" t="s">
        <v>198</v>
      </c>
      <c r="C21" s="11" t="s">
        <v>199</v>
      </c>
      <c r="D21" s="2" t="s">
        <v>174</v>
      </c>
      <c r="E21" s="47">
        <v>17000</v>
      </c>
      <c r="F21" s="53">
        <v>70.736999999999995</v>
      </c>
      <c r="G21" s="5">
        <v>2.3680935E-2</v>
      </c>
    </row>
    <row r="22" spans="1:7" ht="12.75" x14ac:dyDescent="0.2">
      <c r="A22" s="6">
        <v>16</v>
      </c>
      <c r="B22" s="7" t="s">
        <v>456</v>
      </c>
      <c r="C22" s="11" t="s">
        <v>457</v>
      </c>
      <c r="D22" s="2" t="s">
        <v>317</v>
      </c>
      <c r="E22" s="47">
        <v>27539</v>
      </c>
      <c r="F22" s="53">
        <v>70.720151999999999</v>
      </c>
      <c r="G22" s="5">
        <v>2.3675294999999999E-2</v>
      </c>
    </row>
    <row r="23" spans="1:7" ht="25.5" x14ac:dyDescent="0.2">
      <c r="A23" s="6">
        <v>17</v>
      </c>
      <c r="B23" s="7" t="s">
        <v>190</v>
      </c>
      <c r="C23" s="11" t="s">
        <v>191</v>
      </c>
      <c r="D23" s="2" t="s">
        <v>22</v>
      </c>
      <c r="E23" s="47">
        <v>20151</v>
      </c>
      <c r="F23" s="53">
        <v>69.309364500000001</v>
      </c>
      <c r="G23" s="5">
        <v>2.3202998999999998E-2</v>
      </c>
    </row>
    <row r="24" spans="1:7" ht="12.75" x14ac:dyDescent="0.2">
      <c r="A24" s="6">
        <v>18</v>
      </c>
      <c r="B24" s="7" t="s">
        <v>460</v>
      </c>
      <c r="C24" s="11" t="s">
        <v>461</v>
      </c>
      <c r="D24" s="2" t="s">
        <v>174</v>
      </c>
      <c r="E24" s="47">
        <v>48902</v>
      </c>
      <c r="F24" s="53">
        <v>66.946838</v>
      </c>
      <c r="G24" s="5">
        <v>2.2412086000000001E-2</v>
      </c>
    </row>
    <row r="25" spans="1:7" ht="25.5" x14ac:dyDescent="0.2">
      <c r="A25" s="6">
        <v>19</v>
      </c>
      <c r="B25" s="7" t="s">
        <v>50</v>
      </c>
      <c r="C25" s="11" t="s">
        <v>51</v>
      </c>
      <c r="D25" s="2" t="s">
        <v>22</v>
      </c>
      <c r="E25" s="47">
        <v>9615</v>
      </c>
      <c r="F25" s="53">
        <v>66.0790875</v>
      </c>
      <c r="G25" s="5">
        <v>2.2121584999999999E-2</v>
      </c>
    </row>
    <row r="26" spans="1:7" ht="12.75" x14ac:dyDescent="0.2">
      <c r="A26" s="6">
        <v>20</v>
      </c>
      <c r="B26" s="7" t="s">
        <v>178</v>
      </c>
      <c r="C26" s="11" t="s">
        <v>179</v>
      </c>
      <c r="D26" s="2" t="s">
        <v>13</v>
      </c>
      <c r="E26" s="47">
        <v>59961</v>
      </c>
      <c r="F26" s="53">
        <v>64.937763000000004</v>
      </c>
      <c r="G26" s="5">
        <v>2.1739498999999999E-2</v>
      </c>
    </row>
    <row r="27" spans="1:7" ht="12.75" x14ac:dyDescent="0.2">
      <c r="A27" s="6">
        <v>21</v>
      </c>
      <c r="B27" s="7" t="s">
        <v>185</v>
      </c>
      <c r="C27" s="11" t="s">
        <v>186</v>
      </c>
      <c r="D27" s="2" t="s">
        <v>187</v>
      </c>
      <c r="E27" s="47">
        <v>29206</v>
      </c>
      <c r="F27" s="53">
        <v>63.581462000000002</v>
      </c>
      <c r="G27" s="5">
        <v>2.1285444000000001E-2</v>
      </c>
    </row>
    <row r="28" spans="1:7" ht="25.5" x14ac:dyDescent="0.2">
      <c r="A28" s="6">
        <v>22</v>
      </c>
      <c r="B28" s="7" t="s">
        <v>203</v>
      </c>
      <c r="C28" s="11" t="s">
        <v>204</v>
      </c>
      <c r="D28" s="2" t="s">
        <v>177</v>
      </c>
      <c r="E28" s="47">
        <v>19259</v>
      </c>
      <c r="F28" s="53">
        <v>63.439146000000001</v>
      </c>
      <c r="G28" s="5">
        <v>2.1237800000000001E-2</v>
      </c>
    </row>
    <row r="29" spans="1:7" ht="12.75" x14ac:dyDescent="0.2">
      <c r="A29" s="6">
        <v>23</v>
      </c>
      <c r="B29" s="7" t="s">
        <v>488</v>
      </c>
      <c r="C29" s="11" t="s">
        <v>489</v>
      </c>
      <c r="D29" s="2" t="s">
        <v>256</v>
      </c>
      <c r="E29" s="47">
        <v>36279</v>
      </c>
      <c r="F29" s="53">
        <v>62.998483499999999</v>
      </c>
      <c r="G29" s="5">
        <v>2.1090278E-2</v>
      </c>
    </row>
    <row r="30" spans="1:7" ht="12.75" x14ac:dyDescent="0.2">
      <c r="A30" s="6">
        <v>24</v>
      </c>
      <c r="B30" s="7" t="s">
        <v>38</v>
      </c>
      <c r="C30" s="11" t="s">
        <v>39</v>
      </c>
      <c r="D30" s="2" t="s">
        <v>16</v>
      </c>
      <c r="E30" s="47">
        <v>2670</v>
      </c>
      <c r="F30" s="53">
        <v>61.914630000000002</v>
      </c>
      <c r="G30" s="5">
        <v>2.0727431000000001E-2</v>
      </c>
    </row>
    <row r="31" spans="1:7" ht="25.5" x14ac:dyDescent="0.2">
      <c r="A31" s="6">
        <v>25</v>
      </c>
      <c r="B31" s="7" t="s">
        <v>194</v>
      </c>
      <c r="C31" s="11" t="s">
        <v>195</v>
      </c>
      <c r="D31" s="2" t="s">
        <v>44</v>
      </c>
      <c r="E31" s="47">
        <v>11168</v>
      </c>
      <c r="F31" s="53">
        <v>60.703664000000003</v>
      </c>
      <c r="G31" s="5">
        <v>2.0322031000000001E-2</v>
      </c>
    </row>
    <row r="32" spans="1:7" ht="25.5" x14ac:dyDescent="0.2">
      <c r="A32" s="6">
        <v>26</v>
      </c>
      <c r="B32" s="7" t="s">
        <v>34</v>
      </c>
      <c r="C32" s="11" t="s">
        <v>35</v>
      </c>
      <c r="D32" s="2" t="s">
        <v>19</v>
      </c>
      <c r="E32" s="47">
        <v>51000</v>
      </c>
      <c r="F32" s="53">
        <v>57.5535</v>
      </c>
      <c r="G32" s="5">
        <v>1.9267436999999998E-2</v>
      </c>
    </row>
    <row r="33" spans="1:7" ht="25.5" x14ac:dyDescent="0.2">
      <c r="A33" s="6">
        <v>27</v>
      </c>
      <c r="B33" s="7" t="s">
        <v>106</v>
      </c>
      <c r="C33" s="11" t="s">
        <v>107</v>
      </c>
      <c r="D33" s="2" t="s">
        <v>22</v>
      </c>
      <c r="E33" s="47">
        <v>12662</v>
      </c>
      <c r="F33" s="53">
        <v>53.870479000000003</v>
      </c>
      <c r="G33" s="5">
        <v>1.8034456000000001E-2</v>
      </c>
    </row>
    <row r="34" spans="1:7" ht="12.75" x14ac:dyDescent="0.2">
      <c r="A34" s="6">
        <v>28</v>
      </c>
      <c r="B34" s="7" t="s">
        <v>276</v>
      </c>
      <c r="C34" s="11" t="s">
        <v>277</v>
      </c>
      <c r="D34" s="2" t="s">
        <v>182</v>
      </c>
      <c r="E34" s="47">
        <v>13715</v>
      </c>
      <c r="F34" s="53">
        <v>52.583309999999997</v>
      </c>
      <c r="G34" s="5">
        <v>1.7603545000000002E-2</v>
      </c>
    </row>
    <row r="35" spans="1:7" ht="25.5" x14ac:dyDescent="0.2">
      <c r="A35" s="6">
        <v>29</v>
      </c>
      <c r="B35" s="7" t="s">
        <v>29</v>
      </c>
      <c r="C35" s="11" t="s">
        <v>30</v>
      </c>
      <c r="D35" s="2" t="s">
        <v>22</v>
      </c>
      <c r="E35" s="47">
        <v>8779</v>
      </c>
      <c r="F35" s="53">
        <v>51.554677499999997</v>
      </c>
      <c r="G35" s="5">
        <v>1.7259185E-2</v>
      </c>
    </row>
    <row r="36" spans="1:7" ht="12.75" x14ac:dyDescent="0.2">
      <c r="A36" s="6">
        <v>30</v>
      </c>
      <c r="B36" s="7" t="s">
        <v>420</v>
      </c>
      <c r="C36" s="11" t="s">
        <v>421</v>
      </c>
      <c r="D36" s="2" t="s">
        <v>211</v>
      </c>
      <c r="E36" s="47">
        <v>8052</v>
      </c>
      <c r="F36" s="53">
        <v>50.691366000000002</v>
      </c>
      <c r="G36" s="5">
        <v>1.697017E-2</v>
      </c>
    </row>
    <row r="37" spans="1:7" ht="25.5" x14ac:dyDescent="0.2">
      <c r="A37" s="6">
        <v>31</v>
      </c>
      <c r="B37" s="7" t="s">
        <v>470</v>
      </c>
      <c r="C37" s="11" t="s">
        <v>471</v>
      </c>
      <c r="D37" s="2" t="s">
        <v>79</v>
      </c>
      <c r="E37" s="47">
        <v>15500</v>
      </c>
      <c r="F37" s="53">
        <v>50.33625</v>
      </c>
      <c r="G37" s="5">
        <v>1.6851287E-2</v>
      </c>
    </row>
    <row r="38" spans="1:7" ht="25.5" x14ac:dyDescent="0.2">
      <c r="A38" s="6">
        <v>32</v>
      </c>
      <c r="B38" s="7" t="s">
        <v>367</v>
      </c>
      <c r="C38" s="11" t="s">
        <v>368</v>
      </c>
      <c r="D38" s="2" t="s">
        <v>22</v>
      </c>
      <c r="E38" s="47">
        <v>12191</v>
      </c>
      <c r="F38" s="53">
        <v>50.025768499999998</v>
      </c>
      <c r="G38" s="5">
        <v>1.6747345E-2</v>
      </c>
    </row>
    <row r="39" spans="1:7" ht="12.75" x14ac:dyDescent="0.2">
      <c r="A39" s="6">
        <v>33</v>
      </c>
      <c r="B39" s="7" t="s">
        <v>468</v>
      </c>
      <c r="C39" s="11" t="s">
        <v>469</v>
      </c>
      <c r="D39" s="2" t="s">
        <v>182</v>
      </c>
      <c r="E39" s="47">
        <v>36446</v>
      </c>
      <c r="F39" s="53">
        <v>47.088231999999998</v>
      </c>
      <c r="G39" s="5">
        <v>1.5763933000000001E-2</v>
      </c>
    </row>
    <row r="40" spans="1:7" ht="12.75" x14ac:dyDescent="0.2">
      <c r="A40" s="6">
        <v>34</v>
      </c>
      <c r="B40" s="7" t="s">
        <v>462</v>
      </c>
      <c r="C40" s="11" t="s">
        <v>463</v>
      </c>
      <c r="D40" s="2" t="s">
        <v>174</v>
      </c>
      <c r="E40" s="47">
        <v>39691</v>
      </c>
      <c r="F40" s="53">
        <v>46.755997999999998</v>
      </c>
      <c r="G40" s="5">
        <v>1.565271E-2</v>
      </c>
    </row>
    <row r="41" spans="1:7" ht="12.75" x14ac:dyDescent="0.2">
      <c r="A41" s="6">
        <v>35</v>
      </c>
      <c r="B41" s="7" t="s">
        <v>475</v>
      </c>
      <c r="C41" s="11" t="s">
        <v>476</v>
      </c>
      <c r="D41" s="2" t="s">
        <v>182</v>
      </c>
      <c r="E41" s="47">
        <v>11015</v>
      </c>
      <c r="F41" s="53">
        <v>46.736645000000003</v>
      </c>
      <c r="G41" s="5">
        <v>1.5646231E-2</v>
      </c>
    </row>
    <row r="42" spans="1:7" ht="12.75" x14ac:dyDescent="0.2">
      <c r="A42" s="6">
        <v>36</v>
      </c>
      <c r="B42" s="7" t="s">
        <v>273</v>
      </c>
      <c r="C42" s="11" t="s">
        <v>274</v>
      </c>
      <c r="D42" s="2" t="s">
        <v>275</v>
      </c>
      <c r="E42" s="47">
        <v>5153</v>
      </c>
      <c r="F42" s="53">
        <v>42.911607500000002</v>
      </c>
      <c r="G42" s="5">
        <v>1.4365706000000001E-2</v>
      </c>
    </row>
    <row r="43" spans="1:7" ht="12.75" x14ac:dyDescent="0.2">
      <c r="A43" s="6">
        <v>37</v>
      </c>
      <c r="B43" s="7" t="s">
        <v>58</v>
      </c>
      <c r="C43" s="11" t="s">
        <v>59</v>
      </c>
      <c r="D43" s="2" t="s">
        <v>60</v>
      </c>
      <c r="E43" s="47">
        <v>15271</v>
      </c>
      <c r="F43" s="53">
        <v>38.269126</v>
      </c>
      <c r="G43" s="5">
        <v>1.2811523E-2</v>
      </c>
    </row>
    <row r="44" spans="1:7" ht="25.5" x14ac:dyDescent="0.2">
      <c r="A44" s="6">
        <v>38</v>
      </c>
      <c r="B44" s="7" t="s">
        <v>224</v>
      </c>
      <c r="C44" s="11" t="s">
        <v>225</v>
      </c>
      <c r="D44" s="2" t="s">
        <v>25</v>
      </c>
      <c r="E44" s="47">
        <v>30148</v>
      </c>
      <c r="F44" s="53">
        <v>35.167642000000001</v>
      </c>
      <c r="G44" s="5">
        <v>1.1773225E-2</v>
      </c>
    </row>
    <row r="45" spans="1:7" ht="51" x14ac:dyDescent="0.2">
      <c r="A45" s="6">
        <v>39</v>
      </c>
      <c r="B45" s="7" t="s">
        <v>242</v>
      </c>
      <c r="C45" s="11" t="s">
        <v>243</v>
      </c>
      <c r="D45" s="2" t="s">
        <v>244</v>
      </c>
      <c r="E45" s="47">
        <v>14184</v>
      </c>
      <c r="F45" s="53">
        <v>33.963588000000001</v>
      </c>
      <c r="G45" s="5">
        <v>1.1370139E-2</v>
      </c>
    </row>
    <row r="46" spans="1:7" ht="12.75" x14ac:dyDescent="0.2">
      <c r="A46" s="6">
        <v>40</v>
      </c>
      <c r="B46" s="7" t="s">
        <v>285</v>
      </c>
      <c r="C46" s="11" t="s">
        <v>286</v>
      </c>
      <c r="D46" s="2" t="s">
        <v>174</v>
      </c>
      <c r="E46" s="47">
        <v>3625</v>
      </c>
      <c r="F46" s="53">
        <v>32.782687500000002</v>
      </c>
      <c r="G46" s="5">
        <v>1.0974803999999999E-2</v>
      </c>
    </row>
    <row r="47" spans="1:7" ht="25.5" x14ac:dyDescent="0.2">
      <c r="A47" s="6">
        <v>41</v>
      </c>
      <c r="B47" s="7" t="s">
        <v>97</v>
      </c>
      <c r="C47" s="11" t="s">
        <v>98</v>
      </c>
      <c r="D47" s="2" t="s">
        <v>22</v>
      </c>
      <c r="E47" s="47">
        <v>5176</v>
      </c>
      <c r="F47" s="53">
        <v>32.347411999999998</v>
      </c>
      <c r="G47" s="5">
        <v>1.0829085E-2</v>
      </c>
    </row>
    <row r="48" spans="1:7" ht="25.5" x14ac:dyDescent="0.2">
      <c r="A48" s="6">
        <v>42</v>
      </c>
      <c r="B48" s="7" t="s">
        <v>212</v>
      </c>
      <c r="C48" s="11" t="s">
        <v>213</v>
      </c>
      <c r="D48" s="2" t="s">
        <v>63</v>
      </c>
      <c r="E48" s="47">
        <v>6010</v>
      </c>
      <c r="F48" s="53">
        <v>28.712775000000001</v>
      </c>
      <c r="G48" s="5">
        <v>9.6123010000000002E-3</v>
      </c>
    </row>
    <row r="49" spans="1:7" ht="12.75" x14ac:dyDescent="0.2">
      <c r="A49" s="1"/>
      <c r="B49" s="2"/>
      <c r="C49" s="8" t="s">
        <v>108</v>
      </c>
      <c r="D49" s="12"/>
      <c r="E49" s="49"/>
      <c r="F49" s="55">
        <v>2663.0549860000006</v>
      </c>
      <c r="G49" s="13">
        <v>0.89152256299999977</v>
      </c>
    </row>
    <row r="50" spans="1:7" ht="12.75" x14ac:dyDescent="0.2">
      <c r="A50" s="6"/>
      <c r="B50" s="7"/>
      <c r="C50" s="14"/>
      <c r="D50" s="15"/>
      <c r="E50" s="47"/>
      <c r="F50" s="53"/>
      <c r="G50" s="5"/>
    </row>
    <row r="51" spans="1:7" ht="12.75" x14ac:dyDescent="0.2">
      <c r="A51" s="1"/>
      <c r="B51" s="2"/>
      <c r="C51" s="8" t="s">
        <v>109</v>
      </c>
      <c r="D51" s="9"/>
      <c r="E51" s="48"/>
      <c r="F51" s="54"/>
      <c r="G51" s="10"/>
    </row>
    <row r="52" spans="1:7" ht="12.75" x14ac:dyDescent="0.2">
      <c r="A52" s="1"/>
      <c r="B52" s="2"/>
      <c r="C52" s="8" t="s">
        <v>108</v>
      </c>
      <c r="D52" s="12"/>
      <c r="E52" s="49"/>
      <c r="F52" s="55">
        <v>0</v>
      </c>
      <c r="G52" s="13">
        <v>0</v>
      </c>
    </row>
    <row r="53" spans="1:7" ht="12.75" x14ac:dyDescent="0.2">
      <c r="A53" s="6"/>
      <c r="B53" s="7"/>
      <c r="C53" s="14"/>
      <c r="D53" s="15"/>
      <c r="E53" s="47"/>
      <c r="F53" s="53"/>
      <c r="G53" s="5"/>
    </row>
    <row r="54" spans="1:7" ht="12.75" x14ac:dyDescent="0.2">
      <c r="A54" s="16"/>
      <c r="B54" s="17"/>
      <c r="C54" s="8" t="s">
        <v>110</v>
      </c>
      <c r="D54" s="9"/>
      <c r="E54" s="48"/>
      <c r="F54" s="54"/>
      <c r="G54" s="10"/>
    </row>
    <row r="55" spans="1:7" ht="12.75" x14ac:dyDescent="0.2">
      <c r="A55" s="18"/>
      <c r="B55" s="19"/>
      <c r="C55" s="8" t="s">
        <v>108</v>
      </c>
      <c r="D55" s="20"/>
      <c r="E55" s="50"/>
      <c r="F55" s="56">
        <v>0</v>
      </c>
      <c r="G55" s="21">
        <v>0</v>
      </c>
    </row>
    <row r="56" spans="1:7" ht="12.75" x14ac:dyDescent="0.2">
      <c r="A56" s="18"/>
      <c r="B56" s="19"/>
      <c r="C56" s="14"/>
      <c r="D56" s="22"/>
      <c r="E56" s="51"/>
      <c r="F56" s="57"/>
      <c r="G56" s="23"/>
    </row>
    <row r="57" spans="1:7" ht="12.75" x14ac:dyDescent="0.2">
      <c r="A57" s="1"/>
      <c r="B57" s="2"/>
      <c r="C57" s="8" t="s">
        <v>112</v>
      </c>
      <c r="D57" s="9"/>
      <c r="E57" s="48"/>
      <c r="F57" s="54"/>
      <c r="G57" s="10"/>
    </row>
    <row r="58" spans="1:7" ht="12.75" x14ac:dyDescent="0.2">
      <c r="A58" s="1"/>
      <c r="B58" s="2"/>
      <c r="C58" s="8" t="s">
        <v>108</v>
      </c>
      <c r="D58" s="12"/>
      <c r="E58" s="49"/>
      <c r="F58" s="55">
        <v>0</v>
      </c>
      <c r="G58" s="13">
        <v>0</v>
      </c>
    </row>
    <row r="59" spans="1:7" ht="12.75" x14ac:dyDescent="0.2">
      <c r="A59" s="1"/>
      <c r="B59" s="2"/>
      <c r="C59" s="14"/>
      <c r="D59" s="4"/>
      <c r="E59" s="47"/>
      <c r="F59" s="53"/>
      <c r="G59" s="5"/>
    </row>
    <row r="60" spans="1:7" ht="12.75" x14ac:dyDescent="0.2">
      <c r="A60" s="1"/>
      <c r="B60" s="2"/>
      <c r="C60" s="8" t="s">
        <v>113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1"/>
      <c r="B62" s="2"/>
      <c r="C62" s="14"/>
      <c r="D62" s="4"/>
      <c r="E62" s="47"/>
      <c r="F62" s="53"/>
      <c r="G62" s="5"/>
    </row>
    <row r="63" spans="1:7" ht="12.75" x14ac:dyDescent="0.2">
      <c r="A63" s="1"/>
      <c r="B63" s="2"/>
      <c r="C63" s="8" t="s">
        <v>114</v>
      </c>
      <c r="D63" s="9"/>
      <c r="E63" s="48"/>
      <c r="F63" s="54"/>
      <c r="G63" s="10"/>
    </row>
    <row r="64" spans="1:7" ht="12.75" x14ac:dyDescent="0.2">
      <c r="A64" s="1"/>
      <c r="B64" s="2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1"/>
      <c r="B65" s="2"/>
      <c r="C65" s="14"/>
      <c r="D65" s="4"/>
      <c r="E65" s="47"/>
      <c r="F65" s="53"/>
      <c r="G65" s="5"/>
    </row>
    <row r="66" spans="1:7" ht="25.5" x14ac:dyDescent="0.2">
      <c r="A66" s="6"/>
      <c r="B66" s="7"/>
      <c r="C66" s="24" t="s">
        <v>115</v>
      </c>
      <c r="D66" s="25"/>
      <c r="E66" s="49"/>
      <c r="F66" s="55">
        <v>2663.0549860000006</v>
      </c>
      <c r="G66" s="13">
        <v>0.89152256299999977</v>
      </c>
    </row>
    <row r="67" spans="1:7" ht="12.75" x14ac:dyDescent="0.2">
      <c r="A67" s="1"/>
      <c r="B67" s="2"/>
      <c r="C67" s="11"/>
      <c r="D67" s="4"/>
      <c r="E67" s="47"/>
      <c r="F67" s="53"/>
      <c r="G67" s="5"/>
    </row>
    <row r="68" spans="1:7" ht="12.75" x14ac:dyDescent="0.2">
      <c r="A68" s="1"/>
      <c r="B68" s="2"/>
      <c r="C68" s="3" t="s">
        <v>116</v>
      </c>
      <c r="D68" s="4"/>
      <c r="E68" s="47"/>
      <c r="F68" s="53"/>
      <c r="G68" s="5"/>
    </row>
    <row r="69" spans="1:7" ht="25.5" x14ac:dyDescent="0.2">
      <c r="A69" s="1"/>
      <c r="B69" s="2"/>
      <c r="C69" s="8" t="s">
        <v>10</v>
      </c>
      <c r="D69" s="9"/>
      <c r="E69" s="48"/>
      <c r="F69" s="54"/>
      <c r="G69" s="10"/>
    </row>
    <row r="70" spans="1:7" ht="12.75" x14ac:dyDescent="0.2">
      <c r="A70" s="6"/>
      <c r="B70" s="7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4"/>
      <c r="E71" s="47"/>
      <c r="F71" s="53"/>
      <c r="G71" s="5"/>
    </row>
    <row r="72" spans="1:7" ht="12.75" x14ac:dyDescent="0.2">
      <c r="A72" s="1"/>
      <c r="B72" s="26"/>
      <c r="C72" s="8" t="s">
        <v>117</v>
      </c>
      <c r="D72" s="9"/>
      <c r="E72" s="48"/>
      <c r="F72" s="54"/>
      <c r="G72" s="10"/>
    </row>
    <row r="73" spans="1:7" ht="12.75" x14ac:dyDescent="0.2">
      <c r="A73" s="6"/>
      <c r="B73" s="7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6"/>
      <c r="B74" s="7"/>
      <c r="C74" s="14"/>
      <c r="D74" s="4"/>
      <c r="E74" s="47"/>
      <c r="F74" s="59"/>
      <c r="G74" s="28"/>
    </row>
    <row r="75" spans="1:7" ht="12.75" x14ac:dyDescent="0.2">
      <c r="A75" s="1"/>
      <c r="B75" s="2"/>
      <c r="C75" s="8" t="s">
        <v>118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25.5" x14ac:dyDescent="0.2">
      <c r="A78" s="1"/>
      <c r="B78" s="26"/>
      <c r="C78" s="8" t="s">
        <v>119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4"/>
      <c r="E80" s="47"/>
      <c r="F80" s="53"/>
      <c r="G80" s="5"/>
    </row>
    <row r="81" spans="1:7" ht="12.75" x14ac:dyDescent="0.2">
      <c r="A81" s="6"/>
      <c r="B81" s="7"/>
      <c r="C81" s="29" t="s">
        <v>120</v>
      </c>
      <c r="D81" s="25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1"/>
      <c r="D82" s="4"/>
      <c r="E82" s="47"/>
      <c r="F82" s="53"/>
      <c r="G82" s="5"/>
    </row>
    <row r="83" spans="1:7" ht="12.75" x14ac:dyDescent="0.2">
      <c r="A83" s="1"/>
      <c r="B83" s="2"/>
      <c r="C83" s="3" t="s">
        <v>121</v>
      </c>
      <c r="D83" s="4"/>
      <c r="E83" s="47"/>
      <c r="F83" s="53"/>
      <c r="G83" s="5"/>
    </row>
    <row r="84" spans="1:7" ht="12.75" x14ac:dyDescent="0.2">
      <c r="A84" s="6"/>
      <c r="B84" s="7"/>
      <c r="C84" s="8" t="s">
        <v>122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25"/>
      <c r="E85" s="49"/>
      <c r="F85" s="55">
        <v>0</v>
      </c>
      <c r="G85" s="13">
        <v>0</v>
      </c>
    </row>
    <row r="86" spans="1:7" ht="12.75" x14ac:dyDescent="0.2">
      <c r="A86" s="6"/>
      <c r="B86" s="7"/>
      <c r="C86" s="14"/>
      <c r="D86" s="7"/>
      <c r="E86" s="47"/>
      <c r="F86" s="53"/>
      <c r="G86" s="5"/>
    </row>
    <row r="87" spans="1:7" ht="12.75" x14ac:dyDescent="0.2">
      <c r="A87" s="6"/>
      <c r="B87" s="7"/>
      <c r="C87" s="8" t="s">
        <v>123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25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7"/>
      <c r="E89" s="47"/>
      <c r="F89" s="53"/>
      <c r="G89" s="5"/>
    </row>
    <row r="90" spans="1:7" ht="12.75" x14ac:dyDescent="0.2">
      <c r="A90" s="6"/>
      <c r="B90" s="7"/>
      <c r="C90" s="8" t="s">
        <v>124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7"/>
      <c r="E92" s="47"/>
      <c r="F92" s="53"/>
      <c r="G92" s="5"/>
    </row>
    <row r="93" spans="1:7" ht="12.75" x14ac:dyDescent="0.2">
      <c r="A93" s="6"/>
      <c r="B93" s="7"/>
      <c r="C93" s="8" t="s">
        <v>125</v>
      </c>
      <c r="D93" s="9"/>
      <c r="E93" s="48"/>
      <c r="F93" s="54"/>
      <c r="G93" s="10"/>
    </row>
    <row r="94" spans="1:7" ht="12.75" x14ac:dyDescent="0.2">
      <c r="A94" s="6">
        <v>1</v>
      </c>
      <c r="B94" s="7"/>
      <c r="C94" s="11" t="s">
        <v>126</v>
      </c>
      <c r="D94" s="15"/>
      <c r="E94" s="47"/>
      <c r="F94" s="53">
        <v>289.815471</v>
      </c>
      <c r="G94" s="5">
        <v>9.7022792999999996E-2</v>
      </c>
    </row>
    <row r="95" spans="1:7" ht="12.75" x14ac:dyDescent="0.2">
      <c r="A95" s="6"/>
      <c r="B95" s="7"/>
      <c r="C95" s="8" t="s">
        <v>108</v>
      </c>
      <c r="D95" s="25"/>
      <c r="E95" s="49"/>
      <c r="F95" s="55">
        <v>289.815471</v>
      </c>
      <c r="G95" s="13">
        <v>9.7022792999999996E-2</v>
      </c>
    </row>
    <row r="96" spans="1:7" ht="12.75" x14ac:dyDescent="0.2">
      <c r="A96" s="6"/>
      <c r="B96" s="7"/>
      <c r="C96" s="14"/>
      <c r="D96" s="7"/>
      <c r="E96" s="47"/>
      <c r="F96" s="53"/>
      <c r="G96" s="5"/>
    </row>
    <row r="97" spans="1:7" ht="25.5" x14ac:dyDescent="0.2">
      <c r="A97" s="6"/>
      <c r="B97" s="7"/>
      <c r="C97" s="24" t="s">
        <v>127</v>
      </c>
      <c r="D97" s="25"/>
      <c r="E97" s="49"/>
      <c r="F97" s="55">
        <v>289.815471</v>
      </c>
      <c r="G97" s="13">
        <v>9.7022792999999996E-2</v>
      </c>
    </row>
    <row r="98" spans="1:7" ht="12.75" x14ac:dyDescent="0.2">
      <c r="A98" s="6"/>
      <c r="B98" s="7"/>
      <c r="C98" s="30"/>
      <c r="D98" s="7"/>
      <c r="E98" s="47"/>
      <c r="F98" s="53"/>
      <c r="G98" s="5"/>
    </row>
    <row r="99" spans="1:7" ht="12.75" x14ac:dyDescent="0.2">
      <c r="A99" s="1"/>
      <c r="B99" s="2"/>
      <c r="C99" s="3" t="s">
        <v>128</v>
      </c>
      <c r="D99" s="4"/>
      <c r="E99" s="47"/>
      <c r="F99" s="53"/>
      <c r="G99" s="5"/>
    </row>
    <row r="100" spans="1:7" ht="25.5" x14ac:dyDescent="0.2">
      <c r="A100" s="6"/>
      <c r="B100" s="7"/>
      <c r="C100" s="8" t="s">
        <v>129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12.75" x14ac:dyDescent="0.2">
      <c r="A103" s="1"/>
      <c r="B103" s="2"/>
      <c r="C103" s="3" t="s">
        <v>132</v>
      </c>
      <c r="D103" s="4"/>
      <c r="E103" s="47"/>
      <c r="F103" s="53"/>
      <c r="G103" s="5"/>
    </row>
    <row r="104" spans="1:7" ht="25.5" x14ac:dyDescent="0.2">
      <c r="A104" s="6"/>
      <c r="B104" s="7"/>
      <c r="C104" s="8" t="s">
        <v>133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25.5" x14ac:dyDescent="0.2">
      <c r="A107" s="6"/>
      <c r="B107" s="7"/>
      <c r="C107" s="8" t="s">
        <v>134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9"/>
      <c r="G109" s="28"/>
    </row>
    <row r="110" spans="1:7" ht="25.5" x14ac:dyDescent="0.2">
      <c r="A110" s="6"/>
      <c r="B110" s="7"/>
      <c r="C110" s="30" t="s">
        <v>136</v>
      </c>
      <c r="D110" s="7"/>
      <c r="E110" s="47"/>
      <c r="F110" s="59">
        <v>34.21601459</v>
      </c>
      <c r="G110" s="28">
        <v>1.1454644999999999E-2</v>
      </c>
    </row>
    <row r="111" spans="1:7" ht="12.75" x14ac:dyDescent="0.2">
      <c r="A111" s="6"/>
      <c r="B111" s="7"/>
      <c r="C111" s="31" t="s">
        <v>137</v>
      </c>
      <c r="D111" s="12"/>
      <c r="E111" s="49"/>
      <c r="F111" s="55">
        <v>2987.0864715900007</v>
      </c>
      <c r="G111" s="13">
        <v>1.0000000009999999</v>
      </c>
    </row>
    <row r="113" spans="2:6" ht="12.75" x14ac:dyDescent="0.2">
      <c r="B113" s="362"/>
      <c r="C113" s="362"/>
      <c r="D113" s="362"/>
      <c r="E113" s="362"/>
      <c r="F113" s="362"/>
    </row>
    <row r="114" spans="2:6" ht="12.75" x14ac:dyDescent="0.2">
      <c r="B114" s="362"/>
      <c r="C114" s="362"/>
      <c r="D114" s="362"/>
      <c r="E114" s="362"/>
      <c r="F114" s="362"/>
    </row>
    <row r="116" spans="2:6" ht="12.75" x14ac:dyDescent="0.2">
      <c r="B116" s="37" t="s">
        <v>139</v>
      </c>
      <c r="C116" s="38"/>
      <c r="D116" s="39"/>
    </row>
    <row r="117" spans="2:6" ht="12.75" x14ac:dyDescent="0.2">
      <c r="B117" s="40" t="s">
        <v>140</v>
      </c>
      <c r="C117" s="41"/>
      <c r="D117" s="65" t="s">
        <v>141</v>
      </c>
    </row>
    <row r="118" spans="2:6" ht="12.75" x14ac:dyDescent="0.2">
      <c r="B118" s="40" t="s">
        <v>142</v>
      </c>
      <c r="C118" s="41"/>
      <c r="D118" s="65" t="s">
        <v>141</v>
      </c>
    </row>
    <row r="119" spans="2:6" ht="12.75" x14ac:dyDescent="0.2">
      <c r="B119" s="42" t="s">
        <v>143</v>
      </c>
      <c r="C119" s="41"/>
      <c r="D119" s="43"/>
    </row>
    <row r="120" spans="2:6" ht="25.5" customHeight="1" x14ac:dyDescent="0.2">
      <c r="B120" s="43"/>
      <c r="C120" s="33" t="s">
        <v>144</v>
      </c>
      <c r="D120" s="34" t="s">
        <v>145</v>
      </c>
    </row>
    <row r="121" spans="2:6" ht="12.75" customHeight="1" x14ac:dyDescent="0.2">
      <c r="B121" s="60" t="s">
        <v>146</v>
      </c>
      <c r="C121" s="61" t="s">
        <v>147</v>
      </c>
      <c r="D121" s="61" t="s">
        <v>148</v>
      </c>
    </row>
    <row r="122" spans="2:6" ht="12.75" x14ac:dyDescent="0.2">
      <c r="B122" s="43" t="s">
        <v>149</v>
      </c>
      <c r="C122" s="44">
        <v>9.4001999999999999</v>
      </c>
      <c r="D122" s="44">
        <v>10.228999999999999</v>
      </c>
    </row>
    <row r="123" spans="2:6" ht="12.75" x14ac:dyDescent="0.2">
      <c r="B123" s="43" t="s">
        <v>150</v>
      </c>
      <c r="C123" s="44">
        <v>9.4001999999999999</v>
      </c>
      <c r="D123" s="44">
        <v>10.228999999999999</v>
      </c>
    </row>
    <row r="124" spans="2:6" ht="12.75" x14ac:dyDescent="0.2">
      <c r="B124" s="43" t="s">
        <v>151</v>
      </c>
      <c r="C124" s="44">
        <v>9.3636999999999997</v>
      </c>
      <c r="D124" s="44">
        <v>10.1843</v>
      </c>
    </row>
    <row r="125" spans="2:6" ht="12.75" x14ac:dyDescent="0.2">
      <c r="B125" s="43" t="s">
        <v>152</v>
      </c>
      <c r="C125" s="44">
        <v>9.3636999999999997</v>
      </c>
      <c r="D125" s="44">
        <v>10.1843</v>
      </c>
    </row>
    <row r="127" spans="2:6" ht="12.75" x14ac:dyDescent="0.2">
      <c r="B127" s="62" t="s">
        <v>153</v>
      </c>
      <c r="C127" s="45"/>
      <c r="D127" s="63" t="s">
        <v>141</v>
      </c>
    </row>
    <row r="128" spans="2:6" ht="24.75" customHeight="1" x14ac:dyDescent="0.2">
      <c r="B128" s="64"/>
      <c r="C128" s="64"/>
    </row>
    <row r="129" spans="2:4" ht="15" x14ac:dyDescent="0.25">
      <c r="B129" s="66"/>
      <c r="C129" s="68"/>
      <c r="D129"/>
    </row>
    <row r="131" spans="2:4" ht="12.75" x14ac:dyDescent="0.2">
      <c r="B131" s="42" t="s">
        <v>155</v>
      </c>
      <c r="C131" s="41"/>
      <c r="D131" s="67" t="s">
        <v>141</v>
      </c>
    </row>
    <row r="132" spans="2:4" ht="12.75" x14ac:dyDescent="0.2">
      <c r="B132" s="42" t="s">
        <v>156</v>
      </c>
      <c r="C132" s="41"/>
      <c r="D132" s="67" t="s">
        <v>141</v>
      </c>
    </row>
    <row r="133" spans="2:4" ht="12.75" x14ac:dyDescent="0.2">
      <c r="B133" s="42" t="s">
        <v>157</v>
      </c>
      <c r="C133" s="41"/>
      <c r="D133" s="46">
        <v>6.7189031349112541E-3</v>
      </c>
    </row>
    <row r="134" spans="2:4" ht="12.75" x14ac:dyDescent="0.2">
      <c r="B134" s="42" t="s">
        <v>158</v>
      </c>
      <c r="C134" s="41"/>
      <c r="D134" s="46" t="s">
        <v>141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854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439</v>
      </c>
      <c r="C7" s="11" t="s">
        <v>440</v>
      </c>
      <c r="D7" s="2" t="s">
        <v>211</v>
      </c>
      <c r="E7" s="47">
        <v>15860</v>
      </c>
      <c r="F7" s="53">
        <v>117.97461</v>
      </c>
      <c r="G7" s="5">
        <v>5.6902238000000001E-2</v>
      </c>
    </row>
    <row r="8" spans="1:7" ht="12.75" x14ac:dyDescent="0.2">
      <c r="A8" s="6">
        <v>2</v>
      </c>
      <c r="B8" s="7" t="s">
        <v>14</v>
      </c>
      <c r="C8" s="11" t="s">
        <v>15</v>
      </c>
      <c r="D8" s="2" t="s">
        <v>16</v>
      </c>
      <c r="E8" s="47">
        <v>26270</v>
      </c>
      <c r="F8" s="53">
        <v>105.21135</v>
      </c>
      <c r="G8" s="5">
        <v>5.0746184E-2</v>
      </c>
    </row>
    <row r="9" spans="1:7" ht="25.5" x14ac:dyDescent="0.2">
      <c r="A9" s="6">
        <v>3</v>
      </c>
      <c r="B9" s="7" t="s">
        <v>402</v>
      </c>
      <c r="C9" s="11" t="s">
        <v>403</v>
      </c>
      <c r="D9" s="2" t="s">
        <v>44</v>
      </c>
      <c r="E9" s="47">
        <v>33017</v>
      </c>
      <c r="F9" s="53">
        <v>98.143032500000004</v>
      </c>
      <c r="G9" s="5">
        <v>4.7336950000000003E-2</v>
      </c>
    </row>
    <row r="10" spans="1:7" ht="25.5" x14ac:dyDescent="0.2">
      <c r="A10" s="6">
        <v>4</v>
      </c>
      <c r="B10" s="7" t="s">
        <v>31</v>
      </c>
      <c r="C10" s="11" t="s">
        <v>32</v>
      </c>
      <c r="D10" s="2" t="s">
        <v>33</v>
      </c>
      <c r="E10" s="47">
        <v>6807</v>
      </c>
      <c r="F10" s="53">
        <v>92.796427499999993</v>
      </c>
      <c r="G10" s="5">
        <v>4.4758142000000001E-2</v>
      </c>
    </row>
    <row r="11" spans="1:7" ht="12.75" x14ac:dyDescent="0.2">
      <c r="A11" s="6">
        <v>5</v>
      </c>
      <c r="B11" s="7" t="s">
        <v>38</v>
      </c>
      <c r="C11" s="11" t="s">
        <v>39</v>
      </c>
      <c r="D11" s="2" t="s">
        <v>16</v>
      </c>
      <c r="E11" s="47">
        <v>3901</v>
      </c>
      <c r="F11" s="53">
        <v>90.460289000000003</v>
      </c>
      <c r="G11" s="5">
        <v>4.3631362E-2</v>
      </c>
    </row>
    <row r="12" spans="1:7" ht="12.75" x14ac:dyDescent="0.2">
      <c r="A12" s="6">
        <v>6</v>
      </c>
      <c r="B12" s="7" t="s">
        <v>56</v>
      </c>
      <c r="C12" s="11" t="s">
        <v>57</v>
      </c>
      <c r="D12" s="2" t="s">
        <v>16</v>
      </c>
      <c r="E12" s="47">
        <v>24155</v>
      </c>
      <c r="F12" s="53">
        <v>77.477162500000006</v>
      </c>
      <c r="G12" s="5">
        <v>3.7369261000000001E-2</v>
      </c>
    </row>
    <row r="13" spans="1:7" ht="12.75" x14ac:dyDescent="0.2">
      <c r="A13" s="6">
        <v>7</v>
      </c>
      <c r="B13" s="7" t="s">
        <v>404</v>
      </c>
      <c r="C13" s="11" t="s">
        <v>405</v>
      </c>
      <c r="D13" s="2" t="s">
        <v>211</v>
      </c>
      <c r="E13" s="47">
        <v>9650</v>
      </c>
      <c r="F13" s="53">
        <v>74.874350000000007</v>
      </c>
      <c r="G13" s="5">
        <v>3.6113856E-2</v>
      </c>
    </row>
    <row r="14" spans="1:7" ht="25.5" x14ac:dyDescent="0.2">
      <c r="A14" s="6">
        <v>8</v>
      </c>
      <c r="B14" s="7" t="s">
        <v>17</v>
      </c>
      <c r="C14" s="11" t="s">
        <v>18</v>
      </c>
      <c r="D14" s="2" t="s">
        <v>19</v>
      </c>
      <c r="E14" s="47">
        <v>4468</v>
      </c>
      <c r="F14" s="53">
        <v>61.895204</v>
      </c>
      <c r="G14" s="5">
        <v>2.9853675E-2</v>
      </c>
    </row>
    <row r="15" spans="1:7" ht="12.75" x14ac:dyDescent="0.2">
      <c r="A15" s="6">
        <v>9</v>
      </c>
      <c r="B15" s="7" t="s">
        <v>398</v>
      </c>
      <c r="C15" s="11" t="s">
        <v>399</v>
      </c>
      <c r="D15" s="2" t="s">
        <v>16</v>
      </c>
      <c r="E15" s="47">
        <v>7735</v>
      </c>
      <c r="F15" s="53">
        <v>60.120287500000003</v>
      </c>
      <c r="G15" s="5">
        <v>2.8997585999999999E-2</v>
      </c>
    </row>
    <row r="16" spans="1:7" ht="25.5" x14ac:dyDescent="0.2">
      <c r="A16" s="6">
        <v>10</v>
      </c>
      <c r="B16" s="7" t="s">
        <v>432</v>
      </c>
      <c r="C16" s="11" t="s">
        <v>433</v>
      </c>
      <c r="D16" s="2" t="s">
        <v>44</v>
      </c>
      <c r="E16" s="47">
        <v>16802</v>
      </c>
      <c r="F16" s="53">
        <v>54.396475000000002</v>
      </c>
      <c r="G16" s="5">
        <v>2.6236842E-2</v>
      </c>
    </row>
    <row r="17" spans="1:7" ht="25.5" x14ac:dyDescent="0.2">
      <c r="A17" s="6">
        <v>11</v>
      </c>
      <c r="B17" s="7" t="s">
        <v>357</v>
      </c>
      <c r="C17" s="11" t="s">
        <v>358</v>
      </c>
      <c r="D17" s="2" t="s">
        <v>44</v>
      </c>
      <c r="E17" s="47">
        <v>6264</v>
      </c>
      <c r="F17" s="53">
        <v>54.286956000000004</v>
      </c>
      <c r="G17" s="5">
        <v>2.6184018E-2</v>
      </c>
    </row>
    <row r="18" spans="1:7" ht="12.75" x14ac:dyDescent="0.2">
      <c r="A18" s="6">
        <v>12</v>
      </c>
      <c r="B18" s="7" t="s">
        <v>424</v>
      </c>
      <c r="C18" s="11" t="s">
        <v>425</v>
      </c>
      <c r="D18" s="2" t="s">
        <v>230</v>
      </c>
      <c r="E18" s="47">
        <v>7543</v>
      </c>
      <c r="F18" s="53">
        <v>50.832276999999998</v>
      </c>
      <c r="G18" s="5">
        <v>2.4517735999999998E-2</v>
      </c>
    </row>
    <row r="19" spans="1:7" ht="12.75" x14ac:dyDescent="0.2">
      <c r="A19" s="6">
        <v>13</v>
      </c>
      <c r="B19" s="7" t="s">
        <v>503</v>
      </c>
      <c r="C19" s="11" t="s">
        <v>504</v>
      </c>
      <c r="D19" s="2" t="s">
        <v>16</v>
      </c>
      <c r="E19" s="47">
        <v>3640</v>
      </c>
      <c r="F19" s="53">
        <v>48.575800000000001</v>
      </c>
      <c r="G19" s="5">
        <v>2.3429378000000001E-2</v>
      </c>
    </row>
    <row r="20" spans="1:7" ht="12.75" x14ac:dyDescent="0.2">
      <c r="A20" s="6">
        <v>14</v>
      </c>
      <c r="B20" s="7" t="s">
        <v>520</v>
      </c>
      <c r="C20" s="11" t="s">
        <v>521</v>
      </c>
      <c r="D20" s="2" t="s">
        <v>275</v>
      </c>
      <c r="E20" s="47">
        <v>4174</v>
      </c>
      <c r="F20" s="53">
        <v>45.419381000000001</v>
      </c>
      <c r="G20" s="5">
        <v>2.1906954999999999E-2</v>
      </c>
    </row>
    <row r="21" spans="1:7" ht="25.5" x14ac:dyDescent="0.2">
      <c r="A21" s="6">
        <v>15</v>
      </c>
      <c r="B21" s="7" t="s">
        <v>301</v>
      </c>
      <c r="C21" s="11" t="s">
        <v>302</v>
      </c>
      <c r="D21" s="2" t="s">
        <v>300</v>
      </c>
      <c r="E21" s="47">
        <v>20000</v>
      </c>
      <c r="F21" s="53">
        <v>44.07</v>
      </c>
      <c r="G21" s="5">
        <v>2.1256113E-2</v>
      </c>
    </row>
    <row r="22" spans="1:7" ht="25.5" x14ac:dyDescent="0.2">
      <c r="A22" s="6">
        <v>16</v>
      </c>
      <c r="B22" s="7" t="s">
        <v>34</v>
      </c>
      <c r="C22" s="11" t="s">
        <v>35</v>
      </c>
      <c r="D22" s="2" t="s">
        <v>19</v>
      </c>
      <c r="E22" s="47">
        <v>38500</v>
      </c>
      <c r="F22" s="53">
        <v>43.447249999999997</v>
      </c>
      <c r="G22" s="5">
        <v>2.0955743999999998E-2</v>
      </c>
    </row>
    <row r="23" spans="1:7" ht="25.5" x14ac:dyDescent="0.2">
      <c r="A23" s="6">
        <v>17</v>
      </c>
      <c r="B23" s="7" t="s">
        <v>447</v>
      </c>
      <c r="C23" s="11" t="s">
        <v>448</v>
      </c>
      <c r="D23" s="2" t="s">
        <v>174</v>
      </c>
      <c r="E23" s="47">
        <v>2206</v>
      </c>
      <c r="F23" s="53">
        <v>43.419595000000001</v>
      </c>
      <c r="G23" s="5">
        <v>2.0942406E-2</v>
      </c>
    </row>
    <row r="24" spans="1:7" ht="25.5" x14ac:dyDescent="0.2">
      <c r="A24" s="6">
        <v>18</v>
      </c>
      <c r="B24" s="7" t="s">
        <v>522</v>
      </c>
      <c r="C24" s="11" t="s">
        <v>523</v>
      </c>
      <c r="D24" s="2" t="s">
        <v>44</v>
      </c>
      <c r="E24" s="47">
        <v>2371</v>
      </c>
      <c r="F24" s="53">
        <v>40.468228000000003</v>
      </c>
      <c r="G24" s="5">
        <v>1.9518884E-2</v>
      </c>
    </row>
    <row r="25" spans="1:7" ht="25.5" x14ac:dyDescent="0.2">
      <c r="A25" s="6">
        <v>19</v>
      </c>
      <c r="B25" s="7" t="s">
        <v>524</v>
      </c>
      <c r="C25" s="11" t="s">
        <v>525</v>
      </c>
      <c r="D25" s="2" t="s">
        <v>44</v>
      </c>
      <c r="E25" s="47">
        <v>27446</v>
      </c>
      <c r="F25" s="53">
        <v>37.628466000000003</v>
      </c>
      <c r="G25" s="5">
        <v>1.8149193000000001E-2</v>
      </c>
    </row>
    <row r="26" spans="1:7" ht="25.5" x14ac:dyDescent="0.2">
      <c r="A26" s="6">
        <v>20</v>
      </c>
      <c r="B26" s="7" t="s">
        <v>167</v>
      </c>
      <c r="C26" s="11" t="s">
        <v>168</v>
      </c>
      <c r="D26" s="2" t="s">
        <v>169</v>
      </c>
      <c r="E26" s="47">
        <v>16688</v>
      </c>
      <c r="F26" s="53">
        <v>36.7136</v>
      </c>
      <c r="G26" s="5">
        <v>1.7707929000000001E-2</v>
      </c>
    </row>
    <row r="27" spans="1:7" ht="12.75" x14ac:dyDescent="0.2">
      <c r="A27" s="6">
        <v>21</v>
      </c>
      <c r="B27" s="7" t="s">
        <v>315</v>
      </c>
      <c r="C27" s="11" t="s">
        <v>316</v>
      </c>
      <c r="D27" s="2" t="s">
        <v>317</v>
      </c>
      <c r="E27" s="47">
        <v>4850</v>
      </c>
      <c r="F27" s="53">
        <v>36.217374999999997</v>
      </c>
      <c r="G27" s="5">
        <v>1.7468587000000001E-2</v>
      </c>
    </row>
    <row r="28" spans="1:7" ht="12.75" x14ac:dyDescent="0.2">
      <c r="A28" s="6">
        <v>22</v>
      </c>
      <c r="B28" s="7" t="s">
        <v>344</v>
      </c>
      <c r="C28" s="11" t="s">
        <v>345</v>
      </c>
      <c r="D28" s="2" t="s">
        <v>164</v>
      </c>
      <c r="E28" s="47">
        <v>6023</v>
      </c>
      <c r="F28" s="53">
        <v>35.463424000000003</v>
      </c>
      <c r="G28" s="5">
        <v>1.7104936000000001E-2</v>
      </c>
    </row>
    <row r="29" spans="1:7" ht="12.75" x14ac:dyDescent="0.2">
      <c r="A29" s="6">
        <v>23</v>
      </c>
      <c r="B29" s="7" t="s">
        <v>488</v>
      </c>
      <c r="C29" s="11" t="s">
        <v>489</v>
      </c>
      <c r="D29" s="2" t="s">
        <v>256</v>
      </c>
      <c r="E29" s="47">
        <v>19460</v>
      </c>
      <c r="F29" s="53">
        <v>33.792290000000001</v>
      </c>
      <c r="G29" s="5">
        <v>1.6298904999999999E-2</v>
      </c>
    </row>
    <row r="30" spans="1:7" ht="12.75" x14ac:dyDescent="0.2">
      <c r="A30" s="6">
        <v>24</v>
      </c>
      <c r="B30" s="7" t="s">
        <v>346</v>
      </c>
      <c r="C30" s="11" t="s">
        <v>347</v>
      </c>
      <c r="D30" s="2" t="s">
        <v>174</v>
      </c>
      <c r="E30" s="47">
        <v>7750</v>
      </c>
      <c r="F30" s="53">
        <v>33.728000000000002</v>
      </c>
      <c r="G30" s="5">
        <v>1.6267896E-2</v>
      </c>
    </row>
    <row r="31" spans="1:7" ht="12.75" x14ac:dyDescent="0.2">
      <c r="A31" s="6">
        <v>25</v>
      </c>
      <c r="B31" s="7" t="s">
        <v>101</v>
      </c>
      <c r="C31" s="11" t="s">
        <v>102</v>
      </c>
      <c r="D31" s="2" t="s">
        <v>103</v>
      </c>
      <c r="E31" s="47">
        <v>9522</v>
      </c>
      <c r="F31" s="53">
        <v>33.103233000000003</v>
      </c>
      <c r="G31" s="5">
        <v>1.5966555E-2</v>
      </c>
    </row>
    <row r="32" spans="1:7" ht="12.75" x14ac:dyDescent="0.2">
      <c r="A32" s="6">
        <v>26</v>
      </c>
      <c r="B32" s="7" t="s">
        <v>216</v>
      </c>
      <c r="C32" s="11" t="s">
        <v>217</v>
      </c>
      <c r="D32" s="2" t="s">
        <v>164</v>
      </c>
      <c r="E32" s="47">
        <v>13000</v>
      </c>
      <c r="F32" s="53">
        <v>32.265999999999998</v>
      </c>
      <c r="G32" s="5">
        <v>1.5562734999999999E-2</v>
      </c>
    </row>
    <row r="33" spans="1:7" ht="12.75" x14ac:dyDescent="0.2">
      <c r="A33" s="6">
        <v>27</v>
      </c>
      <c r="B33" s="7" t="s">
        <v>526</v>
      </c>
      <c r="C33" s="11" t="s">
        <v>527</v>
      </c>
      <c r="D33" s="2" t="s">
        <v>265</v>
      </c>
      <c r="E33" s="47">
        <v>13529</v>
      </c>
      <c r="F33" s="53">
        <v>32.090788000000003</v>
      </c>
      <c r="G33" s="5">
        <v>1.5478225999999999E-2</v>
      </c>
    </row>
    <row r="34" spans="1:7" ht="12.75" x14ac:dyDescent="0.2">
      <c r="A34" s="6">
        <v>28</v>
      </c>
      <c r="B34" s="7" t="s">
        <v>528</v>
      </c>
      <c r="C34" s="11" t="s">
        <v>529</v>
      </c>
      <c r="D34" s="2" t="s">
        <v>13</v>
      </c>
      <c r="E34" s="47">
        <v>3668</v>
      </c>
      <c r="F34" s="53">
        <v>31.469605999999999</v>
      </c>
      <c r="G34" s="5">
        <v>1.5178614E-2</v>
      </c>
    </row>
    <row r="35" spans="1:7" ht="12.75" x14ac:dyDescent="0.2">
      <c r="A35" s="6">
        <v>29</v>
      </c>
      <c r="B35" s="7" t="s">
        <v>530</v>
      </c>
      <c r="C35" s="11" t="s">
        <v>531</v>
      </c>
      <c r="D35" s="2" t="s">
        <v>211</v>
      </c>
      <c r="E35" s="47">
        <v>1511</v>
      </c>
      <c r="F35" s="53">
        <v>30.2449315</v>
      </c>
      <c r="G35" s="5">
        <v>1.4587921E-2</v>
      </c>
    </row>
    <row r="36" spans="1:7" ht="25.5" x14ac:dyDescent="0.2">
      <c r="A36" s="6">
        <v>30</v>
      </c>
      <c r="B36" s="7" t="s">
        <v>54</v>
      </c>
      <c r="C36" s="11" t="s">
        <v>55</v>
      </c>
      <c r="D36" s="2" t="s">
        <v>22</v>
      </c>
      <c r="E36" s="47">
        <v>15886</v>
      </c>
      <c r="F36" s="53">
        <v>30.199286000000001</v>
      </c>
      <c r="G36" s="5">
        <v>1.4565905000000001E-2</v>
      </c>
    </row>
    <row r="37" spans="1:7" ht="25.5" x14ac:dyDescent="0.2">
      <c r="A37" s="6">
        <v>31</v>
      </c>
      <c r="B37" s="7" t="s">
        <v>342</v>
      </c>
      <c r="C37" s="11" t="s">
        <v>343</v>
      </c>
      <c r="D37" s="2" t="s">
        <v>44</v>
      </c>
      <c r="E37" s="47">
        <v>14145</v>
      </c>
      <c r="F37" s="53">
        <v>28.848727499999999</v>
      </c>
      <c r="G37" s="5">
        <v>1.3914495000000001E-2</v>
      </c>
    </row>
    <row r="38" spans="1:7" ht="25.5" x14ac:dyDescent="0.2">
      <c r="A38" s="6">
        <v>32</v>
      </c>
      <c r="B38" s="7" t="s">
        <v>532</v>
      </c>
      <c r="C38" s="11" t="s">
        <v>533</v>
      </c>
      <c r="D38" s="2" t="s">
        <v>534</v>
      </c>
      <c r="E38" s="47">
        <v>49847</v>
      </c>
      <c r="F38" s="53">
        <v>27.640161500000001</v>
      </c>
      <c r="G38" s="5">
        <v>1.3331572E-2</v>
      </c>
    </row>
    <row r="39" spans="1:7" ht="25.5" x14ac:dyDescent="0.2">
      <c r="A39" s="6">
        <v>33</v>
      </c>
      <c r="B39" s="7" t="s">
        <v>418</v>
      </c>
      <c r="C39" s="11" t="s">
        <v>419</v>
      </c>
      <c r="D39" s="2" t="s">
        <v>174</v>
      </c>
      <c r="E39" s="47">
        <v>4566</v>
      </c>
      <c r="F39" s="53">
        <v>26.638044000000001</v>
      </c>
      <c r="G39" s="5">
        <v>1.2848225E-2</v>
      </c>
    </row>
    <row r="40" spans="1:7" ht="25.5" x14ac:dyDescent="0.2">
      <c r="A40" s="6">
        <v>34</v>
      </c>
      <c r="B40" s="7" t="s">
        <v>535</v>
      </c>
      <c r="C40" s="11" t="s">
        <v>536</v>
      </c>
      <c r="D40" s="2" t="s">
        <v>44</v>
      </c>
      <c r="E40" s="47">
        <v>2100</v>
      </c>
      <c r="F40" s="53">
        <v>26.421150000000001</v>
      </c>
      <c r="G40" s="5">
        <v>1.2743611E-2</v>
      </c>
    </row>
    <row r="41" spans="1:7" ht="25.5" x14ac:dyDescent="0.2">
      <c r="A41" s="6">
        <v>35</v>
      </c>
      <c r="B41" s="7" t="s">
        <v>537</v>
      </c>
      <c r="C41" s="11" t="s">
        <v>538</v>
      </c>
      <c r="D41" s="2" t="s">
        <v>44</v>
      </c>
      <c r="E41" s="47">
        <v>2250</v>
      </c>
      <c r="F41" s="53">
        <v>26.079750000000001</v>
      </c>
      <c r="G41" s="5">
        <v>1.2578944999999999E-2</v>
      </c>
    </row>
    <row r="42" spans="1:7" ht="25.5" x14ac:dyDescent="0.2">
      <c r="A42" s="6">
        <v>36</v>
      </c>
      <c r="B42" s="7" t="s">
        <v>539</v>
      </c>
      <c r="C42" s="11" t="s">
        <v>540</v>
      </c>
      <c r="D42" s="2" t="s">
        <v>33</v>
      </c>
      <c r="E42" s="47">
        <v>6461</v>
      </c>
      <c r="F42" s="53">
        <v>25.685705500000001</v>
      </c>
      <c r="G42" s="5">
        <v>1.2388886999999999E-2</v>
      </c>
    </row>
    <row r="43" spans="1:7" ht="12.75" x14ac:dyDescent="0.2">
      <c r="A43" s="6">
        <v>37</v>
      </c>
      <c r="B43" s="7" t="s">
        <v>408</v>
      </c>
      <c r="C43" s="11" t="s">
        <v>409</v>
      </c>
      <c r="D43" s="2" t="s">
        <v>230</v>
      </c>
      <c r="E43" s="47">
        <v>999</v>
      </c>
      <c r="F43" s="53">
        <v>25.505968500000002</v>
      </c>
      <c r="G43" s="5">
        <v>1.2302195E-2</v>
      </c>
    </row>
    <row r="44" spans="1:7" ht="12.75" x14ac:dyDescent="0.2">
      <c r="A44" s="6">
        <v>38</v>
      </c>
      <c r="B44" s="7" t="s">
        <v>541</v>
      </c>
      <c r="C44" s="11" t="s">
        <v>542</v>
      </c>
      <c r="D44" s="2" t="s">
        <v>211</v>
      </c>
      <c r="E44" s="47">
        <v>2161</v>
      </c>
      <c r="F44" s="53">
        <v>23.4997945</v>
      </c>
      <c r="G44" s="5">
        <v>1.1334565E-2</v>
      </c>
    </row>
    <row r="45" spans="1:7" ht="25.5" x14ac:dyDescent="0.2">
      <c r="A45" s="6">
        <v>39</v>
      </c>
      <c r="B45" s="7" t="s">
        <v>162</v>
      </c>
      <c r="C45" s="11" t="s">
        <v>163</v>
      </c>
      <c r="D45" s="2" t="s">
        <v>164</v>
      </c>
      <c r="E45" s="47">
        <v>3275</v>
      </c>
      <c r="F45" s="53">
        <v>23.1739</v>
      </c>
      <c r="G45" s="5">
        <v>1.1177378E-2</v>
      </c>
    </row>
    <row r="46" spans="1:7" ht="12.75" x14ac:dyDescent="0.2">
      <c r="A46" s="6">
        <v>40</v>
      </c>
      <c r="B46" s="7" t="s">
        <v>543</v>
      </c>
      <c r="C46" s="11" t="s">
        <v>544</v>
      </c>
      <c r="D46" s="2" t="s">
        <v>16</v>
      </c>
      <c r="E46" s="47">
        <v>17664</v>
      </c>
      <c r="F46" s="53">
        <v>22.724736</v>
      </c>
      <c r="G46" s="5">
        <v>1.0960734E-2</v>
      </c>
    </row>
    <row r="47" spans="1:7" ht="25.5" x14ac:dyDescent="0.2">
      <c r="A47" s="6">
        <v>41</v>
      </c>
      <c r="B47" s="7" t="s">
        <v>470</v>
      </c>
      <c r="C47" s="11" t="s">
        <v>471</v>
      </c>
      <c r="D47" s="2" t="s">
        <v>79</v>
      </c>
      <c r="E47" s="47">
        <v>6711</v>
      </c>
      <c r="F47" s="53">
        <v>21.793972499999999</v>
      </c>
      <c r="G47" s="5">
        <v>1.0511803E-2</v>
      </c>
    </row>
    <row r="48" spans="1:7" ht="25.5" x14ac:dyDescent="0.2">
      <c r="A48" s="6">
        <v>42</v>
      </c>
      <c r="B48" s="7" t="s">
        <v>311</v>
      </c>
      <c r="C48" s="11" t="s">
        <v>312</v>
      </c>
      <c r="D48" s="2" t="s">
        <v>22</v>
      </c>
      <c r="E48" s="47">
        <v>2896</v>
      </c>
      <c r="F48" s="53">
        <v>21.60416</v>
      </c>
      <c r="G48" s="5">
        <v>1.0420251E-2</v>
      </c>
    </row>
    <row r="49" spans="1:7" ht="25.5" x14ac:dyDescent="0.2">
      <c r="A49" s="6">
        <v>43</v>
      </c>
      <c r="B49" s="7" t="s">
        <v>373</v>
      </c>
      <c r="C49" s="11" t="s">
        <v>374</v>
      </c>
      <c r="D49" s="2" t="s">
        <v>44</v>
      </c>
      <c r="E49" s="47">
        <v>11790</v>
      </c>
      <c r="F49" s="53">
        <v>21.575700000000001</v>
      </c>
      <c r="G49" s="5">
        <v>1.0406524E-2</v>
      </c>
    </row>
    <row r="50" spans="1:7" ht="25.5" x14ac:dyDescent="0.2">
      <c r="A50" s="6">
        <v>44</v>
      </c>
      <c r="B50" s="7" t="s">
        <v>389</v>
      </c>
      <c r="C50" s="11" t="s">
        <v>390</v>
      </c>
      <c r="D50" s="2" t="s">
        <v>177</v>
      </c>
      <c r="E50" s="47">
        <v>4477</v>
      </c>
      <c r="F50" s="53">
        <v>19.945035000000001</v>
      </c>
      <c r="G50" s="5">
        <v>9.6200120000000007E-3</v>
      </c>
    </row>
    <row r="51" spans="1:7" ht="38.25" x14ac:dyDescent="0.2">
      <c r="A51" s="6">
        <v>45</v>
      </c>
      <c r="B51" s="7" t="s">
        <v>266</v>
      </c>
      <c r="C51" s="11" t="s">
        <v>267</v>
      </c>
      <c r="D51" s="2" t="s">
        <v>268</v>
      </c>
      <c r="E51" s="47">
        <v>16393</v>
      </c>
      <c r="F51" s="53">
        <v>19.925691499999999</v>
      </c>
      <c r="G51" s="5">
        <v>9.6106820000000006E-3</v>
      </c>
    </row>
    <row r="52" spans="1:7" ht="25.5" x14ac:dyDescent="0.2">
      <c r="A52" s="6">
        <v>46</v>
      </c>
      <c r="B52" s="7" t="s">
        <v>545</v>
      </c>
      <c r="C52" s="11" t="s">
        <v>546</v>
      </c>
      <c r="D52" s="2" t="s">
        <v>33</v>
      </c>
      <c r="E52" s="47">
        <v>12040</v>
      </c>
      <c r="F52" s="53">
        <v>19.607140000000001</v>
      </c>
      <c r="G52" s="5">
        <v>9.4570360000000003E-3</v>
      </c>
    </row>
    <row r="53" spans="1:7" ht="12.75" x14ac:dyDescent="0.2">
      <c r="A53" s="6">
        <v>47</v>
      </c>
      <c r="B53" s="7" t="s">
        <v>47</v>
      </c>
      <c r="C53" s="11" t="s">
        <v>48</v>
      </c>
      <c r="D53" s="2" t="s">
        <v>49</v>
      </c>
      <c r="E53" s="47">
        <v>10839</v>
      </c>
      <c r="F53" s="53">
        <v>19.477682999999999</v>
      </c>
      <c r="G53" s="5">
        <v>9.3945959999999998E-3</v>
      </c>
    </row>
    <row r="54" spans="1:7" ht="25.5" x14ac:dyDescent="0.2">
      <c r="A54" s="6">
        <v>48</v>
      </c>
      <c r="B54" s="7" t="s">
        <v>278</v>
      </c>
      <c r="C54" s="11" t="s">
        <v>279</v>
      </c>
      <c r="D54" s="2" t="s">
        <v>22</v>
      </c>
      <c r="E54" s="47">
        <v>3700</v>
      </c>
      <c r="F54" s="53">
        <v>19.354700000000001</v>
      </c>
      <c r="G54" s="5">
        <v>9.3352780000000007E-3</v>
      </c>
    </row>
    <row r="55" spans="1:7" ht="12.75" x14ac:dyDescent="0.2">
      <c r="A55" s="6">
        <v>49</v>
      </c>
      <c r="B55" s="7" t="s">
        <v>514</v>
      </c>
      <c r="C55" s="11" t="s">
        <v>515</v>
      </c>
      <c r="D55" s="2" t="s">
        <v>230</v>
      </c>
      <c r="E55" s="47">
        <v>286</v>
      </c>
      <c r="F55" s="53">
        <v>19.083493000000001</v>
      </c>
      <c r="G55" s="5">
        <v>9.2044669999999992E-3</v>
      </c>
    </row>
    <row r="56" spans="1:7" ht="25.5" x14ac:dyDescent="0.2">
      <c r="A56" s="6">
        <v>50</v>
      </c>
      <c r="B56" s="7" t="s">
        <v>305</v>
      </c>
      <c r="C56" s="11" t="s">
        <v>306</v>
      </c>
      <c r="D56" s="2" t="s">
        <v>169</v>
      </c>
      <c r="E56" s="47">
        <v>1298</v>
      </c>
      <c r="F56" s="53">
        <v>15.934248</v>
      </c>
      <c r="G56" s="5">
        <v>7.6855040000000001E-3</v>
      </c>
    </row>
    <row r="57" spans="1:7" ht="12.75" x14ac:dyDescent="0.2">
      <c r="A57" s="1"/>
      <c r="B57" s="2"/>
      <c r="C57" s="8" t="s">
        <v>108</v>
      </c>
      <c r="D57" s="12"/>
      <c r="E57" s="49"/>
      <c r="F57" s="55">
        <v>2061.3054350000007</v>
      </c>
      <c r="G57" s="13">
        <v>0.99422149199999965</v>
      </c>
    </row>
    <row r="58" spans="1:7" ht="12.75" x14ac:dyDescent="0.2">
      <c r="A58" s="6"/>
      <c r="B58" s="7"/>
      <c r="C58" s="14"/>
      <c r="D58" s="15"/>
      <c r="E58" s="47"/>
      <c r="F58" s="53"/>
      <c r="G58" s="5"/>
    </row>
    <row r="59" spans="1:7" ht="12.75" x14ac:dyDescent="0.2">
      <c r="A59" s="1"/>
      <c r="B59" s="2"/>
      <c r="C59" s="8" t="s">
        <v>109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6"/>
      <c r="B61" s="7"/>
      <c r="C61" s="14"/>
      <c r="D61" s="15"/>
      <c r="E61" s="47"/>
      <c r="F61" s="53"/>
      <c r="G61" s="5"/>
    </row>
    <row r="62" spans="1:7" ht="12.75" x14ac:dyDescent="0.2">
      <c r="A62" s="16"/>
      <c r="B62" s="17"/>
      <c r="C62" s="8" t="s">
        <v>110</v>
      </c>
      <c r="D62" s="9"/>
      <c r="E62" s="48"/>
      <c r="F62" s="54"/>
      <c r="G62" s="10"/>
    </row>
    <row r="63" spans="1:7" ht="12.75" x14ac:dyDescent="0.2">
      <c r="A63" s="18"/>
      <c r="B63" s="19"/>
      <c r="C63" s="8" t="s">
        <v>108</v>
      </c>
      <c r="D63" s="20"/>
      <c r="E63" s="50"/>
      <c r="F63" s="56">
        <v>0</v>
      </c>
      <c r="G63" s="21">
        <v>0</v>
      </c>
    </row>
    <row r="64" spans="1:7" ht="12.75" x14ac:dyDescent="0.2">
      <c r="A64" s="18"/>
      <c r="B64" s="19"/>
      <c r="C64" s="14"/>
      <c r="D64" s="22"/>
      <c r="E64" s="51"/>
      <c r="F64" s="57"/>
      <c r="G64" s="23"/>
    </row>
    <row r="65" spans="1:7" ht="12.75" x14ac:dyDescent="0.2">
      <c r="A65" s="1"/>
      <c r="B65" s="2"/>
      <c r="C65" s="8" t="s">
        <v>112</v>
      </c>
      <c r="D65" s="9"/>
      <c r="E65" s="48"/>
      <c r="F65" s="54"/>
      <c r="G65" s="10"/>
    </row>
    <row r="66" spans="1:7" ht="12.75" x14ac:dyDescent="0.2">
      <c r="A66" s="1"/>
      <c r="B66" s="2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1"/>
      <c r="B67" s="2"/>
      <c r="C67" s="14"/>
      <c r="D67" s="4"/>
      <c r="E67" s="47"/>
      <c r="F67" s="53"/>
      <c r="G67" s="5"/>
    </row>
    <row r="68" spans="1:7" ht="12.75" x14ac:dyDescent="0.2">
      <c r="A68" s="1"/>
      <c r="B68" s="2"/>
      <c r="C68" s="8" t="s">
        <v>113</v>
      </c>
      <c r="D68" s="9"/>
      <c r="E68" s="48"/>
      <c r="F68" s="54"/>
      <c r="G68" s="10"/>
    </row>
    <row r="69" spans="1:7" ht="12.75" x14ac:dyDescent="0.2">
      <c r="A69" s="1"/>
      <c r="B69" s="2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1"/>
      <c r="B70" s="2"/>
      <c r="C70" s="14"/>
      <c r="D70" s="4"/>
      <c r="E70" s="47"/>
      <c r="F70" s="53"/>
      <c r="G70" s="5"/>
    </row>
    <row r="71" spans="1:7" ht="12.75" x14ac:dyDescent="0.2">
      <c r="A71" s="1"/>
      <c r="B71" s="2"/>
      <c r="C71" s="8" t="s">
        <v>114</v>
      </c>
      <c r="D71" s="9"/>
      <c r="E71" s="48"/>
      <c r="F71" s="54"/>
      <c r="G71" s="10"/>
    </row>
    <row r="72" spans="1:7" ht="12.75" x14ac:dyDescent="0.2">
      <c r="A72" s="1"/>
      <c r="B72" s="2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1"/>
      <c r="B73" s="2"/>
      <c r="C73" s="14"/>
      <c r="D73" s="4"/>
      <c r="E73" s="47"/>
      <c r="F73" s="53"/>
      <c r="G73" s="5"/>
    </row>
    <row r="74" spans="1:7" ht="25.5" x14ac:dyDescent="0.2">
      <c r="A74" s="6"/>
      <c r="B74" s="7"/>
      <c r="C74" s="24" t="s">
        <v>115</v>
      </c>
      <c r="D74" s="25"/>
      <c r="E74" s="49"/>
      <c r="F74" s="55">
        <v>2061.3054350000007</v>
      </c>
      <c r="G74" s="13">
        <v>0.99422149199999965</v>
      </c>
    </row>
    <row r="75" spans="1:7" ht="12.75" x14ac:dyDescent="0.2">
      <c r="A75" s="1"/>
      <c r="B75" s="2"/>
      <c r="C75" s="11"/>
      <c r="D75" s="4"/>
      <c r="E75" s="47"/>
      <c r="F75" s="53"/>
      <c r="G75" s="5"/>
    </row>
    <row r="76" spans="1:7" ht="12.75" x14ac:dyDescent="0.2">
      <c r="A76" s="1"/>
      <c r="B76" s="2"/>
      <c r="C76" s="3" t="s">
        <v>116</v>
      </c>
      <c r="D76" s="4"/>
      <c r="E76" s="47"/>
      <c r="F76" s="53"/>
      <c r="G76" s="5"/>
    </row>
    <row r="77" spans="1:7" ht="25.5" x14ac:dyDescent="0.2">
      <c r="A77" s="1"/>
      <c r="B77" s="2"/>
      <c r="C77" s="8" t="s">
        <v>10</v>
      </c>
      <c r="D77" s="9"/>
      <c r="E77" s="48"/>
      <c r="F77" s="54"/>
      <c r="G77" s="10"/>
    </row>
    <row r="78" spans="1:7" ht="12.75" x14ac:dyDescent="0.2">
      <c r="A78" s="6"/>
      <c r="B78" s="7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6"/>
      <c r="B79" s="7"/>
      <c r="C79" s="14"/>
      <c r="D79" s="4"/>
      <c r="E79" s="47"/>
      <c r="F79" s="53"/>
      <c r="G79" s="5"/>
    </row>
    <row r="80" spans="1:7" ht="12.75" x14ac:dyDescent="0.2">
      <c r="A80" s="1"/>
      <c r="B80" s="26"/>
      <c r="C80" s="8" t="s">
        <v>117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4"/>
      <c r="E82" s="47"/>
      <c r="F82" s="59"/>
      <c r="G82" s="28"/>
    </row>
    <row r="83" spans="1:7" ht="12.75" x14ac:dyDescent="0.2">
      <c r="A83" s="1"/>
      <c r="B83" s="2"/>
      <c r="C83" s="8" t="s">
        <v>118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12"/>
      <c r="E84" s="49"/>
      <c r="F84" s="55">
        <v>0</v>
      </c>
      <c r="G84" s="13">
        <v>0</v>
      </c>
    </row>
    <row r="85" spans="1:7" ht="12.75" x14ac:dyDescent="0.2">
      <c r="A85" s="1"/>
      <c r="B85" s="2"/>
      <c r="C85" s="14"/>
      <c r="D85" s="4"/>
      <c r="E85" s="47"/>
      <c r="F85" s="53"/>
      <c r="G85" s="5"/>
    </row>
    <row r="86" spans="1:7" ht="25.5" x14ac:dyDescent="0.2">
      <c r="A86" s="1"/>
      <c r="B86" s="26"/>
      <c r="C86" s="8" t="s">
        <v>119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12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4"/>
      <c r="E88" s="47"/>
      <c r="F88" s="53"/>
      <c r="G88" s="5"/>
    </row>
    <row r="89" spans="1:7" ht="12.75" x14ac:dyDescent="0.2">
      <c r="A89" s="6"/>
      <c r="B89" s="7"/>
      <c r="C89" s="29" t="s">
        <v>120</v>
      </c>
      <c r="D89" s="25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1"/>
      <c r="D90" s="4"/>
      <c r="E90" s="47"/>
      <c r="F90" s="53"/>
      <c r="G90" s="5"/>
    </row>
    <row r="91" spans="1:7" ht="12.75" x14ac:dyDescent="0.2">
      <c r="A91" s="1"/>
      <c r="B91" s="2"/>
      <c r="C91" s="3" t="s">
        <v>121</v>
      </c>
      <c r="D91" s="4"/>
      <c r="E91" s="47"/>
      <c r="F91" s="53"/>
      <c r="G91" s="5"/>
    </row>
    <row r="92" spans="1:7" ht="12.75" x14ac:dyDescent="0.2">
      <c r="A92" s="6"/>
      <c r="B92" s="7"/>
      <c r="C92" s="8" t="s">
        <v>122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25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12.75" x14ac:dyDescent="0.2">
      <c r="A95" s="6"/>
      <c r="B95" s="7"/>
      <c r="C95" s="8" t="s">
        <v>123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25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12.75" x14ac:dyDescent="0.2">
      <c r="A98" s="6"/>
      <c r="B98" s="7"/>
      <c r="C98" s="8" t="s">
        <v>124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7"/>
      <c r="E100" s="47"/>
      <c r="F100" s="53"/>
      <c r="G100" s="5"/>
    </row>
    <row r="101" spans="1:7" ht="12.75" x14ac:dyDescent="0.2">
      <c r="A101" s="6"/>
      <c r="B101" s="7"/>
      <c r="C101" s="8" t="s">
        <v>125</v>
      </c>
      <c r="D101" s="9"/>
      <c r="E101" s="48"/>
      <c r="F101" s="54"/>
      <c r="G101" s="10"/>
    </row>
    <row r="102" spans="1:7" ht="12.75" x14ac:dyDescent="0.2">
      <c r="A102" s="6">
        <v>1</v>
      </c>
      <c r="B102" s="7"/>
      <c r="C102" s="11" t="s">
        <v>126</v>
      </c>
      <c r="D102" s="15"/>
      <c r="E102" s="47"/>
      <c r="F102" s="53">
        <v>9.9930459000000003</v>
      </c>
      <c r="G102" s="5">
        <v>4.819907E-3</v>
      </c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9.9930459000000003</v>
      </c>
      <c r="G103" s="13">
        <v>4.819907E-3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25.5" x14ac:dyDescent="0.2">
      <c r="A105" s="6"/>
      <c r="B105" s="7"/>
      <c r="C105" s="24" t="s">
        <v>127</v>
      </c>
      <c r="D105" s="25"/>
      <c r="E105" s="49"/>
      <c r="F105" s="55">
        <v>9.9930459000000003</v>
      </c>
      <c r="G105" s="13">
        <v>4.819907E-3</v>
      </c>
    </row>
    <row r="106" spans="1:7" ht="12.75" x14ac:dyDescent="0.2">
      <c r="A106" s="6"/>
      <c r="B106" s="7"/>
      <c r="C106" s="30"/>
      <c r="D106" s="7"/>
      <c r="E106" s="47"/>
      <c r="F106" s="53"/>
      <c r="G106" s="5"/>
    </row>
    <row r="107" spans="1:7" ht="12.75" x14ac:dyDescent="0.2">
      <c r="A107" s="1"/>
      <c r="B107" s="2"/>
      <c r="C107" s="3" t="s">
        <v>128</v>
      </c>
      <c r="D107" s="4"/>
      <c r="E107" s="47"/>
      <c r="F107" s="53"/>
      <c r="G107" s="5"/>
    </row>
    <row r="108" spans="1:7" ht="25.5" x14ac:dyDescent="0.2">
      <c r="A108" s="6"/>
      <c r="B108" s="7"/>
      <c r="C108" s="8" t="s">
        <v>129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1"/>
      <c r="B111" s="2"/>
      <c r="C111" s="3" t="s">
        <v>132</v>
      </c>
      <c r="D111" s="4"/>
      <c r="E111" s="47"/>
      <c r="F111" s="53"/>
      <c r="G111" s="5"/>
    </row>
    <row r="112" spans="1:7" ht="25.5" x14ac:dyDescent="0.2">
      <c r="A112" s="6"/>
      <c r="B112" s="7"/>
      <c r="C112" s="8" t="s">
        <v>133</v>
      </c>
      <c r="D112" s="9"/>
      <c r="E112" s="48"/>
      <c r="F112" s="54"/>
      <c r="G112" s="10"/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0</v>
      </c>
      <c r="G113" s="13">
        <v>0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25.5" x14ac:dyDescent="0.2">
      <c r="A115" s="6"/>
      <c r="B115" s="7"/>
      <c r="C115" s="8" t="s">
        <v>134</v>
      </c>
      <c r="D115" s="9"/>
      <c r="E115" s="48"/>
      <c r="F115" s="54"/>
      <c r="G115" s="10"/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0</v>
      </c>
      <c r="G116" s="13">
        <v>0</v>
      </c>
    </row>
    <row r="117" spans="1:7" ht="12.75" x14ac:dyDescent="0.2">
      <c r="A117" s="6"/>
      <c r="B117" s="7"/>
      <c r="C117" s="14"/>
      <c r="D117" s="7"/>
      <c r="E117" s="47"/>
      <c r="F117" s="59"/>
      <c r="G117" s="28"/>
    </row>
    <row r="118" spans="1:7" ht="25.5" x14ac:dyDescent="0.2">
      <c r="A118" s="6"/>
      <c r="B118" s="7"/>
      <c r="C118" s="30" t="s">
        <v>136</v>
      </c>
      <c r="D118" s="7"/>
      <c r="E118" s="47"/>
      <c r="F118" s="59">
        <v>1.9874609000000001</v>
      </c>
      <c r="G118" s="28">
        <v>9.5860400000000005E-4</v>
      </c>
    </row>
    <row r="119" spans="1:7" ht="12.75" x14ac:dyDescent="0.2">
      <c r="A119" s="6"/>
      <c r="B119" s="7"/>
      <c r="C119" s="31" t="s">
        <v>137</v>
      </c>
      <c r="D119" s="12"/>
      <c r="E119" s="49"/>
      <c r="F119" s="55">
        <v>2073.2859418000012</v>
      </c>
      <c r="G119" s="13">
        <v>1.0000000029999996</v>
      </c>
    </row>
    <row r="121" spans="1:7" ht="12.75" x14ac:dyDescent="0.2">
      <c r="B121" s="362"/>
      <c r="C121" s="362"/>
      <c r="D121" s="362"/>
      <c r="E121" s="362"/>
      <c r="F121" s="362"/>
    </row>
    <row r="122" spans="1:7" ht="12.75" x14ac:dyDescent="0.2">
      <c r="B122" s="362"/>
      <c r="C122" s="362"/>
      <c r="D122" s="362"/>
      <c r="E122" s="362"/>
      <c r="F122" s="362"/>
    </row>
    <row r="124" spans="1:7" ht="12.75" x14ac:dyDescent="0.2">
      <c r="B124" s="37" t="s">
        <v>139</v>
      </c>
      <c r="C124" s="38"/>
      <c r="D124" s="39"/>
    </row>
    <row r="125" spans="1:7" ht="12.75" x14ac:dyDescent="0.2">
      <c r="B125" s="40" t="s">
        <v>140</v>
      </c>
      <c r="C125" s="41"/>
      <c r="D125" s="65" t="s">
        <v>141</v>
      </c>
    </row>
    <row r="126" spans="1:7" ht="12.75" x14ac:dyDescent="0.2">
      <c r="B126" s="40" t="s">
        <v>142</v>
      </c>
      <c r="C126" s="41"/>
      <c r="D126" s="65" t="s">
        <v>141</v>
      </c>
    </row>
    <row r="127" spans="1:7" ht="12.75" x14ac:dyDescent="0.2">
      <c r="B127" s="42" t="s">
        <v>143</v>
      </c>
      <c r="C127" s="41"/>
      <c r="D127" s="43"/>
    </row>
    <row r="128" spans="1:7" ht="25.5" customHeight="1" x14ac:dyDescent="0.2">
      <c r="B128" s="43"/>
      <c r="C128" s="33" t="s">
        <v>144</v>
      </c>
      <c r="D128" s="34" t="s">
        <v>145</v>
      </c>
    </row>
    <row r="129" spans="2:4" ht="12.75" customHeight="1" x14ac:dyDescent="0.2">
      <c r="B129" s="60" t="s">
        <v>146</v>
      </c>
      <c r="C129" s="61" t="s">
        <v>147</v>
      </c>
      <c r="D129" s="61" t="s">
        <v>148</v>
      </c>
    </row>
    <row r="130" spans="2:4" ht="12.75" x14ac:dyDescent="0.2">
      <c r="B130" s="43" t="s">
        <v>149</v>
      </c>
      <c r="C130" s="44">
        <v>13.079700000000001</v>
      </c>
      <c r="D130" s="44">
        <v>13.978999999999999</v>
      </c>
    </row>
    <row r="131" spans="2:4" ht="12.75" x14ac:dyDescent="0.2">
      <c r="B131" s="43" t="s">
        <v>150</v>
      </c>
      <c r="C131" s="44">
        <v>12.0642</v>
      </c>
      <c r="D131" s="44">
        <v>12.893700000000001</v>
      </c>
    </row>
    <row r="132" spans="2:4" ht="12.75" x14ac:dyDescent="0.2">
      <c r="B132" s="43" t="s">
        <v>151</v>
      </c>
      <c r="C132" s="44">
        <v>12.865399999999999</v>
      </c>
      <c r="D132" s="44">
        <v>13.745900000000001</v>
      </c>
    </row>
    <row r="133" spans="2:4" ht="12.75" x14ac:dyDescent="0.2">
      <c r="B133" s="43" t="s">
        <v>152</v>
      </c>
      <c r="C133" s="44">
        <v>11.8546</v>
      </c>
      <c r="D133" s="44">
        <v>12.665900000000001</v>
      </c>
    </row>
    <row r="135" spans="2:4" ht="12.75" x14ac:dyDescent="0.2">
      <c r="B135" s="62" t="s">
        <v>153</v>
      </c>
      <c r="C135" s="45"/>
      <c r="D135" s="63" t="s">
        <v>141</v>
      </c>
    </row>
    <row r="136" spans="2:4" ht="24.75" customHeight="1" x14ac:dyDescent="0.2">
      <c r="B136" s="64"/>
      <c r="C136" s="64"/>
    </row>
    <row r="137" spans="2:4" ht="15" x14ac:dyDescent="0.25">
      <c r="B137" s="66"/>
      <c r="C137" s="68"/>
      <c r="D137"/>
    </row>
    <row r="139" spans="2:4" ht="12.75" x14ac:dyDescent="0.2">
      <c r="B139" s="42" t="s">
        <v>155</v>
      </c>
      <c r="C139" s="41"/>
      <c r="D139" s="67" t="s">
        <v>141</v>
      </c>
    </row>
    <row r="140" spans="2:4" ht="12.75" x14ac:dyDescent="0.2">
      <c r="B140" s="42" t="s">
        <v>156</v>
      </c>
      <c r="C140" s="41"/>
      <c r="D140" s="67" t="s">
        <v>141</v>
      </c>
    </row>
    <row r="141" spans="2:4" ht="12.75" x14ac:dyDescent="0.2">
      <c r="B141" s="42" t="s">
        <v>157</v>
      </c>
      <c r="C141" s="41"/>
      <c r="D141" s="46">
        <v>0.21867224026720092</v>
      </c>
    </row>
    <row r="142" spans="2:4" ht="12.75" x14ac:dyDescent="0.2">
      <c r="B142" s="42" t="s">
        <v>158</v>
      </c>
      <c r="C142" s="41"/>
      <c r="D142" s="46" t="s">
        <v>141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853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439</v>
      </c>
      <c r="C7" s="11" t="s">
        <v>440</v>
      </c>
      <c r="D7" s="2" t="s">
        <v>211</v>
      </c>
      <c r="E7" s="47">
        <v>16145</v>
      </c>
      <c r="F7" s="53">
        <v>120.0945825</v>
      </c>
      <c r="G7" s="5">
        <v>5.6342533E-2</v>
      </c>
    </row>
    <row r="8" spans="1:7" ht="25.5" x14ac:dyDescent="0.2">
      <c r="A8" s="6">
        <v>2</v>
      </c>
      <c r="B8" s="7" t="s">
        <v>31</v>
      </c>
      <c r="C8" s="11" t="s">
        <v>32</v>
      </c>
      <c r="D8" s="2" t="s">
        <v>33</v>
      </c>
      <c r="E8" s="47">
        <v>7870</v>
      </c>
      <c r="F8" s="53">
        <v>107.287775</v>
      </c>
      <c r="G8" s="5">
        <v>5.0334202000000001E-2</v>
      </c>
    </row>
    <row r="9" spans="1:7" ht="12.75" x14ac:dyDescent="0.2">
      <c r="A9" s="6">
        <v>3</v>
      </c>
      <c r="B9" s="7" t="s">
        <v>14</v>
      </c>
      <c r="C9" s="11" t="s">
        <v>15</v>
      </c>
      <c r="D9" s="2" t="s">
        <v>16</v>
      </c>
      <c r="E9" s="47">
        <v>26294</v>
      </c>
      <c r="F9" s="53">
        <v>105.30747</v>
      </c>
      <c r="G9" s="5">
        <v>4.9405139000000001E-2</v>
      </c>
    </row>
    <row r="10" spans="1:7" ht="25.5" x14ac:dyDescent="0.2">
      <c r="A10" s="6">
        <v>4</v>
      </c>
      <c r="B10" s="7" t="s">
        <v>402</v>
      </c>
      <c r="C10" s="11" t="s">
        <v>403</v>
      </c>
      <c r="D10" s="2" t="s">
        <v>44</v>
      </c>
      <c r="E10" s="47">
        <v>34087</v>
      </c>
      <c r="F10" s="53">
        <v>101.32360749999999</v>
      </c>
      <c r="G10" s="5">
        <v>4.7536105000000002E-2</v>
      </c>
    </row>
    <row r="11" spans="1:7" ht="12.75" x14ac:dyDescent="0.2">
      <c r="A11" s="6">
        <v>5</v>
      </c>
      <c r="B11" s="7" t="s">
        <v>38</v>
      </c>
      <c r="C11" s="11" t="s">
        <v>39</v>
      </c>
      <c r="D11" s="2" t="s">
        <v>16</v>
      </c>
      <c r="E11" s="47">
        <v>3806</v>
      </c>
      <c r="F11" s="53">
        <v>88.257334</v>
      </c>
      <c r="G11" s="5">
        <v>4.1406045000000002E-2</v>
      </c>
    </row>
    <row r="12" spans="1:7" ht="12.75" x14ac:dyDescent="0.2">
      <c r="A12" s="6">
        <v>6</v>
      </c>
      <c r="B12" s="7" t="s">
        <v>404</v>
      </c>
      <c r="C12" s="11" t="s">
        <v>405</v>
      </c>
      <c r="D12" s="2" t="s">
        <v>211</v>
      </c>
      <c r="E12" s="47">
        <v>10221</v>
      </c>
      <c r="F12" s="53">
        <v>79.304738999999998</v>
      </c>
      <c r="G12" s="5">
        <v>3.7205923000000002E-2</v>
      </c>
    </row>
    <row r="13" spans="1:7" ht="12.75" x14ac:dyDescent="0.2">
      <c r="A13" s="6">
        <v>7</v>
      </c>
      <c r="B13" s="7" t="s">
        <v>56</v>
      </c>
      <c r="C13" s="11" t="s">
        <v>57</v>
      </c>
      <c r="D13" s="2" t="s">
        <v>16</v>
      </c>
      <c r="E13" s="47">
        <v>24238</v>
      </c>
      <c r="F13" s="53">
        <v>77.743385000000004</v>
      </c>
      <c r="G13" s="5">
        <v>3.6473411999999997E-2</v>
      </c>
    </row>
    <row r="14" spans="1:7" ht="25.5" x14ac:dyDescent="0.2">
      <c r="A14" s="6">
        <v>8</v>
      </c>
      <c r="B14" s="7" t="s">
        <v>432</v>
      </c>
      <c r="C14" s="11" t="s">
        <v>433</v>
      </c>
      <c r="D14" s="2" t="s">
        <v>44</v>
      </c>
      <c r="E14" s="47">
        <v>19087</v>
      </c>
      <c r="F14" s="53">
        <v>61.794162499999999</v>
      </c>
      <c r="G14" s="5">
        <v>2.8990813000000001E-2</v>
      </c>
    </row>
    <row r="15" spans="1:7" ht="12.75" x14ac:dyDescent="0.2">
      <c r="A15" s="6">
        <v>9</v>
      </c>
      <c r="B15" s="7" t="s">
        <v>398</v>
      </c>
      <c r="C15" s="11" t="s">
        <v>399</v>
      </c>
      <c r="D15" s="2" t="s">
        <v>16</v>
      </c>
      <c r="E15" s="47">
        <v>7657</v>
      </c>
      <c r="F15" s="53">
        <v>59.514032499999999</v>
      </c>
      <c r="G15" s="5">
        <v>2.7921087000000001E-2</v>
      </c>
    </row>
    <row r="16" spans="1:7" ht="25.5" x14ac:dyDescent="0.2">
      <c r="A16" s="6">
        <v>10</v>
      </c>
      <c r="B16" s="7" t="s">
        <v>17</v>
      </c>
      <c r="C16" s="11" t="s">
        <v>18</v>
      </c>
      <c r="D16" s="2" t="s">
        <v>19</v>
      </c>
      <c r="E16" s="47">
        <v>4002</v>
      </c>
      <c r="F16" s="53">
        <v>55.439706000000001</v>
      </c>
      <c r="G16" s="5">
        <v>2.6009612000000001E-2</v>
      </c>
    </row>
    <row r="17" spans="1:7" ht="12.75" x14ac:dyDescent="0.2">
      <c r="A17" s="6">
        <v>11</v>
      </c>
      <c r="B17" s="7" t="s">
        <v>424</v>
      </c>
      <c r="C17" s="11" t="s">
        <v>425</v>
      </c>
      <c r="D17" s="2" t="s">
        <v>230</v>
      </c>
      <c r="E17" s="47">
        <v>8067</v>
      </c>
      <c r="F17" s="53">
        <v>54.363512999999998</v>
      </c>
      <c r="G17" s="5">
        <v>2.5504714000000001E-2</v>
      </c>
    </row>
    <row r="18" spans="1:7" ht="25.5" x14ac:dyDescent="0.2">
      <c r="A18" s="6">
        <v>12</v>
      </c>
      <c r="B18" s="7" t="s">
        <v>170</v>
      </c>
      <c r="C18" s="11" t="s">
        <v>171</v>
      </c>
      <c r="D18" s="2" t="s">
        <v>22</v>
      </c>
      <c r="E18" s="47">
        <v>9140</v>
      </c>
      <c r="F18" s="53">
        <v>49.749020000000002</v>
      </c>
      <c r="G18" s="5">
        <v>2.3339819000000001E-2</v>
      </c>
    </row>
    <row r="19" spans="1:7" ht="25.5" x14ac:dyDescent="0.2">
      <c r="A19" s="6">
        <v>13</v>
      </c>
      <c r="B19" s="7" t="s">
        <v>357</v>
      </c>
      <c r="C19" s="11" t="s">
        <v>358</v>
      </c>
      <c r="D19" s="2" t="s">
        <v>44</v>
      </c>
      <c r="E19" s="47">
        <v>5722</v>
      </c>
      <c r="F19" s="53">
        <v>49.589713000000003</v>
      </c>
      <c r="G19" s="5">
        <v>2.326508E-2</v>
      </c>
    </row>
    <row r="20" spans="1:7" ht="25.5" x14ac:dyDescent="0.2">
      <c r="A20" s="6">
        <v>14</v>
      </c>
      <c r="B20" s="7" t="s">
        <v>64</v>
      </c>
      <c r="C20" s="11" t="s">
        <v>65</v>
      </c>
      <c r="D20" s="2" t="s">
        <v>19</v>
      </c>
      <c r="E20" s="47">
        <v>38794</v>
      </c>
      <c r="F20" s="53">
        <v>49.229585999999998</v>
      </c>
      <c r="G20" s="5">
        <v>2.3096126000000002E-2</v>
      </c>
    </row>
    <row r="21" spans="1:7" ht="25.5" x14ac:dyDescent="0.2">
      <c r="A21" s="6">
        <v>15</v>
      </c>
      <c r="B21" s="7" t="s">
        <v>34</v>
      </c>
      <c r="C21" s="11" t="s">
        <v>35</v>
      </c>
      <c r="D21" s="2" t="s">
        <v>19</v>
      </c>
      <c r="E21" s="47">
        <v>42566</v>
      </c>
      <c r="F21" s="53">
        <v>48.035730999999998</v>
      </c>
      <c r="G21" s="5">
        <v>2.2536027E-2</v>
      </c>
    </row>
    <row r="22" spans="1:7" ht="12.75" x14ac:dyDescent="0.2">
      <c r="A22" s="6">
        <v>16</v>
      </c>
      <c r="B22" s="7" t="s">
        <v>503</v>
      </c>
      <c r="C22" s="11" t="s">
        <v>504</v>
      </c>
      <c r="D22" s="2" t="s">
        <v>16</v>
      </c>
      <c r="E22" s="47">
        <v>3568</v>
      </c>
      <c r="F22" s="53">
        <v>47.614960000000004</v>
      </c>
      <c r="G22" s="5">
        <v>2.2338621999999999E-2</v>
      </c>
    </row>
    <row r="23" spans="1:7" ht="12.75" x14ac:dyDescent="0.2">
      <c r="A23" s="6">
        <v>17</v>
      </c>
      <c r="B23" s="7" t="s">
        <v>520</v>
      </c>
      <c r="C23" s="11" t="s">
        <v>521</v>
      </c>
      <c r="D23" s="2" t="s">
        <v>275</v>
      </c>
      <c r="E23" s="47">
        <v>3888</v>
      </c>
      <c r="F23" s="53">
        <v>42.307271999999998</v>
      </c>
      <c r="G23" s="5">
        <v>1.9848513000000002E-2</v>
      </c>
    </row>
    <row r="24" spans="1:7" ht="25.5" x14ac:dyDescent="0.2">
      <c r="A24" s="6">
        <v>18</v>
      </c>
      <c r="B24" s="7" t="s">
        <v>447</v>
      </c>
      <c r="C24" s="11" t="s">
        <v>448</v>
      </c>
      <c r="D24" s="2" t="s">
        <v>174</v>
      </c>
      <c r="E24" s="47">
        <v>2134</v>
      </c>
      <c r="F24" s="53">
        <v>42.002454999999998</v>
      </c>
      <c r="G24" s="5">
        <v>1.9705507000000001E-2</v>
      </c>
    </row>
    <row r="25" spans="1:7" ht="25.5" x14ac:dyDescent="0.2">
      <c r="A25" s="6">
        <v>19</v>
      </c>
      <c r="B25" s="7" t="s">
        <v>301</v>
      </c>
      <c r="C25" s="11" t="s">
        <v>302</v>
      </c>
      <c r="D25" s="2" t="s">
        <v>300</v>
      </c>
      <c r="E25" s="47">
        <v>18558</v>
      </c>
      <c r="F25" s="53">
        <v>40.892552999999999</v>
      </c>
      <c r="G25" s="5">
        <v>1.9184795000000001E-2</v>
      </c>
    </row>
    <row r="26" spans="1:7" ht="25.5" x14ac:dyDescent="0.2">
      <c r="A26" s="6">
        <v>20</v>
      </c>
      <c r="B26" s="7" t="s">
        <v>522</v>
      </c>
      <c r="C26" s="11" t="s">
        <v>523</v>
      </c>
      <c r="D26" s="2" t="s">
        <v>44</v>
      </c>
      <c r="E26" s="47">
        <v>2316</v>
      </c>
      <c r="F26" s="53">
        <v>39.529488000000001</v>
      </c>
      <c r="G26" s="5">
        <v>1.8545312000000001E-2</v>
      </c>
    </row>
    <row r="27" spans="1:7" ht="12.75" x14ac:dyDescent="0.2">
      <c r="A27" s="6">
        <v>21</v>
      </c>
      <c r="B27" s="7" t="s">
        <v>488</v>
      </c>
      <c r="C27" s="11" t="s">
        <v>489</v>
      </c>
      <c r="D27" s="2" t="s">
        <v>256</v>
      </c>
      <c r="E27" s="47">
        <v>21635</v>
      </c>
      <c r="F27" s="53">
        <v>37.569177500000002</v>
      </c>
      <c r="G27" s="5">
        <v>1.7625629E-2</v>
      </c>
    </row>
    <row r="28" spans="1:7" ht="25.5" x14ac:dyDescent="0.2">
      <c r="A28" s="6">
        <v>22</v>
      </c>
      <c r="B28" s="7" t="s">
        <v>524</v>
      </c>
      <c r="C28" s="11" t="s">
        <v>525</v>
      </c>
      <c r="D28" s="2" t="s">
        <v>44</v>
      </c>
      <c r="E28" s="47">
        <v>26827</v>
      </c>
      <c r="F28" s="53">
        <v>36.779817000000001</v>
      </c>
      <c r="G28" s="5">
        <v>1.7255300000000001E-2</v>
      </c>
    </row>
    <row r="29" spans="1:7" ht="12.75" x14ac:dyDescent="0.2">
      <c r="A29" s="6">
        <v>23</v>
      </c>
      <c r="B29" s="7" t="s">
        <v>101</v>
      </c>
      <c r="C29" s="11" t="s">
        <v>102</v>
      </c>
      <c r="D29" s="2" t="s">
        <v>103</v>
      </c>
      <c r="E29" s="47">
        <v>9359</v>
      </c>
      <c r="F29" s="53">
        <v>32.5365635</v>
      </c>
      <c r="G29" s="5">
        <v>1.5264572000000001E-2</v>
      </c>
    </row>
    <row r="30" spans="1:7" ht="12.75" x14ac:dyDescent="0.2">
      <c r="A30" s="6">
        <v>24</v>
      </c>
      <c r="B30" s="7" t="s">
        <v>315</v>
      </c>
      <c r="C30" s="11" t="s">
        <v>316</v>
      </c>
      <c r="D30" s="2" t="s">
        <v>317</v>
      </c>
      <c r="E30" s="47">
        <v>4311</v>
      </c>
      <c r="F30" s="53">
        <v>32.192392499999997</v>
      </c>
      <c r="G30" s="5">
        <v>1.5103103999999999E-2</v>
      </c>
    </row>
    <row r="31" spans="1:7" ht="25.5" x14ac:dyDescent="0.2">
      <c r="A31" s="6">
        <v>25</v>
      </c>
      <c r="B31" s="7" t="s">
        <v>54</v>
      </c>
      <c r="C31" s="11" t="s">
        <v>55</v>
      </c>
      <c r="D31" s="2" t="s">
        <v>22</v>
      </c>
      <c r="E31" s="47">
        <v>16702</v>
      </c>
      <c r="F31" s="53">
        <v>31.750502000000001</v>
      </c>
      <c r="G31" s="5">
        <v>1.4895790000000001E-2</v>
      </c>
    </row>
    <row r="32" spans="1:7" ht="12.75" x14ac:dyDescent="0.2">
      <c r="A32" s="6">
        <v>26</v>
      </c>
      <c r="B32" s="7" t="s">
        <v>530</v>
      </c>
      <c r="C32" s="11" t="s">
        <v>531</v>
      </c>
      <c r="D32" s="2" t="s">
        <v>211</v>
      </c>
      <c r="E32" s="47">
        <v>1579</v>
      </c>
      <c r="F32" s="53">
        <v>31.606053500000002</v>
      </c>
      <c r="G32" s="5">
        <v>1.4828022E-2</v>
      </c>
    </row>
    <row r="33" spans="1:7" ht="12.75" x14ac:dyDescent="0.2">
      <c r="A33" s="6">
        <v>27</v>
      </c>
      <c r="B33" s="7" t="s">
        <v>526</v>
      </c>
      <c r="C33" s="11" t="s">
        <v>527</v>
      </c>
      <c r="D33" s="2" t="s">
        <v>265</v>
      </c>
      <c r="E33" s="47">
        <v>13316</v>
      </c>
      <c r="F33" s="53">
        <v>31.585552</v>
      </c>
      <c r="G33" s="5">
        <v>1.4818404E-2</v>
      </c>
    </row>
    <row r="34" spans="1:7" ht="12.75" x14ac:dyDescent="0.2">
      <c r="A34" s="6">
        <v>28</v>
      </c>
      <c r="B34" s="7" t="s">
        <v>528</v>
      </c>
      <c r="C34" s="11" t="s">
        <v>529</v>
      </c>
      <c r="D34" s="2" t="s">
        <v>13</v>
      </c>
      <c r="E34" s="47">
        <v>3627</v>
      </c>
      <c r="F34" s="53">
        <v>31.117846499999999</v>
      </c>
      <c r="G34" s="5">
        <v>1.4598979E-2</v>
      </c>
    </row>
    <row r="35" spans="1:7" ht="25.5" x14ac:dyDescent="0.2">
      <c r="A35" s="6">
        <v>29</v>
      </c>
      <c r="B35" s="7" t="s">
        <v>167</v>
      </c>
      <c r="C35" s="11" t="s">
        <v>168</v>
      </c>
      <c r="D35" s="2" t="s">
        <v>169</v>
      </c>
      <c r="E35" s="47">
        <v>14026</v>
      </c>
      <c r="F35" s="53">
        <v>30.857199999999999</v>
      </c>
      <c r="G35" s="5">
        <v>1.4476696000000001E-2</v>
      </c>
    </row>
    <row r="36" spans="1:7" ht="12.75" x14ac:dyDescent="0.2">
      <c r="A36" s="6">
        <v>30</v>
      </c>
      <c r="B36" s="7" t="s">
        <v>344</v>
      </c>
      <c r="C36" s="11" t="s">
        <v>345</v>
      </c>
      <c r="D36" s="2" t="s">
        <v>164</v>
      </c>
      <c r="E36" s="47">
        <v>5155</v>
      </c>
      <c r="F36" s="53">
        <v>30.352640000000001</v>
      </c>
      <c r="G36" s="5">
        <v>1.4239981000000001E-2</v>
      </c>
    </row>
    <row r="37" spans="1:7" ht="25.5" x14ac:dyDescent="0.2">
      <c r="A37" s="6">
        <v>31</v>
      </c>
      <c r="B37" s="7" t="s">
        <v>342</v>
      </c>
      <c r="C37" s="11" t="s">
        <v>343</v>
      </c>
      <c r="D37" s="2" t="s">
        <v>44</v>
      </c>
      <c r="E37" s="47">
        <v>14164</v>
      </c>
      <c r="F37" s="53">
        <v>28.887478000000002</v>
      </c>
      <c r="G37" s="5">
        <v>1.3552599E-2</v>
      </c>
    </row>
    <row r="38" spans="1:7" ht="25.5" x14ac:dyDescent="0.2">
      <c r="A38" s="6">
        <v>32</v>
      </c>
      <c r="B38" s="7" t="s">
        <v>418</v>
      </c>
      <c r="C38" s="11" t="s">
        <v>419</v>
      </c>
      <c r="D38" s="2" t="s">
        <v>174</v>
      </c>
      <c r="E38" s="47">
        <v>4488</v>
      </c>
      <c r="F38" s="53">
        <v>26.182991999999999</v>
      </c>
      <c r="G38" s="5">
        <v>1.2283785E-2</v>
      </c>
    </row>
    <row r="39" spans="1:7" ht="12.75" x14ac:dyDescent="0.2">
      <c r="A39" s="6">
        <v>33</v>
      </c>
      <c r="B39" s="7" t="s">
        <v>541</v>
      </c>
      <c r="C39" s="11" t="s">
        <v>542</v>
      </c>
      <c r="D39" s="2" t="s">
        <v>211</v>
      </c>
      <c r="E39" s="47">
        <v>2361</v>
      </c>
      <c r="F39" s="53">
        <v>25.674694500000001</v>
      </c>
      <c r="G39" s="5">
        <v>1.2045317E-2</v>
      </c>
    </row>
    <row r="40" spans="1:7" ht="25.5" x14ac:dyDescent="0.2">
      <c r="A40" s="6">
        <v>34</v>
      </c>
      <c r="B40" s="7" t="s">
        <v>535</v>
      </c>
      <c r="C40" s="11" t="s">
        <v>536</v>
      </c>
      <c r="D40" s="2" t="s">
        <v>44</v>
      </c>
      <c r="E40" s="47">
        <v>2028</v>
      </c>
      <c r="F40" s="53">
        <v>25.515281999999999</v>
      </c>
      <c r="G40" s="5">
        <v>1.1970527999999999E-2</v>
      </c>
    </row>
    <row r="41" spans="1:7" ht="25.5" x14ac:dyDescent="0.2">
      <c r="A41" s="6">
        <v>35</v>
      </c>
      <c r="B41" s="7" t="s">
        <v>532</v>
      </c>
      <c r="C41" s="11" t="s">
        <v>533</v>
      </c>
      <c r="D41" s="2" t="s">
        <v>534</v>
      </c>
      <c r="E41" s="47">
        <v>45216</v>
      </c>
      <c r="F41" s="53">
        <v>25.072272000000002</v>
      </c>
      <c r="G41" s="5">
        <v>1.1762689999999999E-2</v>
      </c>
    </row>
    <row r="42" spans="1:7" ht="25.5" x14ac:dyDescent="0.2">
      <c r="A42" s="6">
        <v>36</v>
      </c>
      <c r="B42" s="7" t="s">
        <v>539</v>
      </c>
      <c r="C42" s="11" t="s">
        <v>540</v>
      </c>
      <c r="D42" s="2" t="s">
        <v>33</v>
      </c>
      <c r="E42" s="47">
        <v>6258</v>
      </c>
      <c r="F42" s="53">
        <v>24.878679000000002</v>
      </c>
      <c r="G42" s="5">
        <v>1.1671865E-2</v>
      </c>
    </row>
    <row r="43" spans="1:7" ht="25.5" x14ac:dyDescent="0.2">
      <c r="A43" s="6">
        <v>37</v>
      </c>
      <c r="B43" s="7" t="s">
        <v>470</v>
      </c>
      <c r="C43" s="11" t="s">
        <v>471</v>
      </c>
      <c r="D43" s="2" t="s">
        <v>79</v>
      </c>
      <c r="E43" s="47">
        <v>7328</v>
      </c>
      <c r="F43" s="53">
        <v>23.79768</v>
      </c>
      <c r="G43" s="5">
        <v>1.1164713E-2</v>
      </c>
    </row>
    <row r="44" spans="1:7" ht="12.75" x14ac:dyDescent="0.2">
      <c r="A44" s="6">
        <v>38</v>
      </c>
      <c r="B44" s="7" t="s">
        <v>543</v>
      </c>
      <c r="C44" s="11" t="s">
        <v>544</v>
      </c>
      <c r="D44" s="2" t="s">
        <v>16</v>
      </c>
      <c r="E44" s="47">
        <v>18446</v>
      </c>
      <c r="F44" s="53">
        <v>23.730778999999998</v>
      </c>
      <c r="G44" s="5">
        <v>1.1133326000000001E-2</v>
      </c>
    </row>
    <row r="45" spans="1:7" ht="12.75" x14ac:dyDescent="0.2">
      <c r="A45" s="6">
        <v>39</v>
      </c>
      <c r="B45" s="7" t="s">
        <v>408</v>
      </c>
      <c r="C45" s="11" t="s">
        <v>409</v>
      </c>
      <c r="D45" s="2" t="s">
        <v>230</v>
      </c>
      <c r="E45" s="47">
        <v>901</v>
      </c>
      <c r="F45" s="53">
        <v>23.003881499999999</v>
      </c>
      <c r="G45" s="5">
        <v>1.0792302E-2</v>
      </c>
    </row>
    <row r="46" spans="1:7" ht="25.5" x14ac:dyDescent="0.2">
      <c r="A46" s="6">
        <v>40</v>
      </c>
      <c r="B46" s="7" t="s">
        <v>162</v>
      </c>
      <c r="C46" s="11" t="s">
        <v>163</v>
      </c>
      <c r="D46" s="2" t="s">
        <v>164</v>
      </c>
      <c r="E46" s="47">
        <v>3165</v>
      </c>
      <c r="F46" s="53">
        <v>22.39554</v>
      </c>
      <c r="G46" s="5">
        <v>1.0506896999999999E-2</v>
      </c>
    </row>
    <row r="47" spans="1:7" ht="25.5" x14ac:dyDescent="0.2">
      <c r="A47" s="6">
        <v>41</v>
      </c>
      <c r="B47" s="7" t="s">
        <v>311</v>
      </c>
      <c r="C47" s="11" t="s">
        <v>312</v>
      </c>
      <c r="D47" s="2" t="s">
        <v>22</v>
      </c>
      <c r="E47" s="47">
        <v>3001</v>
      </c>
      <c r="F47" s="53">
        <v>22.387460000000001</v>
      </c>
      <c r="G47" s="5">
        <v>1.0503106999999999E-2</v>
      </c>
    </row>
    <row r="48" spans="1:7" ht="12.75" x14ac:dyDescent="0.2">
      <c r="A48" s="6">
        <v>42</v>
      </c>
      <c r="B48" s="7" t="s">
        <v>346</v>
      </c>
      <c r="C48" s="11" t="s">
        <v>347</v>
      </c>
      <c r="D48" s="2" t="s">
        <v>174</v>
      </c>
      <c r="E48" s="47">
        <v>4957</v>
      </c>
      <c r="F48" s="53">
        <v>21.572863999999999</v>
      </c>
      <c r="G48" s="5">
        <v>1.0120937999999999E-2</v>
      </c>
    </row>
    <row r="49" spans="1:7" ht="12.75" x14ac:dyDescent="0.2">
      <c r="A49" s="6">
        <v>43</v>
      </c>
      <c r="B49" s="7" t="s">
        <v>47</v>
      </c>
      <c r="C49" s="11" t="s">
        <v>48</v>
      </c>
      <c r="D49" s="2" t="s">
        <v>49</v>
      </c>
      <c r="E49" s="47">
        <v>11009</v>
      </c>
      <c r="F49" s="53">
        <v>19.783173000000001</v>
      </c>
      <c r="G49" s="5">
        <v>9.281302E-3</v>
      </c>
    </row>
    <row r="50" spans="1:7" ht="25.5" x14ac:dyDescent="0.2">
      <c r="A50" s="6">
        <v>44</v>
      </c>
      <c r="B50" s="7" t="s">
        <v>373</v>
      </c>
      <c r="C50" s="11" t="s">
        <v>374</v>
      </c>
      <c r="D50" s="2" t="s">
        <v>44</v>
      </c>
      <c r="E50" s="47">
        <v>10690</v>
      </c>
      <c r="F50" s="53">
        <v>19.5627</v>
      </c>
      <c r="G50" s="5">
        <v>9.1778669999999993E-3</v>
      </c>
    </row>
    <row r="51" spans="1:7" ht="12.75" x14ac:dyDescent="0.2">
      <c r="A51" s="6">
        <v>45</v>
      </c>
      <c r="B51" s="7" t="s">
        <v>514</v>
      </c>
      <c r="C51" s="11" t="s">
        <v>515</v>
      </c>
      <c r="D51" s="2" t="s">
        <v>230</v>
      </c>
      <c r="E51" s="47">
        <v>293</v>
      </c>
      <c r="F51" s="53">
        <v>19.5505715</v>
      </c>
      <c r="G51" s="5">
        <v>9.1721770000000001E-3</v>
      </c>
    </row>
    <row r="52" spans="1:7" ht="25.5" x14ac:dyDescent="0.2">
      <c r="A52" s="6">
        <v>46</v>
      </c>
      <c r="B52" s="7" t="s">
        <v>389</v>
      </c>
      <c r="C52" s="11" t="s">
        <v>390</v>
      </c>
      <c r="D52" s="2" t="s">
        <v>177</v>
      </c>
      <c r="E52" s="47">
        <v>3880</v>
      </c>
      <c r="F52" s="53">
        <v>17.285399999999999</v>
      </c>
      <c r="G52" s="5">
        <v>8.1094679999999999E-3</v>
      </c>
    </row>
    <row r="53" spans="1:7" ht="25.5" x14ac:dyDescent="0.2">
      <c r="A53" s="6">
        <v>47</v>
      </c>
      <c r="B53" s="7" t="s">
        <v>305</v>
      </c>
      <c r="C53" s="11" t="s">
        <v>306</v>
      </c>
      <c r="D53" s="2" t="s">
        <v>169</v>
      </c>
      <c r="E53" s="47">
        <v>1358</v>
      </c>
      <c r="F53" s="53">
        <v>16.670808000000001</v>
      </c>
      <c r="G53" s="5">
        <v>7.8211319999999997E-3</v>
      </c>
    </row>
    <row r="54" spans="1:7" ht="25.5" x14ac:dyDescent="0.2">
      <c r="A54" s="6">
        <v>48</v>
      </c>
      <c r="B54" s="7" t="s">
        <v>545</v>
      </c>
      <c r="C54" s="11" t="s">
        <v>546</v>
      </c>
      <c r="D54" s="2" t="s">
        <v>33</v>
      </c>
      <c r="E54" s="47">
        <v>10107</v>
      </c>
      <c r="F54" s="53">
        <v>16.459249499999999</v>
      </c>
      <c r="G54" s="5">
        <v>7.7218790000000001E-3</v>
      </c>
    </row>
    <row r="55" spans="1:7" ht="38.25" x14ac:dyDescent="0.2">
      <c r="A55" s="6">
        <v>49</v>
      </c>
      <c r="B55" s="7" t="s">
        <v>266</v>
      </c>
      <c r="C55" s="11" t="s">
        <v>267</v>
      </c>
      <c r="D55" s="2" t="s">
        <v>268</v>
      </c>
      <c r="E55" s="47">
        <v>11094</v>
      </c>
      <c r="F55" s="53">
        <v>13.484757</v>
      </c>
      <c r="G55" s="5">
        <v>6.3263920000000001E-3</v>
      </c>
    </row>
    <row r="56" spans="1:7" ht="25.5" x14ac:dyDescent="0.2">
      <c r="A56" s="6">
        <v>50</v>
      </c>
      <c r="B56" s="7" t="s">
        <v>278</v>
      </c>
      <c r="C56" s="11" t="s">
        <v>279</v>
      </c>
      <c r="D56" s="2" t="s">
        <v>22</v>
      </c>
      <c r="E56" s="47">
        <v>2414</v>
      </c>
      <c r="F56" s="53">
        <v>12.627634</v>
      </c>
      <c r="G56" s="5">
        <v>5.9242710000000001E-3</v>
      </c>
    </row>
    <row r="57" spans="1:7" ht="12.75" x14ac:dyDescent="0.2">
      <c r="A57" s="1"/>
      <c r="B57" s="2"/>
      <c r="C57" s="8" t="s">
        <v>108</v>
      </c>
      <c r="D57" s="12"/>
      <c r="E57" s="49"/>
      <c r="F57" s="55">
        <v>2074.2527245000001</v>
      </c>
      <c r="G57" s="13">
        <v>0.97313841799999989</v>
      </c>
    </row>
    <row r="58" spans="1:7" ht="12.75" x14ac:dyDescent="0.2">
      <c r="A58" s="6"/>
      <c r="B58" s="7"/>
      <c r="C58" s="14"/>
      <c r="D58" s="15"/>
      <c r="E58" s="47"/>
      <c r="F58" s="53"/>
      <c r="G58" s="5"/>
    </row>
    <row r="59" spans="1:7" ht="12.75" x14ac:dyDescent="0.2">
      <c r="A59" s="1"/>
      <c r="B59" s="2"/>
      <c r="C59" s="8" t="s">
        <v>109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6"/>
      <c r="B61" s="7"/>
      <c r="C61" s="14"/>
      <c r="D61" s="15"/>
      <c r="E61" s="47"/>
      <c r="F61" s="53"/>
      <c r="G61" s="5"/>
    </row>
    <row r="62" spans="1:7" ht="12.75" x14ac:dyDescent="0.2">
      <c r="A62" s="16"/>
      <c r="B62" s="17"/>
      <c r="C62" s="8" t="s">
        <v>110</v>
      </c>
      <c r="D62" s="9"/>
      <c r="E62" s="48"/>
      <c r="F62" s="54"/>
      <c r="G62" s="10"/>
    </row>
    <row r="63" spans="1:7" ht="12.75" x14ac:dyDescent="0.2">
      <c r="A63" s="18"/>
      <c r="B63" s="19"/>
      <c r="C63" s="8" t="s">
        <v>108</v>
      </c>
      <c r="D63" s="20"/>
      <c r="E63" s="50"/>
      <c r="F63" s="56">
        <v>0</v>
      </c>
      <c r="G63" s="21">
        <v>0</v>
      </c>
    </row>
    <row r="64" spans="1:7" ht="12.75" x14ac:dyDescent="0.2">
      <c r="A64" s="18"/>
      <c r="B64" s="19"/>
      <c r="C64" s="14"/>
      <c r="D64" s="22"/>
      <c r="E64" s="51"/>
      <c r="F64" s="57"/>
      <c r="G64" s="23"/>
    </row>
    <row r="65" spans="1:7" ht="12.75" x14ac:dyDescent="0.2">
      <c r="A65" s="1"/>
      <c r="B65" s="2"/>
      <c r="C65" s="8" t="s">
        <v>112</v>
      </c>
      <c r="D65" s="9"/>
      <c r="E65" s="48"/>
      <c r="F65" s="54"/>
      <c r="G65" s="10"/>
    </row>
    <row r="66" spans="1:7" ht="12.75" x14ac:dyDescent="0.2">
      <c r="A66" s="1"/>
      <c r="B66" s="2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1"/>
      <c r="B67" s="2"/>
      <c r="C67" s="14"/>
      <c r="D67" s="4"/>
      <c r="E67" s="47"/>
      <c r="F67" s="53"/>
      <c r="G67" s="5"/>
    </row>
    <row r="68" spans="1:7" ht="12.75" x14ac:dyDescent="0.2">
      <c r="A68" s="1"/>
      <c r="B68" s="2"/>
      <c r="C68" s="8" t="s">
        <v>113</v>
      </c>
      <c r="D68" s="9"/>
      <c r="E68" s="48"/>
      <c r="F68" s="54"/>
      <c r="G68" s="10"/>
    </row>
    <row r="69" spans="1:7" ht="12.75" x14ac:dyDescent="0.2">
      <c r="A69" s="1"/>
      <c r="B69" s="2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1"/>
      <c r="B70" s="2"/>
      <c r="C70" s="14"/>
      <c r="D70" s="4"/>
      <c r="E70" s="47"/>
      <c r="F70" s="53"/>
      <c r="G70" s="5"/>
    </row>
    <row r="71" spans="1:7" ht="12.75" x14ac:dyDescent="0.2">
      <c r="A71" s="1"/>
      <c r="B71" s="2"/>
      <c r="C71" s="8" t="s">
        <v>114</v>
      </c>
      <c r="D71" s="9"/>
      <c r="E71" s="48"/>
      <c r="F71" s="54"/>
      <c r="G71" s="10"/>
    </row>
    <row r="72" spans="1:7" ht="12.75" x14ac:dyDescent="0.2">
      <c r="A72" s="1"/>
      <c r="B72" s="2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1"/>
      <c r="B73" s="2"/>
      <c r="C73" s="14"/>
      <c r="D73" s="4"/>
      <c r="E73" s="47"/>
      <c r="F73" s="53"/>
      <c r="G73" s="5"/>
    </row>
    <row r="74" spans="1:7" ht="25.5" x14ac:dyDescent="0.2">
      <c r="A74" s="6"/>
      <c r="B74" s="7"/>
      <c r="C74" s="24" t="s">
        <v>115</v>
      </c>
      <c r="D74" s="25"/>
      <c r="E74" s="49"/>
      <c r="F74" s="55">
        <v>2074.2527245000001</v>
      </c>
      <c r="G74" s="13">
        <v>0.97313841799999989</v>
      </c>
    </row>
    <row r="75" spans="1:7" ht="12.75" x14ac:dyDescent="0.2">
      <c r="A75" s="1"/>
      <c r="B75" s="2"/>
      <c r="C75" s="11"/>
      <c r="D75" s="4"/>
      <c r="E75" s="47"/>
      <c r="F75" s="53"/>
      <c r="G75" s="5"/>
    </row>
    <row r="76" spans="1:7" ht="12.75" x14ac:dyDescent="0.2">
      <c r="A76" s="1"/>
      <c r="B76" s="2"/>
      <c r="C76" s="3" t="s">
        <v>116</v>
      </c>
      <c r="D76" s="4"/>
      <c r="E76" s="47"/>
      <c r="F76" s="53"/>
      <c r="G76" s="5"/>
    </row>
    <row r="77" spans="1:7" ht="25.5" x14ac:dyDescent="0.2">
      <c r="A77" s="1"/>
      <c r="B77" s="2"/>
      <c r="C77" s="8" t="s">
        <v>10</v>
      </c>
      <c r="D77" s="9"/>
      <c r="E77" s="48"/>
      <c r="F77" s="54"/>
      <c r="G77" s="10"/>
    </row>
    <row r="78" spans="1:7" ht="12.75" x14ac:dyDescent="0.2">
      <c r="A78" s="6"/>
      <c r="B78" s="7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6"/>
      <c r="B79" s="7"/>
      <c r="C79" s="14"/>
      <c r="D79" s="4"/>
      <c r="E79" s="47"/>
      <c r="F79" s="53"/>
      <c r="G79" s="5"/>
    </row>
    <row r="80" spans="1:7" ht="12.75" x14ac:dyDescent="0.2">
      <c r="A80" s="1"/>
      <c r="B80" s="26"/>
      <c r="C80" s="8" t="s">
        <v>117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4"/>
      <c r="E82" s="47"/>
      <c r="F82" s="59"/>
      <c r="G82" s="28"/>
    </row>
    <row r="83" spans="1:7" ht="12.75" x14ac:dyDescent="0.2">
      <c r="A83" s="1"/>
      <c r="B83" s="2"/>
      <c r="C83" s="8" t="s">
        <v>118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12"/>
      <c r="E84" s="49"/>
      <c r="F84" s="55">
        <v>0</v>
      </c>
      <c r="G84" s="13">
        <v>0</v>
      </c>
    </row>
    <row r="85" spans="1:7" ht="12.75" x14ac:dyDescent="0.2">
      <c r="A85" s="1"/>
      <c r="B85" s="2"/>
      <c r="C85" s="14"/>
      <c r="D85" s="4"/>
      <c r="E85" s="47"/>
      <c r="F85" s="53"/>
      <c r="G85" s="5"/>
    </row>
    <row r="86" spans="1:7" ht="25.5" x14ac:dyDescent="0.2">
      <c r="A86" s="1"/>
      <c r="B86" s="26"/>
      <c r="C86" s="8" t="s">
        <v>119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12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4"/>
      <c r="E88" s="47"/>
      <c r="F88" s="53"/>
      <c r="G88" s="5"/>
    </row>
    <row r="89" spans="1:7" ht="12.75" x14ac:dyDescent="0.2">
      <c r="A89" s="6"/>
      <c r="B89" s="7"/>
      <c r="C89" s="29" t="s">
        <v>120</v>
      </c>
      <c r="D89" s="25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1"/>
      <c r="D90" s="4"/>
      <c r="E90" s="47"/>
      <c r="F90" s="53"/>
      <c r="G90" s="5"/>
    </row>
    <row r="91" spans="1:7" ht="12.75" x14ac:dyDescent="0.2">
      <c r="A91" s="1"/>
      <c r="B91" s="2"/>
      <c r="C91" s="3" t="s">
        <v>121</v>
      </c>
      <c r="D91" s="4"/>
      <c r="E91" s="47"/>
      <c r="F91" s="53"/>
      <c r="G91" s="5"/>
    </row>
    <row r="92" spans="1:7" ht="12.75" x14ac:dyDescent="0.2">
      <c r="A92" s="6"/>
      <c r="B92" s="7"/>
      <c r="C92" s="8" t="s">
        <v>122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25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12.75" x14ac:dyDescent="0.2">
      <c r="A95" s="6"/>
      <c r="B95" s="7"/>
      <c r="C95" s="8" t="s">
        <v>123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25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12.75" x14ac:dyDescent="0.2">
      <c r="A98" s="6"/>
      <c r="B98" s="7"/>
      <c r="C98" s="8" t="s">
        <v>124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7"/>
      <c r="E100" s="47"/>
      <c r="F100" s="53"/>
      <c r="G100" s="5"/>
    </row>
    <row r="101" spans="1:7" ht="12.75" x14ac:dyDescent="0.2">
      <c r="A101" s="6"/>
      <c r="B101" s="7"/>
      <c r="C101" s="8" t="s">
        <v>125</v>
      </c>
      <c r="D101" s="9"/>
      <c r="E101" s="48"/>
      <c r="F101" s="54"/>
      <c r="G101" s="10"/>
    </row>
    <row r="102" spans="1:7" ht="12.75" x14ac:dyDescent="0.2">
      <c r="A102" s="6">
        <v>1</v>
      </c>
      <c r="B102" s="7"/>
      <c r="C102" s="11" t="s">
        <v>126</v>
      </c>
      <c r="D102" s="15"/>
      <c r="E102" s="47"/>
      <c r="F102" s="53">
        <v>20.9853965</v>
      </c>
      <c r="G102" s="5">
        <v>9.8453269999999992E-3</v>
      </c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20.9853965</v>
      </c>
      <c r="G103" s="13">
        <v>9.8453269999999992E-3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25.5" x14ac:dyDescent="0.2">
      <c r="A105" s="6"/>
      <c r="B105" s="7"/>
      <c r="C105" s="24" t="s">
        <v>127</v>
      </c>
      <c r="D105" s="25"/>
      <c r="E105" s="49"/>
      <c r="F105" s="55">
        <v>20.9853965</v>
      </c>
      <c r="G105" s="13">
        <v>9.8453269999999992E-3</v>
      </c>
    </row>
    <row r="106" spans="1:7" ht="12.75" x14ac:dyDescent="0.2">
      <c r="A106" s="6"/>
      <c r="B106" s="7"/>
      <c r="C106" s="30"/>
      <c r="D106" s="7"/>
      <c r="E106" s="47"/>
      <c r="F106" s="53"/>
      <c r="G106" s="5"/>
    </row>
    <row r="107" spans="1:7" ht="12.75" x14ac:dyDescent="0.2">
      <c r="A107" s="1"/>
      <c r="B107" s="2"/>
      <c r="C107" s="3" t="s">
        <v>128</v>
      </c>
      <c r="D107" s="4"/>
      <c r="E107" s="47"/>
      <c r="F107" s="53"/>
      <c r="G107" s="5"/>
    </row>
    <row r="108" spans="1:7" ht="25.5" x14ac:dyDescent="0.2">
      <c r="A108" s="6"/>
      <c r="B108" s="7"/>
      <c r="C108" s="8" t="s">
        <v>129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1"/>
      <c r="B111" s="2"/>
      <c r="C111" s="3" t="s">
        <v>132</v>
      </c>
      <c r="D111" s="4"/>
      <c r="E111" s="47"/>
      <c r="F111" s="53"/>
      <c r="G111" s="5"/>
    </row>
    <row r="112" spans="1:7" ht="25.5" x14ac:dyDescent="0.2">
      <c r="A112" s="6"/>
      <c r="B112" s="7"/>
      <c r="C112" s="8" t="s">
        <v>133</v>
      </c>
      <c r="D112" s="9"/>
      <c r="E112" s="48"/>
      <c r="F112" s="54"/>
      <c r="G112" s="10"/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0</v>
      </c>
      <c r="G113" s="13">
        <v>0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25.5" x14ac:dyDescent="0.2">
      <c r="A115" s="6"/>
      <c r="B115" s="7"/>
      <c r="C115" s="8" t="s">
        <v>134</v>
      </c>
      <c r="D115" s="9"/>
      <c r="E115" s="48"/>
      <c r="F115" s="54"/>
      <c r="G115" s="10"/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0</v>
      </c>
      <c r="G116" s="13">
        <v>0</v>
      </c>
    </row>
    <row r="117" spans="1:7" ht="12.75" x14ac:dyDescent="0.2">
      <c r="A117" s="6"/>
      <c r="B117" s="7"/>
      <c r="C117" s="14"/>
      <c r="D117" s="7"/>
      <c r="E117" s="47"/>
      <c r="F117" s="59"/>
      <c r="G117" s="28"/>
    </row>
    <row r="118" spans="1:7" ht="25.5" x14ac:dyDescent="0.2">
      <c r="A118" s="6"/>
      <c r="B118" s="7"/>
      <c r="C118" s="30" t="s">
        <v>136</v>
      </c>
      <c r="D118" s="7"/>
      <c r="E118" s="47"/>
      <c r="F118" s="59">
        <v>36.270297200000002</v>
      </c>
      <c r="G118" s="28">
        <v>1.7016257999999999E-2</v>
      </c>
    </row>
    <row r="119" spans="1:7" ht="12.75" x14ac:dyDescent="0.2">
      <c r="A119" s="6"/>
      <c r="B119" s="7"/>
      <c r="C119" s="31" t="s">
        <v>137</v>
      </c>
      <c r="D119" s="12"/>
      <c r="E119" s="49"/>
      <c r="F119" s="55">
        <v>2131.5084182000005</v>
      </c>
      <c r="G119" s="13">
        <v>1.000000003</v>
      </c>
    </row>
    <row r="121" spans="1:7" ht="12.75" x14ac:dyDescent="0.2">
      <c r="B121" s="362"/>
      <c r="C121" s="362"/>
      <c r="D121" s="362"/>
      <c r="E121" s="362"/>
      <c r="F121" s="362"/>
    </row>
    <row r="122" spans="1:7" ht="12.75" x14ac:dyDescent="0.2">
      <c r="B122" s="362"/>
      <c r="C122" s="362"/>
      <c r="D122" s="362"/>
      <c r="E122" s="362"/>
      <c r="F122" s="362"/>
    </row>
    <row r="124" spans="1:7" ht="12.75" x14ac:dyDescent="0.2">
      <c r="B124" s="37" t="s">
        <v>139</v>
      </c>
      <c r="C124" s="38"/>
      <c r="D124" s="39"/>
    </row>
    <row r="125" spans="1:7" ht="12.75" x14ac:dyDescent="0.2">
      <c r="B125" s="40" t="s">
        <v>140</v>
      </c>
      <c r="C125" s="41"/>
      <c r="D125" s="65" t="s">
        <v>141</v>
      </c>
    </row>
    <row r="126" spans="1:7" ht="12.75" x14ac:dyDescent="0.2">
      <c r="B126" s="40" t="s">
        <v>142</v>
      </c>
      <c r="C126" s="41"/>
      <c r="D126" s="65" t="s">
        <v>141</v>
      </c>
    </row>
    <row r="127" spans="1:7" ht="12.75" x14ac:dyDescent="0.2">
      <c r="B127" s="42" t="s">
        <v>143</v>
      </c>
      <c r="C127" s="41"/>
      <c r="D127" s="43"/>
    </row>
    <row r="128" spans="1:7" ht="25.5" customHeight="1" x14ac:dyDescent="0.2">
      <c r="B128" s="43"/>
      <c r="C128" s="33" t="s">
        <v>144</v>
      </c>
      <c r="D128" s="34" t="s">
        <v>145</v>
      </c>
    </row>
    <row r="129" spans="2:4" ht="12.75" customHeight="1" x14ac:dyDescent="0.2">
      <c r="B129" s="60" t="s">
        <v>146</v>
      </c>
      <c r="C129" s="61" t="s">
        <v>147</v>
      </c>
      <c r="D129" s="61" t="s">
        <v>148</v>
      </c>
    </row>
    <row r="130" spans="2:4" ht="12.75" x14ac:dyDescent="0.2">
      <c r="B130" s="43" t="s">
        <v>149</v>
      </c>
      <c r="C130" s="44">
        <v>14.065099999999999</v>
      </c>
      <c r="D130" s="44">
        <v>14.998100000000001</v>
      </c>
    </row>
    <row r="131" spans="2:4" ht="12.75" x14ac:dyDescent="0.2">
      <c r="B131" s="43" t="s">
        <v>150</v>
      </c>
      <c r="C131" s="44">
        <v>13.0404</v>
      </c>
      <c r="D131" s="44">
        <v>13.9054</v>
      </c>
    </row>
    <row r="132" spans="2:4" ht="12.75" x14ac:dyDescent="0.2">
      <c r="B132" s="43" t="s">
        <v>151</v>
      </c>
      <c r="C132" s="44">
        <v>13.8287</v>
      </c>
      <c r="D132" s="44">
        <v>14.7363</v>
      </c>
    </row>
    <row r="133" spans="2:4" ht="12.75" x14ac:dyDescent="0.2">
      <c r="B133" s="43" t="s">
        <v>152</v>
      </c>
      <c r="C133" s="44">
        <v>12.8142</v>
      </c>
      <c r="D133" s="44">
        <v>13.655200000000001</v>
      </c>
    </row>
    <row r="135" spans="2:4" ht="12.75" x14ac:dyDescent="0.2">
      <c r="B135" s="62" t="s">
        <v>153</v>
      </c>
      <c r="C135" s="45"/>
      <c r="D135" s="63" t="s">
        <v>141</v>
      </c>
    </row>
    <row r="136" spans="2:4" ht="24.75" customHeight="1" x14ac:dyDescent="0.2">
      <c r="B136" s="64"/>
      <c r="C136" s="64"/>
    </row>
    <row r="137" spans="2:4" ht="15" x14ac:dyDescent="0.25">
      <c r="B137" s="66"/>
      <c r="C137" s="68"/>
      <c r="D137"/>
    </row>
    <row r="139" spans="2:4" ht="12.75" x14ac:dyDescent="0.2">
      <c r="B139" s="42" t="s">
        <v>155</v>
      </c>
      <c r="C139" s="41"/>
      <c r="D139" s="67" t="s">
        <v>141</v>
      </c>
    </row>
    <row r="140" spans="2:4" ht="12.75" x14ac:dyDescent="0.2">
      <c r="B140" s="42" t="s">
        <v>156</v>
      </c>
      <c r="C140" s="41"/>
      <c r="D140" s="67" t="s">
        <v>141</v>
      </c>
    </row>
    <row r="141" spans="2:4" ht="12.75" x14ac:dyDescent="0.2">
      <c r="B141" s="42" t="s">
        <v>157</v>
      </c>
      <c r="C141" s="41"/>
      <c r="D141" s="46">
        <v>0.28933250711870384</v>
      </c>
    </row>
    <row r="142" spans="2:4" ht="12.75" x14ac:dyDescent="0.2">
      <c r="B142" s="42" t="s">
        <v>158</v>
      </c>
      <c r="C142" s="41"/>
      <c r="D142" s="46" t="s">
        <v>141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547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162</v>
      </c>
      <c r="C7" s="11" t="s">
        <v>163</v>
      </c>
      <c r="D7" s="2" t="s">
        <v>164</v>
      </c>
      <c r="E7" s="47">
        <v>68083</v>
      </c>
      <c r="F7" s="53">
        <v>481.75530800000001</v>
      </c>
      <c r="G7" s="5">
        <v>4.0373761000000001E-2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78316</v>
      </c>
      <c r="F8" s="53">
        <v>466.685044</v>
      </c>
      <c r="G8" s="5">
        <v>3.9110789E-2</v>
      </c>
    </row>
    <row r="9" spans="1:7" ht="25.5" x14ac:dyDescent="0.2">
      <c r="A9" s="6">
        <v>3</v>
      </c>
      <c r="B9" s="7" t="s">
        <v>23</v>
      </c>
      <c r="C9" s="11" t="s">
        <v>24</v>
      </c>
      <c r="D9" s="2" t="s">
        <v>25</v>
      </c>
      <c r="E9" s="47">
        <v>293032</v>
      </c>
      <c r="F9" s="53">
        <v>454.49263200000001</v>
      </c>
      <c r="G9" s="5">
        <v>3.8088997999999999E-2</v>
      </c>
    </row>
    <row r="10" spans="1:7" ht="25.5" x14ac:dyDescent="0.2">
      <c r="A10" s="6">
        <v>4</v>
      </c>
      <c r="B10" s="7" t="s">
        <v>34</v>
      </c>
      <c r="C10" s="11" t="s">
        <v>35</v>
      </c>
      <c r="D10" s="2" t="s">
        <v>19</v>
      </c>
      <c r="E10" s="47">
        <v>322473</v>
      </c>
      <c r="F10" s="53">
        <v>363.91078049999999</v>
      </c>
      <c r="G10" s="5">
        <v>3.0497737E-2</v>
      </c>
    </row>
    <row r="11" spans="1:7" ht="25.5" x14ac:dyDescent="0.2">
      <c r="A11" s="6">
        <v>5</v>
      </c>
      <c r="B11" s="7" t="s">
        <v>64</v>
      </c>
      <c r="C11" s="11" t="s">
        <v>65</v>
      </c>
      <c r="D11" s="2" t="s">
        <v>19</v>
      </c>
      <c r="E11" s="47">
        <v>286733</v>
      </c>
      <c r="F11" s="53">
        <v>363.86417699999998</v>
      </c>
      <c r="G11" s="5">
        <v>3.0493831999999998E-2</v>
      </c>
    </row>
    <row r="12" spans="1:7" ht="25.5" x14ac:dyDescent="0.2">
      <c r="A12" s="6">
        <v>6</v>
      </c>
      <c r="B12" s="7" t="s">
        <v>26</v>
      </c>
      <c r="C12" s="11" t="s">
        <v>27</v>
      </c>
      <c r="D12" s="2" t="s">
        <v>28</v>
      </c>
      <c r="E12" s="47">
        <v>72653</v>
      </c>
      <c r="F12" s="53">
        <v>342.01399750000002</v>
      </c>
      <c r="G12" s="5">
        <v>2.8662666E-2</v>
      </c>
    </row>
    <row r="13" spans="1:7" ht="38.25" x14ac:dyDescent="0.2">
      <c r="A13" s="6">
        <v>7</v>
      </c>
      <c r="B13" s="7" t="s">
        <v>80</v>
      </c>
      <c r="C13" s="11" t="s">
        <v>81</v>
      </c>
      <c r="D13" s="2" t="s">
        <v>82</v>
      </c>
      <c r="E13" s="47">
        <v>325408</v>
      </c>
      <c r="F13" s="53">
        <v>321.82851199999999</v>
      </c>
      <c r="G13" s="5">
        <v>2.697101E-2</v>
      </c>
    </row>
    <row r="14" spans="1:7" ht="25.5" x14ac:dyDescent="0.2">
      <c r="A14" s="6">
        <v>8</v>
      </c>
      <c r="B14" s="7" t="s">
        <v>261</v>
      </c>
      <c r="C14" s="11" t="s">
        <v>262</v>
      </c>
      <c r="D14" s="2" t="s">
        <v>25</v>
      </c>
      <c r="E14" s="47">
        <v>295852</v>
      </c>
      <c r="F14" s="53">
        <v>318.92845599999998</v>
      </c>
      <c r="G14" s="5">
        <v>2.6727969000000001E-2</v>
      </c>
    </row>
    <row r="15" spans="1:7" ht="25.5" x14ac:dyDescent="0.2">
      <c r="A15" s="6">
        <v>9</v>
      </c>
      <c r="B15" s="7" t="s">
        <v>170</v>
      </c>
      <c r="C15" s="11" t="s">
        <v>171</v>
      </c>
      <c r="D15" s="2" t="s">
        <v>22</v>
      </c>
      <c r="E15" s="47">
        <v>57658</v>
      </c>
      <c r="F15" s="53">
        <v>313.832494</v>
      </c>
      <c r="G15" s="5">
        <v>2.6300899999999999E-2</v>
      </c>
    </row>
    <row r="16" spans="1:7" ht="25.5" x14ac:dyDescent="0.2">
      <c r="A16" s="6">
        <v>10</v>
      </c>
      <c r="B16" s="7" t="s">
        <v>167</v>
      </c>
      <c r="C16" s="11" t="s">
        <v>168</v>
      </c>
      <c r="D16" s="2" t="s">
        <v>169</v>
      </c>
      <c r="E16" s="47">
        <v>140881</v>
      </c>
      <c r="F16" s="53">
        <v>309.93819999999999</v>
      </c>
      <c r="G16" s="5">
        <v>2.5974535999999999E-2</v>
      </c>
    </row>
    <row r="17" spans="1:7" ht="12.75" x14ac:dyDescent="0.2">
      <c r="A17" s="6">
        <v>11</v>
      </c>
      <c r="B17" s="7" t="s">
        <v>172</v>
      </c>
      <c r="C17" s="11" t="s">
        <v>173</v>
      </c>
      <c r="D17" s="2" t="s">
        <v>174</v>
      </c>
      <c r="E17" s="47">
        <v>85995</v>
      </c>
      <c r="F17" s="53">
        <v>299.09061000000003</v>
      </c>
      <c r="G17" s="5">
        <v>2.5065448000000001E-2</v>
      </c>
    </row>
    <row r="18" spans="1:7" ht="12.75" x14ac:dyDescent="0.2">
      <c r="A18" s="6">
        <v>12</v>
      </c>
      <c r="B18" s="7" t="s">
        <v>185</v>
      </c>
      <c r="C18" s="11" t="s">
        <v>186</v>
      </c>
      <c r="D18" s="2" t="s">
        <v>187</v>
      </c>
      <c r="E18" s="47">
        <v>131178</v>
      </c>
      <c r="F18" s="53">
        <v>285.57450599999999</v>
      </c>
      <c r="G18" s="5">
        <v>2.3932723999999999E-2</v>
      </c>
    </row>
    <row r="19" spans="1:7" ht="25.5" x14ac:dyDescent="0.2">
      <c r="A19" s="6">
        <v>13</v>
      </c>
      <c r="B19" s="7" t="s">
        <v>36</v>
      </c>
      <c r="C19" s="11" t="s">
        <v>37</v>
      </c>
      <c r="D19" s="2" t="s">
        <v>25</v>
      </c>
      <c r="E19" s="47">
        <v>45390</v>
      </c>
      <c r="F19" s="53">
        <v>274.60950000000003</v>
      </c>
      <c r="G19" s="5">
        <v>2.3013796E-2</v>
      </c>
    </row>
    <row r="20" spans="1:7" ht="12.75" x14ac:dyDescent="0.2">
      <c r="A20" s="6">
        <v>14</v>
      </c>
      <c r="B20" s="7" t="s">
        <v>165</v>
      </c>
      <c r="C20" s="11" t="s">
        <v>166</v>
      </c>
      <c r="D20" s="2" t="s">
        <v>13</v>
      </c>
      <c r="E20" s="47">
        <v>150969</v>
      </c>
      <c r="F20" s="53">
        <v>274.08421950000002</v>
      </c>
      <c r="G20" s="5">
        <v>2.2969773999999998E-2</v>
      </c>
    </row>
    <row r="21" spans="1:7" ht="12.75" x14ac:dyDescent="0.2">
      <c r="A21" s="6">
        <v>15</v>
      </c>
      <c r="B21" s="7" t="s">
        <v>247</v>
      </c>
      <c r="C21" s="11" t="s">
        <v>248</v>
      </c>
      <c r="D21" s="2" t="s">
        <v>249</v>
      </c>
      <c r="E21" s="47">
        <v>150000</v>
      </c>
      <c r="F21" s="53">
        <v>245.85</v>
      </c>
      <c r="G21" s="5">
        <v>2.0603590000000001E-2</v>
      </c>
    </row>
    <row r="22" spans="1:7" ht="12.75" x14ac:dyDescent="0.2">
      <c r="A22" s="6">
        <v>16</v>
      </c>
      <c r="B22" s="7" t="s">
        <v>178</v>
      </c>
      <c r="C22" s="11" t="s">
        <v>179</v>
      </c>
      <c r="D22" s="2" t="s">
        <v>13</v>
      </c>
      <c r="E22" s="47">
        <v>225000</v>
      </c>
      <c r="F22" s="53">
        <v>243.67500000000001</v>
      </c>
      <c r="G22" s="5">
        <v>2.0421313E-2</v>
      </c>
    </row>
    <row r="23" spans="1:7" ht="12.75" x14ac:dyDescent="0.2">
      <c r="A23" s="6">
        <v>17</v>
      </c>
      <c r="B23" s="7" t="s">
        <v>209</v>
      </c>
      <c r="C23" s="11" t="s">
        <v>210</v>
      </c>
      <c r="D23" s="2" t="s">
        <v>211</v>
      </c>
      <c r="E23" s="47">
        <v>37442</v>
      </c>
      <c r="F23" s="53">
        <v>243.167069</v>
      </c>
      <c r="G23" s="5">
        <v>2.0378746E-2</v>
      </c>
    </row>
    <row r="24" spans="1:7" ht="25.5" x14ac:dyDescent="0.2">
      <c r="A24" s="6">
        <v>18</v>
      </c>
      <c r="B24" s="7" t="s">
        <v>202</v>
      </c>
      <c r="C24" s="11" t="s">
        <v>859</v>
      </c>
      <c r="D24" s="2" t="s">
        <v>63</v>
      </c>
      <c r="E24" s="47">
        <v>11745</v>
      </c>
      <c r="F24" s="53">
        <v>242.17015499999999</v>
      </c>
      <c r="G24" s="5">
        <v>2.0295199E-2</v>
      </c>
    </row>
    <row r="25" spans="1:7" ht="25.5" x14ac:dyDescent="0.2">
      <c r="A25" s="6">
        <v>19</v>
      </c>
      <c r="B25" s="7" t="s">
        <v>54</v>
      </c>
      <c r="C25" s="11" t="s">
        <v>55</v>
      </c>
      <c r="D25" s="2" t="s">
        <v>22</v>
      </c>
      <c r="E25" s="47">
        <v>123924</v>
      </c>
      <c r="F25" s="53">
        <v>235.57952399999999</v>
      </c>
      <c r="G25" s="5">
        <v>1.9742868E-2</v>
      </c>
    </row>
    <row r="26" spans="1:7" ht="25.5" x14ac:dyDescent="0.2">
      <c r="A26" s="6">
        <v>20</v>
      </c>
      <c r="B26" s="7" t="s">
        <v>95</v>
      </c>
      <c r="C26" s="11" t="s">
        <v>96</v>
      </c>
      <c r="D26" s="2" t="s">
        <v>22</v>
      </c>
      <c r="E26" s="47">
        <v>20270</v>
      </c>
      <c r="F26" s="53">
        <v>234.979975</v>
      </c>
      <c r="G26" s="5">
        <v>1.9692622E-2</v>
      </c>
    </row>
    <row r="27" spans="1:7" ht="25.5" x14ac:dyDescent="0.2">
      <c r="A27" s="6">
        <v>21</v>
      </c>
      <c r="B27" s="7" t="s">
        <v>92</v>
      </c>
      <c r="C27" s="11" t="s">
        <v>93</v>
      </c>
      <c r="D27" s="2" t="s">
        <v>94</v>
      </c>
      <c r="E27" s="47">
        <v>70000</v>
      </c>
      <c r="F27" s="53">
        <v>230.37</v>
      </c>
      <c r="G27" s="5">
        <v>1.9306281000000002E-2</v>
      </c>
    </row>
    <row r="28" spans="1:7" ht="12.75" x14ac:dyDescent="0.2">
      <c r="A28" s="6">
        <v>22</v>
      </c>
      <c r="B28" s="7" t="s">
        <v>239</v>
      </c>
      <c r="C28" s="11" t="s">
        <v>240</v>
      </c>
      <c r="D28" s="2" t="s">
        <v>241</v>
      </c>
      <c r="E28" s="47">
        <v>84791</v>
      </c>
      <c r="F28" s="53">
        <v>226.51915650000001</v>
      </c>
      <c r="G28" s="5">
        <v>1.8983559000000001E-2</v>
      </c>
    </row>
    <row r="29" spans="1:7" ht="12.75" x14ac:dyDescent="0.2">
      <c r="A29" s="6">
        <v>23</v>
      </c>
      <c r="B29" s="7" t="s">
        <v>222</v>
      </c>
      <c r="C29" s="11" t="s">
        <v>223</v>
      </c>
      <c r="D29" s="2" t="s">
        <v>79</v>
      </c>
      <c r="E29" s="47">
        <v>218144</v>
      </c>
      <c r="F29" s="53">
        <v>223.706672</v>
      </c>
      <c r="G29" s="5">
        <v>1.8747857E-2</v>
      </c>
    </row>
    <row r="30" spans="1:7" ht="51" x14ac:dyDescent="0.2">
      <c r="A30" s="6">
        <v>24</v>
      </c>
      <c r="B30" s="7" t="s">
        <v>252</v>
      </c>
      <c r="C30" s="11" t="s">
        <v>253</v>
      </c>
      <c r="D30" s="2" t="s">
        <v>244</v>
      </c>
      <c r="E30" s="47">
        <v>91923</v>
      </c>
      <c r="F30" s="53">
        <v>218.9146245</v>
      </c>
      <c r="G30" s="5">
        <v>1.8346257000000001E-2</v>
      </c>
    </row>
    <row r="31" spans="1:7" ht="12.75" x14ac:dyDescent="0.2">
      <c r="A31" s="6">
        <v>25</v>
      </c>
      <c r="B31" s="7" t="s">
        <v>231</v>
      </c>
      <c r="C31" s="11" t="s">
        <v>232</v>
      </c>
      <c r="D31" s="2" t="s">
        <v>60</v>
      </c>
      <c r="E31" s="47">
        <v>87000</v>
      </c>
      <c r="F31" s="53">
        <v>214.15049999999999</v>
      </c>
      <c r="G31" s="5">
        <v>1.7946996999999999E-2</v>
      </c>
    </row>
    <row r="32" spans="1:7" ht="25.5" x14ac:dyDescent="0.2">
      <c r="A32" s="6">
        <v>26</v>
      </c>
      <c r="B32" s="7" t="s">
        <v>203</v>
      </c>
      <c r="C32" s="11" t="s">
        <v>204</v>
      </c>
      <c r="D32" s="2" t="s">
        <v>177</v>
      </c>
      <c r="E32" s="47">
        <v>64047</v>
      </c>
      <c r="F32" s="53">
        <v>210.97081800000001</v>
      </c>
      <c r="G32" s="5">
        <v>1.7680522000000001E-2</v>
      </c>
    </row>
    <row r="33" spans="1:7" ht="25.5" x14ac:dyDescent="0.2">
      <c r="A33" s="6">
        <v>27</v>
      </c>
      <c r="B33" s="7" t="s">
        <v>192</v>
      </c>
      <c r="C33" s="11" t="s">
        <v>193</v>
      </c>
      <c r="D33" s="2" t="s">
        <v>25</v>
      </c>
      <c r="E33" s="47">
        <v>19536</v>
      </c>
      <c r="F33" s="53">
        <v>209.38684799999999</v>
      </c>
      <c r="G33" s="5">
        <v>1.7547777000000001E-2</v>
      </c>
    </row>
    <row r="34" spans="1:7" ht="12.75" x14ac:dyDescent="0.2">
      <c r="A34" s="6">
        <v>28</v>
      </c>
      <c r="B34" s="7" t="s">
        <v>58</v>
      </c>
      <c r="C34" s="11" t="s">
        <v>59</v>
      </c>
      <c r="D34" s="2" t="s">
        <v>60</v>
      </c>
      <c r="E34" s="47">
        <v>81983</v>
      </c>
      <c r="F34" s="53">
        <v>205.449398</v>
      </c>
      <c r="G34" s="5">
        <v>1.7217796E-2</v>
      </c>
    </row>
    <row r="35" spans="1:7" ht="12.75" x14ac:dyDescent="0.2">
      <c r="A35" s="6">
        <v>29</v>
      </c>
      <c r="B35" s="7" t="s">
        <v>205</v>
      </c>
      <c r="C35" s="11" t="s">
        <v>206</v>
      </c>
      <c r="D35" s="2" t="s">
        <v>28</v>
      </c>
      <c r="E35" s="47">
        <v>279679</v>
      </c>
      <c r="F35" s="53">
        <v>205.42422550000001</v>
      </c>
      <c r="G35" s="5">
        <v>1.7215687E-2</v>
      </c>
    </row>
    <row r="36" spans="1:7" ht="12.75" x14ac:dyDescent="0.2">
      <c r="A36" s="6">
        <v>30</v>
      </c>
      <c r="B36" s="7" t="s">
        <v>196</v>
      </c>
      <c r="C36" s="11" t="s">
        <v>197</v>
      </c>
      <c r="D36" s="2" t="s">
        <v>174</v>
      </c>
      <c r="E36" s="47">
        <v>15871</v>
      </c>
      <c r="F36" s="53">
        <v>189.0632875</v>
      </c>
      <c r="G36" s="5">
        <v>1.5844549999999999E-2</v>
      </c>
    </row>
    <row r="37" spans="1:7" ht="25.5" x14ac:dyDescent="0.2">
      <c r="A37" s="6">
        <v>31</v>
      </c>
      <c r="B37" s="7" t="s">
        <v>200</v>
      </c>
      <c r="C37" s="11" t="s">
        <v>201</v>
      </c>
      <c r="D37" s="2" t="s">
        <v>169</v>
      </c>
      <c r="E37" s="47">
        <v>32909</v>
      </c>
      <c r="F37" s="53">
        <v>175.70115100000001</v>
      </c>
      <c r="G37" s="5">
        <v>1.4724729000000001E-2</v>
      </c>
    </row>
    <row r="38" spans="1:7" ht="51" x14ac:dyDescent="0.2">
      <c r="A38" s="6">
        <v>32</v>
      </c>
      <c r="B38" s="7" t="s">
        <v>242</v>
      </c>
      <c r="C38" s="11" t="s">
        <v>243</v>
      </c>
      <c r="D38" s="2" t="s">
        <v>244</v>
      </c>
      <c r="E38" s="47">
        <v>72200</v>
      </c>
      <c r="F38" s="53">
        <v>172.88290000000001</v>
      </c>
      <c r="G38" s="5">
        <v>1.4488544000000001E-2</v>
      </c>
    </row>
    <row r="39" spans="1:7" ht="12.75" x14ac:dyDescent="0.2">
      <c r="A39" s="6">
        <v>33</v>
      </c>
      <c r="B39" s="7" t="s">
        <v>198</v>
      </c>
      <c r="C39" s="11" t="s">
        <v>199</v>
      </c>
      <c r="D39" s="2" t="s">
        <v>174</v>
      </c>
      <c r="E39" s="47">
        <v>41106</v>
      </c>
      <c r="F39" s="53">
        <v>171.04206600000001</v>
      </c>
      <c r="G39" s="5">
        <v>1.4334272E-2</v>
      </c>
    </row>
    <row r="40" spans="1:7" ht="25.5" x14ac:dyDescent="0.2">
      <c r="A40" s="6">
        <v>34</v>
      </c>
      <c r="B40" s="7" t="s">
        <v>29</v>
      </c>
      <c r="C40" s="11" t="s">
        <v>30</v>
      </c>
      <c r="D40" s="2" t="s">
        <v>22</v>
      </c>
      <c r="E40" s="47">
        <v>27000</v>
      </c>
      <c r="F40" s="53">
        <v>158.5575</v>
      </c>
      <c r="G40" s="5">
        <v>1.3287996E-2</v>
      </c>
    </row>
    <row r="41" spans="1:7" ht="12.75" x14ac:dyDescent="0.2">
      <c r="A41" s="6">
        <v>35</v>
      </c>
      <c r="B41" s="7" t="s">
        <v>250</v>
      </c>
      <c r="C41" s="11" t="s">
        <v>251</v>
      </c>
      <c r="D41" s="2" t="s">
        <v>182</v>
      </c>
      <c r="E41" s="47">
        <v>47310</v>
      </c>
      <c r="F41" s="53">
        <v>155.10583500000001</v>
      </c>
      <c r="G41" s="5">
        <v>1.2998727E-2</v>
      </c>
    </row>
    <row r="42" spans="1:7" ht="12.75" x14ac:dyDescent="0.2">
      <c r="A42" s="6">
        <v>36</v>
      </c>
      <c r="B42" s="7" t="s">
        <v>83</v>
      </c>
      <c r="C42" s="11" t="s">
        <v>84</v>
      </c>
      <c r="D42" s="2" t="s">
        <v>60</v>
      </c>
      <c r="E42" s="47">
        <v>60000</v>
      </c>
      <c r="F42" s="53">
        <v>150.30000000000001</v>
      </c>
      <c r="G42" s="5">
        <v>1.2595972E-2</v>
      </c>
    </row>
    <row r="43" spans="1:7" ht="25.5" x14ac:dyDescent="0.2">
      <c r="A43" s="6">
        <v>37</v>
      </c>
      <c r="B43" s="7" t="s">
        <v>106</v>
      </c>
      <c r="C43" s="11" t="s">
        <v>107</v>
      </c>
      <c r="D43" s="2" t="s">
        <v>22</v>
      </c>
      <c r="E43" s="47">
        <v>34545</v>
      </c>
      <c r="F43" s="53">
        <v>146.97170249999999</v>
      </c>
      <c r="G43" s="5">
        <v>1.2317042E-2</v>
      </c>
    </row>
    <row r="44" spans="1:7" ht="25.5" x14ac:dyDescent="0.2">
      <c r="A44" s="6">
        <v>38</v>
      </c>
      <c r="B44" s="7" t="s">
        <v>212</v>
      </c>
      <c r="C44" s="11" t="s">
        <v>213</v>
      </c>
      <c r="D44" s="2" t="s">
        <v>63</v>
      </c>
      <c r="E44" s="47">
        <v>28807</v>
      </c>
      <c r="F44" s="53">
        <v>137.62544249999999</v>
      </c>
      <c r="G44" s="5">
        <v>1.1533774E-2</v>
      </c>
    </row>
    <row r="45" spans="1:7" ht="12.75" x14ac:dyDescent="0.2">
      <c r="A45" s="6">
        <v>39</v>
      </c>
      <c r="B45" s="7" t="s">
        <v>273</v>
      </c>
      <c r="C45" s="11" t="s">
        <v>274</v>
      </c>
      <c r="D45" s="2" t="s">
        <v>275</v>
      </c>
      <c r="E45" s="47">
        <v>15770</v>
      </c>
      <c r="F45" s="53">
        <v>131.32467500000001</v>
      </c>
      <c r="G45" s="5">
        <v>1.1005734E-2</v>
      </c>
    </row>
    <row r="46" spans="1:7" ht="12.75" x14ac:dyDescent="0.2">
      <c r="A46" s="6">
        <v>40</v>
      </c>
      <c r="B46" s="7" t="s">
        <v>66</v>
      </c>
      <c r="C46" s="11" t="s">
        <v>67</v>
      </c>
      <c r="D46" s="2" t="s">
        <v>13</v>
      </c>
      <c r="E46" s="47">
        <v>132970</v>
      </c>
      <c r="F46" s="53">
        <v>130.90896499999999</v>
      </c>
      <c r="G46" s="5">
        <v>1.0970896000000001E-2</v>
      </c>
    </row>
    <row r="47" spans="1:7" ht="25.5" x14ac:dyDescent="0.2">
      <c r="A47" s="6">
        <v>41</v>
      </c>
      <c r="B47" s="7" t="s">
        <v>218</v>
      </c>
      <c r="C47" s="11" t="s">
        <v>219</v>
      </c>
      <c r="D47" s="2" t="s">
        <v>177</v>
      </c>
      <c r="E47" s="47">
        <v>120007</v>
      </c>
      <c r="F47" s="53">
        <v>130.447609</v>
      </c>
      <c r="G47" s="5">
        <v>1.0932231000000001E-2</v>
      </c>
    </row>
    <row r="48" spans="1:7" ht="25.5" x14ac:dyDescent="0.2">
      <c r="A48" s="6">
        <v>42</v>
      </c>
      <c r="B48" s="7" t="s">
        <v>97</v>
      </c>
      <c r="C48" s="11" t="s">
        <v>98</v>
      </c>
      <c r="D48" s="2" t="s">
        <v>22</v>
      </c>
      <c r="E48" s="47">
        <v>20354</v>
      </c>
      <c r="F48" s="53">
        <v>127.20232300000001</v>
      </c>
      <c r="G48" s="5">
        <v>1.0660259E-2</v>
      </c>
    </row>
    <row r="49" spans="1:7" ht="12.75" x14ac:dyDescent="0.2">
      <c r="A49" s="6">
        <v>43</v>
      </c>
      <c r="B49" s="7" t="s">
        <v>488</v>
      </c>
      <c r="C49" s="11" t="s">
        <v>489</v>
      </c>
      <c r="D49" s="2" t="s">
        <v>256</v>
      </c>
      <c r="E49" s="47">
        <v>69001</v>
      </c>
      <c r="F49" s="53">
        <v>119.82023649999999</v>
      </c>
      <c r="G49" s="5">
        <v>1.0041599E-2</v>
      </c>
    </row>
    <row r="50" spans="1:7" ht="12.75" x14ac:dyDescent="0.2">
      <c r="A50" s="6">
        <v>44</v>
      </c>
      <c r="B50" s="7" t="s">
        <v>226</v>
      </c>
      <c r="C50" s="11" t="s">
        <v>227</v>
      </c>
      <c r="D50" s="2" t="s">
        <v>187</v>
      </c>
      <c r="E50" s="47">
        <v>37995</v>
      </c>
      <c r="F50" s="53">
        <v>108.83667749999999</v>
      </c>
      <c r="G50" s="5">
        <v>9.1211160000000003E-3</v>
      </c>
    </row>
    <row r="51" spans="1:7" ht="38.25" x14ac:dyDescent="0.2">
      <c r="A51" s="6">
        <v>45</v>
      </c>
      <c r="B51" s="7" t="s">
        <v>266</v>
      </c>
      <c r="C51" s="11" t="s">
        <v>267</v>
      </c>
      <c r="D51" s="2" t="s">
        <v>268</v>
      </c>
      <c r="E51" s="47">
        <v>83954</v>
      </c>
      <c r="F51" s="53">
        <v>102.046087</v>
      </c>
      <c r="G51" s="5">
        <v>8.5520270000000002E-3</v>
      </c>
    </row>
    <row r="52" spans="1:7" ht="25.5" x14ac:dyDescent="0.2">
      <c r="A52" s="6">
        <v>46</v>
      </c>
      <c r="B52" s="7" t="s">
        <v>183</v>
      </c>
      <c r="C52" s="11" t="s">
        <v>184</v>
      </c>
      <c r="D52" s="2" t="s">
        <v>63</v>
      </c>
      <c r="E52" s="47">
        <v>48452</v>
      </c>
      <c r="F52" s="53">
        <v>100.925516</v>
      </c>
      <c r="G52" s="5">
        <v>8.4581169999999994E-3</v>
      </c>
    </row>
    <row r="53" spans="1:7" ht="12.75" x14ac:dyDescent="0.2">
      <c r="A53" s="6">
        <v>47</v>
      </c>
      <c r="B53" s="7" t="s">
        <v>216</v>
      </c>
      <c r="C53" s="11" t="s">
        <v>217</v>
      </c>
      <c r="D53" s="2" t="s">
        <v>164</v>
      </c>
      <c r="E53" s="47">
        <v>39495</v>
      </c>
      <c r="F53" s="53">
        <v>98.026589999999999</v>
      </c>
      <c r="G53" s="5">
        <v>8.2151710000000003E-3</v>
      </c>
    </row>
    <row r="54" spans="1:7" ht="12.75" x14ac:dyDescent="0.2">
      <c r="A54" s="6">
        <v>48</v>
      </c>
      <c r="B54" s="7" t="s">
        <v>89</v>
      </c>
      <c r="C54" s="11" t="s">
        <v>858</v>
      </c>
      <c r="D54" s="2" t="s">
        <v>60</v>
      </c>
      <c r="E54" s="47">
        <v>43175</v>
      </c>
      <c r="F54" s="53">
        <v>97.920900000000003</v>
      </c>
      <c r="G54" s="5">
        <v>8.2063129999999998E-3</v>
      </c>
    </row>
    <row r="55" spans="1:7" ht="12.75" x14ac:dyDescent="0.2">
      <c r="A55" s="6">
        <v>49</v>
      </c>
      <c r="B55" s="7" t="s">
        <v>228</v>
      </c>
      <c r="C55" s="11" t="s">
        <v>229</v>
      </c>
      <c r="D55" s="2" t="s">
        <v>230</v>
      </c>
      <c r="E55" s="47">
        <v>5500</v>
      </c>
      <c r="F55" s="53">
        <v>93.502750000000006</v>
      </c>
      <c r="G55" s="5">
        <v>7.836048E-3</v>
      </c>
    </row>
    <row r="56" spans="1:7" ht="12.75" x14ac:dyDescent="0.2">
      <c r="A56" s="6">
        <v>50</v>
      </c>
      <c r="B56" s="7" t="s">
        <v>188</v>
      </c>
      <c r="C56" s="11" t="s">
        <v>189</v>
      </c>
      <c r="D56" s="2" t="s">
        <v>16</v>
      </c>
      <c r="E56" s="47">
        <v>44625</v>
      </c>
      <c r="F56" s="53">
        <v>91.347375</v>
      </c>
      <c r="G56" s="5">
        <v>7.655416E-3</v>
      </c>
    </row>
    <row r="57" spans="1:7" ht="12.75" x14ac:dyDescent="0.2">
      <c r="A57" s="6">
        <v>51</v>
      </c>
      <c r="B57" s="7" t="s">
        <v>259</v>
      </c>
      <c r="C57" s="11" t="s">
        <v>260</v>
      </c>
      <c r="D57" s="2" t="s">
        <v>187</v>
      </c>
      <c r="E57" s="47">
        <v>67579</v>
      </c>
      <c r="F57" s="53">
        <v>90.995123500000005</v>
      </c>
      <c r="G57" s="5">
        <v>7.6258949999999997E-3</v>
      </c>
    </row>
    <row r="58" spans="1:7" ht="25.5" x14ac:dyDescent="0.2">
      <c r="A58" s="6">
        <v>52</v>
      </c>
      <c r="B58" s="7" t="s">
        <v>263</v>
      </c>
      <c r="C58" s="11" t="s">
        <v>264</v>
      </c>
      <c r="D58" s="2" t="s">
        <v>265</v>
      </c>
      <c r="E58" s="47">
        <v>110867</v>
      </c>
      <c r="F58" s="53">
        <v>90.134871000000004</v>
      </c>
      <c r="G58" s="5">
        <v>7.5538009999999997E-3</v>
      </c>
    </row>
    <row r="59" spans="1:7" ht="25.5" x14ac:dyDescent="0.2">
      <c r="A59" s="6">
        <v>53</v>
      </c>
      <c r="B59" s="7" t="s">
        <v>214</v>
      </c>
      <c r="C59" s="11" t="s">
        <v>215</v>
      </c>
      <c r="D59" s="2" t="s">
        <v>44</v>
      </c>
      <c r="E59" s="47">
        <v>81375</v>
      </c>
      <c r="F59" s="53">
        <v>69.779062499999995</v>
      </c>
      <c r="G59" s="5">
        <v>5.8478719999999996E-3</v>
      </c>
    </row>
    <row r="60" spans="1:7" ht="12.75" x14ac:dyDescent="0.2">
      <c r="A60" s="6">
        <v>54</v>
      </c>
      <c r="B60" s="7" t="s">
        <v>548</v>
      </c>
      <c r="C60" s="11" t="s">
        <v>549</v>
      </c>
      <c r="D60" s="2" t="s">
        <v>211</v>
      </c>
      <c r="E60" s="47">
        <v>28000</v>
      </c>
      <c r="F60" s="53">
        <v>66.808000000000007</v>
      </c>
      <c r="G60" s="5">
        <v>5.5988799999999997E-3</v>
      </c>
    </row>
    <row r="61" spans="1:7" ht="25.5" x14ac:dyDescent="0.2">
      <c r="A61" s="6">
        <v>55</v>
      </c>
      <c r="B61" s="7" t="s">
        <v>278</v>
      </c>
      <c r="C61" s="11" t="s">
        <v>279</v>
      </c>
      <c r="D61" s="2" t="s">
        <v>22</v>
      </c>
      <c r="E61" s="47">
        <v>12589</v>
      </c>
      <c r="F61" s="53">
        <v>65.853059000000002</v>
      </c>
      <c r="G61" s="5">
        <v>5.518851E-3</v>
      </c>
    </row>
    <row r="62" spans="1:7" ht="12.75" x14ac:dyDescent="0.2">
      <c r="A62" s="6">
        <v>56</v>
      </c>
      <c r="B62" s="7" t="s">
        <v>280</v>
      </c>
      <c r="C62" s="11" t="s">
        <v>281</v>
      </c>
      <c r="D62" s="2" t="s">
        <v>164</v>
      </c>
      <c r="E62" s="47">
        <v>15220</v>
      </c>
      <c r="F62" s="53">
        <v>55.476900000000001</v>
      </c>
      <c r="G62" s="5">
        <v>4.649271E-3</v>
      </c>
    </row>
    <row r="63" spans="1:7" ht="12.75" x14ac:dyDescent="0.2">
      <c r="A63" s="6">
        <v>57</v>
      </c>
      <c r="B63" s="7" t="s">
        <v>104</v>
      </c>
      <c r="C63" s="11" t="s">
        <v>105</v>
      </c>
      <c r="D63" s="2" t="s">
        <v>60</v>
      </c>
      <c r="E63" s="47">
        <v>39001</v>
      </c>
      <c r="F63" s="53">
        <v>44.46114</v>
      </c>
      <c r="G63" s="5">
        <v>3.72609E-3</v>
      </c>
    </row>
    <row r="64" spans="1:7" ht="25.5" x14ac:dyDescent="0.2">
      <c r="A64" s="6">
        <v>58</v>
      </c>
      <c r="B64" s="7" t="s">
        <v>233</v>
      </c>
      <c r="C64" s="11" t="s">
        <v>234</v>
      </c>
      <c r="D64" s="2" t="s">
        <v>177</v>
      </c>
      <c r="E64" s="47">
        <v>22595</v>
      </c>
      <c r="F64" s="53">
        <v>41.0212225</v>
      </c>
      <c r="G64" s="5">
        <v>3.4378049999999999E-3</v>
      </c>
    </row>
    <row r="65" spans="1:7" ht="12.75" x14ac:dyDescent="0.2">
      <c r="A65" s="1"/>
      <c r="B65" s="2"/>
      <c r="C65" s="8" t="s">
        <v>108</v>
      </c>
      <c r="D65" s="12"/>
      <c r="E65" s="49"/>
      <c r="F65" s="55">
        <v>11575.011368999998</v>
      </c>
      <c r="G65" s="13">
        <v>0.97005000900000016</v>
      </c>
    </row>
    <row r="66" spans="1:7" ht="12.75" x14ac:dyDescent="0.2">
      <c r="A66" s="6"/>
      <c r="B66" s="7"/>
      <c r="C66" s="14"/>
      <c r="D66" s="15"/>
      <c r="E66" s="47"/>
      <c r="F66" s="53"/>
      <c r="G66" s="5"/>
    </row>
    <row r="67" spans="1:7" ht="12.75" x14ac:dyDescent="0.2">
      <c r="A67" s="1"/>
      <c r="B67" s="2"/>
      <c r="C67" s="8" t="s">
        <v>109</v>
      </c>
      <c r="D67" s="9"/>
      <c r="E67" s="48"/>
      <c r="F67" s="54"/>
      <c r="G67" s="10"/>
    </row>
    <row r="68" spans="1:7" ht="12.75" x14ac:dyDescent="0.2">
      <c r="A68" s="1"/>
      <c r="B68" s="2"/>
      <c r="C68" s="8" t="s">
        <v>108</v>
      </c>
      <c r="D68" s="12"/>
      <c r="E68" s="49"/>
      <c r="F68" s="55">
        <v>0</v>
      </c>
      <c r="G68" s="13">
        <v>0</v>
      </c>
    </row>
    <row r="69" spans="1:7" ht="12.75" x14ac:dyDescent="0.2">
      <c r="A69" s="6"/>
      <c r="B69" s="7"/>
      <c r="C69" s="14"/>
      <c r="D69" s="15"/>
      <c r="E69" s="47"/>
      <c r="F69" s="53"/>
      <c r="G69" s="5"/>
    </row>
    <row r="70" spans="1:7" ht="12.75" x14ac:dyDescent="0.2">
      <c r="A70" s="16"/>
      <c r="B70" s="17"/>
      <c r="C70" s="8" t="s">
        <v>110</v>
      </c>
      <c r="D70" s="9"/>
      <c r="E70" s="48"/>
      <c r="F70" s="54"/>
      <c r="G70" s="10"/>
    </row>
    <row r="71" spans="1:7" ht="12.75" x14ac:dyDescent="0.2">
      <c r="A71" s="18"/>
      <c r="B71" s="19"/>
      <c r="C71" s="8" t="s">
        <v>108</v>
      </c>
      <c r="D71" s="20"/>
      <c r="E71" s="50"/>
      <c r="F71" s="56">
        <v>0</v>
      </c>
      <c r="G71" s="21">
        <v>0</v>
      </c>
    </row>
    <row r="72" spans="1:7" ht="12.75" x14ac:dyDescent="0.2">
      <c r="A72" s="18"/>
      <c r="B72" s="19"/>
      <c r="C72" s="14"/>
      <c r="D72" s="22"/>
      <c r="E72" s="51"/>
      <c r="F72" s="57"/>
      <c r="G72" s="23"/>
    </row>
    <row r="73" spans="1:7" ht="12.75" x14ac:dyDescent="0.2">
      <c r="A73" s="1"/>
      <c r="B73" s="2"/>
      <c r="C73" s="8" t="s">
        <v>112</v>
      </c>
      <c r="D73" s="9"/>
      <c r="E73" s="48"/>
      <c r="F73" s="54"/>
      <c r="G73" s="10"/>
    </row>
    <row r="74" spans="1:7" ht="12.75" x14ac:dyDescent="0.2">
      <c r="A74" s="1"/>
      <c r="B74" s="2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1"/>
      <c r="B75" s="2"/>
      <c r="C75" s="14"/>
      <c r="D75" s="4"/>
      <c r="E75" s="47"/>
      <c r="F75" s="53"/>
      <c r="G75" s="5"/>
    </row>
    <row r="76" spans="1:7" ht="12.75" x14ac:dyDescent="0.2">
      <c r="A76" s="1"/>
      <c r="B76" s="2"/>
      <c r="C76" s="8" t="s">
        <v>113</v>
      </c>
      <c r="D76" s="9"/>
      <c r="E76" s="48"/>
      <c r="F76" s="54"/>
      <c r="G76" s="10"/>
    </row>
    <row r="77" spans="1:7" ht="12.75" x14ac:dyDescent="0.2">
      <c r="A77" s="1"/>
      <c r="B77" s="2"/>
      <c r="C77" s="8" t="s">
        <v>108</v>
      </c>
      <c r="D77" s="12"/>
      <c r="E77" s="49"/>
      <c r="F77" s="55">
        <v>0</v>
      </c>
      <c r="G77" s="13">
        <v>0</v>
      </c>
    </row>
    <row r="78" spans="1:7" ht="12.75" x14ac:dyDescent="0.2">
      <c r="A78" s="1"/>
      <c r="B78" s="2"/>
      <c r="C78" s="14"/>
      <c r="D78" s="4"/>
      <c r="E78" s="47"/>
      <c r="F78" s="53"/>
      <c r="G78" s="5"/>
    </row>
    <row r="79" spans="1:7" ht="12.75" x14ac:dyDescent="0.2">
      <c r="A79" s="1"/>
      <c r="B79" s="2"/>
      <c r="C79" s="8" t="s">
        <v>114</v>
      </c>
      <c r="D79" s="9"/>
      <c r="E79" s="48"/>
      <c r="F79" s="54"/>
      <c r="G79" s="10"/>
    </row>
    <row r="80" spans="1:7" ht="12.75" x14ac:dyDescent="0.2">
      <c r="A80" s="1"/>
      <c r="B80" s="2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1"/>
      <c r="B81" s="2"/>
      <c r="C81" s="14"/>
      <c r="D81" s="4"/>
      <c r="E81" s="47"/>
      <c r="F81" s="53"/>
      <c r="G81" s="5"/>
    </row>
    <row r="82" spans="1:7" ht="25.5" x14ac:dyDescent="0.2">
      <c r="A82" s="6"/>
      <c r="B82" s="7"/>
      <c r="C82" s="24" t="s">
        <v>115</v>
      </c>
      <c r="D82" s="25"/>
      <c r="E82" s="49"/>
      <c r="F82" s="55">
        <v>11575.011368999998</v>
      </c>
      <c r="G82" s="13">
        <v>0.97005000900000016</v>
      </c>
    </row>
    <row r="83" spans="1:7" ht="12.75" x14ac:dyDescent="0.2">
      <c r="A83" s="1"/>
      <c r="B83" s="2"/>
      <c r="C83" s="11"/>
      <c r="D83" s="4"/>
      <c r="E83" s="47"/>
      <c r="F83" s="53"/>
      <c r="G83" s="5"/>
    </row>
    <row r="84" spans="1:7" ht="12.75" x14ac:dyDescent="0.2">
      <c r="A84" s="1"/>
      <c r="B84" s="2"/>
      <c r="C84" s="3" t="s">
        <v>116</v>
      </c>
      <c r="D84" s="4"/>
      <c r="E84" s="47"/>
      <c r="F84" s="53"/>
      <c r="G84" s="5"/>
    </row>
    <row r="85" spans="1:7" ht="25.5" x14ac:dyDescent="0.2">
      <c r="A85" s="1"/>
      <c r="B85" s="2"/>
      <c r="C85" s="8" t="s">
        <v>10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12"/>
      <c r="E86" s="49"/>
      <c r="F86" s="55">
        <v>0</v>
      </c>
      <c r="G86" s="13">
        <v>0</v>
      </c>
    </row>
    <row r="87" spans="1:7" ht="12.75" x14ac:dyDescent="0.2">
      <c r="A87" s="6"/>
      <c r="B87" s="7"/>
      <c r="C87" s="14"/>
      <c r="D87" s="4"/>
      <c r="E87" s="47"/>
      <c r="F87" s="53"/>
      <c r="G87" s="5"/>
    </row>
    <row r="88" spans="1:7" ht="12.75" x14ac:dyDescent="0.2">
      <c r="A88" s="1"/>
      <c r="B88" s="26"/>
      <c r="C88" s="8" t="s">
        <v>117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12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4"/>
      <c r="E90" s="47"/>
      <c r="F90" s="59"/>
      <c r="G90" s="28"/>
    </row>
    <row r="91" spans="1:7" ht="12.75" x14ac:dyDescent="0.2">
      <c r="A91" s="1"/>
      <c r="B91" s="2"/>
      <c r="C91" s="8" t="s">
        <v>118</v>
      </c>
      <c r="D91" s="9"/>
      <c r="E91" s="48"/>
      <c r="F91" s="54"/>
      <c r="G91" s="10"/>
    </row>
    <row r="92" spans="1:7" ht="12.75" x14ac:dyDescent="0.2">
      <c r="A92" s="6"/>
      <c r="B92" s="7"/>
      <c r="C92" s="8" t="s">
        <v>108</v>
      </c>
      <c r="D92" s="12"/>
      <c r="E92" s="49"/>
      <c r="F92" s="55">
        <v>0</v>
      </c>
      <c r="G92" s="13">
        <v>0</v>
      </c>
    </row>
    <row r="93" spans="1:7" ht="12.75" x14ac:dyDescent="0.2">
      <c r="A93" s="1"/>
      <c r="B93" s="2"/>
      <c r="C93" s="14"/>
      <c r="D93" s="4"/>
      <c r="E93" s="47"/>
      <c r="F93" s="53"/>
      <c r="G93" s="5"/>
    </row>
    <row r="94" spans="1:7" ht="25.5" x14ac:dyDescent="0.2">
      <c r="A94" s="1"/>
      <c r="B94" s="26"/>
      <c r="C94" s="8" t="s">
        <v>119</v>
      </c>
      <c r="D94" s="9"/>
      <c r="E94" s="48"/>
      <c r="F94" s="54"/>
      <c r="G94" s="10"/>
    </row>
    <row r="95" spans="1:7" ht="12.75" x14ac:dyDescent="0.2">
      <c r="A95" s="6"/>
      <c r="B95" s="7"/>
      <c r="C95" s="8" t="s">
        <v>108</v>
      </c>
      <c r="D95" s="12"/>
      <c r="E95" s="49"/>
      <c r="F95" s="55">
        <v>0</v>
      </c>
      <c r="G95" s="13">
        <v>0</v>
      </c>
    </row>
    <row r="96" spans="1:7" ht="12.75" x14ac:dyDescent="0.2">
      <c r="A96" s="6"/>
      <c r="B96" s="7"/>
      <c r="C96" s="14"/>
      <c r="D96" s="4"/>
      <c r="E96" s="47"/>
      <c r="F96" s="53"/>
      <c r="G96" s="5"/>
    </row>
    <row r="97" spans="1:7" ht="12.75" x14ac:dyDescent="0.2">
      <c r="A97" s="6"/>
      <c r="B97" s="7"/>
      <c r="C97" s="29" t="s">
        <v>120</v>
      </c>
      <c r="D97" s="25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1"/>
      <c r="D98" s="4"/>
      <c r="E98" s="47"/>
      <c r="F98" s="53"/>
      <c r="G98" s="5"/>
    </row>
    <row r="99" spans="1:7" ht="12.75" x14ac:dyDescent="0.2">
      <c r="A99" s="1"/>
      <c r="B99" s="2"/>
      <c r="C99" s="3" t="s">
        <v>121</v>
      </c>
      <c r="D99" s="4"/>
      <c r="E99" s="47"/>
      <c r="F99" s="53"/>
      <c r="G99" s="5"/>
    </row>
    <row r="100" spans="1:7" ht="12.75" x14ac:dyDescent="0.2">
      <c r="A100" s="6"/>
      <c r="B100" s="7"/>
      <c r="C100" s="8" t="s">
        <v>122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12.75" x14ac:dyDescent="0.2">
      <c r="A103" s="6"/>
      <c r="B103" s="7"/>
      <c r="C103" s="8" t="s">
        <v>123</v>
      </c>
      <c r="D103" s="9"/>
      <c r="E103" s="48"/>
      <c r="F103" s="54"/>
      <c r="G103" s="10"/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0</v>
      </c>
      <c r="G104" s="13">
        <v>0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12.75" x14ac:dyDescent="0.2">
      <c r="A106" s="6"/>
      <c r="B106" s="7"/>
      <c r="C106" s="8" t="s">
        <v>124</v>
      </c>
      <c r="D106" s="9"/>
      <c r="E106" s="48"/>
      <c r="F106" s="54"/>
      <c r="G106" s="10"/>
    </row>
    <row r="107" spans="1:7" ht="12.75" x14ac:dyDescent="0.2">
      <c r="A107" s="6"/>
      <c r="B107" s="7"/>
      <c r="C107" s="8" t="s">
        <v>108</v>
      </c>
      <c r="D107" s="25"/>
      <c r="E107" s="49"/>
      <c r="F107" s="55">
        <v>0</v>
      </c>
      <c r="G107" s="13">
        <v>0</v>
      </c>
    </row>
    <row r="108" spans="1:7" ht="12.75" x14ac:dyDescent="0.2">
      <c r="A108" s="6"/>
      <c r="B108" s="7"/>
      <c r="C108" s="14"/>
      <c r="D108" s="7"/>
      <c r="E108" s="47"/>
      <c r="F108" s="53"/>
      <c r="G108" s="5"/>
    </row>
    <row r="109" spans="1:7" ht="12.75" x14ac:dyDescent="0.2">
      <c r="A109" s="6"/>
      <c r="B109" s="7"/>
      <c r="C109" s="8" t="s">
        <v>125</v>
      </c>
      <c r="D109" s="9"/>
      <c r="E109" s="48"/>
      <c r="F109" s="54"/>
      <c r="G109" s="10"/>
    </row>
    <row r="110" spans="1:7" ht="12.75" x14ac:dyDescent="0.2">
      <c r="A110" s="6">
        <v>1</v>
      </c>
      <c r="B110" s="7"/>
      <c r="C110" s="11" t="s">
        <v>126</v>
      </c>
      <c r="D110" s="15"/>
      <c r="E110" s="47"/>
      <c r="F110" s="53">
        <v>344.76014400000003</v>
      </c>
      <c r="G110" s="5">
        <v>2.8892807999999999E-2</v>
      </c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344.76014400000003</v>
      </c>
      <c r="G111" s="13">
        <v>2.8892807999999999E-2</v>
      </c>
    </row>
    <row r="112" spans="1:7" ht="12.75" x14ac:dyDescent="0.2">
      <c r="A112" s="6"/>
      <c r="B112" s="7"/>
      <c r="C112" s="14"/>
      <c r="D112" s="7"/>
      <c r="E112" s="47"/>
      <c r="F112" s="53"/>
      <c r="G112" s="5"/>
    </row>
    <row r="113" spans="1:7" ht="25.5" x14ac:dyDescent="0.2">
      <c r="A113" s="6"/>
      <c r="B113" s="7"/>
      <c r="C113" s="24" t="s">
        <v>127</v>
      </c>
      <c r="D113" s="25"/>
      <c r="E113" s="49"/>
      <c r="F113" s="55">
        <v>344.76014400000003</v>
      </c>
      <c r="G113" s="13">
        <v>2.8892807999999999E-2</v>
      </c>
    </row>
    <row r="114" spans="1:7" ht="12.75" x14ac:dyDescent="0.2">
      <c r="A114" s="6"/>
      <c r="B114" s="7"/>
      <c r="C114" s="30"/>
      <c r="D114" s="7"/>
      <c r="E114" s="47"/>
      <c r="F114" s="53"/>
      <c r="G114" s="5"/>
    </row>
    <row r="115" spans="1:7" ht="12.75" x14ac:dyDescent="0.2">
      <c r="A115" s="1"/>
      <c r="B115" s="2"/>
      <c r="C115" s="3" t="s">
        <v>128</v>
      </c>
      <c r="D115" s="4"/>
      <c r="E115" s="47"/>
      <c r="F115" s="53"/>
      <c r="G115" s="5"/>
    </row>
    <row r="116" spans="1:7" ht="25.5" x14ac:dyDescent="0.2">
      <c r="A116" s="6"/>
      <c r="B116" s="7"/>
      <c r="C116" s="8" t="s">
        <v>129</v>
      </c>
      <c r="D116" s="9"/>
      <c r="E116" s="48"/>
      <c r="F116" s="54"/>
      <c r="G116" s="10"/>
    </row>
    <row r="117" spans="1:7" ht="12.75" x14ac:dyDescent="0.2">
      <c r="A117" s="6"/>
      <c r="B117" s="7"/>
      <c r="C117" s="8" t="s">
        <v>108</v>
      </c>
      <c r="D117" s="25"/>
      <c r="E117" s="49"/>
      <c r="F117" s="55">
        <v>0</v>
      </c>
      <c r="G117" s="13">
        <v>0</v>
      </c>
    </row>
    <row r="118" spans="1:7" ht="12.75" x14ac:dyDescent="0.2">
      <c r="A118" s="6"/>
      <c r="B118" s="7"/>
      <c r="C118" s="14"/>
      <c r="D118" s="7"/>
      <c r="E118" s="47"/>
      <c r="F118" s="53"/>
      <c r="G118" s="5"/>
    </row>
    <row r="119" spans="1:7" ht="12.75" x14ac:dyDescent="0.2">
      <c r="A119" s="1"/>
      <c r="B119" s="2"/>
      <c r="C119" s="3" t="s">
        <v>132</v>
      </c>
      <c r="D119" s="4"/>
      <c r="E119" s="47"/>
      <c r="F119" s="53"/>
      <c r="G119" s="5"/>
    </row>
    <row r="120" spans="1:7" ht="25.5" x14ac:dyDescent="0.2">
      <c r="A120" s="6"/>
      <c r="B120" s="7"/>
      <c r="C120" s="8" t="s">
        <v>133</v>
      </c>
      <c r="D120" s="9"/>
      <c r="E120" s="48"/>
      <c r="F120" s="54"/>
      <c r="G120" s="10"/>
    </row>
    <row r="121" spans="1:7" ht="12.75" x14ac:dyDescent="0.2">
      <c r="A121" s="6"/>
      <c r="B121" s="7"/>
      <c r="C121" s="8" t="s">
        <v>108</v>
      </c>
      <c r="D121" s="25"/>
      <c r="E121" s="49"/>
      <c r="F121" s="55">
        <v>0</v>
      </c>
      <c r="G121" s="13">
        <v>0</v>
      </c>
    </row>
    <row r="122" spans="1:7" ht="12.75" x14ac:dyDescent="0.2">
      <c r="A122" s="6"/>
      <c r="B122" s="7"/>
      <c r="C122" s="14"/>
      <c r="D122" s="7"/>
      <c r="E122" s="47"/>
      <c r="F122" s="53"/>
      <c r="G122" s="5"/>
    </row>
    <row r="123" spans="1:7" ht="25.5" x14ac:dyDescent="0.2">
      <c r="A123" s="6"/>
      <c r="B123" s="7"/>
      <c r="C123" s="8" t="s">
        <v>134</v>
      </c>
      <c r="D123" s="9"/>
      <c r="E123" s="48"/>
      <c r="F123" s="54"/>
      <c r="G123" s="10"/>
    </row>
    <row r="124" spans="1:7" ht="12.75" x14ac:dyDescent="0.2">
      <c r="A124" s="6"/>
      <c r="B124" s="7"/>
      <c r="C124" s="8" t="s">
        <v>108</v>
      </c>
      <c r="D124" s="25"/>
      <c r="E124" s="49"/>
      <c r="F124" s="55">
        <v>0</v>
      </c>
      <c r="G124" s="13">
        <v>0</v>
      </c>
    </row>
    <row r="125" spans="1:7" ht="12.75" x14ac:dyDescent="0.2">
      <c r="A125" s="6"/>
      <c r="B125" s="7"/>
      <c r="C125" s="14"/>
      <c r="D125" s="7"/>
      <c r="E125" s="47"/>
      <c r="F125" s="59"/>
      <c r="G125" s="28"/>
    </row>
    <row r="126" spans="1:7" ht="25.5" x14ac:dyDescent="0.2">
      <c r="A126" s="6"/>
      <c r="B126" s="7"/>
      <c r="C126" s="30" t="s">
        <v>136</v>
      </c>
      <c r="D126" s="7"/>
      <c r="E126" s="47"/>
      <c r="F126" s="59">
        <v>12.614761420000001</v>
      </c>
      <c r="G126" s="28">
        <v>1.057187E-3</v>
      </c>
    </row>
    <row r="127" spans="1:7" ht="12.75" x14ac:dyDescent="0.2">
      <c r="A127" s="6"/>
      <c r="B127" s="7"/>
      <c r="C127" s="31" t="s">
        <v>137</v>
      </c>
      <c r="D127" s="12"/>
      <c r="E127" s="49"/>
      <c r="F127" s="55">
        <v>11932.38627442</v>
      </c>
      <c r="G127" s="13">
        <v>1.0000000040000001</v>
      </c>
    </row>
    <row r="129" spans="2:6" ht="12.75" x14ac:dyDescent="0.2">
      <c r="B129" s="362"/>
      <c r="C129" s="362"/>
      <c r="D129" s="362"/>
      <c r="E129" s="362"/>
      <c r="F129" s="362"/>
    </row>
    <row r="130" spans="2:6" ht="12.75" x14ac:dyDescent="0.2">
      <c r="B130" s="362"/>
      <c r="C130" s="362"/>
      <c r="D130" s="362"/>
      <c r="E130" s="362"/>
      <c r="F130" s="362"/>
    </row>
    <row r="132" spans="2:6" ht="12.75" x14ac:dyDescent="0.2">
      <c r="B132" s="37" t="s">
        <v>139</v>
      </c>
      <c r="C132" s="38"/>
      <c r="D132" s="39"/>
    </row>
    <row r="133" spans="2:6" ht="12.75" x14ac:dyDescent="0.2">
      <c r="B133" s="40" t="s">
        <v>140</v>
      </c>
      <c r="C133" s="41"/>
      <c r="D133" s="65" t="s">
        <v>141</v>
      </c>
    </row>
    <row r="134" spans="2:6" ht="12.75" x14ac:dyDescent="0.2">
      <c r="B134" s="40" t="s">
        <v>142</v>
      </c>
      <c r="C134" s="41"/>
      <c r="D134" s="65" t="s">
        <v>141</v>
      </c>
    </row>
    <row r="135" spans="2:6" ht="12.75" x14ac:dyDescent="0.2">
      <c r="B135" s="42" t="s">
        <v>143</v>
      </c>
      <c r="C135" s="41"/>
      <c r="D135" s="43"/>
    </row>
    <row r="136" spans="2:6" ht="25.5" customHeight="1" x14ac:dyDescent="0.2">
      <c r="B136" s="43"/>
      <c r="C136" s="33" t="s">
        <v>144</v>
      </c>
      <c r="D136" s="34" t="s">
        <v>145</v>
      </c>
    </row>
    <row r="137" spans="2:6" ht="12.75" customHeight="1" x14ac:dyDescent="0.2">
      <c r="B137" s="60" t="s">
        <v>146</v>
      </c>
      <c r="C137" s="61" t="s">
        <v>147</v>
      </c>
      <c r="D137" s="61" t="s">
        <v>148</v>
      </c>
    </row>
    <row r="138" spans="2:6" ht="12.75" x14ac:dyDescent="0.2">
      <c r="B138" s="43" t="s">
        <v>149</v>
      </c>
      <c r="C138" s="44">
        <v>9.9414999999999996</v>
      </c>
      <c r="D138" s="44">
        <v>11.1569</v>
      </c>
    </row>
    <row r="139" spans="2:6" ht="12.75" x14ac:dyDescent="0.2">
      <c r="B139" s="43" t="s">
        <v>150</v>
      </c>
      <c r="C139" s="44">
        <v>9.1568000000000005</v>
      </c>
      <c r="D139" s="44">
        <v>10.276300000000001</v>
      </c>
    </row>
    <row r="140" spans="2:6" ht="12.75" x14ac:dyDescent="0.2">
      <c r="B140" s="43" t="s">
        <v>151</v>
      </c>
      <c r="C140" s="44">
        <v>9.7651000000000003</v>
      </c>
      <c r="D140" s="44">
        <v>10.949199999999999</v>
      </c>
    </row>
    <row r="141" spans="2:6" ht="12.75" x14ac:dyDescent="0.2">
      <c r="B141" s="43" t="s">
        <v>152</v>
      </c>
      <c r="C141" s="44">
        <v>8.9850999999999992</v>
      </c>
      <c r="D141" s="44">
        <v>10.0747</v>
      </c>
    </row>
    <row r="143" spans="2:6" ht="12.75" x14ac:dyDescent="0.2">
      <c r="B143" s="62" t="s">
        <v>153</v>
      </c>
      <c r="C143" s="45"/>
      <c r="D143" s="63" t="s">
        <v>141</v>
      </c>
    </row>
    <row r="144" spans="2:6" ht="24.75" customHeight="1" x14ac:dyDescent="0.2">
      <c r="B144" s="64"/>
      <c r="C144" s="64"/>
    </row>
    <row r="145" spans="2:4" ht="15" x14ac:dyDescent="0.25">
      <c r="B145" s="66"/>
      <c r="C145" s="68"/>
      <c r="D145"/>
    </row>
    <row r="147" spans="2:4" ht="12.75" x14ac:dyDescent="0.2">
      <c r="B147" s="42" t="s">
        <v>155</v>
      </c>
      <c r="C147" s="41"/>
      <c r="D147" s="67" t="s">
        <v>141</v>
      </c>
    </row>
    <row r="148" spans="2:4" ht="12.75" x14ac:dyDescent="0.2">
      <c r="B148" s="42" t="s">
        <v>156</v>
      </c>
      <c r="C148" s="41"/>
      <c r="D148" s="67" t="s">
        <v>141</v>
      </c>
    </row>
    <row r="149" spans="2:4" ht="12.75" x14ac:dyDescent="0.2">
      <c r="B149" s="42" t="s">
        <v>157</v>
      </c>
      <c r="C149" s="41"/>
      <c r="D149" s="46">
        <v>0.12423395334044426</v>
      </c>
    </row>
    <row r="150" spans="2:4" ht="12.75" x14ac:dyDescent="0.2">
      <c r="B150" s="42" t="s">
        <v>158</v>
      </c>
      <c r="C150" s="41"/>
      <c r="D150" s="46" t="s">
        <v>141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550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135523</v>
      </c>
      <c r="F7" s="53">
        <v>210.19617299999999</v>
      </c>
      <c r="G7" s="5">
        <v>4.2207570999999999E-2</v>
      </c>
    </row>
    <row r="8" spans="1:7" ht="25.5" x14ac:dyDescent="0.2">
      <c r="A8" s="6">
        <v>2</v>
      </c>
      <c r="B8" s="7" t="s">
        <v>162</v>
      </c>
      <c r="C8" s="11" t="s">
        <v>163</v>
      </c>
      <c r="D8" s="2" t="s">
        <v>164</v>
      </c>
      <c r="E8" s="47">
        <v>27574</v>
      </c>
      <c r="F8" s="53">
        <v>195.11362399999999</v>
      </c>
      <c r="G8" s="5">
        <v>3.9178982000000001E-2</v>
      </c>
    </row>
    <row r="9" spans="1:7" ht="25.5" x14ac:dyDescent="0.2">
      <c r="A9" s="6">
        <v>3</v>
      </c>
      <c r="B9" s="7" t="s">
        <v>20</v>
      </c>
      <c r="C9" s="11" t="s">
        <v>21</v>
      </c>
      <c r="D9" s="2" t="s">
        <v>22</v>
      </c>
      <c r="E9" s="47">
        <v>31152</v>
      </c>
      <c r="F9" s="53">
        <v>185.63476800000001</v>
      </c>
      <c r="G9" s="5">
        <v>3.7275620000000002E-2</v>
      </c>
    </row>
    <row r="10" spans="1:7" ht="25.5" x14ac:dyDescent="0.2">
      <c r="A10" s="6">
        <v>4</v>
      </c>
      <c r="B10" s="7" t="s">
        <v>64</v>
      </c>
      <c r="C10" s="11" t="s">
        <v>65</v>
      </c>
      <c r="D10" s="2" t="s">
        <v>19</v>
      </c>
      <c r="E10" s="47">
        <v>117781</v>
      </c>
      <c r="F10" s="53">
        <v>149.464089</v>
      </c>
      <c r="G10" s="5">
        <v>3.0012515999999999E-2</v>
      </c>
    </row>
    <row r="11" spans="1:7" ht="25.5" x14ac:dyDescent="0.2">
      <c r="A11" s="6">
        <v>5</v>
      </c>
      <c r="B11" s="7" t="s">
        <v>26</v>
      </c>
      <c r="C11" s="11" t="s">
        <v>27</v>
      </c>
      <c r="D11" s="2" t="s">
        <v>28</v>
      </c>
      <c r="E11" s="47">
        <v>29675</v>
      </c>
      <c r="F11" s="53">
        <v>139.69506250000001</v>
      </c>
      <c r="G11" s="5">
        <v>2.8050888E-2</v>
      </c>
    </row>
    <row r="12" spans="1:7" ht="25.5" x14ac:dyDescent="0.2">
      <c r="A12" s="6">
        <v>6</v>
      </c>
      <c r="B12" s="7" t="s">
        <v>170</v>
      </c>
      <c r="C12" s="11" t="s">
        <v>171</v>
      </c>
      <c r="D12" s="2" t="s">
        <v>22</v>
      </c>
      <c r="E12" s="47">
        <v>24826</v>
      </c>
      <c r="F12" s="53">
        <v>135.12791799999999</v>
      </c>
      <c r="G12" s="5">
        <v>2.7133800999999999E-2</v>
      </c>
    </row>
    <row r="13" spans="1:7" ht="38.25" x14ac:dyDescent="0.2">
      <c r="A13" s="6">
        <v>7</v>
      </c>
      <c r="B13" s="7" t="s">
        <v>80</v>
      </c>
      <c r="C13" s="11" t="s">
        <v>81</v>
      </c>
      <c r="D13" s="2" t="s">
        <v>82</v>
      </c>
      <c r="E13" s="47">
        <v>136511</v>
      </c>
      <c r="F13" s="53">
        <v>135.009379</v>
      </c>
      <c r="G13" s="5">
        <v>2.7109998E-2</v>
      </c>
    </row>
    <row r="14" spans="1:7" ht="12.75" x14ac:dyDescent="0.2">
      <c r="A14" s="6">
        <v>8</v>
      </c>
      <c r="B14" s="7" t="s">
        <v>185</v>
      </c>
      <c r="C14" s="11" t="s">
        <v>186</v>
      </c>
      <c r="D14" s="2" t="s">
        <v>187</v>
      </c>
      <c r="E14" s="47">
        <v>61568</v>
      </c>
      <c r="F14" s="53">
        <v>134.033536</v>
      </c>
      <c r="G14" s="5">
        <v>2.6914047999999999E-2</v>
      </c>
    </row>
    <row r="15" spans="1:7" ht="25.5" x14ac:dyDescent="0.2">
      <c r="A15" s="6">
        <v>9</v>
      </c>
      <c r="B15" s="7" t="s">
        <v>34</v>
      </c>
      <c r="C15" s="11" t="s">
        <v>35</v>
      </c>
      <c r="D15" s="2" t="s">
        <v>19</v>
      </c>
      <c r="E15" s="47">
        <v>115625</v>
      </c>
      <c r="F15" s="53">
        <v>130.48281249999999</v>
      </c>
      <c r="G15" s="5">
        <v>2.6201060000000002E-2</v>
      </c>
    </row>
    <row r="16" spans="1:7" ht="12.75" x14ac:dyDescent="0.2">
      <c r="A16" s="6">
        <v>10</v>
      </c>
      <c r="B16" s="7" t="s">
        <v>247</v>
      </c>
      <c r="C16" s="11" t="s">
        <v>248</v>
      </c>
      <c r="D16" s="2" t="s">
        <v>249</v>
      </c>
      <c r="E16" s="47">
        <v>78849</v>
      </c>
      <c r="F16" s="53">
        <v>129.23351099999999</v>
      </c>
      <c r="G16" s="5">
        <v>2.5950199E-2</v>
      </c>
    </row>
    <row r="17" spans="1:7" ht="25.5" x14ac:dyDescent="0.2">
      <c r="A17" s="6">
        <v>11</v>
      </c>
      <c r="B17" s="7" t="s">
        <v>202</v>
      </c>
      <c r="C17" s="11" t="s">
        <v>859</v>
      </c>
      <c r="D17" s="2" t="s">
        <v>63</v>
      </c>
      <c r="E17" s="47">
        <v>6223</v>
      </c>
      <c r="F17" s="53">
        <v>128.312037</v>
      </c>
      <c r="G17" s="5">
        <v>2.5765165999999999E-2</v>
      </c>
    </row>
    <row r="18" spans="1:7" ht="12.75" x14ac:dyDescent="0.2">
      <c r="A18" s="6">
        <v>12</v>
      </c>
      <c r="B18" s="7" t="s">
        <v>172</v>
      </c>
      <c r="C18" s="11" t="s">
        <v>173</v>
      </c>
      <c r="D18" s="2" t="s">
        <v>174</v>
      </c>
      <c r="E18" s="47">
        <v>34710</v>
      </c>
      <c r="F18" s="53">
        <v>120.72138</v>
      </c>
      <c r="G18" s="5">
        <v>2.4240956000000001E-2</v>
      </c>
    </row>
    <row r="19" spans="1:7" ht="12.75" x14ac:dyDescent="0.2">
      <c r="A19" s="6">
        <v>13</v>
      </c>
      <c r="B19" s="7" t="s">
        <v>165</v>
      </c>
      <c r="C19" s="11" t="s">
        <v>166</v>
      </c>
      <c r="D19" s="2" t="s">
        <v>13</v>
      </c>
      <c r="E19" s="47">
        <v>65357</v>
      </c>
      <c r="F19" s="53">
        <v>118.65563349999999</v>
      </c>
      <c r="G19" s="5">
        <v>2.3826152E-2</v>
      </c>
    </row>
    <row r="20" spans="1:7" ht="25.5" x14ac:dyDescent="0.2">
      <c r="A20" s="6">
        <v>14</v>
      </c>
      <c r="B20" s="7" t="s">
        <v>36</v>
      </c>
      <c r="C20" s="11" t="s">
        <v>37</v>
      </c>
      <c r="D20" s="2" t="s">
        <v>25</v>
      </c>
      <c r="E20" s="47">
        <v>18720</v>
      </c>
      <c r="F20" s="53">
        <v>113.256</v>
      </c>
      <c r="G20" s="5">
        <v>2.2741900999999998E-2</v>
      </c>
    </row>
    <row r="21" spans="1:7" ht="25.5" x14ac:dyDescent="0.2">
      <c r="A21" s="6">
        <v>15</v>
      </c>
      <c r="B21" s="7" t="s">
        <v>54</v>
      </c>
      <c r="C21" s="11" t="s">
        <v>55</v>
      </c>
      <c r="D21" s="2" t="s">
        <v>22</v>
      </c>
      <c r="E21" s="47">
        <v>52586</v>
      </c>
      <c r="F21" s="53">
        <v>99.965986000000001</v>
      </c>
      <c r="G21" s="5">
        <v>2.0073255000000002E-2</v>
      </c>
    </row>
    <row r="22" spans="1:7" ht="12.75" x14ac:dyDescent="0.2">
      <c r="A22" s="6">
        <v>16</v>
      </c>
      <c r="B22" s="7" t="s">
        <v>209</v>
      </c>
      <c r="C22" s="11" t="s">
        <v>210</v>
      </c>
      <c r="D22" s="2" t="s">
        <v>211</v>
      </c>
      <c r="E22" s="47">
        <v>15363</v>
      </c>
      <c r="F22" s="53">
        <v>99.775003499999997</v>
      </c>
      <c r="G22" s="5">
        <v>2.0034906000000002E-2</v>
      </c>
    </row>
    <row r="23" spans="1:7" ht="12.75" x14ac:dyDescent="0.2">
      <c r="A23" s="6">
        <v>17</v>
      </c>
      <c r="B23" s="7" t="s">
        <v>273</v>
      </c>
      <c r="C23" s="11" t="s">
        <v>274</v>
      </c>
      <c r="D23" s="2" t="s">
        <v>275</v>
      </c>
      <c r="E23" s="47">
        <v>11787</v>
      </c>
      <c r="F23" s="53">
        <v>98.156242500000005</v>
      </c>
      <c r="G23" s="5">
        <v>1.9709857000000001E-2</v>
      </c>
    </row>
    <row r="24" spans="1:7" ht="12.75" x14ac:dyDescent="0.2">
      <c r="A24" s="6">
        <v>18</v>
      </c>
      <c r="B24" s="7" t="s">
        <v>178</v>
      </c>
      <c r="C24" s="11" t="s">
        <v>179</v>
      </c>
      <c r="D24" s="2" t="s">
        <v>13</v>
      </c>
      <c r="E24" s="47">
        <v>89778</v>
      </c>
      <c r="F24" s="53">
        <v>97.229574</v>
      </c>
      <c r="G24" s="5">
        <v>1.9523781E-2</v>
      </c>
    </row>
    <row r="25" spans="1:7" ht="25.5" x14ac:dyDescent="0.2">
      <c r="A25" s="6">
        <v>19</v>
      </c>
      <c r="B25" s="7" t="s">
        <v>92</v>
      </c>
      <c r="C25" s="11" t="s">
        <v>93</v>
      </c>
      <c r="D25" s="2" t="s">
        <v>94</v>
      </c>
      <c r="E25" s="47">
        <v>28994</v>
      </c>
      <c r="F25" s="53">
        <v>95.419253999999995</v>
      </c>
      <c r="G25" s="5">
        <v>1.9160268000000001E-2</v>
      </c>
    </row>
    <row r="26" spans="1:7" ht="25.5" x14ac:dyDescent="0.2">
      <c r="A26" s="6">
        <v>20</v>
      </c>
      <c r="B26" s="7" t="s">
        <v>203</v>
      </c>
      <c r="C26" s="11" t="s">
        <v>204</v>
      </c>
      <c r="D26" s="2" t="s">
        <v>177</v>
      </c>
      <c r="E26" s="47">
        <v>28776</v>
      </c>
      <c r="F26" s="53">
        <v>94.788144000000003</v>
      </c>
      <c r="G26" s="5">
        <v>1.9033540000000002E-2</v>
      </c>
    </row>
    <row r="27" spans="1:7" ht="12.75" x14ac:dyDescent="0.2">
      <c r="A27" s="6">
        <v>21</v>
      </c>
      <c r="B27" s="7" t="s">
        <v>271</v>
      </c>
      <c r="C27" s="11" t="s">
        <v>272</v>
      </c>
      <c r="D27" s="2" t="s">
        <v>13</v>
      </c>
      <c r="E27" s="47">
        <v>44231</v>
      </c>
      <c r="F27" s="53">
        <v>94.234145499999997</v>
      </c>
      <c r="G27" s="5">
        <v>1.8922297000000001E-2</v>
      </c>
    </row>
    <row r="28" spans="1:7" ht="51" x14ac:dyDescent="0.2">
      <c r="A28" s="6">
        <v>22</v>
      </c>
      <c r="B28" s="7" t="s">
        <v>252</v>
      </c>
      <c r="C28" s="11" t="s">
        <v>253</v>
      </c>
      <c r="D28" s="2" t="s">
        <v>244</v>
      </c>
      <c r="E28" s="47">
        <v>38990</v>
      </c>
      <c r="F28" s="53">
        <v>92.854685000000003</v>
      </c>
      <c r="G28" s="5">
        <v>1.86453E-2</v>
      </c>
    </row>
    <row r="29" spans="1:7" ht="12.75" x14ac:dyDescent="0.2">
      <c r="A29" s="6">
        <v>23</v>
      </c>
      <c r="B29" s="7" t="s">
        <v>222</v>
      </c>
      <c r="C29" s="11" t="s">
        <v>223</v>
      </c>
      <c r="D29" s="2" t="s">
        <v>79</v>
      </c>
      <c r="E29" s="47">
        <v>88653</v>
      </c>
      <c r="F29" s="53">
        <v>90.9136515</v>
      </c>
      <c r="G29" s="5">
        <v>1.8255539000000001E-2</v>
      </c>
    </row>
    <row r="30" spans="1:7" ht="51" x14ac:dyDescent="0.2">
      <c r="A30" s="6">
        <v>24</v>
      </c>
      <c r="B30" s="7" t="s">
        <v>242</v>
      </c>
      <c r="C30" s="11" t="s">
        <v>243</v>
      </c>
      <c r="D30" s="2" t="s">
        <v>244</v>
      </c>
      <c r="E30" s="47">
        <v>36912</v>
      </c>
      <c r="F30" s="53">
        <v>88.385784000000001</v>
      </c>
      <c r="G30" s="5">
        <v>1.7747941E-2</v>
      </c>
    </row>
    <row r="31" spans="1:7" ht="25.5" x14ac:dyDescent="0.2">
      <c r="A31" s="6">
        <v>25</v>
      </c>
      <c r="B31" s="7" t="s">
        <v>192</v>
      </c>
      <c r="C31" s="11" t="s">
        <v>193</v>
      </c>
      <c r="D31" s="2" t="s">
        <v>25</v>
      </c>
      <c r="E31" s="47">
        <v>8188</v>
      </c>
      <c r="F31" s="53">
        <v>87.758983999999998</v>
      </c>
      <c r="G31" s="5">
        <v>1.7622078999999999E-2</v>
      </c>
    </row>
    <row r="32" spans="1:7" ht="12.75" x14ac:dyDescent="0.2">
      <c r="A32" s="6">
        <v>26</v>
      </c>
      <c r="B32" s="7" t="s">
        <v>58</v>
      </c>
      <c r="C32" s="11" t="s">
        <v>59</v>
      </c>
      <c r="D32" s="2" t="s">
        <v>60</v>
      </c>
      <c r="E32" s="47">
        <v>33804</v>
      </c>
      <c r="F32" s="53">
        <v>84.712823999999998</v>
      </c>
      <c r="G32" s="5">
        <v>1.7010407000000002E-2</v>
      </c>
    </row>
    <row r="33" spans="1:7" ht="12.75" x14ac:dyDescent="0.2">
      <c r="A33" s="6">
        <v>27</v>
      </c>
      <c r="B33" s="7" t="s">
        <v>231</v>
      </c>
      <c r="C33" s="11" t="s">
        <v>232</v>
      </c>
      <c r="D33" s="2" t="s">
        <v>60</v>
      </c>
      <c r="E33" s="47">
        <v>34131</v>
      </c>
      <c r="F33" s="53">
        <v>84.013456500000004</v>
      </c>
      <c r="G33" s="5">
        <v>1.6869973999999999E-2</v>
      </c>
    </row>
    <row r="34" spans="1:7" ht="12.75" x14ac:dyDescent="0.2">
      <c r="A34" s="6">
        <v>28</v>
      </c>
      <c r="B34" s="7" t="s">
        <v>245</v>
      </c>
      <c r="C34" s="11" t="s">
        <v>246</v>
      </c>
      <c r="D34" s="2" t="s">
        <v>211</v>
      </c>
      <c r="E34" s="47">
        <v>8722</v>
      </c>
      <c r="F34" s="53">
        <v>84.001581999999999</v>
      </c>
      <c r="G34" s="5">
        <v>1.6867588999999999E-2</v>
      </c>
    </row>
    <row r="35" spans="1:7" ht="12.75" x14ac:dyDescent="0.2">
      <c r="A35" s="6">
        <v>29</v>
      </c>
      <c r="B35" s="7" t="s">
        <v>66</v>
      </c>
      <c r="C35" s="11" t="s">
        <v>67</v>
      </c>
      <c r="D35" s="2" t="s">
        <v>13</v>
      </c>
      <c r="E35" s="47">
        <v>84304</v>
      </c>
      <c r="F35" s="53">
        <v>82.997287999999998</v>
      </c>
      <c r="G35" s="5">
        <v>1.6665926000000001E-2</v>
      </c>
    </row>
    <row r="36" spans="1:7" ht="25.5" x14ac:dyDescent="0.2">
      <c r="A36" s="6">
        <v>30</v>
      </c>
      <c r="B36" s="7" t="s">
        <v>261</v>
      </c>
      <c r="C36" s="11" t="s">
        <v>262</v>
      </c>
      <c r="D36" s="2" t="s">
        <v>25</v>
      </c>
      <c r="E36" s="47">
        <v>73828</v>
      </c>
      <c r="F36" s="53">
        <v>79.586584000000002</v>
      </c>
      <c r="G36" s="5">
        <v>1.5981054000000001E-2</v>
      </c>
    </row>
    <row r="37" spans="1:7" ht="12.75" x14ac:dyDescent="0.2">
      <c r="A37" s="6">
        <v>31</v>
      </c>
      <c r="B37" s="7" t="s">
        <v>205</v>
      </c>
      <c r="C37" s="11" t="s">
        <v>206</v>
      </c>
      <c r="D37" s="2" t="s">
        <v>28</v>
      </c>
      <c r="E37" s="47">
        <v>107902</v>
      </c>
      <c r="F37" s="53">
        <v>79.254019</v>
      </c>
      <c r="G37" s="5">
        <v>1.5914274999999999E-2</v>
      </c>
    </row>
    <row r="38" spans="1:7" ht="12.75" x14ac:dyDescent="0.2">
      <c r="A38" s="6">
        <v>32</v>
      </c>
      <c r="B38" s="7" t="s">
        <v>196</v>
      </c>
      <c r="C38" s="11" t="s">
        <v>197</v>
      </c>
      <c r="D38" s="2" t="s">
        <v>174</v>
      </c>
      <c r="E38" s="47">
        <v>6320</v>
      </c>
      <c r="F38" s="53">
        <v>75.287000000000006</v>
      </c>
      <c r="G38" s="5">
        <v>1.5117693999999999E-2</v>
      </c>
    </row>
    <row r="39" spans="1:7" ht="25.5" x14ac:dyDescent="0.2">
      <c r="A39" s="6">
        <v>33</v>
      </c>
      <c r="B39" s="7" t="s">
        <v>200</v>
      </c>
      <c r="C39" s="11" t="s">
        <v>201</v>
      </c>
      <c r="D39" s="2" t="s">
        <v>169</v>
      </c>
      <c r="E39" s="47">
        <v>13982</v>
      </c>
      <c r="F39" s="53">
        <v>74.649897999999993</v>
      </c>
      <c r="G39" s="5">
        <v>1.4989763E-2</v>
      </c>
    </row>
    <row r="40" spans="1:7" ht="12.75" x14ac:dyDescent="0.2">
      <c r="A40" s="6">
        <v>34</v>
      </c>
      <c r="B40" s="7" t="s">
        <v>259</v>
      </c>
      <c r="C40" s="11" t="s">
        <v>260</v>
      </c>
      <c r="D40" s="2" t="s">
        <v>187</v>
      </c>
      <c r="E40" s="47">
        <v>54056</v>
      </c>
      <c r="F40" s="53">
        <v>72.786404000000005</v>
      </c>
      <c r="G40" s="5">
        <v>1.4615572E-2</v>
      </c>
    </row>
    <row r="41" spans="1:7" ht="25.5" x14ac:dyDescent="0.2">
      <c r="A41" s="6">
        <v>35</v>
      </c>
      <c r="B41" s="7" t="s">
        <v>167</v>
      </c>
      <c r="C41" s="11" t="s">
        <v>168</v>
      </c>
      <c r="D41" s="2" t="s">
        <v>169</v>
      </c>
      <c r="E41" s="47">
        <v>31955</v>
      </c>
      <c r="F41" s="53">
        <v>70.301000000000002</v>
      </c>
      <c r="G41" s="5">
        <v>1.4116501E-2</v>
      </c>
    </row>
    <row r="42" spans="1:7" ht="12.75" x14ac:dyDescent="0.2">
      <c r="A42" s="6">
        <v>36</v>
      </c>
      <c r="B42" s="7" t="s">
        <v>250</v>
      </c>
      <c r="C42" s="11" t="s">
        <v>251</v>
      </c>
      <c r="D42" s="2" t="s">
        <v>182</v>
      </c>
      <c r="E42" s="47">
        <v>20011</v>
      </c>
      <c r="F42" s="53">
        <v>65.606063500000005</v>
      </c>
      <c r="G42" s="5">
        <v>1.3173753E-2</v>
      </c>
    </row>
    <row r="43" spans="1:7" ht="25.5" x14ac:dyDescent="0.2">
      <c r="A43" s="6">
        <v>37</v>
      </c>
      <c r="B43" s="7" t="s">
        <v>29</v>
      </c>
      <c r="C43" s="11" t="s">
        <v>30</v>
      </c>
      <c r="D43" s="2" t="s">
        <v>22</v>
      </c>
      <c r="E43" s="47">
        <v>11000</v>
      </c>
      <c r="F43" s="53">
        <v>64.597499999999997</v>
      </c>
      <c r="G43" s="5">
        <v>1.2971233E-2</v>
      </c>
    </row>
    <row r="44" spans="1:7" ht="12.75" x14ac:dyDescent="0.2">
      <c r="A44" s="6">
        <v>38</v>
      </c>
      <c r="B44" s="7" t="s">
        <v>239</v>
      </c>
      <c r="C44" s="11" t="s">
        <v>240</v>
      </c>
      <c r="D44" s="2" t="s">
        <v>241</v>
      </c>
      <c r="E44" s="47">
        <v>23462</v>
      </c>
      <c r="F44" s="53">
        <v>62.678733000000001</v>
      </c>
      <c r="G44" s="5">
        <v>1.2585943E-2</v>
      </c>
    </row>
    <row r="45" spans="1:7" ht="25.5" x14ac:dyDescent="0.2">
      <c r="A45" s="6">
        <v>39</v>
      </c>
      <c r="B45" s="7" t="s">
        <v>106</v>
      </c>
      <c r="C45" s="11" t="s">
        <v>107</v>
      </c>
      <c r="D45" s="2" t="s">
        <v>22</v>
      </c>
      <c r="E45" s="47">
        <v>14680</v>
      </c>
      <c r="F45" s="53">
        <v>62.456060000000001</v>
      </c>
      <c r="G45" s="5">
        <v>1.254123E-2</v>
      </c>
    </row>
    <row r="46" spans="1:7" ht="12.75" x14ac:dyDescent="0.2">
      <c r="A46" s="6">
        <v>40</v>
      </c>
      <c r="B46" s="7" t="s">
        <v>276</v>
      </c>
      <c r="C46" s="11" t="s">
        <v>277</v>
      </c>
      <c r="D46" s="2" t="s">
        <v>182</v>
      </c>
      <c r="E46" s="47">
        <v>15604</v>
      </c>
      <c r="F46" s="53">
        <v>59.825735999999999</v>
      </c>
      <c r="G46" s="5">
        <v>1.2013059E-2</v>
      </c>
    </row>
    <row r="47" spans="1:7" ht="25.5" x14ac:dyDescent="0.2">
      <c r="A47" s="6">
        <v>41</v>
      </c>
      <c r="B47" s="7" t="s">
        <v>212</v>
      </c>
      <c r="C47" s="11" t="s">
        <v>213</v>
      </c>
      <c r="D47" s="2" t="s">
        <v>63</v>
      </c>
      <c r="E47" s="47">
        <v>11760</v>
      </c>
      <c r="F47" s="53">
        <v>56.183399999999999</v>
      </c>
      <c r="G47" s="5">
        <v>1.1281675E-2</v>
      </c>
    </row>
    <row r="48" spans="1:7" ht="25.5" x14ac:dyDescent="0.2">
      <c r="A48" s="6">
        <v>42</v>
      </c>
      <c r="B48" s="7" t="s">
        <v>218</v>
      </c>
      <c r="C48" s="11" t="s">
        <v>219</v>
      </c>
      <c r="D48" s="2" t="s">
        <v>177</v>
      </c>
      <c r="E48" s="47">
        <v>49363</v>
      </c>
      <c r="F48" s="53">
        <v>53.657581</v>
      </c>
      <c r="G48" s="5">
        <v>1.0774488E-2</v>
      </c>
    </row>
    <row r="49" spans="1:7" ht="12.75" x14ac:dyDescent="0.2">
      <c r="A49" s="6">
        <v>43</v>
      </c>
      <c r="B49" s="7" t="s">
        <v>488</v>
      </c>
      <c r="C49" s="11" t="s">
        <v>489</v>
      </c>
      <c r="D49" s="2" t="s">
        <v>256</v>
      </c>
      <c r="E49" s="47">
        <v>28803</v>
      </c>
      <c r="F49" s="53">
        <v>50.016409500000002</v>
      </c>
      <c r="G49" s="5">
        <v>1.0043338000000001E-2</v>
      </c>
    </row>
    <row r="50" spans="1:7" ht="25.5" x14ac:dyDescent="0.2">
      <c r="A50" s="6">
        <v>44</v>
      </c>
      <c r="B50" s="7" t="s">
        <v>95</v>
      </c>
      <c r="C50" s="11" t="s">
        <v>96</v>
      </c>
      <c r="D50" s="2" t="s">
        <v>22</v>
      </c>
      <c r="E50" s="47">
        <v>4259</v>
      </c>
      <c r="F50" s="53">
        <v>49.372457500000003</v>
      </c>
      <c r="G50" s="5">
        <v>9.9140319999999997E-3</v>
      </c>
    </row>
    <row r="51" spans="1:7" ht="25.5" x14ac:dyDescent="0.2">
      <c r="A51" s="6">
        <v>45</v>
      </c>
      <c r="B51" s="7" t="s">
        <v>282</v>
      </c>
      <c r="C51" s="11" t="s">
        <v>283</v>
      </c>
      <c r="D51" s="2" t="s">
        <v>44</v>
      </c>
      <c r="E51" s="47">
        <v>62529</v>
      </c>
      <c r="F51" s="53">
        <v>47.897213999999998</v>
      </c>
      <c r="G51" s="5">
        <v>9.6178010000000005E-3</v>
      </c>
    </row>
    <row r="52" spans="1:7" ht="12.75" x14ac:dyDescent="0.2">
      <c r="A52" s="6">
        <v>46</v>
      </c>
      <c r="B52" s="7" t="s">
        <v>226</v>
      </c>
      <c r="C52" s="11" t="s">
        <v>227</v>
      </c>
      <c r="D52" s="2" t="s">
        <v>187</v>
      </c>
      <c r="E52" s="47">
        <v>16540</v>
      </c>
      <c r="F52" s="53">
        <v>47.378830000000001</v>
      </c>
      <c r="G52" s="5">
        <v>9.5137090000000004E-3</v>
      </c>
    </row>
    <row r="53" spans="1:7" ht="25.5" x14ac:dyDescent="0.2">
      <c r="A53" s="6">
        <v>47</v>
      </c>
      <c r="B53" s="7" t="s">
        <v>278</v>
      </c>
      <c r="C53" s="11" t="s">
        <v>279</v>
      </c>
      <c r="D53" s="2" t="s">
        <v>22</v>
      </c>
      <c r="E53" s="47">
        <v>8207</v>
      </c>
      <c r="F53" s="53">
        <v>42.930816999999998</v>
      </c>
      <c r="G53" s="5">
        <v>8.6205450000000003E-3</v>
      </c>
    </row>
    <row r="54" spans="1:7" ht="12.75" x14ac:dyDescent="0.2">
      <c r="A54" s="6">
        <v>48</v>
      </c>
      <c r="B54" s="7" t="s">
        <v>89</v>
      </c>
      <c r="C54" s="11" t="s">
        <v>858</v>
      </c>
      <c r="D54" s="2" t="s">
        <v>60</v>
      </c>
      <c r="E54" s="47">
        <v>17708</v>
      </c>
      <c r="F54" s="53">
        <v>40.161743999999999</v>
      </c>
      <c r="G54" s="5">
        <v>8.0645119999999994E-3</v>
      </c>
    </row>
    <row r="55" spans="1:7" ht="12.75" x14ac:dyDescent="0.2">
      <c r="A55" s="6">
        <v>49</v>
      </c>
      <c r="B55" s="7" t="s">
        <v>216</v>
      </c>
      <c r="C55" s="11" t="s">
        <v>217</v>
      </c>
      <c r="D55" s="2" t="s">
        <v>164</v>
      </c>
      <c r="E55" s="47">
        <v>16080</v>
      </c>
      <c r="F55" s="53">
        <v>39.910559999999997</v>
      </c>
      <c r="G55" s="5">
        <v>8.0140739999999995E-3</v>
      </c>
    </row>
    <row r="56" spans="1:7" ht="12.75" x14ac:dyDescent="0.2">
      <c r="A56" s="6">
        <v>50</v>
      </c>
      <c r="B56" s="7" t="s">
        <v>228</v>
      </c>
      <c r="C56" s="11" t="s">
        <v>229</v>
      </c>
      <c r="D56" s="2" t="s">
        <v>230</v>
      </c>
      <c r="E56" s="47">
        <v>2338</v>
      </c>
      <c r="F56" s="53">
        <v>39.747169</v>
      </c>
      <c r="G56" s="5">
        <v>7.9812649999999995E-3</v>
      </c>
    </row>
    <row r="57" spans="1:7" ht="25.5" x14ac:dyDescent="0.2">
      <c r="A57" s="6">
        <v>51</v>
      </c>
      <c r="B57" s="7" t="s">
        <v>263</v>
      </c>
      <c r="C57" s="11" t="s">
        <v>264</v>
      </c>
      <c r="D57" s="2" t="s">
        <v>265</v>
      </c>
      <c r="E57" s="47">
        <v>48157</v>
      </c>
      <c r="F57" s="53">
        <v>39.151640999999998</v>
      </c>
      <c r="G57" s="5">
        <v>7.8616829999999995E-3</v>
      </c>
    </row>
    <row r="58" spans="1:7" ht="12.75" x14ac:dyDescent="0.2">
      <c r="A58" s="6">
        <v>52</v>
      </c>
      <c r="B58" s="7" t="s">
        <v>188</v>
      </c>
      <c r="C58" s="11" t="s">
        <v>189</v>
      </c>
      <c r="D58" s="2" t="s">
        <v>16</v>
      </c>
      <c r="E58" s="47">
        <v>18205</v>
      </c>
      <c r="F58" s="53">
        <v>37.265635000000003</v>
      </c>
      <c r="G58" s="5">
        <v>7.4829709999999997E-3</v>
      </c>
    </row>
    <row r="59" spans="1:7" ht="12.75" x14ac:dyDescent="0.2">
      <c r="A59" s="6">
        <v>53</v>
      </c>
      <c r="B59" s="7" t="s">
        <v>83</v>
      </c>
      <c r="C59" s="11" t="s">
        <v>84</v>
      </c>
      <c r="D59" s="2" t="s">
        <v>60</v>
      </c>
      <c r="E59" s="47">
        <v>14000</v>
      </c>
      <c r="F59" s="53">
        <v>35.07</v>
      </c>
      <c r="G59" s="5">
        <v>7.0420860000000004E-3</v>
      </c>
    </row>
    <row r="60" spans="1:7" ht="38.25" x14ac:dyDescent="0.2">
      <c r="A60" s="6">
        <v>54</v>
      </c>
      <c r="B60" s="7" t="s">
        <v>266</v>
      </c>
      <c r="C60" s="11" t="s">
        <v>267</v>
      </c>
      <c r="D60" s="2" t="s">
        <v>268</v>
      </c>
      <c r="E60" s="47">
        <v>26155</v>
      </c>
      <c r="F60" s="53">
        <v>31.7914025</v>
      </c>
      <c r="G60" s="5">
        <v>6.3837410000000001E-3</v>
      </c>
    </row>
    <row r="61" spans="1:7" ht="25.5" x14ac:dyDescent="0.2">
      <c r="A61" s="6">
        <v>55</v>
      </c>
      <c r="B61" s="7" t="s">
        <v>214</v>
      </c>
      <c r="C61" s="11" t="s">
        <v>215</v>
      </c>
      <c r="D61" s="2" t="s">
        <v>44</v>
      </c>
      <c r="E61" s="47">
        <v>32999</v>
      </c>
      <c r="F61" s="53">
        <v>28.296642500000001</v>
      </c>
      <c r="G61" s="5">
        <v>5.6819899999999996E-3</v>
      </c>
    </row>
    <row r="62" spans="1:7" ht="12.75" x14ac:dyDescent="0.2">
      <c r="A62" s="6">
        <v>56</v>
      </c>
      <c r="B62" s="7" t="s">
        <v>104</v>
      </c>
      <c r="C62" s="11" t="s">
        <v>105</v>
      </c>
      <c r="D62" s="2" t="s">
        <v>60</v>
      </c>
      <c r="E62" s="47">
        <v>23034</v>
      </c>
      <c r="F62" s="53">
        <v>26.258759999999999</v>
      </c>
      <c r="G62" s="5">
        <v>5.2727809999999998E-3</v>
      </c>
    </row>
    <row r="63" spans="1:7" ht="25.5" x14ac:dyDescent="0.2">
      <c r="A63" s="6">
        <v>57</v>
      </c>
      <c r="B63" s="7" t="s">
        <v>233</v>
      </c>
      <c r="C63" s="11" t="s">
        <v>234</v>
      </c>
      <c r="D63" s="2" t="s">
        <v>177</v>
      </c>
      <c r="E63" s="47">
        <v>13694</v>
      </c>
      <c r="F63" s="53">
        <v>24.861457000000001</v>
      </c>
      <c r="G63" s="5">
        <v>4.9922020000000003E-3</v>
      </c>
    </row>
    <row r="64" spans="1:7" ht="25.5" x14ac:dyDescent="0.2">
      <c r="A64" s="6">
        <v>58</v>
      </c>
      <c r="B64" s="7" t="s">
        <v>97</v>
      </c>
      <c r="C64" s="11" t="s">
        <v>98</v>
      </c>
      <c r="D64" s="2" t="s">
        <v>22</v>
      </c>
      <c r="E64" s="47">
        <v>2533</v>
      </c>
      <c r="F64" s="53">
        <v>15.829983500000001</v>
      </c>
      <c r="G64" s="5">
        <v>3.1786739999999998E-3</v>
      </c>
    </row>
    <row r="65" spans="1:7" ht="12.75" x14ac:dyDescent="0.2">
      <c r="A65" s="6">
        <v>59</v>
      </c>
      <c r="B65" s="7" t="s">
        <v>464</v>
      </c>
      <c r="C65" s="11" t="s">
        <v>465</v>
      </c>
      <c r="D65" s="2" t="s">
        <v>187</v>
      </c>
      <c r="E65" s="47">
        <v>1761</v>
      </c>
      <c r="F65" s="53">
        <v>14.290514999999999</v>
      </c>
      <c r="G65" s="5">
        <v>2.869548E-3</v>
      </c>
    </row>
    <row r="66" spans="1:7" ht="25.5" x14ac:dyDescent="0.2">
      <c r="A66" s="6">
        <v>60</v>
      </c>
      <c r="B66" s="7" t="s">
        <v>235</v>
      </c>
      <c r="C66" s="11" t="s">
        <v>236</v>
      </c>
      <c r="D66" s="2" t="s">
        <v>22</v>
      </c>
      <c r="E66" s="47">
        <v>5944</v>
      </c>
      <c r="F66" s="53">
        <v>4.7343960000000003</v>
      </c>
      <c r="G66" s="5">
        <v>9.5067100000000005E-4</v>
      </c>
    </row>
    <row r="67" spans="1:7" ht="12.75" x14ac:dyDescent="0.2">
      <c r="A67" s="1"/>
      <c r="B67" s="2"/>
      <c r="C67" s="8" t="s">
        <v>108</v>
      </c>
      <c r="D67" s="12"/>
      <c r="E67" s="49"/>
      <c r="F67" s="55">
        <v>4891.9781399999993</v>
      </c>
      <c r="G67" s="13">
        <v>0.98231338000000001</v>
      </c>
    </row>
    <row r="68" spans="1:7" ht="12.75" x14ac:dyDescent="0.2">
      <c r="A68" s="6"/>
      <c r="B68" s="7"/>
      <c r="C68" s="14"/>
      <c r="D68" s="15"/>
      <c r="E68" s="47"/>
      <c r="F68" s="53"/>
      <c r="G68" s="5"/>
    </row>
    <row r="69" spans="1:7" ht="12.75" x14ac:dyDescent="0.2">
      <c r="A69" s="1"/>
      <c r="B69" s="2"/>
      <c r="C69" s="8" t="s">
        <v>109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15"/>
      <c r="E71" s="47"/>
      <c r="F71" s="53"/>
      <c r="G71" s="5"/>
    </row>
    <row r="72" spans="1:7" ht="12.75" x14ac:dyDescent="0.2">
      <c r="A72" s="16"/>
      <c r="B72" s="17"/>
      <c r="C72" s="8" t="s">
        <v>110</v>
      </c>
      <c r="D72" s="9"/>
      <c r="E72" s="48"/>
      <c r="F72" s="54"/>
      <c r="G72" s="10"/>
    </row>
    <row r="73" spans="1:7" ht="12.75" x14ac:dyDescent="0.2">
      <c r="A73" s="18"/>
      <c r="B73" s="19"/>
      <c r="C73" s="8" t="s">
        <v>108</v>
      </c>
      <c r="D73" s="20"/>
      <c r="E73" s="50"/>
      <c r="F73" s="56">
        <v>0</v>
      </c>
      <c r="G73" s="21">
        <v>0</v>
      </c>
    </row>
    <row r="74" spans="1:7" ht="12.75" x14ac:dyDescent="0.2">
      <c r="A74" s="18"/>
      <c r="B74" s="19"/>
      <c r="C74" s="14"/>
      <c r="D74" s="22"/>
      <c r="E74" s="51"/>
      <c r="F74" s="57"/>
      <c r="G74" s="23"/>
    </row>
    <row r="75" spans="1:7" ht="12.75" x14ac:dyDescent="0.2">
      <c r="A75" s="1"/>
      <c r="B75" s="2"/>
      <c r="C75" s="8" t="s">
        <v>112</v>
      </c>
      <c r="D75" s="9"/>
      <c r="E75" s="48"/>
      <c r="F75" s="54"/>
      <c r="G75" s="10"/>
    </row>
    <row r="76" spans="1:7" ht="12.75" x14ac:dyDescent="0.2">
      <c r="A76" s="1"/>
      <c r="B76" s="2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12.75" x14ac:dyDescent="0.2">
      <c r="A78" s="1"/>
      <c r="B78" s="2"/>
      <c r="C78" s="8" t="s">
        <v>113</v>
      </c>
      <c r="D78" s="9"/>
      <c r="E78" s="48"/>
      <c r="F78" s="54"/>
      <c r="G78" s="10"/>
    </row>
    <row r="79" spans="1:7" ht="12.75" x14ac:dyDescent="0.2">
      <c r="A79" s="1"/>
      <c r="B79" s="2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12.75" x14ac:dyDescent="0.2">
      <c r="A81" s="1"/>
      <c r="B81" s="2"/>
      <c r="C81" s="8" t="s">
        <v>114</v>
      </c>
      <c r="D81" s="9"/>
      <c r="E81" s="48"/>
      <c r="F81" s="54"/>
      <c r="G81" s="10"/>
    </row>
    <row r="82" spans="1:7" ht="12.75" x14ac:dyDescent="0.2">
      <c r="A82" s="1"/>
      <c r="B82" s="2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1"/>
      <c r="B83" s="2"/>
      <c r="C83" s="14"/>
      <c r="D83" s="4"/>
      <c r="E83" s="47"/>
      <c r="F83" s="53"/>
      <c r="G83" s="5"/>
    </row>
    <row r="84" spans="1:7" ht="25.5" x14ac:dyDescent="0.2">
      <c r="A84" s="6"/>
      <c r="B84" s="7"/>
      <c r="C84" s="24" t="s">
        <v>115</v>
      </c>
      <c r="D84" s="25"/>
      <c r="E84" s="49"/>
      <c r="F84" s="55">
        <v>4891.9781399999993</v>
      </c>
      <c r="G84" s="13">
        <v>0.98231338000000001</v>
      </c>
    </row>
    <row r="85" spans="1:7" ht="12.75" x14ac:dyDescent="0.2">
      <c r="A85" s="1"/>
      <c r="B85" s="2"/>
      <c r="C85" s="11"/>
      <c r="D85" s="4"/>
      <c r="E85" s="47"/>
      <c r="F85" s="53"/>
      <c r="G85" s="5"/>
    </row>
    <row r="86" spans="1:7" ht="12.75" x14ac:dyDescent="0.2">
      <c r="A86" s="1"/>
      <c r="B86" s="2"/>
      <c r="C86" s="3" t="s">
        <v>116</v>
      </c>
      <c r="D86" s="4"/>
      <c r="E86" s="47"/>
      <c r="F86" s="53"/>
      <c r="G86" s="5"/>
    </row>
    <row r="87" spans="1:7" ht="25.5" x14ac:dyDescent="0.2">
      <c r="A87" s="1"/>
      <c r="B87" s="2"/>
      <c r="C87" s="8" t="s">
        <v>10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1"/>
      <c r="B90" s="26"/>
      <c r="C90" s="8" t="s">
        <v>117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12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4"/>
      <c r="E92" s="47"/>
      <c r="F92" s="59"/>
      <c r="G92" s="28"/>
    </row>
    <row r="93" spans="1:7" ht="12.75" x14ac:dyDescent="0.2">
      <c r="A93" s="1"/>
      <c r="B93" s="2"/>
      <c r="C93" s="8" t="s">
        <v>118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12"/>
      <c r="E94" s="49"/>
      <c r="F94" s="55">
        <v>0</v>
      </c>
      <c r="G94" s="13">
        <v>0</v>
      </c>
    </row>
    <row r="95" spans="1:7" ht="12.75" x14ac:dyDescent="0.2">
      <c r="A95" s="1"/>
      <c r="B95" s="2"/>
      <c r="C95" s="14"/>
      <c r="D95" s="4"/>
      <c r="E95" s="47"/>
      <c r="F95" s="53"/>
      <c r="G95" s="5"/>
    </row>
    <row r="96" spans="1:7" ht="25.5" x14ac:dyDescent="0.2">
      <c r="A96" s="1"/>
      <c r="B96" s="26"/>
      <c r="C96" s="8" t="s">
        <v>119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12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4"/>
      <c r="E98" s="47"/>
      <c r="F98" s="53"/>
      <c r="G98" s="5"/>
    </row>
    <row r="99" spans="1:7" ht="12.75" x14ac:dyDescent="0.2">
      <c r="A99" s="6"/>
      <c r="B99" s="7"/>
      <c r="C99" s="29" t="s">
        <v>120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1"/>
      <c r="D100" s="4"/>
      <c r="E100" s="47"/>
      <c r="F100" s="53"/>
      <c r="G100" s="5"/>
    </row>
    <row r="101" spans="1:7" ht="12.75" x14ac:dyDescent="0.2">
      <c r="A101" s="1"/>
      <c r="B101" s="2"/>
      <c r="C101" s="3" t="s">
        <v>121</v>
      </c>
      <c r="D101" s="4"/>
      <c r="E101" s="47"/>
      <c r="F101" s="53"/>
      <c r="G101" s="5"/>
    </row>
    <row r="102" spans="1:7" ht="12.75" x14ac:dyDescent="0.2">
      <c r="A102" s="6"/>
      <c r="B102" s="7"/>
      <c r="C102" s="8" t="s">
        <v>122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6"/>
      <c r="B105" s="7"/>
      <c r="C105" s="8" t="s">
        <v>123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12.75" x14ac:dyDescent="0.2">
      <c r="A108" s="6"/>
      <c r="B108" s="7"/>
      <c r="C108" s="8" t="s">
        <v>124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6"/>
      <c r="B111" s="7"/>
      <c r="C111" s="8" t="s">
        <v>125</v>
      </c>
      <c r="D111" s="9"/>
      <c r="E111" s="48"/>
      <c r="F111" s="54"/>
      <c r="G111" s="10"/>
    </row>
    <row r="112" spans="1:7" ht="12.75" x14ac:dyDescent="0.2">
      <c r="A112" s="6">
        <v>1</v>
      </c>
      <c r="B112" s="7"/>
      <c r="C112" s="11" t="s">
        <v>126</v>
      </c>
      <c r="D112" s="15"/>
      <c r="E112" s="47"/>
      <c r="F112" s="53">
        <v>91.936022699999995</v>
      </c>
      <c r="G112" s="5">
        <v>1.8460832E-2</v>
      </c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91.936022699999995</v>
      </c>
      <c r="G113" s="13">
        <v>1.8460832E-2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25.5" x14ac:dyDescent="0.2">
      <c r="A115" s="6"/>
      <c r="B115" s="7"/>
      <c r="C115" s="24" t="s">
        <v>127</v>
      </c>
      <c r="D115" s="25"/>
      <c r="E115" s="49"/>
      <c r="F115" s="55">
        <v>91.936022699999995</v>
      </c>
      <c r="G115" s="13">
        <v>1.8460832E-2</v>
      </c>
    </row>
    <row r="116" spans="1:7" ht="12.75" x14ac:dyDescent="0.2">
      <c r="A116" s="6"/>
      <c r="B116" s="7"/>
      <c r="C116" s="30"/>
      <c r="D116" s="7"/>
      <c r="E116" s="47"/>
      <c r="F116" s="53"/>
      <c r="G116" s="5"/>
    </row>
    <row r="117" spans="1:7" ht="12.75" x14ac:dyDescent="0.2">
      <c r="A117" s="1"/>
      <c r="B117" s="2"/>
      <c r="C117" s="3" t="s">
        <v>128</v>
      </c>
      <c r="D117" s="4"/>
      <c r="E117" s="47"/>
      <c r="F117" s="53"/>
      <c r="G117" s="5"/>
    </row>
    <row r="118" spans="1:7" ht="25.5" x14ac:dyDescent="0.2">
      <c r="A118" s="6"/>
      <c r="B118" s="7"/>
      <c r="C118" s="8" t="s">
        <v>129</v>
      </c>
      <c r="D118" s="9"/>
      <c r="E118" s="48"/>
      <c r="F118" s="54"/>
      <c r="G118" s="10"/>
    </row>
    <row r="119" spans="1:7" ht="12.75" x14ac:dyDescent="0.2">
      <c r="A119" s="6"/>
      <c r="B119" s="7"/>
      <c r="C119" s="8" t="s">
        <v>108</v>
      </c>
      <c r="D119" s="25"/>
      <c r="E119" s="49"/>
      <c r="F119" s="55">
        <v>0</v>
      </c>
      <c r="G119" s="13">
        <v>0</v>
      </c>
    </row>
    <row r="120" spans="1:7" ht="12.75" x14ac:dyDescent="0.2">
      <c r="A120" s="6"/>
      <c r="B120" s="7"/>
      <c r="C120" s="14"/>
      <c r="D120" s="7"/>
      <c r="E120" s="47"/>
      <c r="F120" s="53"/>
      <c r="G120" s="5"/>
    </row>
    <row r="121" spans="1:7" ht="12.75" x14ac:dyDescent="0.2">
      <c r="A121" s="1"/>
      <c r="B121" s="2"/>
      <c r="C121" s="3" t="s">
        <v>132</v>
      </c>
      <c r="D121" s="4"/>
      <c r="E121" s="47"/>
      <c r="F121" s="53"/>
      <c r="G121" s="5"/>
    </row>
    <row r="122" spans="1:7" ht="25.5" x14ac:dyDescent="0.2">
      <c r="A122" s="6"/>
      <c r="B122" s="7"/>
      <c r="C122" s="8" t="s">
        <v>133</v>
      </c>
      <c r="D122" s="9"/>
      <c r="E122" s="48"/>
      <c r="F122" s="54"/>
      <c r="G122" s="10"/>
    </row>
    <row r="123" spans="1:7" ht="12.75" x14ac:dyDescent="0.2">
      <c r="A123" s="6"/>
      <c r="B123" s="7"/>
      <c r="C123" s="8" t="s">
        <v>108</v>
      </c>
      <c r="D123" s="25"/>
      <c r="E123" s="49"/>
      <c r="F123" s="55">
        <v>0</v>
      </c>
      <c r="G123" s="13">
        <v>0</v>
      </c>
    </row>
    <row r="124" spans="1:7" ht="12.75" x14ac:dyDescent="0.2">
      <c r="A124" s="6"/>
      <c r="B124" s="7"/>
      <c r="C124" s="14"/>
      <c r="D124" s="7"/>
      <c r="E124" s="47"/>
      <c r="F124" s="53"/>
      <c r="G124" s="5"/>
    </row>
    <row r="125" spans="1:7" ht="25.5" x14ac:dyDescent="0.2">
      <c r="A125" s="6"/>
      <c r="B125" s="7"/>
      <c r="C125" s="8" t="s">
        <v>134</v>
      </c>
      <c r="D125" s="9"/>
      <c r="E125" s="48"/>
      <c r="F125" s="54"/>
      <c r="G125" s="10"/>
    </row>
    <row r="126" spans="1:7" ht="12.75" x14ac:dyDescent="0.2">
      <c r="A126" s="6"/>
      <c r="B126" s="7"/>
      <c r="C126" s="8" t="s">
        <v>108</v>
      </c>
      <c r="D126" s="25"/>
      <c r="E126" s="49"/>
      <c r="F126" s="55">
        <v>0</v>
      </c>
      <c r="G126" s="13">
        <v>0</v>
      </c>
    </row>
    <row r="127" spans="1:7" ht="12.75" x14ac:dyDescent="0.2">
      <c r="A127" s="6"/>
      <c r="B127" s="7"/>
      <c r="C127" s="14"/>
      <c r="D127" s="7"/>
      <c r="E127" s="47"/>
      <c r="F127" s="59"/>
      <c r="G127" s="28"/>
    </row>
    <row r="128" spans="1:7" ht="25.5" x14ac:dyDescent="0.2">
      <c r="A128" s="6"/>
      <c r="B128" s="7"/>
      <c r="C128" s="30" t="s">
        <v>136</v>
      </c>
      <c r="D128" s="7"/>
      <c r="E128" s="47"/>
      <c r="F128" s="132">
        <v>-3.85561759</v>
      </c>
      <c r="G128" s="148">
        <f>+F128/F129</f>
        <v>-7.7421129793461851E-4</v>
      </c>
    </row>
    <row r="129" spans="1:7" ht="12.75" x14ac:dyDescent="0.2">
      <c r="A129" s="6"/>
      <c r="B129" s="7"/>
      <c r="C129" s="31" t="s">
        <v>137</v>
      </c>
      <c r="D129" s="12"/>
      <c r="E129" s="49"/>
      <c r="F129" s="55">
        <v>4980.0585451099987</v>
      </c>
      <c r="G129" s="13">
        <v>1.0000000010000001</v>
      </c>
    </row>
    <row r="131" spans="1:7" ht="12.75" x14ac:dyDescent="0.2">
      <c r="B131" s="362"/>
      <c r="C131" s="362"/>
      <c r="D131" s="362"/>
      <c r="E131" s="362"/>
      <c r="F131" s="362"/>
    </row>
    <row r="132" spans="1:7" ht="12.75" x14ac:dyDescent="0.2">
      <c r="B132" s="362"/>
      <c r="C132" s="362"/>
      <c r="D132" s="362"/>
      <c r="E132" s="362"/>
      <c r="F132" s="362"/>
    </row>
    <row r="134" spans="1:7" ht="12.75" x14ac:dyDescent="0.2">
      <c r="B134" s="37" t="s">
        <v>139</v>
      </c>
      <c r="C134" s="38"/>
      <c r="D134" s="39"/>
    </row>
    <row r="135" spans="1:7" ht="12.75" x14ac:dyDescent="0.2">
      <c r="B135" s="40" t="s">
        <v>140</v>
      </c>
      <c r="C135" s="41"/>
      <c r="D135" s="65" t="s">
        <v>141</v>
      </c>
    </row>
    <row r="136" spans="1:7" ht="12.75" x14ac:dyDescent="0.2">
      <c r="B136" s="40" t="s">
        <v>142</v>
      </c>
      <c r="C136" s="41"/>
      <c r="D136" s="65" t="s">
        <v>141</v>
      </c>
    </row>
    <row r="137" spans="1:7" ht="12.75" x14ac:dyDescent="0.2">
      <c r="B137" s="42" t="s">
        <v>143</v>
      </c>
      <c r="C137" s="41"/>
      <c r="D137" s="43"/>
    </row>
    <row r="138" spans="1:7" ht="25.5" customHeight="1" x14ac:dyDescent="0.2">
      <c r="B138" s="43"/>
      <c r="C138" s="33" t="s">
        <v>144</v>
      </c>
      <c r="D138" s="34" t="s">
        <v>145</v>
      </c>
    </row>
    <row r="139" spans="1:7" ht="12.75" customHeight="1" x14ac:dyDescent="0.2">
      <c r="B139" s="60" t="s">
        <v>146</v>
      </c>
      <c r="C139" s="61" t="s">
        <v>147</v>
      </c>
      <c r="D139" s="61" t="s">
        <v>148</v>
      </c>
    </row>
    <row r="140" spans="1:7" ht="12.75" x14ac:dyDescent="0.2">
      <c r="B140" s="43" t="s">
        <v>149</v>
      </c>
      <c r="C140" s="44">
        <v>8.3755000000000006</v>
      </c>
      <c r="D140" s="44">
        <v>9.4055999999999997</v>
      </c>
    </row>
    <row r="141" spans="1:7" ht="12.75" x14ac:dyDescent="0.2">
      <c r="B141" s="43" t="s">
        <v>150</v>
      </c>
      <c r="C141" s="44">
        <v>8.3755000000000006</v>
      </c>
      <c r="D141" s="44">
        <v>9.4055999999999997</v>
      </c>
    </row>
    <row r="142" spans="1:7" ht="12.75" x14ac:dyDescent="0.2">
      <c r="B142" s="43" t="s">
        <v>151</v>
      </c>
      <c r="C142" s="44">
        <v>8.2554999999999996</v>
      </c>
      <c r="D142" s="44">
        <v>9.2646999999999995</v>
      </c>
    </row>
    <row r="143" spans="1:7" ht="12.75" x14ac:dyDescent="0.2">
      <c r="B143" s="43" t="s">
        <v>152</v>
      </c>
      <c r="C143" s="44">
        <v>8.2554999999999996</v>
      </c>
      <c r="D143" s="44">
        <v>9.2646999999999995</v>
      </c>
    </row>
    <row r="145" spans="2:4" ht="12.75" x14ac:dyDescent="0.2">
      <c r="B145" s="62" t="s">
        <v>153</v>
      </c>
      <c r="C145" s="45"/>
      <c r="D145" s="63" t="s">
        <v>141</v>
      </c>
    </row>
    <row r="146" spans="2:4" ht="24.75" customHeight="1" x14ac:dyDescent="0.2">
      <c r="B146" s="64"/>
      <c r="C146" s="64"/>
    </row>
    <row r="147" spans="2:4" ht="15" x14ac:dyDescent="0.25">
      <c r="B147" s="66"/>
      <c r="C147" s="68"/>
      <c r="D147"/>
    </row>
    <row r="149" spans="2:4" ht="12.75" x14ac:dyDescent="0.2">
      <c r="B149" s="42" t="s">
        <v>155</v>
      </c>
      <c r="C149" s="41"/>
      <c r="D149" s="67" t="s">
        <v>141</v>
      </c>
    </row>
    <row r="150" spans="2:4" ht="12.75" x14ac:dyDescent="0.2">
      <c r="B150" s="42" t="s">
        <v>156</v>
      </c>
      <c r="C150" s="41"/>
      <c r="D150" s="67" t="s">
        <v>141</v>
      </c>
    </row>
    <row r="151" spans="2:4" ht="12.75" x14ac:dyDescent="0.2">
      <c r="B151" s="42" t="s">
        <v>157</v>
      </c>
      <c r="C151" s="41"/>
      <c r="D151" s="46">
        <v>8.1588363082596996E-2</v>
      </c>
    </row>
    <row r="152" spans="2:4" ht="12.75" x14ac:dyDescent="0.2">
      <c r="B152" s="42" t="s">
        <v>158</v>
      </c>
      <c r="C152" s="41"/>
      <c r="D152" s="46" t="s">
        <v>141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551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137450</v>
      </c>
      <c r="F7" s="53">
        <v>213.18494999999999</v>
      </c>
      <c r="G7" s="5">
        <v>4.2729191E-2</v>
      </c>
    </row>
    <row r="8" spans="1:7" ht="25.5" x14ac:dyDescent="0.2">
      <c r="A8" s="6">
        <v>2</v>
      </c>
      <c r="B8" s="7" t="s">
        <v>162</v>
      </c>
      <c r="C8" s="11" t="s">
        <v>163</v>
      </c>
      <c r="D8" s="2" t="s">
        <v>164</v>
      </c>
      <c r="E8" s="47">
        <v>24906</v>
      </c>
      <c r="F8" s="53">
        <v>176.23485600000001</v>
      </c>
      <c r="G8" s="5">
        <v>3.5323190999999997E-2</v>
      </c>
    </row>
    <row r="9" spans="1:7" ht="12.75" x14ac:dyDescent="0.2">
      <c r="A9" s="6">
        <v>3</v>
      </c>
      <c r="B9" s="7" t="s">
        <v>288</v>
      </c>
      <c r="C9" s="11" t="s">
        <v>289</v>
      </c>
      <c r="D9" s="2" t="s">
        <v>49</v>
      </c>
      <c r="E9" s="47">
        <v>152417</v>
      </c>
      <c r="F9" s="53">
        <v>148.83520050000001</v>
      </c>
      <c r="G9" s="5">
        <v>2.9831409999999999E-2</v>
      </c>
    </row>
    <row r="10" spans="1:7" ht="25.5" x14ac:dyDescent="0.2">
      <c r="A10" s="6">
        <v>4</v>
      </c>
      <c r="B10" s="7" t="s">
        <v>64</v>
      </c>
      <c r="C10" s="11" t="s">
        <v>65</v>
      </c>
      <c r="D10" s="2" t="s">
        <v>19</v>
      </c>
      <c r="E10" s="47">
        <v>113678</v>
      </c>
      <c r="F10" s="53">
        <v>144.25738200000001</v>
      </c>
      <c r="G10" s="5">
        <v>2.8913866999999999E-2</v>
      </c>
    </row>
    <row r="11" spans="1:7" ht="12.75" x14ac:dyDescent="0.2">
      <c r="A11" s="6">
        <v>5</v>
      </c>
      <c r="B11" s="7" t="s">
        <v>209</v>
      </c>
      <c r="C11" s="11" t="s">
        <v>210</v>
      </c>
      <c r="D11" s="2" t="s">
        <v>211</v>
      </c>
      <c r="E11" s="47">
        <v>21296</v>
      </c>
      <c r="F11" s="53">
        <v>138.306872</v>
      </c>
      <c r="G11" s="5">
        <v>2.7721190999999999E-2</v>
      </c>
    </row>
    <row r="12" spans="1:7" ht="25.5" x14ac:dyDescent="0.2">
      <c r="A12" s="6">
        <v>6</v>
      </c>
      <c r="B12" s="7" t="s">
        <v>170</v>
      </c>
      <c r="C12" s="11" t="s">
        <v>171</v>
      </c>
      <c r="D12" s="2" t="s">
        <v>22</v>
      </c>
      <c r="E12" s="47">
        <v>24546</v>
      </c>
      <c r="F12" s="53">
        <v>133.60387800000001</v>
      </c>
      <c r="G12" s="5">
        <v>2.6778558000000001E-2</v>
      </c>
    </row>
    <row r="13" spans="1:7" ht="25.5" x14ac:dyDescent="0.2">
      <c r="A13" s="6">
        <v>7</v>
      </c>
      <c r="B13" s="7" t="s">
        <v>26</v>
      </c>
      <c r="C13" s="11" t="s">
        <v>27</v>
      </c>
      <c r="D13" s="2" t="s">
        <v>28</v>
      </c>
      <c r="E13" s="47">
        <v>28281</v>
      </c>
      <c r="F13" s="53">
        <v>133.13280750000001</v>
      </c>
      <c r="G13" s="5">
        <v>2.6684139999999999E-2</v>
      </c>
    </row>
    <row r="14" spans="1:7" ht="25.5" x14ac:dyDescent="0.2">
      <c r="A14" s="6">
        <v>8</v>
      </c>
      <c r="B14" s="7" t="s">
        <v>20</v>
      </c>
      <c r="C14" s="11" t="s">
        <v>21</v>
      </c>
      <c r="D14" s="2" t="s">
        <v>22</v>
      </c>
      <c r="E14" s="47">
        <v>22133</v>
      </c>
      <c r="F14" s="53">
        <v>131.890547</v>
      </c>
      <c r="G14" s="5">
        <v>2.6435151E-2</v>
      </c>
    </row>
    <row r="15" spans="1:7" ht="25.5" x14ac:dyDescent="0.2">
      <c r="A15" s="6">
        <v>9</v>
      </c>
      <c r="B15" s="7" t="s">
        <v>34</v>
      </c>
      <c r="C15" s="11" t="s">
        <v>35</v>
      </c>
      <c r="D15" s="2" t="s">
        <v>19</v>
      </c>
      <c r="E15" s="47">
        <v>116379</v>
      </c>
      <c r="F15" s="53">
        <v>131.33370149999999</v>
      </c>
      <c r="G15" s="5">
        <v>2.6323540999999999E-2</v>
      </c>
    </row>
    <row r="16" spans="1:7" ht="25.5" x14ac:dyDescent="0.2">
      <c r="A16" s="6">
        <v>10</v>
      </c>
      <c r="B16" s="7" t="s">
        <v>95</v>
      </c>
      <c r="C16" s="11" t="s">
        <v>96</v>
      </c>
      <c r="D16" s="2" t="s">
        <v>22</v>
      </c>
      <c r="E16" s="47">
        <v>10300</v>
      </c>
      <c r="F16" s="53">
        <v>119.40275</v>
      </c>
      <c r="G16" s="5">
        <v>2.3932190999999998E-2</v>
      </c>
    </row>
    <row r="17" spans="1:7" ht="12.75" x14ac:dyDescent="0.2">
      <c r="A17" s="6">
        <v>11</v>
      </c>
      <c r="B17" s="7" t="s">
        <v>165</v>
      </c>
      <c r="C17" s="11" t="s">
        <v>166</v>
      </c>
      <c r="D17" s="2" t="s">
        <v>13</v>
      </c>
      <c r="E17" s="47">
        <v>65595</v>
      </c>
      <c r="F17" s="53">
        <v>119.0877225</v>
      </c>
      <c r="G17" s="5">
        <v>2.3869049E-2</v>
      </c>
    </row>
    <row r="18" spans="1:7" ht="12.75" x14ac:dyDescent="0.2">
      <c r="A18" s="6">
        <v>12</v>
      </c>
      <c r="B18" s="7" t="s">
        <v>172</v>
      </c>
      <c r="C18" s="11" t="s">
        <v>173</v>
      </c>
      <c r="D18" s="2" t="s">
        <v>174</v>
      </c>
      <c r="E18" s="47">
        <v>33452</v>
      </c>
      <c r="F18" s="53">
        <v>116.346056</v>
      </c>
      <c r="G18" s="5">
        <v>2.3319530000000002E-2</v>
      </c>
    </row>
    <row r="19" spans="1:7" ht="25.5" x14ac:dyDescent="0.2">
      <c r="A19" s="6">
        <v>13</v>
      </c>
      <c r="B19" s="7" t="s">
        <v>36</v>
      </c>
      <c r="C19" s="11" t="s">
        <v>37</v>
      </c>
      <c r="D19" s="2" t="s">
        <v>25</v>
      </c>
      <c r="E19" s="47">
        <v>18340</v>
      </c>
      <c r="F19" s="53">
        <v>110.95699999999999</v>
      </c>
      <c r="G19" s="5">
        <v>2.2239387999999999E-2</v>
      </c>
    </row>
    <row r="20" spans="1:7" ht="12.75" x14ac:dyDescent="0.2">
      <c r="A20" s="6">
        <v>14</v>
      </c>
      <c r="B20" s="7" t="s">
        <v>231</v>
      </c>
      <c r="C20" s="11" t="s">
        <v>232</v>
      </c>
      <c r="D20" s="2" t="s">
        <v>60</v>
      </c>
      <c r="E20" s="47">
        <v>41124</v>
      </c>
      <c r="F20" s="53">
        <v>101.226726</v>
      </c>
      <c r="G20" s="5">
        <v>2.0289125000000002E-2</v>
      </c>
    </row>
    <row r="21" spans="1:7" ht="25.5" x14ac:dyDescent="0.2">
      <c r="A21" s="6">
        <v>15</v>
      </c>
      <c r="B21" s="7" t="s">
        <v>54</v>
      </c>
      <c r="C21" s="11" t="s">
        <v>55</v>
      </c>
      <c r="D21" s="2" t="s">
        <v>22</v>
      </c>
      <c r="E21" s="47">
        <v>52177</v>
      </c>
      <c r="F21" s="53">
        <v>99.188477000000006</v>
      </c>
      <c r="G21" s="5">
        <v>1.9880594000000001E-2</v>
      </c>
    </row>
    <row r="22" spans="1:7" ht="25.5" x14ac:dyDescent="0.2">
      <c r="A22" s="6">
        <v>16</v>
      </c>
      <c r="B22" s="7" t="s">
        <v>194</v>
      </c>
      <c r="C22" s="11" t="s">
        <v>195</v>
      </c>
      <c r="D22" s="2" t="s">
        <v>44</v>
      </c>
      <c r="E22" s="47">
        <v>17398</v>
      </c>
      <c r="F22" s="53">
        <v>94.566828999999998</v>
      </c>
      <c r="G22" s="5">
        <v>1.8954265000000001E-2</v>
      </c>
    </row>
    <row r="23" spans="1:7" ht="12.75" x14ac:dyDescent="0.2">
      <c r="A23" s="6">
        <v>17</v>
      </c>
      <c r="B23" s="7" t="s">
        <v>180</v>
      </c>
      <c r="C23" s="11" t="s">
        <v>181</v>
      </c>
      <c r="D23" s="2" t="s">
        <v>182</v>
      </c>
      <c r="E23" s="47">
        <v>35220</v>
      </c>
      <c r="F23" s="53">
        <v>94.301550000000006</v>
      </c>
      <c r="G23" s="5">
        <v>1.8901095E-2</v>
      </c>
    </row>
    <row r="24" spans="1:7" ht="25.5" x14ac:dyDescent="0.2">
      <c r="A24" s="6">
        <v>18</v>
      </c>
      <c r="B24" s="7" t="s">
        <v>92</v>
      </c>
      <c r="C24" s="11" t="s">
        <v>93</v>
      </c>
      <c r="D24" s="2" t="s">
        <v>94</v>
      </c>
      <c r="E24" s="47">
        <v>27204</v>
      </c>
      <c r="F24" s="53">
        <v>89.528363999999996</v>
      </c>
      <c r="G24" s="5">
        <v>1.7944392999999999E-2</v>
      </c>
    </row>
    <row r="25" spans="1:7" ht="25.5" x14ac:dyDescent="0.2">
      <c r="A25" s="6">
        <v>19</v>
      </c>
      <c r="B25" s="7" t="s">
        <v>106</v>
      </c>
      <c r="C25" s="11" t="s">
        <v>107</v>
      </c>
      <c r="D25" s="2" t="s">
        <v>22</v>
      </c>
      <c r="E25" s="47">
        <v>21032</v>
      </c>
      <c r="F25" s="53">
        <v>89.480643999999998</v>
      </c>
      <c r="G25" s="5">
        <v>1.7934828E-2</v>
      </c>
    </row>
    <row r="26" spans="1:7" ht="25.5" x14ac:dyDescent="0.2">
      <c r="A26" s="6">
        <v>20</v>
      </c>
      <c r="B26" s="7" t="s">
        <v>192</v>
      </c>
      <c r="C26" s="11" t="s">
        <v>193</v>
      </c>
      <c r="D26" s="2" t="s">
        <v>25</v>
      </c>
      <c r="E26" s="47">
        <v>8318</v>
      </c>
      <c r="F26" s="53">
        <v>89.152323999999993</v>
      </c>
      <c r="G26" s="5">
        <v>1.7869023000000001E-2</v>
      </c>
    </row>
    <row r="27" spans="1:7" ht="12.75" x14ac:dyDescent="0.2">
      <c r="A27" s="6">
        <v>21</v>
      </c>
      <c r="B27" s="7" t="s">
        <v>271</v>
      </c>
      <c r="C27" s="11" t="s">
        <v>272</v>
      </c>
      <c r="D27" s="2" t="s">
        <v>13</v>
      </c>
      <c r="E27" s="47">
        <v>41761</v>
      </c>
      <c r="F27" s="53">
        <v>88.971810500000004</v>
      </c>
      <c r="G27" s="5">
        <v>1.7832842000000002E-2</v>
      </c>
    </row>
    <row r="28" spans="1:7" ht="51" x14ac:dyDescent="0.2">
      <c r="A28" s="6">
        <v>22</v>
      </c>
      <c r="B28" s="7" t="s">
        <v>252</v>
      </c>
      <c r="C28" s="11" t="s">
        <v>253</v>
      </c>
      <c r="D28" s="2" t="s">
        <v>244</v>
      </c>
      <c r="E28" s="47">
        <v>36855</v>
      </c>
      <c r="F28" s="53">
        <v>87.770182500000004</v>
      </c>
      <c r="G28" s="5">
        <v>1.7591995999999999E-2</v>
      </c>
    </row>
    <row r="29" spans="1:7" ht="12.75" x14ac:dyDescent="0.2">
      <c r="A29" s="6">
        <v>23</v>
      </c>
      <c r="B29" s="7" t="s">
        <v>185</v>
      </c>
      <c r="C29" s="11" t="s">
        <v>186</v>
      </c>
      <c r="D29" s="2" t="s">
        <v>187</v>
      </c>
      <c r="E29" s="47">
        <v>40248</v>
      </c>
      <c r="F29" s="53">
        <v>87.619895999999997</v>
      </c>
      <c r="G29" s="5">
        <v>1.7561874000000002E-2</v>
      </c>
    </row>
    <row r="30" spans="1:7" ht="25.5" x14ac:dyDescent="0.2">
      <c r="A30" s="6">
        <v>24</v>
      </c>
      <c r="B30" s="7" t="s">
        <v>212</v>
      </c>
      <c r="C30" s="11" t="s">
        <v>213</v>
      </c>
      <c r="D30" s="2" t="s">
        <v>63</v>
      </c>
      <c r="E30" s="47">
        <v>18315</v>
      </c>
      <c r="F30" s="53">
        <v>87.499912499999994</v>
      </c>
      <c r="G30" s="5">
        <v>1.7537825999999999E-2</v>
      </c>
    </row>
    <row r="31" spans="1:7" ht="25.5" x14ac:dyDescent="0.2">
      <c r="A31" s="6">
        <v>25</v>
      </c>
      <c r="B31" s="7" t="s">
        <v>203</v>
      </c>
      <c r="C31" s="11" t="s">
        <v>204</v>
      </c>
      <c r="D31" s="2" t="s">
        <v>177</v>
      </c>
      <c r="E31" s="47">
        <v>26541</v>
      </c>
      <c r="F31" s="53">
        <v>87.426053999999993</v>
      </c>
      <c r="G31" s="5">
        <v>1.7523021999999999E-2</v>
      </c>
    </row>
    <row r="32" spans="1:7" ht="12.75" x14ac:dyDescent="0.2">
      <c r="A32" s="6">
        <v>26</v>
      </c>
      <c r="B32" s="7" t="s">
        <v>273</v>
      </c>
      <c r="C32" s="11" t="s">
        <v>274</v>
      </c>
      <c r="D32" s="2" t="s">
        <v>275</v>
      </c>
      <c r="E32" s="47">
        <v>10405</v>
      </c>
      <c r="F32" s="53">
        <v>86.647637500000002</v>
      </c>
      <c r="G32" s="5">
        <v>1.7367001999999999E-2</v>
      </c>
    </row>
    <row r="33" spans="1:7" ht="25.5" x14ac:dyDescent="0.2">
      <c r="A33" s="6">
        <v>27</v>
      </c>
      <c r="B33" s="7" t="s">
        <v>418</v>
      </c>
      <c r="C33" s="11" t="s">
        <v>419</v>
      </c>
      <c r="D33" s="2" t="s">
        <v>174</v>
      </c>
      <c r="E33" s="47">
        <v>14649</v>
      </c>
      <c r="F33" s="53">
        <v>85.462266</v>
      </c>
      <c r="G33" s="5">
        <v>1.7129414999999999E-2</v>
      </c>
    </row>
    <row r="34" spans="1:7" ht="12.75" x14ac:dyDescent="0.2">
      <c r="A34" s="6">
        <v>28</v>
      </c>
      <c r="B34" s="7" t="s">
        <v>239</v>
      </c>
      <c r="C34" s="11" t="s">
        <v>240</v>
      </c>
      <c r="D34" s="2" t="s">
        <v>241</v>
      </c>
      <c r="E34" s="47">
        <v>30059</v>
      </c>
      <c r="F34" s="53">
        <v>80.302618499999994</v>
      </c>
      <c r="G34" s="5">
        <v>1.6095254E-2</v>
      </c>
    </row>
    <row r="35" spans="1:7" ht="12.75" x14ac:dyDescent="0.2">
      <c r="A35" s="6">
        <v>29</v>
      </c>
      <c r="B35" s="7" t="s">
        <v>196</v>
      </c>
      <c r="C35" s="11" t="s">
        <v>197</v>
      </c>
      <c r="D35" s="2" t="s">
        <v>174</v>
      </c>
      <c r="E35" s="47">
        <v>6703</v>
      </c>
      <c r="F35" s="53">
        <v>79.849487499999995</v>
      </c>
      <c r="G35" s="5">
        <v>1.6004431999999999E-2</v>
      </c>
    </row>
    <row r="36" spans="1:7" ht="12.75" x14ac:dyDescent="0.2">
      <c r="A36" s="6">
        <v>30</v>
      </c>
      <c r="B36" s="7" t="s">
        <v>245</v>
      </c>
      <c r="C36" s="11" t="s">
        <v>246</v>
      </c>
      <c r="D36" s="2" t="s">
        <v>211</v>
      </c>
      <c r="E36" s="47">
        <v>8220</v>
      </c>
      <c r="F36" s="53">
        <v>79.166820000000001</v>
      </c>
      <c r="G36" s="5">
        <v>1.5867603000000001E-2</v>
      </c>
    </row>
    <row r="37" spans="1:7" ht="12.75" x14ac:dyDescent="0.2">
      <c r="A37" s="6">
        <v>31</v>
      </c>
      <c r="B37" s="7" t="s">
        <v>285</v>
      </c>
      <c r="C37" s="11" t="s">
        <v>286</v>
      </c>
      <c r="D37" s="2" t="s">
        <v>174</v>
      </c>
      <c r="E37" s="47">
        <v>8699</v>
      </c>
      <c r="F37" s="53">
        <v>78.669406499999994</v>
      </c>
      <c r="G37" s="5">
        <v>1.5767904999999999E-2</v>
      </c>
    </row>
    <row r="38" spans="1:7" ht="12.75" x14ac:dyDescent="0.2">
      <c r="A38" s="6">
        <v>32</v>
      </c>
      <c r="B38" s="7" t="s">
        <v>543</v>
      </c>
      <c r="C38" s="11" t="s">
        <v>544</v>
      </c>
      <c r="D38" s="2" t="s">
        <v>16</v>
      </c>
      <c r="E38" s="47">
        <v>61065</v>
      </c>
      <c r="F38" s="53">
        <v>78.560122500000006</v>
      </c>
      <c r="G38" s="5">
        <v>1.5746000999999999E-2</v>
      </c>
    </row>
    <row r="39" spans="1:7" ht="12.75" x14ac:dyDescent="0.2">
      <c r="A39" s="6">
        <v>33</v>
      </c>
      <c r="B39" s="7" t="s">
        <v>66</v>
      </c>
      <c r="C39" s="11" t="s">
        <v>67</v>
      </c>
      <c r="D39" s="2" t="s">
        <v>13</v>
      </c>
      <c r="E39" s="47">
        <v>77859</v>
      </c>
      <c r="F39" s="53">
        <v>76.652185500000002</v>
      </c>
      <c r="G39" s="5">
        <v>1.5363589E-2</v>
      </c>
    </row>
    <row r="40" spans="1:7" ht="25.5" x14ac:dyDescent="0.2">
      <c r="A40" s="6">
        <v>34</v>
      </c>
      <c r="B40" s="7" t="s">
        <v>200</v>
      </c>
      <c r="C40" s="11" t="s">
        <v>201</v>
      </c>
      <c r="D40" s="2" t="s">
        <v>169</v>
      </c>
      <c r="E40" s="47">
        <v>13390</v>
      </c>
      <c r="F40" s="53">
        <v>71.48921</v>
      </c>
      <c r="G40" s="5">
        <v>1.4328761000000001E-2</v>
      </c>
    </row>
    <row r="41" spans="1:7" ht="12.75" x14ac:dyDescent="0.2">
      <c r="A41" s="6">
        <v>35</v>
      </c>
      <c r="B41" s="7" t="s">
        <v>250</v>
      </c>
      <c r="C41" s="11" t="s">
        <v>251</v>
      </c>
      <c r="D41" s="2" t="s">
        <v>182</v>
      </c>
      <c r="E41" s="47">
        <v>19619</v>
      </c>
      <c r="F41" s="53">
        <v>64.320891500000002</v>
      </c>
      <c r="G41" s="5">
        <v>1.2891997000000001E-2</v>
      </c>
    </row>
    <row r="42" spans="1:7" ht="51" x14ac:dyDescent="0.2">
      <c r="A42" s="6">
        <v>36</v>
      </c>
      <c r="B42" s="7" t="s">
        <v>242</v>
      </c>
      <c r="C42" s="11" t="s">
        <v>243</v>
      </c>
      <c r="D42" s="2" t="s">
        <v>244</v>
      </c>
      <c r="E42" s="47">
        <v>25940</v>
      </c>
      <c r="F42" s="53">
        <v>62.113329999999998</v>
      </c>
      <c r="G42" s="5">
        <v>1.244953E-2</v>
      </c>
    </row>
    <row r="43" spans="1:7" ht="38.25" x14ac:dyDescent="0.2">
      <c r="A43" s="6">
        <v>37</v>
      </c>
      <c r="B43" s="7" t="s">
        <v>80</v>
      </c>
      <c r="C43" s="11" t="s">
        <v>81</v>
      </c>
      <c r="D43" s="2" t="s">
        <v>82</v>
      </c>
      <c r="E43" s="47">
        <v>59259</v>
      </c>
      <c r="F43" s="53">
        <v>58.607151000000002</v>
      </c>
      <c r="G43" s="5">
        <v>1.1746777E-2</v>
      </c>
    </row>
    <row r="44" spans="1:7" ht="12.75" x14ac:dyDescent="0.2">
      <c r="A44" s="6">
        <v>38</v>
      </c>
      <c r="B44" s="7" t="s">
        <v>58</v>
      </c>
      <c r="C44" s="11" t="s">
        <v>59</v>
      </c>
      <c r="D44" s="2" t="s">
        <v>60</v>
      </c>
      <c r="E44" s="47">
        <v>23383</v>
      </c>
      <c r="F44" s="53">
        <v>58.597797999999997</v>
      </c>
      <c r="G44" s="5">
        <v>1.1744902999999999E-2</v>
      </c>
    </row>
    <row r="45" spans="1:7" ht="12.75" x14ac:dyDescent="0.2">
      <c r="A45" s="6">
        <v>39</v>
      </c>
      <c r="B45" s="7" t="s">
        <v>178</v>
      </c>
      <c r="C45" s="11" t="s">
        <v>179</v>
      </c>
      <c r="D45" s="2" t="s">
        <v>13</v>
      </c>
      <c r="E45" s="47">
        <v>52696</v>
      </c>
      <c r="F45" s="53">
        <v>57.069768000000003</v>
      </c>
      <c r="G45" s="5">
        <v>1.1438636E-2</v>
      </c>
    </row>
    <row r="46" spans="1:7" ht="12.75" x14ac:dyDescent="0.2">
      <c r="A46" s="6">
        <v>40</v>
      </c>
      <c r="B46" s="7" t="s">
        <v>276</v>
      </c>
      <c r="C46" s="11" t="s">
        <v>277</v>
      </c>
      <c r="D46" s="2" t="s">
        <v>182</v>
      </c>
      <c r="E46" s="47">
        <v>14676</v>
      </c>
      <c r="F46" s="53">
        <v>56.267783999999999</v>
      </c>
      <c r="G46" s="5">
        <v>1.1277891999999999E-2</v>
      </c>
    </row>
    <row r="47" spans="1:7" ht="25.5" x14ac:dyDescent="0.2">
      <c r="A47" s="6">
        <v>41</v>
      </c>
      <c r="B47" s="7" t="s">
        <v>97</v>
      </c>
      <c r="C47" s="11" t="s">
        <v>98</v>
      </c>
      <c r="D47" s="2" t="s">
        <v>22</v>
      </c>
      <c r="E47" s="47">
        <v>8995</v>
      </c>
      <c r="F47" s="53">
        <v>56.214252500000001</v>
      </c>
      <c r="G47" s="5">
        <v>1.1267163E-2</v>
      </c>
    </row>
    <row r="48" spans="1:7" ht="12.75" x14ac:dyDescent="0.2">
      <c r="A48" s="6">
        <v>42</v>
      </c>
      <c r="B48" s="7" t="s">
        <v>488</v>
      </c>
      <c r="C48" s="11" t="s">
        <v>489</v>
      </c>
      <c r="D48" s="2" t="s">
        <v>256</v>
      </c>
      <c r="E48" s="47">
        <v>28930</v>
      </c>
      <c r="F48" s="53">
        <v>50.236944999999999</v>
      </c>
      <c r="G48" s="5">
        <v>1.0069115999999999E-2</v>
      </c>
    </row>
    <row r="49" spans="1:7" ht="25.5" x14ac:dyDescent="0.2">
      <c r="A49" s="6">
        <v>43</v>
      </c>
      <c r="B49" s="7" t="s">
        <v>282</v>
      </c>
      <c r="C49" s="11" t="s">
        <v>283</v>
      </c>
      <c r="D49" s="2" t="s">
        <v>44</v>
      </c>
      <c r="E49" s="47">
        <v>60000</v>
      </c>
      <c r="F49" s="53">
        <v>45.96</v>
      </c>
      <c r="G49" s="5">
        <v>9.2118770000000003E-3</v>
      </c>
    </row>
    <row r="50" spans="1:7" ht="12.75" x14ac:dyDescent="0.2">
      <c r="A50" s="6">
        <v>44</v>
      </c>
      <c r="B50" s="7" t="s">
        <v>464</v>
      </c>
      <c r="C50" s="11" t="s">
        <v>465</v>
      </c>
      <c r="D50" s="2" t="s">
        <v>187</v>
      </c>
      <c r="E50" s="47">
        <v>5619</v>
      </c>
      <c r="F50" s="53">
        <v>45.598185000000001</v>
      </c>
      <c r="G50" s="5">
        <v>9.1393580000000002E-3</v>
      </c>
    </row>
    <row r="51" spans="1:7" ht="12.75" x14ac:dyDescent="0.2">
      <c r="A51" s="6">
        <v>45</v>
      </c>
      <c r="B51" s="7" t="s">
        <v>222</v>
      </c>
      <c r="C51" s="11" t="s">
        <v>223</v>
      </c>
      <c r="D51" s="2" t="s">
        <v>79</v>
      </c>
      <c r="E51" s="47">
        <v>44190</v>
      </c>
      <c r="F51" s="53">
        <v>45.316845000000001</v>
      </c>
      <c r="G51" s="5">
        <v>9.0829680000000003E-3</v>
      </c>
    </row>
    <row r="52" spans="1:7" ht="12.75" x14ac:dyDescent="0.2">
      <c r="A52" s="6">
        <v>46</v>
      </c>
      <c r="B52" s="7" t="s">
        <v>247</v>
      </c>
      <c r="C52" s="11" t="s">
        <v>248</v>
      </c>
      <c r="D52" s="2" t="s">
        <v>249</v>
      </c>
      <c r="E52" s="47">
        <v>27437</v>
      </c>
      <c r="F52" s="53">
        <v>44.969242999999999</v>
      </c>
      <c r="G52" s="5">
        <v>9.013297E-3</v>
      </c>
    </row>
    <row r="53" spans="1:7" ht="12.75" x14ac:dyDescent="0.2">
      <c r="A53" s="6">
        <v>47</v>
      </c>
      <c r="B53" s="7" t="s">
        <v>259</v>
      </c>
      <c r="C53" s="11" t="s">
        <v>260</v>
      </c>
      <c r="D53" s="2" t="s">
        <v>187</v>
      </c>
      <c r="E53" s="47">
        <v>32984</v>
      </c>
      <c r="F53" s="53">
        <v>44.412956000000001</v>
      </c>
      <c r="G53" s="5">
        <v>8.9017990000000002E-3</v>
      </c>
    </row>
    <row r="54" spans="1:7" ht="12.75" x14ac:dyDescent="0.2">
      <c r="A54" s="6">
        <v>48</v>
      </c>
      <c r="B54" s="7" t="s">
        <v>205</v>
      </c>
      <c r="C54" s="11" t="s">
        <v>206</v>
      </c>
      <c r="D54" s="2" t="s">
        <v>28</v>
      </c>
      <c r="E54" s="47">
        <v>59449</v>
      </c>
      <c r="F54" s="53">
        <v>43.665290499999998</v>
      </c>
      <c r="G54" s="5">
        <v>8.7519429999999999E-3</v>
      </c>
    </row>
    <row r="55" spans="1:7" ht="12.75" x14ac:dyDescent="0.2">
      <c r="A55" s="6">
        <v>49</v>
      </c>
      <c r="B55" s="7" t="s">
        <v>83</v>
      </c>
      <c r="C55" s="11" t="s">
        <v>84</v>
      </c>
      <c r="D55" s="2" t="s">
        <v>60</v>
      </c>
      <c r="E55" s="47">
        <v>16556</v>
      </c>
      <c r="F55" s="53">
        <v>41.47278</v>
      </c>
      <c r="G55" s="5">
        <v>8.3124930000000007E-3</v>
      </c>
    </row>
    <row r="56" spans="1:7" ht="25.5" x14ac:dyDescent="0.2">
      <c r="A56" s="6">
        <v>50</v>
      </c>
      <c r="B56" s="7" t="s">
        <v>278</v>
      </c>
      <c r="C56" s="11" t="s">
        <v>279</v>
      </c>
      <c r="D56" s="2" t="s">
        <v>22</v>
      </c>
      <c r="E56" s="47">
        <v>7905</v>
      </c>
      <c r="F56" s="53">
        <v>41.351055000000002</v>
      </c>
      <c r="G56" s="5">
        <v>8.2880950000000005E-3</v>
      </c>
    </row>
    <row r="57" spans="1:7" ht="12.75" x14ac:dyDescent="0.2">
      <c r="A57" s="6">
        <v>51</v>
      </c>
      <c r="B57" s="7" t="s">
        <v>228</v>
      </c>
      <c r="C57" s="11" t="s">
        <v>229</v>
      </c>
      <c r="D57" s="2" t="s">
        <v>230</v>
      </c>
      <c r="E57" s="47">
        <v>2354</v>
      </c>
      <c r="F57" s="53">
        <v>40.019176999999999</v>
      </c>
      <c r="G57" s="5">
        <v>8.0211429999999997E-3</v>
      </c>
    </row>
    <row r="58" spans="1:7" ht="25.5" x14ac:dyDescent="0.2">
      <c r="A58" s="6">
        <v>52</v>
      </c>
      <c r="B58" s="7" t="s">
        <v>183</v>
      </c>
      <c r="C58" s="11" t="s">
        <v>184</v>
      </c>
      <c r="D58" s="2" t="s">
        <v>63</v>
      </c>
      <c r="E58" s="47">
        <v>18961</v>
      </c>
      <c r="F58" s="53">
        <v>39.495762999999997</v>
      </c>
      <c r="G58" s="5">
        <v>7.9162339999999994E-3</v>
      </c>
    </row>
    <row r="59" spans="1:7" ht="12.75" x14ac:dyDescent="0.2">
      <c r="A59" s="6">
        <v>53</v>
      </c>
      <c r="B59" s="7" t="s">
        <v>216</v>
      </c>
      <c r="C59" s="11" t="s">
        <v>217</v>
      </c>
      <c r="D59" s="2" t="s">
        <v>164</v>
      </c>
      <c r="E59" s="47">
        <v>15555</v>
      </c>
      <c r="F59" s="53">
        <v>38.607509999999998</v>
      </c>
      <c r="G59" s="5">
        <v>7.7381990000000003E-3</v>
      </c>
    </row>
    <row r="60" spans="1:7" ht="12.75" x14ac:dyDescent="0.2">
      <c r="A60" s="6">
        <v>54</v>
      </c>
      <c r="B60" s="7" t="s">
        <v>89</v>
      </c>
      <c r="C60" s="11" t="s">
        <v>858</v>
      </c>
      <c r="D60" s="2" t="s">
        <v>60</v>
      </c>
      <c r="E60" s="47">
        <v>16933</v>
      </c>
      <c r="F60" s="53">
        <v>38.404043999999999</v>
      </c>
      <c r="G60" s="5">
        <v>7.6974180000000001E-3</v>
      </c>
    </row>
    <row r="61" spans="1:7" ht="25.5" x14ac:dyDescent="0.2">
      <c r="A61" s="6">
        <v>55</v>
      </c>
      <c r="B61" s="7" t="s">
        <v>214</v>
      </c>
      <c r="C61" s="11" t="s">
        <v>215</v>
      </c>
      <c r="D61" s="2" t="s">
        <v>44</v>
      </c>
      <c r="E61" s="47">
        <v>42928</v>
      </c>
      <c r="F61" s="53">
        <v>36.810760000000002</v>
      </c>
      <c r="G61" s="5">
        <v>7.3780720000000003E-3</v>
      </c>
    </row>
    <row r="62" spans="1:7" ht="12.75" x14ac:dyDescent="0.2">
      <c r="A62" s="6">
        <v>56</v>
      </c>
      <c r="B62" s="7" t="s">
        <v>188</v>
      </c>
      <c r="C62" s="11" t="s">
        <v>189</v>
      </c>
      <c r="D62" s="2" t="s">
        <v>16</v>
      </c>
      <c r="E62" s="47">
        <v>17764</v>
      </c>
      <c r="F62" s="53">
        <v>36.362907999999997</v>
      </c>
      <c r="G62" s="5">
        <v>7.2883080000000003E-3</v>
      </c>
    </row>
    <row r="63" spans="1:7" ht="12.75" x14ac:dyDescent="0.2">
      <c r="A63" s="6">
        <v>57</v>
      </c>
      <c r="B63" s="7" t="s">
        <v>226</v>
      </c>
      <c r="C63" s="11" t="s">
        <v>227</v>
      </c>
      <c r="D63" s="2" t="s">
        <v>187</v>
      </c>
      <c r="E63" s="47">
        <v>11778</v>
      </c>
      <c r="F63" s="53">
        <v>33.738081000000001</v>
      </c>
      <c r="G63" s="5">
        <v>6.7622079999999996E-3</v>
      </c>
    </row>
    <row r="64" spans="1:7" ht="25.5" x14ac:dyDescent="0.2">
      <c r="A64" s="6">
        <v>58</v>
      </c>
      <c r="B64" s="7" t="s">
        <v>233</v>
      </c>
      <c r="C64" s="11" t="s">
        <v>234</v>
      </c>
      <c r="D64" s="2" t="s">
        <v>177</v>
      </c>
      <c r="E64" s="47">
        <v>12909</v>
      </c>
      <c r="F64" s="53">
        <v>23.436289500000001</v>
      </c>
      <c r="G64" s="5">
        <v>4.6973939999999997E-3</v>
      </c>
    </row>
    <row r="65" spans="1:7" ht="12.75" x14ac:dyDescent="0.2">
      <c r="A65" s="6">
        <v>59</v>
      </c>
      <c r="B65" s="7" t="s">
        <v>104</v>
      </c>
      <c r="C65" s="11" t="s">
        <v>105</v>
      </c>
      <c r="D65" s="2" t="s">
        <v>60</v>
      </c>
      <c r="E65" s="47">
        <v>19930</v>
      </c>
      <c r="F65" s="53">
        <v>22.720199999999998</v>
      </c>
      <c r="G65" s="5">
        <v>4.5538660000000002E-3</v>
      </c>
    </row>
    <row r="66" spans="1:7" ht="38.25" x14ac:dyDescent="0.2">
      <c r="A66" s="6">
        <v>60</v>
      </c>
      <c r="B66" s="7" t="s">
        <v>266</v>
      </c>
      <c r="C66" s="11" t="s">
        <v>267</v>
      </c>
      <c r="D66" s="2" t="s">
        <v>268</v>
      </c>
      <c r="E66" s="47">
        <v>11719</v>
      </c>
      <c r="F66" s="53">
        <v>14.2444445</v>
      </c>
      <c r="G66" s="5">
        <v>2.85505E-3</v>
      </c>
    </row>
    <row r="67" spans="1:7" ht="25.5" x14ac:dyDescent="0.2">
      <c r="A67" s="6">
        <v>61</v>
      </c>
      <c r="B67" s="7" t="s">
        <v>235</v>
      </c>
      <c r="C67" s="11" t="s">
        <v>236</v>
      </c>
      <c r="D67" s="2" t="s">
        <v>22</v>
      </c>
      <c r="E67" s="47">
        <v>9050</v>
      </c>
      <c r="F67" s="53">
        <v>7.2083250000000003</v>
      </c>
      <c r="G67" s="5">
        <v>1.444783E-3</v>
      </c>
    </row>
    <row r="68" spans="1:7" ht="12.75" x14ac:dyDescent="0.2">
      <c r="A68" s="1"/>
      <c r="B68" s="2"/>
      <c r="C68" s="8" t="s">
        <v>108</v>
      </c>
      <c r="D68" s="12"/>
      <c r="E68" s="49"/>
      <c r="F68" s="55">
        <v>4777.3280230000009</v>
      </c>
      <c r="G68" s="13">
        <v>0.95753176199999979</v>
      </c>
    </row>
    <row r="69" spans="1:7" ht="12.75" x14ac:dyDescent="0.2">
      <c r="A69" s="6"/>
      <c r="B69" s="7"/>
      <c r="C69" s="14"/>
      <c r="D69" s="15"/>
      <c r="E69" s="47"/>
      <c r="F69" s="53"/>
      <c r="G69" s="5"/>
    </row>
    <row r="70" spans="1:7" ht="12.75" x14ac:dyDescent="0.2">
      <c r="A70" s="1"/>
      <c r="B70" s="2"/>
      <c r="C70" s="8" t="s">
        <v>109</v>
      </c>
      <c r="D70" s="9"/>
      <c r="E70" s="48"/>
      <c r="F70" s="54"/>
      <c r="G70" s="10"/>
    </row>
    <row r="71" spans="1:7" ht="12.75" x14ac:dyDescent="0.2">
      <c r="A71" s="1"/>
      <c r="B71" s="2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6"/>
      <c r="B72" s="7"/>
      <c r="C72" s="14"/>
      <c r="D72" s="15"/>
      <c r="E72" s="47"/>
      <c r="F72" s="53"/>
      <c r="G72" s="5"/>
    </row>
    <row r="73" spans="1:7" ht="12.75" x14ac:dyDescent="0.2">
      <c r="A73" s="16"/>
      <c r="B73" s="17"/>
      <c r="C73" s="8" t="s">
        <v>110</v>
      </c>
      <c r="D73" s="9"/>
      <c r="E73" s="48"/>
      <c r="F73" s="54"/>
      <c r="G73" s="10"/>
    </row>
    <row r="74" spans="1:7" ht="12.75" x14ac:dyDescent="0.2">
      <c r="A74" s="18"/>
      <c r="B74" s="19"/>
      <c r="C74" s="8" t="s">
        <v>108</v>
      </c>
      <c r="D74" s="20"/>
      <c r="E74" s="50"/>
      <c r="F74" s="56">
        <v>0</v>
      </c>
      <c r="G74" s="21">
        <v>0</v>
      </c>
    </row>
    <row r="75" spans="1:7" ht="12.75" x14ac:dyDescent="0.2">
      <c r="A75" s="18"/>
      <c r="B75" s="19"/>
      <c r="C75" s="14"/>
      <c r="D75" s="22"/>
      <c r="E75" s="51"/>
      <c r="F75" s="57"/>
      <c r="G75" s="23"/>
    </row>
    <row r="76" spans="1:7" ht="12.75" x14ac:dyDescent="0.2">
      <c r="A76" s="1"/>
      <c r="B76" s="2"/>
      <c r="C76" s="8" t="s">
        <v>112</v>
      </c>
      <c r="D76" s="9"/>
      <c r="E76" s="48"/>
      <c r="F76" s="54"/>
      <c r="G76" s="10"/>
    </row>
    <row r="77" spans="1:7" ht="12.75" x14ac:dyDescent="0.2">
      <c r="A77" s="1"/>
      <c r="B77" s="2"/>
      <c r="C77" s="8" t="s">
        <v>108</v>
      </c>
      <c r="D77" s="12"/>
      <c r="E77" s="49"/>
      <c r="F77" s="55">
        <v>0</v>
      </c>
      <c r="G77" s="13">
        <v>0</v>
      </c>
    </row>
    <row r="78" spans="1:7" ht="12.75" x14ac:dyDescent="0.2">
      <c r="A78" s="1"/>
      <c r="B78" s="2"/>
      <c r="C78" s="14"/>
      <c r="D78" s="4"/>
      <c r="E78" s="47"/>
      <c r="F78" s="53"/>
      <c r="G78" s="5"/>
    </row>
    <row r="79" spans="1:7" ht="12.75" x14ac:dyDescent="0.2">
      <c r="A79" s="1"/>
      <c r="B79" s="2"/>
      <c r="C79" s="8" t="s">
        <v>113</v>
      </c>
      <c r="D79" s="9"/>
      <c r="E79" s="48"/>
      <c r="F79" s="54"/>
      <c r="G79" s="10"/>
    </row>
    <row r="80" spans="1:7" ht="12.75" x14ac:dyDescent="0.2">
      <c r="A80" s="1"/>
      <c r="B80" s="2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1"/>
      <c r="B81" s="2"/>
      <c r="C81" s="14"/>
      <c r="D81" s="4"/>
      <c r="E81" s="47"/>
      <c r="F81" s="53"/>
      <c r="G81" s="5"/>
    </row>
    <row r="82" spans="1:7" ht="12.75" x14ac:dyDescent="0.2">
      <c r="A82" s="1"/>
      <c r="B82" s="2"/>
      <c r="C82" s="8" t="s">
        <v>114</v>
      </c>
      <c r="D82" s="9"/>
      <c r="E82" s="48"/>
      <c r="F82" s="54"/>
      <c r="G82" s="10"/>
    </row>
    <row r="83" spans="1:7" ht="12.75" x14ac:dyDescent="0.2">
      <c r="A83" s="1"/>
      <c r="B83" s="2"/>
      <c r="C83" s="8" t="s">
        <v>108</v>
      </c>
      <c r="D83" s="12"/>
      <c r="E83" s="49"/>
      <c r="F83" s="55">
        <v>0</v>
      </c>
      <c r="G83" s="13">
        <v>0</v>
      </c>
    </row>
    <row r="84" spans="1:7" ht="12.75" x14ac:dyDescent="0.2">
      <c r="A84" s="1"/>
      <c r="B84" s="2"/>
      <c r="C84" s="14"/>
      <c r="D84" s="4"/>
      <c r="E84" s="47"/>
      <c r="F84" s="53"/>
      <c r="G84" s="5"/>
    </row>
    <row r="85" spans="1:7" ht="25.5" x14ac:dyDescent="0.2">
      <c r="A85" s="6"/>
      <c r="B85" s="7"/>
      <c r="C85" s="24" t="s">
        <v>115</v>
      </c>
      <c r="D85" s="25"/>
      <c r="E85" s="49"/>
      <c r="F85" s="55">
        <v>4777.3280230000009</v>
      </c>
      <c r="G85" s="13">
        <v>0.95753176199999979</v>
      </c>
    </row>
    <row r="86" spans="1:7" ht="12.75" x14ac:dyDescent="0.2">
      <c r="A86" s="1"/>
      <c r="B86" s="2"/>
      <c r="C86" s="11"/>
      <c r="D86" s="4"/>
      <c r="E86" s="47"/>
      <c r="F86" s="53"/>
      <c r="G86" s="5"/>
    </row>
    <row r="87" spans="1:7" ht="12.75" x14ac:dyDescent="0.2">
      <c r="A87" s="1"/>
      <c r="B87" s="2"/>
      <c r="C87" s="3" t="s">
        <v>116</v>
      </c>
      <c r="D87" s="4"/>
      <c r="E87" s="47"/>
      <c r="F87" s="53"/>
      <c r="G87" s="5"/>
    </row>
    <row r="88" spans="1:7" ht="25.5" x14ac:dyDescent="0.2">
      <c r="A88" s="1"/>
      <c r="B88" s="2"/>
      <c r="C88" s="8" t="s">
        <v>10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12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4"/>
      <c r="E90" s="47"/>
      <c r="F90" s="53"/>
      <c r="G90" s="5"/>
    </row>
    <row r="91" spans="1:7" ht="12.75" x14ac:dyDescent="0.2">
      <c r="A91" s="1"/>
      <c r="B91" s="26"/>
      <c r="C91" s="8" t="s">
        <v>117</v>
      </c>
      <c r="D91" s="9"/>
      <c r="E91" s="48"/>
      <c r="F91" s="54"/>
      <c r="G91" s="10"/>
    </row>
    <row r="92" spans="1:7" ht="12.75" x14ac:dyDescent="0.2">
      <c r="A92" s="6"/>
      <c r="B92" s="7"/>
      <c r="C92" s="8" t="s">
        <v>108</v>
      </c>
      <c r="D92" s="12"/>
      <c r="E92" s="49"/>
      <c r="F92" s="55">
        <v>0</v>
      </c>
      <c r="G92" s="13">
        <v>0</v>
      </c>
    </row>
    <row r="93" spans="1:7" ht="12.75" x14ac:dyDescent="0.2">
      <c r="A93" s="6"/>
      <c r="B93" s="7"/>
      <c r="C93" s="14"/>
      <c r="D93" s="4"/>
      <c r="E93" s="47"/>
      <c r="F93" s="59"/>
      <c r="G93" s="28"/>
    </row>
    <row r="94" spans="1:7" ht="12.75" x14ac:dyDescent="0.2">
      <c r="A94" s="1"/>
      <c r="B94" s="2"/>
      <c r="C94" s="8" t="s">
        <v>118</v>
      </c>
      <c r="D94" s="9"/>
      <c r="E94" s="48"/>
      <c r="F94" s="54"/>
      <c r="G94" s="10"/>
    </row>
    <row r="95" spans="1:7" ht="12.75" x14ac:dyDescent="0.2">
      <c r="A95" s="6"/>
      <c r="B95" s="7"/>
      <c r="C95" s="8" t="s">
        <v>108</v>
      </c>
      <c r="D95" s="12"/>
      <c r="E95" s="49"/>
      <c r="F95" s="55">
        <v>0</v>
      </c>
      <c r="G95" s="13">
        <v>0</v>
      </c>
    </row>
    <row r="96" spans="1:7" ht="12.75" x14ac:dyDescent="0.2">
      <c r="A96" s="1"/>
      <c r="B96" s="2"/>
      <c r="C96" s="14"/>
      <c r="D96" s="4"/>
      <c r="E96" s="47"/>
      <c r="F96" s="53"/>
      <c r="G96" s="5"/>
    </row>
    <row r="97" spans="1:7" ht="25.5" x14ac:dyDescent="0.2">
      <c r="A97" s="1"/>
      <c r="B97" s="26"/>
      <c r="C97" s="8" t="s">
        <v>119</v>
      </c>
      <c r="D97" s="9"/>
      <c r="E97" s="48"/>
      <c r="F97" s="54"/>
      <c r="G97" s="10"/>
    </row>
    <row r="98" spans="1:7" ht="12.75" x14ac:dyDescent="0.2">
      <c r="A98" s="6"/>
      <c r="B98" s="7"/>
      <c r="C98" s="8" t="s">
        <v>108</v>
      </c>
      <c r="D98" s="12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4"/>
      <c r="D99" s="4"/>
      <c r="E99" s="47"/>
      <c r="F99" s="53"/>
      <c r="G99" s="5"/>
    </row>
    <row r="100" spans="1:7" ht="12.75" x14ac:dyDescent="0.2">
      <c r="A100" s="6"/>
      <c r="B100" s="7"/>
      <c r="C100" s="29" t="s">
        <v>120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1"/>
      <c r="D101" s="4"/>
      <c r="E101" s="47"/>
      <c r="F101" s="53"/>
      <c r="G101" s="5"/>
    </row>
    <row r="102" spans="1:7" ht="12.75" x14ac:dyDescent="0.2">
      <c r="A102" s="1"/>
      <c r="B102" s="2"/>
      <c r="C102" s="3" t="s">
        <v>121</v>
      </c>
      <c r="D102" s="4"/>
      <c r="E102" s="47"/>
      <c r="F102" s="53"/>
      <c r="G102" s="5"/>
    </row>
    <row r="103" spans="1:7" ht="12.75" x14ac:dyDescent="0.2">
      <c r="A103" s="6"/>
      <c r="B103" s="7"/>
      <c r="C103" s="8" t="s">
        <v>122</v>
      </c>
      <c r="D103" s="9"/>
      <c r="E103" s="48"/>
      <c r="F103" s="54"/>
      <c r="G103" s="10"/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0</v>
      </c>
      <c r="G104" s="13">
        <v>0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12.75" x14ac:dyDescent="0.2">
      <c r="A106" s="6"/>
      <c r="B106" s="7"/>
      <c r="C106" s="8" t="s">
        <v>123</v>
      </c>
      <c r="D106" s="9"/>
      <c r="E106" s="48"/>
      <c r="F106" s="54"/>
      <c r="G106" s="10"/>
    </row>
    <row r="107" spans="1:7" ht="12.75" x14ac:dyDescent="0.2">
      <c r="A107" s="6"/>
      <c r="B107" s="7"/>
      <c r="C107" s="8" t="s">
        <v>108</v>
      </c>
      <c r="D107" s="25"/>
      <c r="E107" s="49"/>
      <c r="F107" s="55">
        <v>0</v>
      </c>
      <c r="G107" s="13">
        <v>0</v>
      </c>
    </row>
    <row r="108" spans="1:7" ht="12.75" x14ac:dyDescent="0.2">
      <c r="A108" s="6"/>
      <c r="B108" s="7"/>
      <c r="C108" s="14"/>
      <c r="D108" s="7"/>
      <c r="E108" s="47"/>
      <c r="F108" s="53"/>
      <c r="G108" s="5"/>
    </row>
    <row r="109" spans="1:7" ht="12.75" x14ac:dyDescent="0.2">
      <c r="A109" s="6"/>
      <c r="B109" s="7"/>
      <c r="C109" s="8" t="s">
        <v>124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12.75" x14ac:dyDescent="0.2">
      <c r="A112" s="6"/>
      <c r="B112" s="7"/>
      <c r="C112" s="8" t="s">
        <v>125</v>
      </c>
      <c r="D112" s="9"/>
      <c r="E112" s="48"/>
      <c r="F112" s="54"/>
      <c r="G112" s="10"/>
    </row>
    <row r="113" spans="1:7" ht="12.75" x14ac:dyDescent="0.2">
      <c r="A113" s="6">
        <v>1</v>
      </c>
      <c r="B113" s="7"/>
      <c r="C113" s="11" t="s">
        <v>126</v>
      </c>
      <c r="D113" s="15"/>
      <c r="E113" s="47"/>
      <c r="F113" s="53">
        <v>200.8602234</v>
      </c>
      <c r="G113" s="5">
        <v>4.0258914999999999E-2</v>
      </c>
    </row>
    <row r="114" spans="1:7" ht="12.75" x14ac:dyDescent="0.2">
      <c r="A114" s="6"/>
      <c r="B114" s="7"/>
      <c r="C114" s="8" t="s">
        <v>108</v>
      </c>
      <c r="D114" s="25"/>
      <c r="E114" s="49"/>
      <c r="F114" s="55">
        <v>200.8602234</v>
      </c>
      <c r="G114" s="13">
        <v>4.0258914999999999E-2</v>
      </c>
    </row>
    <row r="115" spans="1:7" ht="12.75" x14ac:dyDescent="0.2">
      <c r="A115" s="6"/>
      <c r="B115" s="7"/>
      <c r="C115" s="14"/>
      <c r="D115" s="7"/>
      <c r="E115" s="47"/>
      <c r="F115" s="53"/>
      <c r="G115" s="5"/>
    </row>
    <row r="116" spans="1:7" ht="25.5" x14ac:dyDescent="0.2">
      <c r="A116" s="6"/>
      <c r="B116" s="7"/>
      <c r="C116" s="24" t="s">
        <v>127</v>
      </c>
      <c r="D116" s="25"/>
      <c r="E116" s="49"/>
      <c r="F116" s="55">
        <v>200.8602234</v>
      </c>
      <c r="G116" s="13">
        <v>4.0258914999999999E-2</v>
      </c>
    </row>
    <row r="117" spans="1:7" ht="12.75" x14ac:dyDescent="0.2">
      <c r="A117" s="6"/>
      <c r="B117" s="7"/>
      <c r="C117" s="30"/>
      <c r="D117" s="7"/>
      <c r="E117" s="47"/>
      <c r="F117" s="53"/>
      <c r="G117" s="5"/>
    </row>
    <row r="118" spans="1:7" ht="12.75" x14ac:dyDescent="0.2">
      <c r="A118" s="1"/>
      <c r="B118" s="2"/>
      <c r="C118" s="3" t="s">
        <v>128</v>
      </c>
      <c r="D118" s="4"/>
      <c r="E118" s="47"/>
      <c r="F118" s="53"/>
      <c r="G118" s="5"/>
    </row>
    <row r="119" spans="1:7" ht="25.5" x14ac:dyDescent="0.2">
      <c r="A119" s="6"/>
      <c r="B119" s="7"/>
      <c r="C119" s="8" t="s">
        <v>129</v>
      </c>
      <c r="D119" s="9"/>
      <c r="E119" s="48"/>
      <c r="F119" s="54"/>
      <c r="G119" s="10"/>
    </row>
    <row r="120" spans="1:7" ht="12.75" x14ac:dyDescent="0.2">
      <c r="A120" s="6"/>
      <c r="B120" s="7"/>
      <c r="C120" s="8" t="s">
        <v>108</v>
      </c>
      <c r="D120" s="25"/>
      <c r="E120" s="49"/>
      <c r="F120" s="55">
        <v>0</v>
      </c>
      <c r="G120" s="13">
        <v>0</v>
      </c>
    </row>
    <row r="121" spans="1:7" ht="12.75" x14ac:dyDescent="0.2">
      <c r="A121" s="6"/>
      <c r="B121" s="7"/>
      <c r="C121" s="14"/>
      <c r="D121" s="7"/>
      <c r="E121" s="47"/>
      <c r="F121" s="53"/>
      <c r="G121" s="5"/>
    </row>
    <row r="122" spans="1:7" ht="12.75" x14ac:dyDescent="0.2">
      <c r="A122" s="1"/>
      <c r="B122" s="2"/>
      <c r="C122" s="3" t="s">
        <v>132</v>
      </c>
      <c r="D122" s="4"/>
      <c r="E122" s="47"/>
      <c r="F122" s="53"/>
      <c r="G122" s="5"/>
    </row>
    <row r="123" spans="1:7" ht="25.5" x14ac:dyDescent="0.2">
      <c r="A123" s="6"/>
      <c r="B123" s="7"/>
      <c r="C123" s="8" t="s">
        <v>133</v>
      </c>
      <c r="D123" s="9"/>
      <c r="E123" s="48"/>
      <c r="F123" s="54"/>
      <c r="G123" s="10"/>
    </row>
    <row r="124" spans="1:7" ht="12.75" x14ac:dyDescent="0.2">
      <c r="A124" s="6"/>
      <c r="B124" s="7"/>
      <c r="C124" s="8" t="s">
        <v>108</v>
      </c>
      <c r="D124" s="25"/>
      <c r="E124" s="49"/>
      <c r="F124" s="55">
        <v>0</v>
      </c>
      <c r="G124" s="13">
        <v>0</v>
      </c>
    </row>
    <row r="125" spans="1:7" ht="12.75" x14ac:dyDescent="0.2">
      <c r="A125" s="6"/>
      <c r="B125" s="7"/>
      <c r="C125" s="14"/>
      <c r="D125" s="7"/>
      <c r="E125" s="47"/>
      <c r="F125" s="53"/>
      <c r="G125" s="5"/>
    </row>
    <row r="126" spans="1:7" ht="25.5" x14ac:dyDescent="0.2">
      <c r="A126" s="6"/>
      <c r="B126" s="7"/>
      <c r="C126" s="8" t="s">
        <v>134</v>
      </c>
      <c r="D126" s="9"/>
      <c r="E126" s="48"/>
      <c r="F126" s="54"/>
      <c r="G126" s="10"/>
    </row>
    <row r="127" spans="1:7" ht="12.75" x14ac:dyDescent="0.2">
      <c r="A127" s="6"/>
      <c r="B127" s="7"/>
      <c r="C127" s="8" t="s">
        <v>108</v>
      </c>
      <c r="D127" s="25"/>
      <c r="E127" s="49"/>
      <c r="F127" s="55">
        <v>0</v>
      </c>
      <c r="G127" s="13">
        <v>0</v>
      </c>
    </row>
    <row r="128" spans="1:7" ht="12.75" x14ac:dyDescent="0.2">
      <c r="A128" s="6"/>
      <c r="B128" s="7"/>
      <c r="C128" s="14"/>
      <c r="D128" s="7"/>
      <c r="E128" s="47"/>
      <c r="F128" s="59"/>
      <c r="G128" s="28"/>
    </row>
    <row r="129" spans="1:7" ht="25.5" x14ac:dyDescent="0.2">
      <c r="A129" s="6"/>
      <c r="B129" s="7"/>
      <c r="C129" s="30" t="s">
        <v>136</v>
      </c>
      <c r="D129" s="7"/>
      <c r="E129" s="47"/>
      <c r="F129" s="59">
        <v>11.02277421</v>
      </c>
      <c r="G129" s="28">
        <v>2.2093220000000001E-3</v>
      </c>
    </row>
    <row r="130" spans="1:7" ht="12.75" x14ac:dyDescent="0.2">
      <c r="A130" s="6"/>
      <c r="B130" s="7"/>
      <c r="C130" s="31" t="s">
        <v>137</v>
      </c>
      <c r="D130" s="12"/>
      <c r="E130" s="49"/>
      <c r="F130" s="55">
        <v>4989.2110206100015</v>
      </c>
      <c r="G130" s="13">
        <v>0.99999999899999992</v>
      </c>
    </row>
    <row r="132" spans="1:7" ht="12.75" x14ac:dyDescent="0.2">
      <c r="B132" s="362"/>
      <c r="C132" s="362"/>
      <c r="D132" s="362"/>
      <c r="E132" s="362"/>
      <c r="F132" s="362"/>
    </row>
    <row r="133" spans="1:7" ht="12.75" x14ac:dyDescent="0.2">
      <c r="B133" s="362"/>
      <c r="C133" s="362"/>
      <c r="D133" s="362"/>
      <c r="E133" s="362"/>
      <c r="F133" s="362"/>
    </row>
    <row r="135" spans="1:7" ht="12.75" x14ac:dyDescent="0.2">
      <c r="B135" s="37" t="s">
        <v>139</v>
      </c>
      <c r="C135" s="38"/>
      <c r="D135" s="39"/>
    </row>
    <row r="136" spans="1:7" ht="12.75" x14ac:dyDescent="0.2">
      <c r="B136" s="40" t="s">
        <v>140</v>
      </c>
      <c r="C136" s="41"/>
      <c r="D136" s="65" t="s">
        <v>141</v>
      </c>
    </row>
    <row r="137" spans="1:7" ht="12.75" x14ac:dyDescent="0.2">
      <c r="B137" s="40" t="s">
        <v>142</v>
      </c>
      <c r="C137" s="41"/>
      <c r="D137" s="65" t="s">
        <v>141</v>
      </c>
    </row>
    <row r="138" spans="1:7" ht="12.75" x14ac:dyDescent="0.2">
      <c r="B138" s="42" t="s">
        <v>143</v>
      </c>
      <c r="C138" s="41"/>
      <c r="D138" s="43"/>
    </row>
    <row r="139" spans="1:7" ht="25.5" customHeight="1" x14ac:dyDescent="0.2">
      <c r="B139" s="43"/>
      <c r="C139" s="33" t="s">
        <v>144</v>
      </c>
      <c r="D139" s="34" t="s">
        <v>145</v>
      </c>
    </row>
    <row r="140" spans="1:7" ht="12.75" customHeight="1" x14ac:dyDescent="0.2">
      <c r="B140" s="60" t="s">
        <v>146</v>
      </c>
      <c r="C140" s="61" t="s">
        <v>147</v>
      </c>
      <c r="D140" s="61" t="s">
        <v>148</v>
      </c>
    </row>
    <row r="141" spans="1:7" ht="12.75" x14ac:dyDescent="0.2">
      <c r="B141" s="43" t="s">
        <v>149</v>
      </c>
      <c r="C141" s="44">
        <v>8.2033000000000005</v>
      </c>
      <c r="D141" s="44">
        <v>9.1632999999999996</v>
      </c>
    </row>
    <row r="142" spans="1:7" ht="12.75" x14ac:dyDescent="0.2">
      <c r="B142" s="43" t="s">
        <v>150</v>
      </c>
      <c r="C142" s="44">
        <v>8.2033000000000005</v>
      </c>
      <c r="D142" s="44">
        <v>9.1632999999999996</v>
      </c>
    </row>
    <row r="143" spans="1:7" ht="12.75" x14ac:dyDescent="0.2">
      <c r="B143" s="43" t="s">
        <v>151</v>
      </c>
      <c r="C143" s="44">
        <v>8.1074000000000002</v>
      </c>
      <c r="D143" s="44">
        <v>9.0518000000000001</v>
      </c>
    </row>
    <row r="144" spans="1:7" ht="12.75" x14ac:dyDescent="0.2">
      <c r="B144" s="43" t="s">
        <v>152</v>
      </c>
      <c r="C144" s="44">
        <v>8.1074000000000002</v>
      </c>
      <c r="D144" s="44">
        <v>9.0518000000000001</v>
      </c>
    </row>
    <row r="146" spans="2:4" ht="12.75" x14ac:dyDescent="0.2">
      <c r="B146" s="62" t="s">
        <v>153</v>
      </c>
      <c r="C146" s="45"/>
      <c r="D146" s="63" t="s">
        <v>141</v>
      </c>
    </row>
    <row r="147" spans="2:4" ht="24.75" customHeight="1" x14ac:dyDescent="0.2">
      <c r="B147" s="64"/>
      <c r="C147" s="64"/>
    </row>
    <row r="148" spans="2:4" ht="15" x14ac:dyDescent="0.25">
      <c r="B148" s="66"/>
      <c r="C148" s="68"/>
      <c r="D148"/>
    </row>
    <row r="150" spans="2:4" ht="12.75" x14ac:dyDescent="0.2">
      <c r="B150" s="42" t="s">
        <v>155</v>
      </c>
      <c r="C150" s="41"/>
      <c r="D150" s="67" t="s">
        <v>141</v>
      </c>
    </row>
    <row r="151" spans="2:4" ht="12.75" x14ac:dyDescent="0.2">
      <c r="B151" s="42" t="s">
        <v>156</v>
      </c>
      <c r="C151" s="41"/>
      <c r="D151" s="67" t="s">
        <v>141</v>
      </c>
    </row>
    <row r="152" spans="2:4" ht="12.75" x14ac:dyDescent="0.2">
      <c r="B152" s="42" t="s">
        <v>157</v>
      </c>
      <c r="C152" s="41"/>
      <c r="D152" s="46">
        <v>6.5357202475240933E-2</v>
      </c>
    </row>
    <row r="153" spans="2:4" ht="12.75" x14ac:dyDescent="0.2">
      <c r="B153" s="42" t="s">
        <v>158</v>
      </c>
      <c r="C153" s="41"/>
      <c r="D153" s="46" t="s">
        <v>141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828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306624</v>
      </c>
      <c r="F7" s="53">
        <v>475.573824</v>
      </c>
      <c r="G7" s="5">
        <v>4.7230912999999999E-2</v>
      </c>
    </row>
    <row r="8" spans="1:7" ht="25.5" x14ac:dyDescent="0.2">
      <c r="A8" s="6">
        <v>2</v>
      </c>
      <c r="B8" s="7" t="s">
        <v>162</v>
      </c>
      <c r="C8" s="11" t="s">
        <v>163</v>
      </c>
      <c r="D8" s="2" t="s">
        <v>164</v>
      </c>
      <c r="E8" s="47">
        <v>53370</v>
      </c>
      <c r="F8" s="53">
        <v>377.64612</v>
      </c>
      <c r="G8" s="5">
        <v>3.7505366999999998E-2</v>
      </c>
    </row>
    <row r="9" spans="1:7" ht="25.5" x14ac:dyDescent="0.2">
      <c r="A9" s="6">
        <v>3</v>
      </c>
      <c r="B9" s="7" t="s">
        <v>20</v>
      </c>
      <c r="C9" s="11" t="s">
        <v>21</v>
      </c>
      <c r="D9" s="2" t="s">
        <v>22</v>
      </c>
      <c r="E9" s="47">
        <v>62599</v>
      </c>
      <c r="F9" s="53">
        <v>373.02744100000001</v>
      </c>
      <c r="G9" s="5">
        <v>3.7046669999999997E-2</v>
      </c>
    </row>
    <row r="10" spans="1:7" ht="25.5" x14ac:dyDescent="0.2">
      <c r="A10" s="6">
        <v>4</v>
      </c>
      <c r="B10" s="7" t="s">
        <v>26</v>
      </c>
      <c r="C10" s="11" t="s">
        <v>27</v>
      </c>
      <c r="D10" s="2" t="s">
        <v>28</v>
      </c>
      <c r="E10" s="47">
        <v>68617</v>
      </c>
      <c r="F10" s="53">
        <v>323.01452749999999</v>
      </c>
      <c r="G10" s="5">
        <v>3.2079710999999997E-2</v>
      </c>
    </row>
    <row r="11" spans="1:7" ht="25.5" x14ac:dyDescent="0.2">
      <c r="A11" s="6">
        <v>5</v>
      </c>
      <c r="B11" s="7" t="s">
        <v>167</v>
      </c>
      <c r="C11" s="11" t="s">
        <v>168</v>
      </c>
      <c r="D11" s="2" t="s">
        <v>169</v>
      </c>
      <c r="E11" s="47">
        <v>143787</v>
      </c>
      <c r="F11" s="53">
        <v>316.33139999999997</v>
      </c>
      <c r="G11" s="5">
        <v>3.1415986E-2</v>
      </c>
    </row>
    <row r="12" spans="1:7" ht="12.75" x14ac:dyDescent="0.2">
      <c r="A12" s="6">
        <v>6</v>
      </c>
      <c r="B12" s="7" t="s">
        <v>165</v>
      </c>
      <c r="C12" s="11" t="s">
        <v>166</v>
      </c>
      <c r="D12" s="2" t="s">
        <v>13</v>
      </c>
      <c r="E12" s="47">
        <v>168666</v>
      </c>
      <c r="F12" s="53">
        <v>306.213123</v>
      </c>
      <c r="G12" s="5">
        <v>3.0411105000000001E-2</v>
      </c>
    </row>
    <row r="13" spans="1:7" ht="25.5" x14ac:dyDescent="0.2">
      <c r="A13" s="6">
        <v>7</v>
      </c>
      <c r="B13" s="7" t="s">
        <v>64</v>
      </c>
      <c r="C13" s="11" t="s">
        <v>65</v>
      </c>
      <c r="D13" s="2" t="s">
        <v>19</v>
      </c>
      <c r="E13" s="47">
        <v>223545</v>
      </c>
      <c r="F13" s="53">
        <v>283.678605</v>
      </c>
      <c r="G13" s="5">
        <v>2.8173121999999998E-2</v>
      </c>
    </row>
    <row r="14" spans="1:7" ht="25.5" x14ac:dyDescent="0.2">
      <c r="A14" s="6">
        <v>8</v>
      </c>
      <c r="B14" s="7" t="s">
        <v>170</v>
      </c>
      <c r="C14" s="11" t="s">
        <v>171</v>
      </c>
      <c r="D14" s="2" t="s">
        <v>22</v>
      </c>
      <c r="E14" s="47">
        <v>48050</v>
      </c>
      <c r="F14" s="53">
        <v>261.53615000000002</v>
      </c>
      <c r="G14" s="5">
        <v>2.5974077000000002E-2</v>
      </c>
    </row>
    <row r="15" spans="1:7" ht="38.25" x14ac:dyDescent="0.2">
      <c r="A15" s="6">
        <v>9</v>
      </c>
      <c r="B15" s="7" t="s">
        <v>80</v>
      </c>
      <c r="C15" s="11" t="s">
        <v>81</v>
      </c>
      <c r="D15" s="2" t="s">
        <v>82</v>
      </c>
      <c r="E15" s="47">
        <v>263281</v>
      </c>
      <c r="F15" s="53">
        <v>260.38490899999999</v>
      </c>
      <c r="G15" s="5">
        <v>2.5859743000000001E-2</v>
      </c>
    </row>
    <row r="16" spans="1:7" ht="25.5" x14ac:dyDescent="0.2">
      <c r="A16" s="6">
        <v>10</v>
      </c>
      <c r="B16" s="7" t="s">
        <v>34</v>
      </c>
      <c r="C16" s="11" t="s">
        <v>35</v>
      </c>
      <c r="D16" s="2" t="s">
        <v>19</v>
      </c>
      <c r="E16" s="47">
        <v>218984</v>
      </c>
      <c r="F16" s="53">
        <v>247.12344400000001</v>
      </c>
      <c r="G16" s="5">
        <v>2.4542700000000001E-2</v>
      </c>
    </row>
    <row r="17" spans="1:7" ht="12.75" x14ac:dyDescent="0.2">
      <c r="A17" s="6">
        <v>11</v>
      </c>
      <c r="B17" s="7" t="s">
        <v>172</v>
      </c>
      <c r="C17" s="11" t="s">
        <v>173</v>
      </c>
      <c r="D17" s="2" t="s">
        <v>174</v>
      </c>
      <c r="E17" s="47">
        <v>66756</v>
      </c>
      <c r="F17" s="53">
        <v>232.177368</v>
      </c>
      <c r="G17" s="5">
        <v>2.3058353E-2</v>
      </c>
    </row>
    <row r="18" spans="1:7" ht="12.75" x14ac:dyDescent="0.2">
      <c r="A18" s="6">
        <v>12</v>
      </c>
      <c r="B18" s="7" t="s">
        <v>71</v>
      </c>
      <c r="C18" s="11" t="s">
        <v>72</v>
      </c>
      <c r="D18" s="2" t="s">
        <v>13</v>
      </c>
      <c r="E18" s="47">
        <v>26041</v>
      </c>
      <c r="F18" s="53">
        <v>225.69734700000001</v>
      </c>
      <c r="G18" s="5">
        <v>2.2414798999999999E-2</v>
      </c>
    </row>
    <row r="19" spans="1:7" ht="25.5" x14ac:dyDescent="0.2">
      <c r="A19" s="6">
        <v>13</v>
      </c>
      <c r="B19" s="7" t="s">
        <v>54</v>
      </c>
      <c r="C19" s="11" t="s">
        <v>55</v>
      </c>
      <c r="D19" s="2" t="s">
        <v>22</v>
      </c>
      <c r="E19" s="47">
        <v>104415</v>
      </c>
      <c r="F19" s="53">
        <v>198.49291500000001</v>
      </c>
      <c r="G19" s="5">
        <v>1.9713030999999999E-2</v>
      </c>
    </row>
    <row r="20" spans="1:7" ht="12.75" x14ac:dyDescent="0.2">
      <c r="A20" s="6">
        <v>14</v>
      </c>
      <c r="B20" s="7" t="s">
        <v>180</v>
      </c>
      <c r="C20" s="11" t="s">
        <v>181</v>
      </c>
      <c r="D20" s="2" t="s">
        <v>182</v>
      </c>
      <c r="E20" s="47">
        <v>71650</v>
      </c>
      <c r="F20" s="53">
        <v>191.84287499999999</v>
      </c>
      <c r="G20" s="5">
        <v>1.9052592E-2</v>
      </c>
    </row>
    <row r="21" spans="1:7" ht="12.75" x14ac:dyDescent="0.2">
      <c r="A21" s="6">
        <v>15</v>
      </c>
      <c r="B21" s="7" t="s">
        <v>178</v>
      </c>
      <c r="C21" s="11" t="s">
        <v>179</v>
      </c>
      <c r="D21" s="2" t="s">
        <v>13</v>
      </c>
      <c r="E21" s="47">
        <v>177089</v>
      </c>
      <c r="F21" s="53">
        <v>191.787387</v>
      </c>
      <c r="G21" s="5">
        <v>1.9047081E-2</v>
      </c>
    </row>
    <row r="22" spans="1:7" ht="12.75" x14ac:dyDescent="0.2">
      <c r="A22" s="6">
        <v>16</v>
      </c>
      <c r="B22" s="7" t="s">
        <v>237</v>
      </c>
      <c r="C22" s="11" t="s">
        <v>238</v>
      </c>
      <c r="D22" s="2" t="s">
        <v>182</v>
      </c>
      <c r="E22" s="47">
        <v>49065</v>
      </c>
      <c r="F22" s="53">
        <v>188.01707999999999</v>
      </c>
      <c r="G22" s="5">
        <v>1.8672639000000001E-2</v>
      </c>
    </row>
    <row r="23" spans="1:7" ht="25.5" x14ac:dyDescent="0.2">
      <c r="A23" s="6">
        <v>17</v>
      </c>
      <c r="B23" s="7" t="s">
        <v>92</v>
      </c>
      <c r="C23" s="11" t="s">
        <v>93</v>
      </c>
      <c r="D23" s="2" t="s">
        <v>94</v>
      </c>
      <c r="E23" s="47">
        <v>55900</v>
      </c>
      <c r="F23" s="53">
        <v>183.96690000000001</v>
      </c>
      <c r="G23" s="5">
        <v>1.8270400999999999E-2</v>
      </c>
    </row>
    <row r="24" spans="1:7" ht="25.5" x14ac:dyDescent="0.2">
      <c r="A24" s="6">
        <v>18</v>
      </c>
      <c r="B24" s="7" t="s">
        <v>202</v>
      </c>
      <c r="C24" s="11" t="s">
        <v>859</v>
      </c>
      <c r="D24" s="2" t="s">
        <v>63</v>
      </c>
      <c r="E24" s="47">
        <v>8701</v>
      </c>
      <c r="F24" s="53">
        <v>179.40591900000001</v>
      </c>
      <c r="G24" s="5">
        <v>1.7817434E-2</v>
      </c>
    </row>
    <row r="25" spans="1:7" ht="25.5" x14ac:dyDescent="0.2">
      <c r="A25" s="6">
        <v>19</v>
      </c>
      <c r="B25" s="7" t="s">
        <v>200</v>
      </c>
      <c r="C25" s="11" t="s">
        <v>201</v>
      </c>
      <c r="D25" s="2" t="s">
        <v>169</v>
      </c>
      <c r="E25" s="47">
        <v>33553</v>
      </c>
      <c r="F25" s="53">
        <v>179.139467</v>
      </c>
      <c r="G25" s="5">
        <v>1.7790971999999999E-2</v>
      </c>
    </row>
    <row r="26" spans="1:7" ht="12.75" x14ac:dyDescent="0.2">
      <c r="A26" s="6">
        <v>20</v>
      </c>
      <c r="B26" s="7" t="s">
        <v>185</v>
      </c>
      <c r="C26" s="11" t="s">
        <v>186</v>
      </c>
      <c r="D26" s="2" t="s">
        <v>187</v>
      </c>
      <c r="E26" s="47">
        <v>81743</v>
      </c>
      <c r="F26" s="53">
        <v>177.954511</v>
      </c>
      <c r="G26" s="5">
        <v>1.7673290000000001E-2</v>
      </c>
    </row>
    <row r="27" spans="1:7" ht="12.75" x14ac:dyDescent="0.2">
      <c r="A27" s="6">
        <v>21</v>
      </c>
      <c r="B27" s="7" t="s">
        <v>222</v>
      </c>
      <c r="C27" s="11" t="s">
        <v>223</v>
      </c>
      <c r="D27" s="2" t="s">
        <v>79</v>
      </c>
      <c r="E27" s="47">
        <v>170987</v>
      </c>
      <c r="F27" s="53">
        <v>175.34716850000001</v>
      </c>
      <c r="G27" s="5">
        <v>1.7414345000000001E-2</v>
      </c>
    </row>
    <row r="28" spans="1:7" ht="12.75" x14ac:dyDescent="0.2">
      <c r="A28" s="6">
        <v>22</v>
      </c>
      <c r="B28" s="7" t="s">
        <v>239</v>
      </c>
      <c r="C28" s="11" t="s">
        <v>240</v>
      </c>
      <c r="D28" s="2" t="s">
        <v>241</v>
      </c>
      <c r="E28" s="47">
        <v>65604</v>
      </c>
      <c r="F28" s="53">
        <v>175.26108600000001</v>
      </c>
      <c r="G28" s="5">
        <v>1.7405796000000001E-2</v>
      </c>
    </row>
    <row r="29" spans="1:7" ht="51" x14ac:dyDescent="0.2">
      <c r="A29" s="6">
        <v>23</v>
      </c>
      <c r="B29" s="7" t="s">
        <v>242</v>
      </c>
      <c r="C29" s="11" t="s">
        <v>243</v>
      </c>
      <c r="D29" s="2" t="s">
        <v>244</v>
      </c>
      <c r="E29" s="47">
        <v>71211</v>
      </c>
      <c r="F29" s="53">
        <v>170.51473949999999</v>
      </c>
      <c r="G29" s="5">
        <v>1.6934419999999999E-2</v>
      </c>
    </row>
    <row r="30" spans="1:7" ht="12.75" x14ac:dyDescent="0.2">
      <c r="A30" s="6">
        <v>24</v>
      </c>
      <c r="B30" s="7" t="s">
        <v>231</v>
      </c>
      <c r="C30" s="11" t="s">
        <v>232</v>
      </c>
      <c r="D30" s="2" t="s">
        <v>60</v>
      </c>
      <c r="E30" s="47">
        <v>68000</v>
      </c>
      <c r="F30" s="53">
        <v>167.38200000000001</v>
      </c>
      <c r="G30" s="5">
        <v>1.6623295999999999E-2</v>
      </c>
    </row>
    <row r="31" spans="1:7" ht="25.5" x14ac:dyDescent="0.2">
      <c r="A31" s="6">
        <v>25</v>
      </c>
      <c r="B31" s="7" t="s">
        <v>36</v>
      </c>
      <c r="C31" s="11" t="s">
        <v>37</v>
      </c>
      <c r="D31" s="2" t="s">
        <v>25</v>
      </c>
      <c r="E31" s="47">
        <v>27590</v>
      </c>
      <c r="F31" s="53">
        <v>166.9195</v>
      </c>
      <c r="G31" s="5">
        <v>1.6577364000000001E-2</v>
      </c>
    </row>
    <row r="32" spans="1:7" ht="25.5" x14ac:dyDescent="0.2">
      <c r="A32" s="6">
        <v>26</v>
      </c>
      <c r="B32" s="7" t="s">
        <v>194</v>
      </c>
      <c r="C32" s="11" t="s">
        <v>195</v>
      </c>
      <c r="D32" s="2" t="s">
        <v>44</v>
      </c>
      <c r="E32" s="47">
        <v>30455</v>
      </c>
      <c r="F32" s="53">
        <v>165.5381525</v>
      </c>
      <c r="G32" s="5">
        <v>1.6440177E-2</v>
      </c>
    </row>
    <row r="33" spans="1:7" ht="12.75" x14ac:dyDescent="0.2">
      <c r="A33" s="6">
        <v>27</v>
      </c>
      <c r="B33" s="7" t="s">
        <v>58</v>
      </c>
      <c r="C33" s="11" t="s">
        <v>59</v>
      </c>
      <c r="D33" s="2" t="s">
        <v>60</v>
      </c>
      <c r="E33" s="47">
        <v>65517</v>
      </c>
      <c r="F33" s="53">
        <v>164.18560199999999</v>
      </c>
      <c r="G33" s="5">
        <v>1.6305851E-2</v>
      </c>
    </row>
    <row r="34" spans="1:7" ht="12.75" x14ac:dyDescent="0.2">
      <c r="A34" s="6">
        <v>28</v>
      </c>
      <c r="B34" s="7" t="s">
        <v>245</v>
      </c>
      <c r="C34" s="11" t="s">
        <v>246</v>
      </c>
      <c r="D34" s="2" t="s">
        <v>211</v>
      </c>
      <c r="E34" s="47">
        <v>16960</v>
      </c>
      <c r="F34" s="53">
        <v>163.34175999999999</v>
      </c>
      <c r="G34" s="5">
        <v>1.6222046E-2</v>
      </c>
    </row>
    <row r="35" spans="1:7" ht="25.5" x14ac:dyDescent="0.2">
      <c r="A35" s="6">
        <v>29</v>
      </c>
      <c r="B35" s="7" t="s">
        <v>218</v>
      </c>
      <c r="C35" s="11" t="s">
        <v>219</v>
      </c>
      <c r="D35" s="2" t="s">
        <v>177</v>
      </c>
      <c r="E35" s="47">
        <v>147088</v>
      </c>
      <c r="F35" s="53">
        <v>159.88465600000001</v>
      </c>
      <c r="G35" s="5">
        <v>1.5878709000000001E-2</v>
      </c>
    </row>
    <row r="36" spans="1:7" ht="12.75" x14ac:dyDescent="0.2">
      <c r="A36" s="6">
        <v>30</v>
      </c>
      <c r="B36" s="7" t="s">
        <v>205</v>
      </c>
      <c r="C36" s="11" t="s">
        <v>206</v>
      </c>
      <c r="D36" s="2" t="s">
        <v>28</v>
      </c>
      <c r="E36" s="47">
        <v>217259</v>
      </c>
      <c r="F36" s="53">
        <v>159.57673550000001</v>
      </c>
      <c r="G36" s="5">
        <v>1.5848128E-2</v>
      </c>
    </row>
    <row r="37" spans="1:7" ht="25.5" x14ac:dyDescent="0.2">
      <c r="A37" s="6">
        <v>31</v>
      </c>
      <c r="B37" s="7" t="s">
        <v>203</v>
      </c>
      <c r="C37" s="11" t="s">
        <v>204</v>
      </c>
      <c r="D37" s="2" t="s">
        <v>177</v>
      </c>
      <c r="E37" s="47">
        <v>46280</v>
      </c>
      <c r="F37" s="53">
        <v>152.44631999999999</v>
      </c>
      <c r="G37" s="5">
        <v>1.5139981E-2</v>
      </c>
    </row>
    <row r="38" spans="1:7" ht="12.75" x14ac:dyDescent="0.2">
      <c r="A38" s="6">
        <v>32</v>
      </c>
      <c r="B38" s="7" t="s">
        <v>196</v>
      </c>
      <c r="C38" s="11" t="s">
        <v>197</v>
      </c>
      <c r="D38" s="2" t="s">
        <v>174</v>
      </c>
      <c r="E38" s="47">
        <v>12389</v>
      </c>
      <c r="F38" s="53">
        <v>147.58396250000001</v>
      </c>
      <c r="G38" s="5">
        <v>1.4657084000000001E-2</v>
      </c>
    </row>
    <row r="39" spans="1:7" ht="12.75" x14ac:dyDescent="0.2">
      <c r="A39" s="6">
        <v>33</v>
      </c>
      <c r="B39" s="7" t="s">
        <v>188</v>
      </c>
      <c r="C39" s="11" t="s">
        <v>189</v>
      </c>
      <c r="D39" s="2" t="s">
        <v>16</v>
      </c>
      <c r="E39" s="47">
        <v>72068</v>
      </c>
      <c r="F39" s="53">
        <v>147.52319600000001</v>
      </c>
      <c r="G39" s="5">
        <v>1.4651048999999999E-2</v>
      </c>
    </row>
    <row r="40" spans="1:7" ht="12.75" x14ac:dyDescent="0.2">
      <c r="A40" s="6">
        <v>34</v>
      </c>
      <c r="B40" s="7" t="s">
        <v>247</v>
      </c>
      <c r="C40" s="11" t="s">
        <v>248</v>
      </c>
      <c r="D40" s="2" t="s">
        <v>249</v>
      </c>
      <c r="E40" s="47">
        <v>87506</v>
      </c>
      <c r="F40" s="53">
        <v>143.42233400000001</v>
      </c>
      <c r="G40" s="5">
        <v>1.4243778E-2</v>
      </c>
    </row>
    <row r="41" spans="1:7" ht="12.75" x14ac:dyDescent="0.2">
      <c r="A41" s="6">
        <v>35</v>
      </c>
      <c r="B41" s="7" t="s">
        <v>66</v>
      </c>
      <c r="C41" s="11" t="s">
        <v>67</v>
      </c>
      <c r="D41" s="2" t="s">
        <v>13</v>
      </c>
      <c r="E41" s="47">
        <v>143909</v>
      </c>
      <c r="F41" s="53">
        <v>141.67841050000001</v>
      </c>
      <c r="G41" s="5">
        <v>1.4070582E-2</v>
      </c>
    </row>
    <row r="42" spans="1:7" ht="25.5" x14ac:dyDescent="0.2">
      <c r="A42" s="6">
        <v>36</v>
      </c>
      <c r="B42" s="7" t="s">
        <v>106</v>
      </c>
      <c r="C42" s="11" t="s">
        <v>107</v>
      </c>
      <c r="D42" s="2" t="s">
        <v>22</v>
      </c>
      <c r="E42" s="47">
        <v>32012</v>
      </c>
      <c r="F42" s="53">
        <v>136.195054</v>
      </c>
      <c r="G42" s="5">
        <v>1.3526010999999999E-2</v>
      </c>
    </row>
    <row r="43" spans="1:7" ht="12.75" x14ac:dyDescent="0.2">
      <c r="A43" s="6">
        <v>37</v>
      </c>
      <c r="B43" s="7" t="s">
        <v>209</v>
      </c>
      <c r="C43" s="11" t="s">
        <v>210</v>
      </c>
      <c r="D43" s="2" t="s">
        <v>211</v>
      </c>
      <c r="E43" s="47">
        <v>20192</v>
      </c>
      <c r="F43" s="53">
        <v>131.136944</v>
      </c>
      <c r="G43" s="5">
        <v>1.3023672E-2</v>
      </c>
    </row>
    <row r="44" spans="1:7" ht="25.5" x14ac:dyDescent="0.2">
      <c r="A44" s="6">
        <v>38</v>
      </c>
      <c r="B44" s="7" t="s">
        <v>29</v>
      </c>
      <c r="C44" s="11" t="s">
        <v>30</v>
      </c>
      <c r="D44" s="2" t="s">
        <v>22</v>
      </c>
      <c r="E44" s="47">
        <v>22079</v>
      </c>
      <c r="F44" s="53">
        <v>129.6589275</v>
      </c>
      <c r="G44" s="5">
        <v>1.2876884999999999E-2</v>
      </c>
    </row>
    <row r="45" spans="1:7" ht="12.75" x14ac:dyDescent="0.2">
      <c r="A45" s="6">
        <v>39</v>
      </c>
      <c r="B45" s="7" t="s">
        <v>250</v>
      </c>
      <c r="C45" s="11" t="s">
        <v>251</v>
      </c>
      <c r="D45" s="2" t="s">
        <v>182</v>
      </c>
      <c r="E45" s="47">
        <v>39319</v>
      </c>
      <c r="F45" s="53">
        <v>128.9073415</v>
      </c>
      <c r="G45" s="5">
        <v>1.2802242E-2</v>
      </c>
    </row>
    <row r="46" spans="1:7" ht="12.75" x14ac:dyDescent="0.2">
      <c r="A46" s="6">
        <v>40</v>
      </c>
      <c r="B46" s="7" t="s">
        <v>216</v>
      </c>
      <c r="C46" s="11" t="s">
        <v>217</v>
      </c>
      <c r="D46" s="2" t="s">
        <v>164</v>
      </c>
      <c r="E46" s="47">
        <v>51136</v>
      </c>
      <c r="F46" s="53">
        <v>126.919552</v>
      </c>
      <c r="G46" s="5">
        <v>1.2604828E-2</v>
      </c>
    </row>
    <row r="47" spans="1:7" ht="51" x14ac:dyDescent="0.2">
      <c r="A47" s="6">
        <v>41</v>
      </c>
      <c r="B47" s="7" t="s">
        <v>252</v>
      </c>
      <c r="C47" s="11" t="s">
        <v>253</v>
      </c>
      <c r="D47" s="2" t="s">
        <v>244</v>
      </c>
      <c r="E47" s="47">
        <v>51490</v>
      </c>
      <c r="F47" s="53">
        <v>122.623435</v>
      </c>
      <c r="G47" s="5">
        <v>1.2178166000000001E-2</v>
      </c>
    </row>
    <row r="48" spans="1:7" ht="25.5" x14ac:dyDescent="0.2">
      <c r="A48" s="6">
        <v>42</v>
      </c>
      <c r="B48" s="7" t="s">
        <v>183</v>
      </c>
      <c r="C48" s="11" t="s">
        <v>184</v>
      </c>
      <c r="D48" s="2" t="s">
        <v>63</v>
      </c>
      <c r="E48" s="47">
        <v>57498</v>
      </c>
      <c r="F48" s="53">
        <v>119.768334</v>
      </c>
      <c r="G48" s="5">
        <v>1.1894615000000001E-2</v>
      </c>
    </row>
    <row r="49" spans="1:7" ht="25.5" x14ac:dyDescent="0.2">
      <c r="A49" s="6">
        <v>43</v>
      </c>
      <c r="B49" s="7" t="s">
        <v>212</v>
      </c>
      <c r="C49" s="11" t="s">
        <v>213</v>
      </c>
      <c r="D49" s="2" t="s">
        <v>63</v>
      </c>
      <c r="E49" s="47">
        <v>23172</v>
      </c>
      <c r="F49" s="53">
        <v>110.70423</v>
      </c>
      <c r="G49" s="5">
        <v>1.0994426999999999E-2</v>
      </c>
    </row>
    <row r="50" spans="1:7" ht="12.75" x14ac:dyDescent="0.2">
      <c r="A50" s="6">
        <v>44</v>
      </c>
      <c r="B50" s="7" t="s">
        <v>198</v>
      </c>
      <c r="C50" s="11" t="s">
        <v>199</v>
      </c>
      <c r="D50" s="2" t="s">
        <v>174</v>
      </c>
      <c r="E50" s="47">
        <v>25584</v>
      </c>
      <c r="F50" s="53">
        <v>106.45502399999999</v>
      </c>
      <c r="G50" s="5">
        <v>1.0572424E-2</v>
      </c>
    </row>
    <row r="51" spans="1:7" ht="25.5" x14ac:dyDescent="0.2">
      <c r="A51" s="6">
        <v>45</v>
      </c>
      <c r="B51" s="7" t="s">
        <v>254</v>
      </c>
      <c r="C51" s="11" t="s">
        <v>255</v>
      </c>
      <c r="D51" s="2" t="s">
        <v>256</v>
      </c>
      <c r="E51" s="47">
        <v>28224</v>
      </c>
      <c r="F51" s="53">
        <v>102.283776</v>
      </c>
      <c r="G51" s="5">
        <v>1.0158162E-2</v>
      </c>
    </row>
    <row r="52" spans="1:7" ht="12.75" x14ac:dyDescent="0.2">
      <c r="A52" s="6">
        <v>46</v>
      </c>
      <c r="B52" s="7" t="s">
        <v>257</v>
      </c>
      <c r="C52" s="11" t="s">
        <v>258</v>
      </c>
      <c r="D52" s="2" t="s">
        <v>211</v>
      </c>
      <c r="E52" s="47">
        <v>10200</v>
      </c>
      <c r="F52" s="53">
        <v>93.590100000000007</v>
      </c>
      <c r="G52" s="5">
        <v>9.2947629999999993E-3</v>
      </c>
    </row>
    <row r="53" spans="1:7" ht="12.75" x14ac:dyDescent="0.2">
      <c r="A53" s="6">
        <v>47</v>
      </c>
      <c r="B53" s="7" t="s">
        <v>259</v>
      </c>
      <c r="C53" s="11" t="s">
        <v>260</v>
      </c>
      <c r="D53" s="2" t="s">
        <v>187</v>
      </c>
      <c r="E53" s="47">
        <v>69172</v>
      </c>
      <c r="F53" s="53">
        <v>93.140097999999995</v>
      </c>
      <c r="G53" s="5">
        <v>9.2500710000000003E-3</v>
      </c>
    </row>
    <row r="54" spans="1:7" ht="25.5" x14ac:dyDescent="0.2">
      <c r="A54" s="6">
        <v>48</v>
      </c>
      <c r="B54" s="7" t="s">
        <v>261</v>
      </c>
      <c r="C54" s="11" t="s">
        <v>262</v>
      </c>
      <c r="D54" s="2" t="s">
        <v>25</v>
      </c>
      <c r="E54" s="47">
        <v>80992</v>
      </c>
      <c r="F54" s="53">
        <v>87.309376</v>
      </c>
      <c r="G54" s="5">
        <v>8.6710020000000006E-3</v>
      </c>
    </row>
    <row r="55" spans="1:7" ht="12.75" x14ac:dyDescent="0.2">
      <c r="A55" s="6">
        <v>49</v>
      </c>
      <c r="B55" s="7" t="s">
        <v>89</v>
      </c>
      <c r="C55" s="11" t="s">
        <v>858</v>
      </c>
      <c r="D55" s="2" t="s">
        <v>60</v>
      </c>
      <c r="E55" s="47">
        <v>36786</v>
      </c>
      <c r="F55" s="53">
        <v>83.430648000000005</v>
      </c>
      <c r="G55" s="5">
        <v>8.2857920000000002E-3</v>
      </c>
    </row>
    <row r="56" spans="1:7" ht="25.5" x14ac:dyDescent="0.2">
      <c r="A56" s="6">
        <v>50</v>
      </c>
      <c r="B56" s="7" t="s">
        <v>214</v>
      </c>
      <c r="C56" s="11" t="s">
        <v>215</v>
      </c>
      <c r="D56" s="2" t="s">
        <v>44</v>
      </c>
      <c r="E56" s="47">
        <v>92478</v>
      </c>
      <c r="F56" s="53">
        <v>79.299885000000003</v>
      </c>
      <c r="G56" s="5">
        <v>7.8755509999999997E-3</v>
      </c>
    </row>
    <row r="57" spans="1:7" ht="12.75" x14ac:dyDescent="0.2">
      <c r="A57" s="6">
        <v>51</v>
      </c>
      <c r="B57" s="7" t="s">
        <v>83</v>
      </c>
      <c r="C57" s="11" t="s">
        <v>84</v>
      </c>
      <c r="D57" s="2" t="s">
        <v>60</v>
      </c>
      <c r="E57" s="47">
        <v>30749</v>
      </c>
      <c r="F57" s="53">
        <v>77.026245000000003</v>
      </c>
      <c r="G57" s="5">
        <v>7.6497479999999996E-3</v>
      </c>
    </row>
    <row r="58" spans="1:7" ht="12.75" x14ac:dyDescent="0.2">
      <c r="A58" s="6">
        <v>52</v>
      </c>
      <c r="B58" s="7" t="s">
        <v>226</v>
      </c>
      <c r="C58" s="11" t="s">
        <v>227</v>
      </c>
      <c r="D58" s="2" t="s">
        <v>187</v>
      </c>
      <c r="E58" s="47">
        <v>25925</v>
      </c>
      <c r="F58" s="53">
        <v>74.262162500000002</v>
      </c>
      <c r="G58" s="5">
        <v>7.3752369999999998E-3</v>
      </c>
    </row>
    <row r="59" spans="1:7" ht="25.5" x14ac:dyDescent="0.2">
      <c r="A59" s="6">
        <v>53</v>
      </c>
      <c r="B59" s="7" t="s">
        <v>263</v>
      </c>
      <c r="C59" s="11" t="s">
        <v>264</v>
      </c>
      <c r="D59" s="2" t="s">
        <v>265</v>
      </c>
      <c r="E59" s="47">
        <v>90000</v>
      </c>
      <c r="F59" s="53">
        <v>73.17</v>
      </c>
      <c r="G59" s="5">
        <v>7.266771E-3</v>
      </c>
    </row>
    <row r="60" spans="1:7" ht="12.75" x14ac:dyDescent="0.2">
      <c r="A60" s="6">
        <v>54</v>
      </c>
      <c r="B60" s="7" t="s">
        <v>228</v>
      </c>
      <c r="C60" s="11" t="s">
        <v>229</v>
      </c>
      <c r="D60" s="2" t="s">
        <v>230</v>
      </c>
      <c r="E60" s="47">
        <v>4100</v>
      </c>
      <c r="F60" s="53">
        <v>69.70205</v>
      </c>
      <c r="G60" s="5">
        <v>6.9223560000000002E-3</v>
      </c>
    </row>
    <row r="61" spans="1:7" ht="38.25" x14ac:dyDescent="0.2">
      <c r="A61" s="6">
        <v>55</v>
      </c>
      <c r="B61" s="7" t="s">
        <v>266</v>
      </c>
      <c r="C61" s="11" t="s">
        <v>267</v>
      </c>
      <c r="D61" s="2" t="s">
        <v>268</v>
      </c>
      <c r="E61" s="47">
        <v>49101</v>
      </c>
      <c r="F61" s="53">
        <v>59.6822655</v>
      </c>
      <c r="G61" s="5">
        <v>5.9272559999999997E-3</v>
      </c>
    </row>
    <row r="62" spans="1:7" ht="25.5" x14ac:dyDescent="0.2">
      <c r="A62" s="6">
        <v>56</v>
      </c>
      <c r="B62" s="7" t="s">
        <v>99</v>
      </c>
      <c r="C62" s="11" t="s">
        <v>100</v>
      </c>
      <c r="D62" s="2" t="s">
        <v>25</v>
      </c>
      <c r="E62" s="47">
        <v>45515</v>
      </c>
      <c r="F62" s="53">
        <v>54.618000000000002</v>
      </c>
      <c r="G62" s="5">
        <v>5.4243060000000003E-3</v>
      </c>
    </row>
    <row r="63" spans="1:7" ht="25.5" x14ac:dyDescent="0.2">
      <c r="A63" s="6">
        <v>57</v>
      </c>
      <c r="B63" s="7" t="s">
        <v>233</v>
      </c>
      <c r="C63" s="11" t="s">
        <v>234</v>
      </c>
      <c r="D63" s="2" t="s">
        <v>177</v>
      </c>
      <c r="E63" s="47">
        <v>26621</v>
      </c>
      <c r="F63" s="53">
        <v>48.330425499999997</v>
      </c>
      <c r="G63" s="5">
        <v>4.7998650000000004E-3</v>
      </c>
    </row>
    <row r="64" spans="1:7" ht="12.75" x14ac:dyDescent="0.2">
      <c r="A64" s="6">
        <v>58</v>
      </c>
      <c r="B64" s="7" t="s">
        <v>104</v>
      </c>
      <c r="C64" s="11" t="s">
        <v>105</v>
      </c>
      <c r="D64" s="2" t="s">
        <v>60</v>
      </c>
      <c r="E64" s="47">
        <v>30589</v>
      </c>
      <c r="F64" s="53">
        <v>34.871459999999999</v>
      </c>
      <c r="G64" s="5">
        <v>3.4632080000000002E-3</v>
      </c>
    </row>
    <row r="65" spans="1:7" ht="25.5" x14ac:dyDescent="0.2">
      <c r="A65" s="6">
        <v>59</v>
      </c>
      <c r="B65" s="7" t="s">
        <v>235</v>
      </c>
      <c r="C65" s="11" t="s">
        <v>236</v>
      </c>
      <c r="D65" s="2" t="s">
        <v>22</v>
      </c>
      <c r="E65" s="47">
        <v>24214</v>
      </c>
      <c r="F65" s="53">
        <v>19.286451</v>
      </c>
      <c r="G65" s="5">
        <v>1.915405E-3</v>
      </c>
    </row>
    <row r="66" spans="1:7" ht="12.75" x14ac:dyDescent="0.2">
      <c r="A66" s="1"/>
      <c r="B66" s="2"/>
      <c r="C66" s="8" t="s">
        <v>108</v>
      </c>
      <c r="D66" s="12"/>
      <c r="E66" s="49"/>
      <c r="F66" s="55">
        <v>9735.9887199999957</v>
      </c>
      <c r="G66" s="13">
        <v>0.96691535499999981</v>
      </c>
    </row>
    <row r="67" spans="1:7" ht="12.75" x14ac:dyDescent="0.2">
      <c r="A67" s="6"/>
      <c r="B67" s="7"/>
      <c r="C67" s="14"/>
      <c r="D67" s="15"/>
      <c r="E67" s="47"/>
      <c r="F67" s="53"/>
      <c r="G67" s="5"/>
    </row>
    <row r="68" spans="1:7" ht="12.75" x14ac:dyDescent="0.2">
      <c r="A68" s="1"/>
      <c r="B68" s="2"/>
      <c r="C68" s="8" t="s">
        <v>109</v>
      </c>
      <c r="D68" s="9"/>
      <c r="E68" s="48"/>
      <c r="F68" s="54"/>
      <c r="G68" s="10"/>
    </row>
    <row r="69" spans="1:7" ht="12.75" x14ac:dyDescent="0.2">
      <c r="A69" s="1"/>
      <c r="B69" s="2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6"/>
      <c r="B70" s="7"/>
      <c r="C70" s="14"/>
      <c r="D70" s="15"/>
      <c r="E70" s="47"/>
      <c r="F70" s="53"/>
      <c r="G70" s="5"/>
    </row>
    <row r="71" spans="1:7" ht="12.75" x14ac:dyDescent="0.2">
      <c r="A71" s="16"/>
      <c r="B71" s="17"/>
      <c r="C71" s="8" t="s">
        <v>110</v>
      </c>
      <c r="D71" s="9"/>
      <c r="E71" s="48"/>
      <c r="F71" s="54"/>
      <c r="G71" s="10"/>
    </row>
    <row r="72" spans="1:7" ht="12.75" x14ac:dyDescent="0.2">
      <c r="A72" s="18"/>
      <c r="B72" s="19"/>
      <c r="C72" s="8" t="s">
        <v>108</v>
      </c>
      <c r="D72" s="20"/>
      <c r="E72" s="50"/>
      <c r="F72" s="56">
        <v>0</v>
      </c>
      <c r="G72" s="21">
        <v>0</v>
      </c>
    </row>
    <row r="73" spans="1:7" ht="12.75" x14ac:dyDescent="0.2">
      <c r="A73" s="18"/>
      <c r="B73" s="19"/>
      <c r="C73" s="14"/>
      <c r="D73" s="22"/>
      <c r="E73" s="51"/>
      <c r="F73" s="57"/>
      <c r="G73" s="23"/>
    </row>
    <row r="74" spans="1:7" ht="12.75" x14ac:dyDescent="0.2">
      <c r="A74" s="1"/>
      <c r="B74" s="2"/>
      <c r="C74" s="8" t="s">
        <v>112</v>
      </c>
      <c r="D74" s="9"/>
      <c r="E74" s="48"/>
      <c r="F74" s="54"/>
      <c r="G74" s="10"/>
    </row>
    <row r="75" spans="1:7" ht="12.75" x14ac:dyDescent="0.2">
      <c r="A75" s="1"/>
      <c r="B75" s="2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1"/>
      <c r="B76" s="2"/>
      <c r="C76" s="14"/>
      <c r="D76" s="4"/>
      <c r="E76" s="47"/>
      <c r="F76" s="53"/>
      <c r="G76" s="5"/>
    </row>
    <row r="77" spans="1:7" ht="12.75" x14ac:dyDescent="0.2">
      <c r="A77" s="1"/>
      <c r="B77" s="2"/>
      <c r="C77" s="8" t="s">
        <v>113</v>
      </c>
      <c r="D77" s="9"/>
      <c r="E77" s="48"/>
      <c r="F77" s="54"/>
      <c r="G77" s="10"/>
    </row>
    <row r="78" spans="1:7" ht="12.75" x14ac:dyDescent="0.2">
      <c r="A78" s="1"/>
      <c r="B78" s="2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12.75" x14ac:dyDescent="0.2">
      <c r="A80" s="1"/>
      <c r="B80" s="2"/>
      <c r="C80" s="8" t="s">
        <v>114</v>
      </c>
      <c r="D80" s="9"/>
      <c r="E80" s="48"/>
      <c r="F80" s="54"/>
      <c r="G80" s="10"/>
    </row>
    <row r="81" spans="1:7" ht="12.75" x14ac:dyDescent="0.2">
      <c r="A81" s="1"/>
      <c r="B81" s="2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1"/>
      <c r="B82" s="2"/>
      <c r="C82" s="14"/>
      <c r="D82" s="4"/>
      <c r="E82" s="47"/>
      <c r="F82" s="53"/>
      <c r="G82" s="5"/>
    </row>
    <row r="83" spans="1:7" ht="25.5" x14ac:dyDescent="0.2">
      <c r="A83" s="6"/>
      <c r="B83" s="7"/>
      <c r="C83" s="24" t="s">
        <v>115</v>
      </c>
      <c r="D83" s="25"/>
      <c r="E83" s="49"/>
      <c r="F83" s="55">
        <v>9735.9887199999957</v>
      </c>
      <c r="G83" s="13">
        <v>0.96691535499999981</v>
      </c>
    </row>
    <row r="84" spans="1:7" ht="12.75" x14ac:dyDescent="0.2">
      <c r="A84" s="1"/>
      <c r="B84" s="2"/>
      <c r="C84" s="11"/>
      <c r="D84" s="4"/>
      <c r="E84" s="47"/>
      <c r="F84" s="53"/>
      <c r="G84" s="5"/>
    </row>
    <row r="85" spans="1:7" ht="12.75" x14ac:dyDescent="0.2">
      <c r="A85" s="1"/>
      <c r="B85" s="2"/>
      <c r="C85" s="3" t="s">
        <v>116</v>
      </c>
      <c r="D85" s="4"/>
      <c r="E85" s="47"/>
      <c r="F85" s="53"/>
      <c r="G85" s="5"/>
    </row>
    <row r="86" spans="1:7" ht="25.5" x14ac:dyDescent="0.2">
      <c r="A86" s="1"/>
      <c r="B86" s="2"/>
      <c r="C86" s="8" t="s">
        <v>10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12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4"/>
      <c r="E88" s="47"/>
      <c r="F88" s="53"/>
      <c r="G88" s="5"/>
    </row>
    <row r="89" spans="1:7" ht="12.75" x14ac:dyDescent="0.2">
      <c r="A89" s="1"/>
      <c r="B89" s="26"/>
      <c r="C89" s="8" t="s">
        <v>117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12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4"/>
      <c r="E91" s="47"/>
      <c r="F91" s="59"/>
      <c r="G91" s="28"/>
    </row>
    <row r="92" spans="1:7" ht="12.75" x14ac:dyDescent="0.2">
      <c r="A92" s="1"/>
      <c r="B92" s="2"/>
      <c r="C92" s="8" t="s">
        <v>118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12"/>
      <c r="E93" s="49"/>
      <c r="F93" s="55">
        <v>0</v>
      </c>
      <c r="G93" s="13">
        <v>0</v>
      </c>
    </row>
    <row r="94" spans="1:7" ht="12.75" x14ac:dyDescent="0.2">
      <c r="A94" s="1"/>
      <c r="B94" s="2"/>
      <c r="C94" s="14"/>
      <c r="D94" s="4"/>
      <c r="E94" s="47"/>
      <c r="F94" s="53"/>
      <c r="G94" s="5"/>
    </row>
    <row r="95" spans="1:7" ht="25.5" x14ac:dyDescent="0.2">
      <c r="A95" s="1"/>
      <c r="B95" s="26"/>
      <c r="C95" s="8" t="s">
        <v>119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12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4"/>
      <c r="E97" s="47"/>
      <c r="F97" s="53"/>
      <c r="G97" s="5"/>
    </row>
    <row r="98" spans="1:7" ht="12.75" x14ac:dyDescent="0.2">
      <c r="A98" s="6"/>
      <c r="B98" s="7"/>
      <c r="C98" s="29" t="s">
        <v>120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1"/>
      <c r="D99" s="4"/>
      <c r="E99" s="47"/>
      <c r="F99" s="53"/>
      <c r="G99" s="5"/>
    </row>
    <row r="100" spans="1:7" ht="12.75" x14ac:dyDescent="0.2">
      <c r="A100" s="1"/>
      <c r="B100" s="2"/>
      <c r="C100" s="3" t="s">
        <v>121</v>
      </c>
      <c r="D100" s="4"/>
      <c r="E100" s="47"/>
      <c r="F100" s="53"/>
      <c r="G100" s="5"/>
    </row>
    <row r="101" spans="1:7" ht="12.75" x14ac:dyDescent="0.2">
      <c r="A101" s="6"/>
      <c r="B101" s="7"/>
      <c r="C101" s="8" t="s">
        <v>122</v>
      </c>
      <c r="D101" s="9"/>
      <c r="E101" s="48"/>
      <c r="F101" s="54"/>
      <c r="G101" s="10"/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12.75" x14ac:dyDescent="0.2">
      <c r="A104" s="6"/>
      <c r="B104" s="7"/>
      <c r="C104" s="8" t="s">
        <v>123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12.75" x14ac:dyDescent="0.2">
      <c r="A107" s="6"/>
      <c r="B107" s="7"/>
      <c r="C107" s="8" t="s">
        <v>124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12.75" x14ac:dyDescent="0.2">
      <c r="A110" s="6"/>
      <c r="B110" s="7"/>
      <c r="C110" s="8" t="s">
        <v>125</v>
      </c>
      <c r="D110" s="9"/>
      <c r="E110" s="48"/>
      <c r="F110" s="54"/>
      <c r="G110" s="10"/>
    </row>
    <row r="111" spans="1:7" ht="12.75" x14ac:dyDescent="0.2">
      <c r="A111" s="6">
        <v>1</v>
      </c>
      <c r="B111" s="7"/>
      <c r="C111" s="11" t="s">
        <v>126</v>
      </c>
      <c r="D111" s="15"/>
      <c r="E111" s="47"/>
      <c r="F111" s="53">
        <v>305.78720579999998</v>
      </c>
      <c r="G111" s="5">
        <v>3.0368804999999999E-2</v>
      </c>
    </row>
    <row r="112" spans="1:7" ht="12.75" x14ac:dyDescent="0.2">
      <c r="A112" s="6"/>
      <c r="B112" s="7"/>
      <c r="C112" s="8" t="s">
        <v>108</v>
      </c>
      <c r="D112" s="25"/>
      <c r="E112" s="49"/>
      <c r="F112" s="55">
        <v>305.78720579999998</v>
      </c>
      <c r="G112" s="13">
        <v>3.0368804999999999E-2</v>
      </c>
    </row>
    <row r="113" spans="1:7" ht="12.75" x14ac:dyDescent="0.2">
      <c r="A113" s="6"/>
      <c r="B113" s="7"/>
      <c r="C113" s="14"/>
      <c r="D113" s="7"/>
      <c r="E113" s="47"/>
      <c r="F113" s="53"/>
      <c r="G113" s="5"/>
    </row>
    <row r="114" spans="1:7" ht="25.5" x14ac:dyDescent="0.2">
      <c r="A114" s="6"/>
      <c r="B114" s="7"/>
      <c r="C114" s="24" t="s">
        <v>127</v>
      </c>
      <c r="D114" s="25"/>
      <c r="E114" s="49"/>
      <c r="F114" s="55">
        <v>305.78720579999998</v>
      </c>
      <c r="G114" s="13">
        <v>3.0368804999999999E-2</v>
      </c>
    </row>
    <row r="115" spans="1:7" ht="12.75" x14ac:dyDescent="0.2">
      <c r="A115" s="6"/>
      <c r="B115" s="7"/>
      <c r="C115" s="30"/>
      <c r="D115" s="7"/>
      <c r="E115" s="47"/>
      <c r="F115" s="53"/>
      <c r="G115" s="5"/>
    </row>
    <row r="116" spans="1:7" ht="12.75" x14ac:dyDescent="0.2">
      <c r="A116" s="1"/>
      <c r="B116" s="2"/>
      <c r="C116" s="3" t="s">
        <v>128</v>
      </c>
      <c r="D116" s="4"/>
      <c r="E116" s="47"/>
      <c r="F116" s="53"/>
      <c r="G116" s="5"/>
    </row>
    <row r="117" spans="1:7" ht="25.5" x14ac:dyDescent="0.2">
      <c r="A117" s="6"/>
      <c r="B117" s="7"/>
      <c r="C117" s="8" t="s">
        <v>129</v>
      </c>
      <c r="D117" s="9"/>
      <c r="E117" s="48"/>
      <c r="F117" s="54"/>
      <c r="G117" s="10"/>
    </row>
    <row r="118" spans="1:7" ht="12.75" x14ac:dyDescent="0.2">
      <c r="A118" s="6"/>
      <c r="B118" s="7"/>
      <c r="C118" s="8" t="s">
        <v>108</v>
      </c>
      <c r="D118" s="25"/>
      <c r="E118" s="49"/>
      <c r="F118" s="55">
        <v>0</v>
      </c>
      <c r="G118" s="13">
        <v>0</v>
      </c>
    </row>
    <row r="119" spans="1:7" ht="12.75" x14ac:dyDescent="0.2">
      <c r="A119" s="6"/>
      <c r="B119" s="7"/>
      <c r="C119" s="14"/>
      <c r="D119" s="7"/>
      <c r="E119" s="47"/>
      <c r="F119" s="53"/>
      <c r="G119" s="5"/>
    </row>
    <row r="120" spans="1:7" ht="12.75" x14ac:dyDescent="0.2">
      <c r="A120" s="1"/>
      <c r="B120" s="2"/>
      <c r="C120" s="3" t="s">
        <v>132</v>
      </c>
      <c r="D120" s="4"/>
      <c r="E120" s="47"/>
      <c r="F120" s="53"/>
      <c r="G120" s="5"/>
    </row>
    <row r="121" spans="1:7" ht="25.5" x14ac:dyDescent="0.2">
      <c r="A121" s="6"/>
      <c r="B121" s="7"/>
      <c r="C121" s="8" t="s">
        <v>133</v>
      </c>
      <c r="D121" s="9"/>
      <c r="E121" s="48"/>
      <c r="F121" s="54"/>
      <c r="G121" s="10"/>
    </row>
    <row r="122" spans="1:7" ht="12.75" x14ac:dyDescent="0.2">
      <c r="A122" s="6"/>
      <c r="B122" s="7"/>
      <c r="C122" s="8" t="s">
        <v>108</v>
      </c>
      <c r="D122" s="25"/>
      <c r="E122" s="49"/>
      <c r="F122" s="55">
        <v>0</v>
      </c>
      <c r="G122" s="13">
        <v>0</v>
      </c>
    </row>
    <row r="123" spans="1:7" ht="12.75" x14ac:dyDescent="0.2">
      <c r="A123" s="6"/>
      <c r="B123" s="7"/>
      <c r="C123" s="14"/>
      <c r="D123" s="7"/>
      <c r="E123" s="47"/>
      <c r="F123" s="53"/>
      <c r="G123" s="5"/>
    </row>
    <row r="124" spans="1:7" ht="25.5" x14ac:dyDescent="0.2">
      <c r="A124" s="6"/>
      <c r="B124" s="7"/>
      <c r="C124" s="8" t="s">
        <v>134</v>
      </c>
      <c r="D124" s="9"/>
      <c r="E124" s="48"/>
      <c r="F124" s="54"/>
      <c r="G124" s="10"/>
    </row>
    <row r="125" spans="1:7" ht="12.75" x14ac:dyDescent="0.2">
      <c r="A125" s="6"/>
      <c r="B125" s="7"/>
      <c r="C125" s="8" t="s">
        <v>108</v>
      </c>
      <c r="D125" s="25"/>
      <c r="E125" s="49"/>
      <c r="F125" s="55">
        <v>0</v>
      </c>
      <c r="G125" s="13">
        <v>0</v>
      </c>
    </row>
    <row r="126" spans="1:7" ht="12.75" x14ac:dyDescent="0.2">
      <c r="A126" s="6"/>
      <c r="B126" s="7"/>
      <c r="C126" s="14"/>
      <c r="D126" s="7"/>
      <c r="E126" s="47"/>
      <c r="F126" s="59"/>
      <c r="G126" s="28"/>
    </row>
    <row r="127" spans="1:7" ht="25.5" x14ac:dyDescent="0.2">
      <c r="A127" s="6"/>
      <c r="B127" s="7"/>
      <c r="C127" s="30" t="s">
        <v>136</v>
      </c>
      <c r="D127" s="7"/>
      <c r="E127" s="47"/>
      <c r="F127" s="59">
        <v>27.346078689999999</v>
      </c>
      <c r="G127" s="28">
        <v>2.7158350000000002E-3</v>
      </c>
    </row>
    <row r="128" spans="1:7" ht="12.75" x14ac:dyDescent="0.2">
      <c r="A128" s="6"/>
      <c r="B128" s="7"/>
      <c r="C128" s="31" t="s">
        <v>137</v>
      </c>
      <c r="D128" s="12"/>
      <c r="E128" s="49"/>
      <c r="F128" s="55">
        <v>10069.122004489996</v>
      </c>
      <c r="G128" s="13">
        <v>0.99999999499999981</v>
      </c>
    </row>
    <row r="130" spans="2:6" ht="12.75" x14ac:dyDescent="0.2">
      <c r="B130" s="362"/>
      <c r="C130" s="362"/>
      <c r="D130" s="362"/>
      <c r="E130" s="362"/>
      <c r="F130" s="362"/>
    </row>
    <row r="131" spans="2:6" ht="12.75" x14ac:dyDescent="0.2">
      <c r="B131" s="362"/>
      <c r="C131" s="362"/>
      <c r="D131" s="362"/>
      <c r="E131" s="362"/>
      <c r="F131" s="362"/>
    </row>
    <row r="133" spans="2:6" ht="12.75" x14ac:dyDescent="0.2">
      <c r="B133" s="37" t="s">
        <v>139</v>
      </c>
      <c r="C133" s="38"/>
      <c r="D133" s="39"/>
    </row>
    <row r="134" spans="2:6" ht="12.75" x14ac:dyDescent="0.2">
      <c r="B134" s="40" t="s">
        <v>140</v>
      </c>
      <c r="C134" s="41"/>
      <c r="D134" s="65" t="s">
        <v>141</v>
      </c>
    </row>
    <row r="135" spans="2:6" ht="12.75" x14ac:dyDescent="0.2">
      <c r="B135" s="40" t="s">
        <v>142</v>
      </c>
      <c r="C135" s="41"/>
      <c r="D135" s="65" t="s">
        <v>141</v>
      </c>
    </row>
    <row r="136" spans="2:6" ht="12.75" x14ac:dyDescent="0.2">
      <c r="B136" s="42" t="s">
        <v>143</v>
      </c>
      <c r="C136" s="41"/>
      <c r="D136" s="43"/>
    </row>
    <row r="137" spans="2:6" ht="25.5" customHeight="1" x14ac:dyDescent="0.2">
      <c r="B137" s="43"/>
      <c r="C137" s="33" t="s">
        <v>144</v>
      </c>
      <c r="D137" s="34" t="s">
        <v>145</v>
      </c>
    </row>
    <row r="138" spans="2:6" ht="12.75" customHeight="1" x14ac:dyDescent="0.2">
      <c r="B138" s="60" t="s">
        <v>146</v>
      </c>
      <c r="C138" s="61" t="s">
        <v>147</v>
      </c>
      <c r="D138" s="61" t="s">
        <v>148</v>
      </c>
    </row>
    <row r="139" spans="2:6" ht="12.75" x14ac:dyDescent="0.2">
      <c r="B139" s="43" t="s">
        <v>149</v>
      </c>
      <c r="C139" s="44">
        <v>9.6399000000000008</v>
      </c>
      <c r="D139" s="44">
        <v>10.811299999999999</v>
      </c>
    </row>
    <row r="140" spans="2:6" ht="12.75" x14ac:dyDescent="0.2">
      <c r="B140" s="43" t="s">
        <v>150</v>
      </c>
      <c r="C140" s="44">
        <v>9.6399000000000008</v>
      </c>
      <c r="D140" s="44">
        <v>10.811199999999999</v>
      </c>
    </row>
    <row r="141" spans="2:6" ht="12.75" x14ac:dyDescent="0.2">
      <c r="B141" s="43" t="s">
        <v>151</v>
      </c>
      <c r="C141" s="44">
        <v>9.4808000000000003</v>
      </c>
      <c r="D141" s="44">
        <v>10.625299999999999</v>
      </c>
    </row>
    <row r="142" spans="2:6" ht="12.75" x14ac:dyDescent="0.2">
      <c r="B142" s="43" t="s">
        <v>152</v>
      </c>
      <c r="C142" s="44">
        <v>9.4808000000000003</v>
      </c>
      <c r="D142" s="44">
        <v>10.625299999999999</v>
      </c>
    </row>
    <row r="144" spans="2:6" ht="12.75" x14ac:dyDescent="0.2">
      <c r="B144" s="62" t="s">
        <v>153</v>
      </c>
      <c r="C144" s="45"/>
      <c r="D144" s="63" t="s">
        <v>141</v>
      </c>
    </row>
    <row r="145" spans="2:4" ht="24.75" customHeight="1" x14ac:dyDescent="0.2">
      <c r="B145" s="64"/>
      <c r="C145" s="64"/>
    </row>
    <row r="146" spans="2:4" ht="15" x14ac:dyDescent="0.25">
      <c r="B146" s="66"/>
      <c r="C146" s="68"/>
      <c r="D146"/>
    </row>
    <row r="148" spans="2:4" ht="12.75" x14ac:dyDescent="0.2">
      <c r="B148" s="42" t="s">
        <v>155</v>
      </c>
      <c r="C148" s="41"/>
      <c r="D148" s="67" t="s">
        <v>141</v>
      </c>
    </row>
    <row r="149" spans="2:4" ht="12.75" x14ac:dyDescent="0.2">
      <c r="B149" s="42" t="s">
        <v>156</v>
      </c>
      <c r="C149" s="41"/>
      <c r="D149" s="67" t="s">
        <v>141</v>
      </c>
    </row>
    <row r="150" spans="2:4" ht="12.75" x14ac:dyDescent="0.2">
      <c r="B150" s="42" t="s">
        <v>157</v>
      </c>
      <c r="C150" s="41"/>
      <c r="D150" s="46">
        <v>0.10564587667574087</v>
      </c>
    </row>
    <row r="151" spans="2:4" ht="12.75" x14ac:dyDescent="0.2">
      <c r="B151" s="42" t="s">
        <v>158</v>
      </c>
      <c r="C151" s="41"/>
      <c r="D151" s="46" t="s">
        <v>141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552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124211</v>
      </c>
      <c r="F7" s="53">
        <v>192.65126100000001</v>
      </c>
      <c r="G7" s="5">
        <v>4.3611577999999998E-2</v>
      </c>
    </row>
    <row r="8" spans="1:7" ht="25.5" x14ac:dyDescent="0.2">
      <c r="A8" s="6">
        <v>2</v>
      </c>
      <c r="B8" s="7" t="s">
        <v>162</v>
      </c>
      <c r="C8" s="11" t="s">
        <v>163</v>
      </c>
      <c r="D8" s="2" t="s">
        <v>164</v>
      </c>
      <c r="E8" s="47">
        <v>22952</v>
      </c>
      <c r="F8" s="53">
        <v>162.40835200000001</v>
      </c>
      <c r="G8" s="5">
        <v>3.6765315999999999E-2</v>
      </c>
    </row>
    <row r="9" spans="1:7" ht="25.5" x14ac:dyDescent="0.2">
      <c r="A9" s="6">
        <v>3</v>
      </c>
      <c r="B9" s="7" t="s">
        <v>26</v>
      </c>
      <c r="C9" s="11" t="s">
        <v>27</v>
      </c>
      <c r="D9" s="2" t="s">
        <v>28</v>
      </c>
      <c r="E9" s="47">
        <v>29129</v>
      </c>
      <c r="F9" s="53">
        <v>137.12476749999999</v>
      </c>
      <c r="G9" s="5">
        <v>3.1041724999999999E-2</v>
      </c>
    </row>
    <row r="10" spans="1:7" ht="25.5" x14ac:dyDescent="0.2">
      <c r="A10" s="6">
        <v>4</v>
      </c>
      <c r="B10" s="7" t="s">
        <v>278</v>
      </c>
      <c r="C10" s="11" t="s">
        <v>279</v>
      </c>
      <c r="D10" s="2" t="s">
        <v>22</v>
      </c>
      <c r="E10" s="47">
        <v>25568</v>
      </c>
      <c r="F10" s="53">
        <v>133.746208</v>
      </c>
      <c r="G10" s="5">
        <v>3.0276900999999998E-2</v>
      </c>
    </row>
    <row r="11" spans="1:7" ht="12.75" x14ac:dyDescent="0.2">
      <c r="A11" s="6">
        <v>5</v>
      </c>
      <c r="B11" s="7" t="s">
        <v>288</v>
      </c>
      <c r="C11" s="11" t="s">
        <v>289</v>
      </c>
      <c r="D11" s="2" t="s">
        <v>49</v>
      </c>
      <c r="E11" s="47">
        <v>136241</v>
      </c>
      <c r="F11" s="53">
        <v>133.03933649999999</v>
      </c>
      <c r="G11" s="5">
        <v>3.0116882000000001E-2</v>
      </c>
    </row>
    <row r="12" spans="1:7" ht="25.5" x14ac:dyDescent="0.2">
      <c r="A12" s="6">
        <v>6</v>
      </c>
      <c r="B12" s="7" t="s">
        <v>64</v>
      </c>
      <c r="C12" s="11" t="s">
        <v>65</v>
      </c>
      <c r="D12" s="2" t="s">
        <v>19</v>
      </c>
      <c r="E12" s="47">
        <v>101250</v>
      </c>
      <c r="F12" s="53">
        <v>128.48625000000001</v>
      </c>
      <c r="G12" s="5">
        <v>2.9086173999999999E-2</v>
      </c>
    </row>
    <row r="13" spans="1:7" ht="12.75" x14ac:dyDescent="0.2">
      <c r="A13" s="6">
        <v>7</v>
      </c>
      <c r="B13" s="7" t="s">
        <v>209</v>
      </c>
      <c r="C13" s="11" t="s">
        <v>210</v>
      </c>
      <c r="D13" s="2" t="s">
        <v>211</v>
      </c>
      <c r="E13" s="47">
        <v>19268</v>
      </c>
      <c r="F13" s="53">
        <v>125.136026</v>
      </c>
      <c r="G13" s="5">
        <v>2.8327763999999998E-2</v>
      </c>
    </row>
    <row r="14" spans="1:7" ht="25.5" x14ac:dyDescent="0.2">
      <c r="A14" s="6">
        <v>8</v>
      </c>
      <c r="B14" s="7" t="s">
        <v>170</v>
      </c>
      <c r="C14" s="11" t="s">
        <v>171</v>
      </c>
      <c r="D14" s="2" t="s">
        <v>22</v>
      </c>
      <c r="E14" s="47">
        <v>22018</v>
      </c>
      <c r="F14" s="53">
        <v>119.843974</v>
      </c>
      <c r="G14" s="5">
        <v>2.7129772E-2</v>
      </c>
    </row>
    <row r="15" spans="1:7" ht="25.5" x14ac:dyDescent="0.2">
      <c r="A15" s="6">
        <v>9</v>
      </c>
      <c r="B15" s="7" t="s">
        <v>34</v>
      </c>
      <c r="C15" s="11" t="s">
        <v>35</v>
      </c>
      <c r="D15" s="2" t="s">
        <v>19</v>
      </c>
      <c r="E15" s="47">
        <v>104864</v>
      </c>
      <c r="F15" s="53">
        <v>118.33902399999999</v>
      </c>
      <c r="G15" s="5">
        <v>2.6789087999999999E-2</v>
      </c>
    </row>
    <row r="16" spans="1:7" ht="25.5" x14ac:dyDescent="0.2">
      <c r="A16" s="6">
        <v>10</v>
      </c>
      <c r="B16" s="7" t="s">
        <v>95</v>
      </c>
      <c r="C16" s="11" t="s">
        <v>96</v>
      </c>
      <c r="D16" s="2" t="s">
        <v>22</v>
      </c>
      <c r="E16" s="47">
        <v>9300</v>
      </c>
      <c r="F16" s="53">
        <v>107.81025</v>
      </c>
      <c r="G16" s="5">
        <v>2.4405627999999999E-2</v>
      </c>
    </row>
    <row r="17" spans="1:7" ht="12.75" x14ac:dyDescent="0.2">
      <c r="A17" s="6">
        <v>11</v>
      </c>
      <c r="B17" s="7" t="s">
        <v>172</v>
      </c>
      <c r="C17" s="11" t="s">
        <v>173</v>
      </c>
      <c r="D17" s="2" t="s">
        <v>174</v>
      </c>
      <c r="E17" s="47">
        <v>30344</v>
      </c>
      <c r="F17" s="53">
        <v>105.536432</v>
      </c>
      <c r="G17" s="5">
        <v>2.3890891000000001E-2</v>
      </c>
    </row>
    <row r="18" spans="1:7" ht="12.75" x14ac:dyDescent="0.2">
      <c r="A18" s="6">
        <v>12</v>
      </c>
      <c r="B18" s="7" t="s">
        <v>165</v>
      </c>
      <c r="C18" s="11" t="s">
        <v>166</v>
      </c>
      <c r="D18" s="2" t="s">
        <v>13</v>
      </c>
      <c r="E18" s="47">
        <v>57947</v>
      </c>
      <c r="F18" s="53">
        <v>105.20277849999999</v>
      </c>
      <c r="G18" s="5">
        <v>2.3815360000000001E-2</v>
      </c>
    </row>
    <row r="19" spans="1:7" ht="25.5" x14ac:dyDescent="0.2">
      <c r="A19" s="6">
        <v>13</v>
      </c>
      <c r="B19" s="7" t="s">
        <v>36</v>
      </c>
      <c r="C19" s="11" t="s">
        <v>37</v>
      </c>
      <c r="D19" s="2" t="s">
        <v>25</v>
      </c>
      <c r="E19" s="47">
        <v>16700</v>
      </c>
      <c r="F19" s="53">
        <v>101.035</v>
      </c>
      <c r="G19" s="5">
        <v>2.2871875999999999E-2</v>
      </c>
    </row>
    <row r="20" spans="1:7" ht="25.5" x14ac:dyDescent="0.2">
      <c r="A20" s="6">
        <v>14</v>
      </c>
      <c r="B20" s="7" t="s">
        <v>106</v>
      </c>
      <c r="C20" s="11" t="s">
        <v>107</v>
      </c>
      <c r="D20" s="2" t="s">
        <v>22</v>
      </c>
      <c r="E20" s="47">
        <v>22423</v>
      </c>
      <c r="F20" s="53">
        <v>95.398653499999995</v>
      </c>
      <c r="G20" s="5">
        <v>2.1595943999999999E-2</v>
      </c>
    </row>
    <row r="21" spans="1:7" ht="25.5" x14ac:dyDescent="0.2">
      <c r="A21" s="6">
        <v>15</v>
      </c>
      <c r="B21" s="7" t="s">
        <v>54</v>
      </c>
      <c r="C21" s="11" t="s">
        <v>55</v>
      </c>
      <c r="D21" s="2" t="s">
        <v>22</v>
      </c>
      <c r="E21" s="47">
        <v>48130</v>
      </c>
      <c r="F21" s="53">
        <v>91.495130000000003</v>
      </c>
      <c r="G21" s="5">
        <v>2.0712280999999999E-2</v>
      </c>
    </row>
    <row r="22" spans="1:7" ht="12.75" x14ac:dyDescent="0.2">
      <c r="A22" s="6">
        <v>16</v>
      </c>
      <c r="B22" s="7" t="s">
        <v>231</v>
      </c>
      <c r="C22" s="11" t="s">
        <v>232</v>
      </c>
      <c r="D22" s="2" t="s">
        <v>60</v>
      </c>
      <c r="E22" s="47">
        <v>37163</v>
      </c>
      <c r="F22" s="53">
        <v>91.476724500000003</v>
      </c>
      <c r="G22" s="5">
        <v>2.0708114E-2</v>
      </c>
    </row>
    <row r="23" spans="1:7" ht="25.5" x14ac:dyDescent="0.2">
      <c r="A23" s="6">
        <v>17</v>
      </c>
      <c r="B23" s="7" t="s">
        <v>190</v>
      </c>
      <c r="C23" s="11" t="s">
        <v>191</v>
      </c>
      <c r="D23" s="2" t="s">
        <v>22</v>
      </c>
      <c r="E23" s="47">
        <v>25078</v>
      </c>
      <c r="F23" s="53">
        <v>86.255780999999999</v>
      </c>
      <c r="G23" s="5">
        <v>1.9526219000000001E-2</v>
      </c>
    </row>
    <row r="24" spans="1:7" ht="12.75" x14ac:dyDescent="0.2">
      <c r="A24" s="6">
        <v>18</v>
      </c>
      <c r="B24" s="7" t="s">
        <v>180</v>
      </c>
      <c r="C24" s="11" t="s">
        <v>181</v>
      </c>
      <c r="D24" s="2" t="s">
        <v>182</v>
      </c>
      <c r="E24" s="47">
        <v>31940</v>
      </c>
      <c r="F24" s="53">
        <v>85.519350000000003</v>
      </c>
      <c r="G24" s="5">
        <v>1.9359509E-2</v>
      </c>
    </row>
    <row r="25" spans="1:7" ht="12.75" x14ac:dyDescent="0.2">
      <c r="A25" s="6">
        <v>19</v>
      </c>
      <c r="B25" s="7" t="s">
        <v>271</v>
      </c>
      <c r="C25" s="11" t="s">
        <v>272</v>
      </c>
      <c r="D25" s="2" t="s">
        <v>13</v>
      </c>
      <c r="E25" s="47">
        <v>38196</v>
      </c>
      <c r="F25" s="53">
        <v>81.376577999999995</v>
      </c>
      <c r="G25" s="5">
        <v>1.8421686E-2</v>
      </c>
    </row>
    <row r="26" spans="1:7" ht="12.75" x14ac:dyDescent="0.2">
      <c r="A26" s="6">
        <v>20</v>
      </c>
      <c r="B26" s="7" t="s">
        <v>185</v>
      </c>
      <c r="C26" s="11" t="s">
        <v>186</v>
      </c>
      <c r="D26" s="2" t="s">
        <v>187</v>
      </c>
      <c r="E26" s="47">
        <v>37187</v>
      </c>
      <c r="F26" s="53">
        <v>80.956098999999995</v>
      </c>
      <c r="G26" s="5">
        <v>1.8326499E-2</v>
      </c>
    </row>
    <row r="27" spans="1:7" ht="25.5" x14ac:dyDescent="0.2">
      <c r="A27" s="6">
        <v>21</v>
      </c>
      <c r="B27" s="7" t="s">
        <v>203</v>
      </c>
      <c r="C27" s="11" t="s">
        <v>204</v>
      </c>
      <c r="D27" s="2" t="s">
        <v>177</v>
      </c>
      <c r="E27" s="47">
        <v>24335</v>
      </c>
      <c r="F27" s="53">
        <v>80.159490000000005</v>
      </c>
      <c r="G27" s="5">
        <v>1.8146165999999998E-2</v>
      </c>
    </row>
    <row r="28" spans="1:7" ht="25.5" x14ac:dyDescent="0.2">
      <c r="A28" s="6">
        <v>22</v>
      </c>
      <c r="B28" s="7" t="s">
        <v>212</v>
      </c>
      <c r="C28" s="11" t="s">
        <v>213</v>
      </c>
      <c r="D28" s="2" t="s">
        <v>63</v>
      </c>
      <c r="E28" s="47">
        <v>16672</v>
      </c>
      <c r="F28" s="53">
        <v>79.650480000000002</v>
      </c>
      <c r="G28" s="5">
        <v>1.8030938999999999E-2</v>
      </c>
    </row>
    <row r="29" spans="1:7" ht="25.5" x14ac:dyDescent="0.2">
      <c r="A29" s="6">
        <v>23</v>
      </c>
      <c r="B29" s="7" t="s">
        <v>192</v>
      </c>
      <c r="C29" s="11" t="s">
        <v>193</v>
      </c>
      <c r="D29" s="2" t="s">
        <v>25</v>
      </c>
      <c r="E29" s="47">
        <v>7360</v>
      </c>
      <c r="F29" s="53">
        <v>78.884479999999996</v>
      </c>
      <c r="G29" s="5">
        <v>1.7857535000000001E-2</v>
      </c>
    </row>
    <row r="30" spans="1:7" ht="25.5" x14ac:dyDescent="0.2">
      <c r="A30" s="6">
        <v>24</v>
      </c>
      <c r="B30" s="7" t="s">
        <v>194</v>
      </c>
      <c r="C30" s="11" t="s">
        <v>195</v>
      </c>
      <c r="D30" s="2" t="s">
        <v>44</v>
      </c>
      <c r="E30" s="47">
        <v>14229</v>
      </c>
      <c r="F30" s="53">
        <v>77.3417295</v>
      </c>
      <c r="G30" s="5">
        <v>1.7508294000000001E-2</v>
      </c>
    </row>
    <row r="31" spans="1:7" ht="51" x14ac:dyDescent="0.2">
      <c r="A31" s="6">
        <v>25</v>
      </c>
      <c r="B31" s="7" t="s">
        <v>252</v>
      </c>
      <c r="C31" s="11" t="s">
        <v>253</v>
      </c>
      <c r="D31" s="2" t="s">
        <v>244</v>
      </c>
      <c r="E31" s="47">
        <v>32152</v>
      </c>
      <c r="F31" s="53">
        <v>76.569987999999995</v>
      </c>
      <c r="G31" s="5">
        <v>1.7333589999999999E-2</v>
      </c>
    </row>
    <row r="32" spans="1:7" ht="25.5" x14ac:dyDescent="0.2">
      <c r="A32" s="6">
        <v>26</v>
      </c>
      <c r="B32" s="7" t="s">
        <v>92</v>
      </c>
      <c r="C32" s="11" t="s">
        <v>93</v>
      </c>
      <c r="D32" s="2" t="s">
        <v>94</v>
      </c>
      <c r="E32" s="47">
        <v>23000</v>
      </c>
      <c r="F32" s="53">
        <v>75.692999999999998</v>
      </c>
      <c r="G32" s="5">
        <v>1.7135061E-2</v>
      </c>
    </row>
    <row r="33" spans="1:7" ht="12.75" x14ac:dyDescent="0.2">
      <c r="A33" s="6">
        <v>27</v>
      </c>
      <c r="B33" s="7" t="s">
        <v>196</v>
      </c>
      <c r="C33" s="11" t="s">
        <v>197</v>
      </c>
      <c r="D33" s="2" t="s">
        <v>174</v>
      </c>
      <c r="E33" s="47">
        <v>6229</v>
      </c>
      <c r="F33" s="53">
        <v>74.202962499999998</v>
      </c>
      <c r="G33" s="5">
        <v>1.6797752999999999E-2</v>
      </c>
    </row>
    <row r="34" spans="1:7" ht="12.75" x14ac:dyDescent="0.2">
      <c r="A34" s="6">
        <v>28</v>
      </c>
      <c r="B34" s="7" t="s">
        <v>245</v>
      </c>
      <c r="C34" s="11" t="s">
        <v>246</v>
      </c>
      <c r="D34" s="2" t="s">
        <v>211</v>
      </c>
      <c r="E34" s="47">
        <v>7612</v>
      </c>
      <c r="F34" s="53">
        <v>73.311171999999999</v>
      </c>
      <c r="G34" s="5">
        <v>1.6595873000000001E-2</v>
      </c>
    </row>
    <row r="35" spans="1:7" ht="12.75" x14ac:dyDescent="0.2">
      <c r="A35" s="6">
        <v>29</v>
      </c>
      <c r="B35" s="7" t="s">
        <v>239</v>
      </c>
      <c r="C35" s="11" t="s">
        <v>240</v>
      </c>
      <c r="D35" s="2" t="s">
        <v>241</v>
      </c>
      <c r="E35" s="47">
        <v>27355</v>
      </c>
      <c r="F35" s="53">
        <v>73.078882500000006</v>
      </c>
      <c r="G35" s="5">
        <v>1.6543288E-2</v>
      </c>
    </row>
    <row r="36" spans="1:7" ht="12.75" x14ac:dyDescent="0.2">
      <c r="A36" s="6">
        <v>30</v>
      </c>
      <c r="B36" s="7" t="s">
        <v>285</v>
      </c>
      <c r="C36" s="11" t="s">
        <v>286</v>
      </c>
      <c r="D36" s="2" t="s">
        <v>174</v>
      </c>
      <c r="E36" s="47">
        <v>7964</v>
      </c>
      <c r="F36" s="53">
        <v>72.022434000000004</v>
      </c>
      <c r="G36" s="5">
        <v>1.6304134000000001E-2</v>
      </c>
    </row>
    <row r="37" spans="1:7" ht="12.75" x14ac:dyDescent="0.2">
      <c r="A37" s="6">
        <v>31</v>
      </c>
      <c r="B37" s="7" t="s">
        <v>543</v>
      </c>
      <c r="C37" s="11" t="s">
        <v>544</v>
      </c>
      <c r="D37" s="2" t="s">
        <v>16</v>
      </c>
      <c r="E37" s="47">
        <v>55928</v>
      </c>
      <c r="F37" s="53">
        <v>71.951372000000006</v>
      </c>
      <c r="G37" s="5">
        <v>1.6288047E-2</v>
      </c>
    </row>
    <row r="38" spans="1:7" ht="12.75" x14ac:dyDescent="0.2">
      <c r="A38" s="6">
        <v>32</v>
      </c>
      <c r="B38" s="7" t="s">
        <v>66</v>
      </c>
      <c r="C38" s="11" t="s">
        <v>67</v>
      </c>
      <c r="D38" s="2" t="s">
        <v>13</v>
      </c>
      <c r="E38" s="47">
        <v>69927</v>
      </c>
      <c r="F38" s="53">
        <v>68.843131499999998</v>
      </c>
      <c r="G38" s="5">
        <v>1.5584417E-2</v>
      </c>
    </row>
    <row r="39" spans="1:7" ht="25.5" x14ac:dyDescent="0.2">
      <c r="A39" s="6">
        <v>33</v>
      </c>
      <c r="B39" s="7" t="s">
        <v>200</v>
      </c>
      <c r="C39" s="11" t="s">
        <v>201</v>
      </c>
      <c r="D39" s="2" t="s">
        <v>169</v>
      </c>
      <c r="E39" s="47">
        <v>12487</v>
      </c>
      <c r="F39" s="53">
        <v>66.668092999999999</v>
      </c>
      <c r="G39" s="5">
        <v>1.5092041E-2</v>
      </c>
    </row>
    <row r="40" spans="1:7" ht="12.75" x14ac:dyDescent="0.2">
      <c r="A40" s="6">
        <v>34</v>
      </c>
      <c r="B40" s="7" t="s">
        <v>188</v>
      </c>
      <c r="C40" s="11" t="s">
        <v>189</v>
      </c>
      <c r="D40" s="2" t="s">
        <v>16</v>
      </c>
      <c r="E40" s="47">
        <v>32083</v>
      </c>
      <c r="F40" s="53">
        <v>65.673901000000001</v>
      </c>
      <c r="G40" s="5">
        <v>1.486698E-2</v>
      </c>
    </row>
    <row r="41" spans="1:7" ht="12.75" x14ac:dyDescent="0.2">
      <c r="A41" s="6">
        <v>35</v>
      </c>
      <c r="B41" s="7" t="s">
        <v>198</v>
      </c>
      <c r="C41" s="11" t="s">
        <v>199</v>
      </c>
      <c r="D41" s="2" t="s">
        <v>174</v>
      </c>
      <c r="E41" s="47">
        <v>14456</v>
      </c>
      <c r="F41" s="53">
        <v>60.151415999999998</v>
      </c>
      <c r="G41" s="5">
        <v>1.3616823E-2</v>
      </c>
    </row>
    <row r="42" spans="1:7" ht="12.75" x14ac:dyDescent="0.2">
      <c r="A42" s="6">
        <v>36</v>
      </c>
      <c r="B42" s="7" t="s">
        <v>250</v>
      </c>
      <c r="C42" s="11" t="s">
        <v>251</v>
      </c>
      <c r="D42" s="2" t="s">
        <v>182</v>
      </c>
      <c r="E42" s="47">
        <v>17672</v>
      </c>
      <c r="F42" s="53">
        <v>57.937652</v>
      </c>
      <c r="G42" s="5">
        <v>1.3115681000000001E-2</v>
      </c>
    </row>
    <row r="43" spans="1:7" ht="12.75" x14ac:dyDescent="0.2">
      <c r="A43" s="6">
        <v>37</v>
      </c>
      <c r="B43" s="7" t="s">
        <v>58</v>
      </c>
      <c r="C43" s="11" t="s">
        <v>59</v>
      </c>
      <c r="D43" s="2" t="s">
        <v>60</v>
      </c>
      <c r="E43" s="47">
        <v>21686</v>
      </c>
      <c r="F43" s="53">
        <v>54.345115999999997</v>
      </c>
      <c r="G43" s="5">
        <v>1.2302418000000001E-2</v>
      </c>
    </row>
    <row r="44" spans="1:7" ht="25.5" x14ac:dyDescent="0.2">
      <c r="A44" s="6">
        <v>38</v>
      </c>
      <c r="B44" s="7" t="s">
        <v>97</v>
      </c>
      <c r="C44" s="11" t="s">
        <v>98</v>
      </c>
      <c r="D44" s="2" t="s">
        <v>22</v>
      </c>
      <c r="E44" s="47">
        <v>8247</v>
      </c>
      <c r="F44" s="53">
        <v>51.539626499999997</v>
      </c>
      <c r="G44" s="5">
        <v>1.1667323E-2</v>
      </c>
    </row>
    <row r="45" spans="1:7" ht="12.75" x14ac:dyDescent="0.2">
      <c r="A45" s="6">
        <v>39</v>
      </c>
      <c r="B45" s="7" t="s">
        <v>276</v>
      </c>
      <c r="C45" s="11" t="s">
        <v>277</v>
      </c>
      <c r="D45" s="2" t="s">
        <v>182</v>
      </c>
      <c r="E45" s="47">
        <v>13432</v>
      </c>
      <c r="F45" s="53">
        <v>51.498288000000002</v>
      </c>
      <c r="G45" s="5">
        <v>1.1657964999999999E-2</v>
      </c>
    </row>
    <row r="46" spans="1:7" ht="38.25" x14ac:dyDescent="0.2">
      <c r="A46" s="6">
        <v>40</v>
      </c>
      <c r="B46" s="7" t="s">
        <v>80</v>
      </c>
      <c r="C46" s="11" t="s">
        <v>81</v>
      </c>
      <c r="D46" s="2" t="s">
        <v>82</v>
      </c>
      <c r="E46" s="47">
        <v>52000</v>
      </c>
      <c r="F46" s="53">
        <v>51.427999999999997</v>
      </c>
      <c r="G46" s="5">
        <v>1.1642052999999999E-2</v>
      </c>
    </row>
    <row r="47" spans="1:7" ht="25.5" x14ac:dyDescent="0.2">
      <c r="A47" s="6">
        <v>41</v>
      </c>
      <c r="B47" s="7" t="s">
        <v>282</v>
      </c>
      <c r="C47" s="11" t="s">
        <v>283</v>
      </c>
      <c r="D47" s="2" t="s">
        <v>44</v>
      </c>
      <c r="E47" s="47">
        <v>60000</v>
      </c>
      <c r="F47" s="53">
        <v>45.96</v>
      </c>
      <c r="G47" s="5">
        <v>1.040423E-2</v>
      </c>
    </row>
    <row r="48" spans="1:7" ht="12.75" x14ac:dyDescent="0.2">
      <c r="A48" s="6">
        <v>42</v>
      </c>
      <c r="B48" s="7" t="s">
        <v>488</v>
      </c>
      <c r="C48" s="11" t="s">
        <v>489</v>
      </c>
      <c r="D48" s="2" t="s">
        <v>256</v>
      </c>
      <c r="E48" s="47">
        <v>25601</v>
      </c>
      <c r="F48" s="53">
        <v>44.4561365</v>
      </c>
      <c r="G48" s="5">
        <v>1.0063792E-2</v>
      </c>
    </row>
    <row r="49" spans="1:7" ht="12.75" x14ac:dyDescent="0.2">
      <c r="A49" s="6">
        <v>43</v>
      </c>
      <c r="B49" s="7" t="s">
        <v>290</v>
      </c>
      <c r="C49" s="11" t="s">
        <v>291</v>
      </c>
      <c r="D49" s="2" t="s">
        <v>164</v>
      </c>
      <c r="E49" s="47">
        <v>16648</v>
      </c>
      <c r="F49" s="53">
        <v>43.734296000000001</v>
      </c>
      <c r="G49" s="5">
        <v>9.9003849999999994E-3</v>
      </c>
    </row>
    <row r="50" spans="1:7" ht="12.75" x14ac:dyDescent="0.2">
      <c r="A50" s="6">
        <v>44</v>
      </c>
      <c r="B50" s="7" t="s">
        <v>226</v>
      </c>
      <c r="C50" s="11" t="s">
        <v>227</v>
      </c>
      <c r="D50" s="2" t="s">
        <v>187</v>
      </c>
      <c r="E50" s="47">
        <v>15030</v>
      </c>
      <c r="F50" s="53">
        <v>43.053435</v>
      </c>
      <c r="G50" s="5">
        <v>9.7462550000000005E-3</v>
      </c>
    </row>
    <row r="51" spans="1:7" ht="51" x14ac:dyDescent="0.2">
      <c r="A51" s="6">
        <v>45</v>
      </c>
      <c r="B51" s="7" t="s">
        <v>242</v>
      </c>
      <c r="C51" s="11" t="s">
        <v>243</v>
      </c>
      <c r="D51" s="2" t="s">
        <v>244</v>
      </c>
      <c r="E51" s="47">
        <v>17135</v>
      </c>
      <c r="F51" s="53">
        <v>41.029757500000002</v>
      </c>
      <c r="G51" s="5">
        <v>9.2881430000000004E-3</v>
      </c>
    </row>
    <row r="52" spans="1:7" ht="25.5" x14ac:dyDescent="0.2">
      <c r="A52" s="6">
        <v>46</v>
      </c>
      <c r="B52" s="7" t="s">
        <v>29</v>
      </c>
      <c r="C52" s="11" t="s">
        <v>30</v>
      </c>
      <c r="D52" s="2" t="s">
        <v>22</v>
      </c>
      <c r="E52" s="47">
        <v>6946</v>
      </c>
      <c r="F52" s="53">
        <v>40.790385000000001</v>
      </c>
      <c r="G52" s="5">
        <v>9.2339550000000003E-3</v>
      </c>
    </row>
    <row r="53" spans="1:7" ht="12.75" x14ac:dyDescent="0.2">
      <c r="A53" s="6">
        <v>47</v>
      </c>
      <c r="B53" s="7" t="s">
        <v>222</v>
      </c>
      <c r="C53" s="11" t="s">
        <v>223</v>
      </c>
      <c r="D53" s="2" t="s">
        <v>79</v>
      </c>
      <c r="E53" s="47">
        <v>39581</v>
      </c>
      <c r="F53" s="53">
        <v>40.590315500000003</v>
      </c>
      <c r="G53" s="5">
        <v>9.1886639999999992E-3</v>
      </c>
    </row>
    <row r="54" spans="1:7" ht="12.75" x14ac:dyDescent="0.2">
      <c r="A54" s="6">
        <v>48</v>
      </c>
      <c r="B54" s="7" t="s">
        <v>259</v>
      </c>
      <c r="C54" s="11" t="s">
        <v>260</v>
      </c>
      <c r="D54" s="2" t="s">
        <v>187</v>
      </c>
      <c r="E54" s="47">
        <v>30096</v>
      </c>
      <c r="F54" s="53">
        <v>40.524264000000002</v>
      </c>
      <c r="G54" s="5">
        <v>9.1737109999999993E-3</v>
      </c>
    </row>
    <row r="55" spans="1:7" ht="12.75" x14ac:dyDescent="0.2">
      <c r="A55" s="6">
        <v>49</v>
      </c>
      <c r="B55" s="7" t="s">
        <v>247</v>
      </c>
      <c r="C55" s="11" t="s">
        <v>248</v>
      </c>
      <c r="D55" s="2" t="s">
        <v>249</v>
      </c>
      <c r="E55" s="47">
        <v>24410</v>
      </c>
      <c r="F55" s="53">
        <v>40.007989999999999</v>
      </c>
      <c r="G55" s="5">
        <v>9.05684E-3</v>
      </c>
    </row>
    <row r="56" spans="1:7" ht="12.75" x14ac:dyDescent="0.2">
      <c r="A56" s="6">
        <v>50</v>
      </c>
      <c r="B56" s="7" t="s">
        <v>205</v>
      </c>
      <c r="C56" s="11" t="s">
        <v>206</v>
      </c>
      <c r="D56" s="2" t="s">
        <v>28</v>
      </c>
      <c r="E56" s="47">
        <v>52651</v>
      </c>
      <c r="F56" s="53">
        <v>38.672159499999999</v>
      </c>
      <c r="G56" s="5">
        <v>8.7544400000000005E-3</v>
      </c>
    </row>
    <row r="57" spans="1:7" ht="12.75" x14ac:dyDescent="0.2">
      <c r="A57" s="6">
        <v>51</v>
      </c>
      <c r="B57" s="7" t="s">
        <v>83</v>
      </c>
      <c r="C57" s="11" t="s">
        <v>84</v>
      </c>
      <c r="D57" s="2" t="s">
        <v>60</v>
      </c>
      <c r="E57" s="47">
        <v>15303</v>
      </c>
      <c r="F57" s="53">
        <v>38.334015000000001</v>
      </c>
      <c r="G57" s="5">
        <v>8.6778919999999996E-3</v>
      </c>
    </row>
    <row r="58" spans="1:7" ht="12.75" x14ac:dyDescent="0.2">
      <c r="A58" s="6">
        <v>52</v>
      </c>
      <c r="B58" s="7" t="s">
        <v>216</v>
      </c>
      <c r="C58" s="11" t="s">
        <v>217</v>
      </c>
      <c r="D58" s="2" t="s">
        <v>164</v>
      </c>
      <c r="E58" s="47">
        <v>15046</v>
      </c>
      <c r="F58" s="53">
        <v>37.344172</v>
      </c>
      <c r="G58" s="5">
        <v>8.4538159999999994E-3</v>
      </c>
    </row>
    <row r="59" spans="1:7" ht="12.75" x14ac:dyDescent="0.2">
      <c r="A59" s="6">
        <v>53</v>
      </c>
      <c r="B59" s="7" t="s">
        <v>89</v>
      </c>
      <c r="C59" s="11" t="s">
        <v>858</v>
      </c>
      <c r="D59" s="2" t="s">
        <v>60</v>
      </c>
      <c r="E59" s="47">
        <v>15702</v>
      </c>
      <c r="F59" s="53">
        <v>35.612136</v>
      </c>
      <c r="G59" s="5">
        <v>8.0617250000000005E-3</v>
      </c>
    </row>
    <row r="60" spans="1:7" ht="25.5" x14ac:dyDescent="0.2">
      <c r="A60" s="6">
        <v>54</v>
      </c>
      <c r="B60" s="7" t="s">
        <v>183</v>
      </c>
      <c r="C60" s="11" t="s">
        <v>184</v>
      </c>
      <c r="D60" s="2" t="s">
        <v>63</v>
      </c>
      <c r="E60" s="47">
        <v>17026</v>
      </c>
      <c r="F60" s="53">
        <v>35.465158000000002</v>
      </c>
      <c r="G60" s="5">
        <v>8.0284520000000002E-3</v>
      </c>
    </row>
    <row r="61" spans="1:7" ht="12.75" x14ac:dyDescent="0.2">
      <c r="A61" s="6">
        <v>55</v>
      </c>
      <c r="B61" s="7" t="s">
        <v>228</v>
      </c>
      <c r="C61" s="11" t="s">
        <v>229</v>
      </c>
      <c r="D61" s="2" t="s">
        <v>230</v>
      </c>
      <c r="E61" s="47">
        <v>2037</v>
      </c>
      <c r="F61" s="53">
        <v>34.630018499999998</v>
      </c>
      <c r="G61" s="5">
        <v>7.8393969999999997E-3</v>
      </c>
    </row>
    <row r="62" spans="1:7" ht="12.75" x14ac:dyDescent="0.2">
      <c r="A62" s="6">
        <v>56</v>
      </c>
      <c r="B62" s="7" t="s">
        <v>104</v>
      </c>
      <c r="C62" s="11" t="s">
        <v>105</v>
      </c>
      <c r="D62" s="2" t="s">
        <v>60</v>
      </c>
      <c r="E62" s="47">
        <v>17996</v>
      </c>
      <c r="F62" s="53">
        <v>20.515440000000002</v>
      </c>
      <c r="G62" s="5">
        <v>4.6441989999999999E-3</v>
      </c>
    </row>
    <row r="63" spans="1:7" ht="25.5" x14ac:dyDescent="0.2">
      <c r="A63" s="6">
        <v>57</v>
      </c>
      <c r="B63" s="7" t="s">
        <v>233</v>
      </c>
      <c r="C63" s="11" t="s">
        <v>234</v>
      </c>
      <c r="D63" s="2" t="s">
        <v>177</v>
      </c>
      <c r="E63" s="47">
        <v>10966</v>
      </c>
      <c r="F63" s="53">
        <v>19.908773</v>
      </c>
      <c r="G63" s="5">
        <v>4.5068640000000002E-3</v>
      </c>
    </row>
    <row r="64" spans="1:7" ht="38.25" x14ac:dyDescent="0.2">
      <c r="A64" s="6">
        <v>58</v>
      </c>
      <c r="B64" s="7" t="s">
        <v>266</v>
      </c>
      <c r="C64" s="11" t="s">
        <v>267</v>
      </c>
      <c r="D64" s="2" t="s">
        <v>268</v>
      </c>
      <c r="E64" s="47">
        <v>9826</v>
      </c>
      <c r="F64" s="53">
        <v>11.943503</v>
      </c>
      <c r="G64" s="5">
        <v>2.7037200000000002E-3</v>
      </c>
    </row>
    <row r="65" spans="1:7" ht="25.5" x14ac:dyDescent="0.2">
      <c r="A65" s="6">
        <v>59</v>
      </c>
      <c r="B65" s="7" t="s">
        <v>235</v>
      </c>
      <c r="C65" s="11" t="s">
        <v>236</v>
      </c>
      <c r="D65" s="2" t="s">
        <v>22</v>
      </c>
      <c r="E65" s="47">
        <v>5718</v>
      </c>
      <c r="F65" s="53">
        <v>4.5543870000000002</v>
      </c>
      <c r="G65" s="5">
        <v>1.031003E-3</v>
      </c>
    </row>
    <row r="66" spans="1:7" ht="12.75" x14ac:dyDescent="0.2">
      <c r="A66" s="1"/>
      <c r="B66" s="2"/>
      <c r="C66" s="8" t="s">
        <v>108</v>
      </c>
      <c r="D66" s="12"/>
      <c r="E66" s="49"/>
      <c r="F66" s="55">
        <v>4300.9155315000007</v>
      </c>
      <c r="G66" s="13">
        <v>0.97362307100000001</v>
      </c>
    </row>
    <row r="67" spans="1:7" ht="12.75" x14ac:dyDescent="0.2">
      <c r="A67" s="6"/>
      <c r="B67" s="7"/>
      <c r="C67" s="14"/>
      <c r="D67" s="15"/>
      <c r="E67" s="47"/>
      <c r="F67" s="53"/>
      <c r="G67" s="5"/>
    </row>
    <row r="68" spans="1:7" ht="12.75" x14ac:dyDescent="0.2">
      <c r="A68" s="1"/>
      <c r="B68" s="2"/>
      <c r="C68" s="8" t="s">
        <v>109</v>
      </c>
      <c r="D68" s="9"/>
      <c r="E68" s="48"/>
      <c r="F68" s="54"/>
      <c r="G68" s="10"/>
    </row>
    <row r="69" spans="1:7" ht="12.75" x14ac:dyDescent="0.2">
      <c r="A69" s="1"/>
      <c r="B69" s="2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6"/>
      <c r="B70" s="7"/>
      <c r="C70" s="14"/>
      <c r="D70" s="15"/>
      <c r="E70" s="47"/>
      <c r="F70" s="53"/>
      <c r="G70" s="5"/>
    </row>
    <row r="71" spans="1:7" ht="12.75" x14ac:dyDescent="0.2">
      <c r="A71" s="16"/>
      <c r="B71" s="17"/>
      <c r="C71" s="8" t="s">
        <v>110</v>
      </c>
      <c r="D71" s="9"/>
      <c r="E71" s="48"/>
      <c r="F71" s="54"/>
      <c r="G71" s="10"/>
    </row>
    <row r="72" spans="1:7" ht="12.75" x14ac:dyDescent="0.2">
      <c r="A72" s="18"/>
      <c r="B72" s="19"/>
      <c r="C72" s="8" t="s">
        <v>108</v>
      </c>
      <c r="D72" s="20"/>
      <c r="E72" s="50"/>
      <c r="F72" s="56">
        <v>0</v>
      </c>
      <c r="G72" s="21">
        <v>0</v>
      </c>
    </row>
    <row r="73" spans="1:7" ht="12.75" x14ac:dyDescent="0.2">
      <c r="A73" s="18"/>
      <c r="B73" s="19"/>
      <c r="C73" s="14"/>
      <c r="D73" s="22"/>
      <c r="E73" s="51"/>
      <c r="F73" s="57"/>
      <c r="G73" s="23"/>
    </row>
    <row r="74" spans="1:7" ht="12.75" x14ac:dyDescent="0.2">
      <c r="A74" s="1"/>
      <c r="B74" s="2"/>
      <c r="C74" s="8" t="s">
        <v>112</v>
      </c>
      <c r="D74" s="9"/>
      <c r="E74" s="48"/>
      <c r="F74" s="54"/>
      <c r="G74" s="10"/>
    </row>
    <row r="75" spans="1:7" ht="12.75" x14ac:dyDescent="0.2">
      <c r="A75" s="1"/>
      <c r="B75" s="2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1"/>
      <c r="B76" s="2"/>
      <c r="C76" s="14"/>
      <c r="D76" s="4"/>
      <c r="E76" s="47"/>
      <c r="F76" s="53"/>
      <c r="G76" s="5"/>
    </row>
    <row r="77" spans="1:7" ht="12.75" x14ac:dyDescent="0.2">
      <c r="A77" s="1"/>
      <c r="B77" s="2"/>
      <c r="C77" s="8" t="s">
        <v>113</v>
      </c>
      <c r="D77" s="9"/>
      <c r="E77" s="48"/>
      <c r="F77" s="54"/>
      <c r="G77" s="10"/>
    </row>
    <row r="78" spans="1:7" ht="12.75" x14ac:dyDescent="0.2">
      <c r="A78" s="1"/>
      <c r="B78" s="2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12.75" x14ac:dyDescent="0.2">
      <c r="A80" s="1"/>
      <c r="B80" s="2"/>
      <c r="C80" s="8" t="s">
        <v>114</v>
      </c>
      <c r="D80" s="9"/>
      <c r="E80" s="48"/>
      <c r="F80" s="54"/>
      <c r="G80" s="10"/>
    </row>
    <row r="81" spans="1:7" ht="12.75" x14ac:dyDescent="0.2">
      <c r="A81" s="1"/>
      <c r="B81" s="2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1"/>
      <c r="B82" s="2"/>
      <c r="C82" s="14"/>
      <c r="D82" s="4"/>
      <c r="E82" s="47"/>
      <c r="F82" s="53"/>
      <c r="G82" s="5"/>
    </row>
    <row r="83" spans="1:7" ht="25.5" x14ac:dyDescent="0.2">
      <c r="A83" s="6"/>
      <c r="B83" s="7"/>
      <c r="C83" s="24" t="s">
        <v>115</v>
      </c>
      <c r="D83" s="25"/>
      <c r="E83" s="49"/>
      <c r="F83" s="55">
        <v>4300.9155315000007</v>
      </c>
      <c r="G83" s="13">
        <v>0.97362307100000001</v>
      </c>
    </row>
    <row r="84" spans="1:7" ht="12.75" x14ac:dyDescent="0.2">
      <c r="A84" s="1"/>
      <c r="B84" s="2"/>
      <c r="C84" s="11"/>
      <c r="D84" s="4"/>
      <c r="E84" s="47"/>
      <c r="F84" s="53"/>
      <c r="G84" s="5"/>
    </row>
    <row r="85" spans="1:7" ht="12.75" x14ac:dyDescent="0.2">
      <c r="A85" s="1"/>
      <c r="B85" s="2"/>
      <c r="C85" s="3" t="s">
        <v>116</v>
      </c>
      <c r="D85" s="4"/>
      <c r="E85" s="47"/>
      <c r="F85" s="53"/>
      <c r="G85" s="5"/>
    </row>
    <row r="86" spans="1:7" ht="25.5" x14ac:dyDescent="0.2">
      <c r="A86" s="1"/>
      <c r="B86" s="2"/>
      <c r="C86" s="8" t="s">
        <v>10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12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4"/>
      <c r="E88" s="47"/>
      <c r="F88" s="53"/>
      <c r="G88" s="5"/>
    </row>
    <row r="89" spans="1:7" ht="12.75" x14ac:dyDescent="0.2">
      <c r="A89" s="1"/>
      <c r="B89" s="26"/>
      <c r="C89" s="8" t="s">
        <v>117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12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4"/>
      <c r="E91" s="47"/>
      <c r="F91" s="59"/>
      <c r="G91" s="28"/>
    </row>
    <row r="92" spans="1:7" ht="12.75" x14ac:dyDescent="0.2">
      <c r="A92" s="1"/>
      <c r="B92" s="2"/>
      <c r="C92" s="8" t="s">
        <v>118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12"/>
      <c r="E93" s="49"/>
      <c r="F93" s="55">
        <v>0</v>
      </c>
      <c r="G93" s="13">
        <v>0</v>
      </c>
    </row>
    <row r="94" spans="1:7" ht="12.75" x14ac:dyDescent="0.2">
      <c r="A94" s="1"/>
      <c r="B94" s="2"/>
      <c r="C94" s="14"/>
      <c r="D94" s="4"/>
      <c r="E94" s="47"/>
      <c r="F94" s="53"/>
      <c r="G94" s="5"/>
    </row>
    <row r="95" spans="1:7" ht="25.5" x14ac:dyDescent="0.2">
      <c r="A95" s="1"/>
      <c r="B95" s="26"/>
      <c r="C95" s="8" t="s">
        <v>119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12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4"/>
      <c r="E97" s="47"/>
      <c r="F97" s="53"/>
      <c r="G97" s="5"/>
    </row>
    <row r="98" spans="1:7" ht="12.75" x14ac:dyDescent="0.2">
      <c r="A98" s="6"/>
      <c r="B98" s="7"/>
      <c r="C98" s="29" t="s">
        <v>120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1"/>
      <c r="D99" s="4"/>
      <c r="E99" s="47"/>
      <c r="F99" s="53"/>
      <c r="G99" s="5"/>
    </row>
    <row r="100" spans="1:7" ht="12.75" x14ac:dyDescent="0.2">
      <c r="A100" s="1"/>
      <c r="B100" s="2"/>
      <c r="C100" s="3" t="s">
        <v>121</v>
      </c>
      <c r="D100" s="4"/>
      <c r="E100" s="47"/>
      <c r="F100" s="53"/>
      <c r="G100" s="5"/>
    </row>
    <row r="101" spans="1:7" ht="12.75" x14ac:dyDescent="0.2">
      <c r="A101" s="6"/>
      <c r="B101" s="7"/>
      <c r="C101" s="8" t="s">
        <v>122</v>
      </c>
      <c r="D101" s="9"/>
      <c r="E101" s="48"/>
      <c r="F101" s="54"/>
      <c r="G101" s="10"/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12.75" x14ac:dyDescent="0.2">
      <c r="A104" s="6"/>
      <c r="B104" s="7"/>
      <c r="C104" s="8" t="s">
        <v>123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12.75" x14ac:dyDescent="0.2">
      <c r="A107" s="6"/>
      <c r="B107" s="7"/>
      <c r="C107" s="8" t="s">
        <v>124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12.75" x14ac:dyDescent="0.2">
      <c r="A110" s="6"/>
      <c r="B110" s="7"/>
      <c r="C110" s="8" t="s">
        <v>125</v>
      </c>
      <c r="D110" s="9"/>
      <c r="E110" s="48"/>
      <c r="F110" s="54"/>
      <c r="G110" s="10"/>
    </row>
    <row r="111" spans="1:7" ht="12.75" x14ac:dyDescent="0.2">
      <c r="A111" s="6">
        <v>1</v>
      </c>
      <c r="B111" s="7"/>
      <c r="C111" s="11" t="s">
        <v>126</v>
      </c>
      <c r="D111" s="15"/>
      <c r="E111" s="47"/>
      <c r="F111" s="53">
        <v>113.9207237</v>
      </c>
      <c r="G111" s="5">
        <v>2.5788892000000001E-2</v>
      </c>
    </row>
    <row r="112" spans="1:7" ht="12.75" x14ac:dyDescent="0.2">
      <c r="A112" s="6"/>
      <c r="B112" s="7"/>
      <c r="C112" s="8" t="s">
        <v>108</v>
      </c>
      <c r="D112" s="25"/>
      <c r="E112" s="49"/>
      <c r="F112" s="55">
        <v>113.9207237</v>
      </c>
      <c r="G112" s="13">
        <v>2.5788892000000001E-2</v>
      </c>
    </row>
    <row r="113" spans="1:7" ht="12.75" x14ac:dyDescent="0.2">
      <c r="A113" s="6"/>
      <c r="B113" s="7"/>
      <c r="C113" s="14"/>
      <c r="D113" s="7"/>
      <c r="E113" s="47"/>
      <c r="F113" s="53"/>
      <c r="G113" s="5"/>
    </row>
    <row r="114" spans="1:7" ht="25.5" x14ac:dyDescent="0.2">
      <c r="A114" s="6"/>
      <c r="B114" s="7"/>
      <c r="C114" s="24" t="s">
        <v>127</v>
      </c>
      <c r="D114" s="25"/>
      <c r="E114" s="49"/>
      <c r="F114" s="55">
        <v>113.9207237</v>
      </c>
      <c r="G114" s="13">
        <v>2.5788892000000001E-2</v>
      </c>
    </row>
    <row r="115" spans="1:7" ht="12.75" x14ac:dyDescent="0.2">
      <c r="A115" s="6"/>
      <c r="B115" s="7"/>
      <c r="C115" s="30"/>
      <c r="D115" s="7"/>
      <c r="E115" s="47"/>
      <c r="F115" s="53"/>
      <c r="G115" s="5"/>
    </row>
    <row r="116" spans="1:7" ht="12.75" x14ac:dyDescent="0.2">
      <c r="A116" s="1"/>
      <c r="B116" s="2"/>
      <c r="C116" s="3" t="s">
        <v>128</v>
      </c>
      <c r="D116" s="4"/>
      <c r="E116" s="47"/>
      <c r="F116" s="53"/>
      <c r="G116" s="5"/>
    </row>
    <row r="117" spans="1:7" ht="25.5" x14ac:dyDescent="0.2">
      <c r="A117" s="6"/>
      <c r="B117" s="7"/>
      <c r="C117" s="8" t="s">
        <v>129</v>
      </c>
      <c r="D117" s="9"/>
      <c r="E117" s="48"/>
      <c r="F117" s="54"/>
      <c r="G117" s="10"/>
    </row>
    <row r="118" spans="1:7" ht="12.75" x14ac:dyDescent="0.2">
      <c r="A118" s="6"/>
      <c r="B118" s="7"/>
      <c r="C118" s="8" t="s">
        <v>108</v>
      </c>
      <c r="D118" s="25"/>
      <c r="E118" s="49"/>
      <c r="F118" s="55">
        <v>0</v>
      </c>
      <c r="G118" s="13">
        <v>0</v>
      </c>
    </row>
    <row r="119" spans="1:7" ht="12.75" x14ac:dyDescent="0.2">
      <c r="A119" s="6"/>
      <c r="B119" s="7"/>
      <c r="C119" s="14"/>
      <c r="D119" s="7"/>
      <c r="E119" s="47"/>
      <c r="F119" s="53"/>
      <c r="G119" s="5"/>
    </row>
    <row r="120" spans="1:7" ht="12.75" x14ac:dyDescent="0.2">
      <c r="A120" s="1"/>
      <c r="B120" s="2"/>
      <c r="C120" s="3" t="s">
        <v>132</v>
      </c>
      <c r="D120" s="4"/>
      <c r="E120" s="47"/>
      <c r="F120" s="53"/>
      <c r="G120" s="5"/>
    </row>
    <row r="121" spans="1:7" ht="25.5" x14ac:dyDescent="0.2">
      <c r="A121" s="6"/>
      <c r="B121" s="7"/>
      <c r="C121" s="8" t="s">
        <v>133</v>
      </c>
      <c r="D121" s="9"/>
      <c r="E121" s="48"/>
      <c r="F121" s="54"/>
      <c r="G121" s="10"/>
    </row>
    <row r="122" spans="1:7" ht="12.75" x14ac:dyDescent="0.2">
      <c r="A122" s="6"/>
      <c r="B122" s="7"/>
      <c r="C122" s="8" t="s">
        <v>108</v>
      </c>
      <c r="D122" s="25"/>
      <c r="E122" s="49"/>
      <c r="F122" s="55">
        <v>0</v>
      </c>
      <c r="G122" s="13">
        <v>0</v>
      </c>
    </row>
    <row r="123" spans="1:7" ht="12.75" x14ac:dyDescent="0.2">
      <c r="A123" s="6"/>
      <c r="B123" s="7"/>
      <c r="C123" s="14"/>
      <c r="D123" s="7"/>
      <c r="E123" s="47"/>
      <c r="F123" s="53"/>
      <c r="G123" s="5"/>
    </row>
    <row r="124" spans="1:7" ht="25.5" x14ac:dyDescent="0.2">
      <c r="A124" s="6"/>
      <c r="B124" s="7"/>
      <c r="C124" s="8" t="s">
        <v>134</v>
      </c>
      <c r="D124" s="9"/>
      <c r="E124" s="48"/>
      <c r="F124" s="54"/>
      <c r="G124" s="10"/>
    </row>
    <row r="125" spans="1:7" ht="12.75" x14ac:dyDescent="0.2">
      <c r="A125" s="6"/>
      <c r="B125" s="7"/>
      <c r="C125" s="8" t="s">
        <v>108</v>
      </c>
      <c r="D125" s="25"/>
      <c r="E125" s="49"/>
      <c r="F125" s="55">
        <v>0</v>
      </c>
      <c r="G125" s="13">
        <v>0</v>
      </c>
    </row>
    <row r="126" spans="1:7" ht="12.75" x14ac:dyDescent="0.2">
      <c r="A126" s="6"/>
      <c r="B126" s="7"/>
      <c r="C126" s="14"/>
      <c r="D126" s="7"/>
      <c r="E126" s="47"/>
      <c r="F126" s="59"/>
      <c r="G126" s="28"/>
    </row>
    <row r="127" spans="1:7" ht="25.5" x14ac:dyDescent="0.2">
      <c r="A127" s="6"/>
      <c r="B127" s="7"/>
      <c r="C127" s="30" t="s">
        <v>136</v>
      </c>
      <c r="D127" s="7"/>
      <c r="E127" s="47"/>
      <c r="F127" s="59">
        <v>2.5976301099999999</v>
      </c>
      <c r="G127" s="28">
        <v>5.8804099999999998E-4</v>
      </c>
    </row>
    <row r="128" spans="1:7" ht="12.75" x14ac:dyDescent="0.2">
      <c r="A128" s="6"/>
      <c r="B128" s="7"/>
      <c r="C128" s="31" t="s">
        <v>137</v>
      </c>
      <c r="D128" s="12"/>
      <c r="E128" s="49"/>
      <c r="F128" s="55">
        <v>4417.4338853100007</v>
      </c>
      <c r="G128" s="13">
        <v>1.0000000039999999</v>
      </c>
    </row>
    <row r="130" spans="2:6" ht="12.75" x14ac:dyDescent="0.2">
      <c r="B130" s="362"/>
      <c r="C130" s="362"/>
      <c r="D130" s="362"/>
      <c r="E130" s="362"/>
      <c r="F130" s="362"/>
    </row>
    <row r="131" spans="2:6" ht="12.75" x14ac:dyDescent="0.2">
      <c r="B131" s="362"/>
      <c r="C131" s="362"/>
      <c r="D131" s="362"/>
      <c r="E131" s="362"/>
      <c r="F131" s="362"/>
    </row>
    <row r="133" spans="2:6" ht="12.75" x14ac:dyDescent="0.2">
      <c r="B133" s="37" t="s">
        <v>139</v>
      </c>
      <c r="C133" s="38"/>
      <c r="D133" s="39"/>
    </row>
    <row r="134" spans="2:6" ht="12.75" x14ac:dyDescent="0.2">
      <c r="B134" s="40" t="s">
        <v>140</v>
      </c>
      <c r="C134" s="41"/>
      <c r="D134" s="65" t="s">
        <v>141</v>
      </c>
    </row>
    <row r="135" spans="2:6" ht="12.75" x14ac:dyDescent="0.2">
      <c r="B135" s="40" t="s">
        <v>142</v>
      </c>
      <c r="C135" s="41"/>
      <c r="D135" s="65" t="s">
        <v>141</v>
      </c>
    </row>
    <row r="136" spans="2:6" ht="12.75" x14ac:dyDescent="0.2">
      <c r="B136" s="42" t="s">
        <v>143</v>
      </c>
      <c r="C136" s="41"/>
      <c r="D136" s="43"/>
    </row>
    <row r="137" spans="2:6" ht="25.5" customHeight="1" x14ac:dyDescent="0.2">
      <c r="B137" s="43"/>
      <c r="C137" s="33" t="s">
        <v>144</v>
      </c>
      <c r="D137" s="34" t="s">
        <v>145</v>
      </c>
    </row>
    <row r="138" spans="2:6" ht="12.75" customHeight="1" x14ac:dyDescent="0.2">
      <c r="B138" s="60" t="s">
        <v>146</v>
      </c>
      <c r="C138" s="61" t="s">
        <v>147</v>
      </c>
      <c r="D138" s="61" t="s">
        <v>148</v>
      </c>
    </row>
    <row r="139" spans="2:6" ht="12.75" x14ac:dyDescent="0.2">
      <c r="B139" s="43" t="s">
        <v>149</v>
      </c>
      <c r="C139" s="44">
        <v>7.8287000000000004</v>
      </c>
      <c r="D139" s="44">
        <v>8.7780000000000005</v>
      </c>
    </row>
    <row r="140" spans="2:6" ht="12.75" x14ac:dyDescent="0.2">
      <c r="B140" s="43" t="s">
        <v>150</v>
      </c>
      <c r="C140" s="44">
        <v>7.8287000000000004</v>
      </c>
      <c r="D140" s="44">
        <v>8.7780000000000005</v>
      </c>
    </row>
    <row r="141" spans="2:6" ht="12.75" x14ac:dyDescent="0.2">
      <c r="B141" s="43" t="s">
        <v>151</v>
      </c>
      <c r="C141" s="44">
        <v>7.5987</v>
      </c>
      <c r="D141" s="44">
        <v>8.5058000000000007</v>
      </c>
    </row>
    <row r="142" spans="2:6" ht="12.75" x14ac:dyDescent="0.2">
      <c r="B142" s="43" t="s">
        <v>152</v>
      </c>
      <c r="C142" s="44">
        <v>7.5987</v>
      </c>
      <c r="D142" s="44">
        <v>8.5058000000000007</v>
      </c>
    </row>
    <row r="144" spans="2:6" ht="12.75" x14ac:dyDescent="0.2">
      <c r="B144" s="62" t="s">
        <v>153</v>
      </c>
      <c r="C144" s="45"/>
      <c r="D144" s="63" t="s">
        <v>141</v>
      </c>
    </row>
    <row r="145" spans="2:4" ht="24.75" customHeight="1" x14ac:dyDescent="0.2">
      <c r="B145" s="64"/>
      <c r="C145" s="64"/>
    </row>
    <row r="146" spans="2:4" ht="15" x14ac:dyDescent="0.25">
      <c r="B146" s="66"/>
      <c r="C146" s="68"/>
      <c r="D146"/>
    </row>
    <row r="148" spans="2:4" ht="12.75" x14ac:dyDescent="0.2">
      <c r="B148" s="42" t="s">
        <v>155</v>
      </c>
      <c r="C148" s="41"/>
      <c r="D148" s="67" t="s">
        <v>141</v>
      </c>
    </row>
    <row r="149" spans="2:4" ht="12.75" x14ac:dyDescent="0.2">
      <c r="B149" s="42" t="s">
        <v>156</v>
      </c>
      <c r="C149" s="41"/>
      <c r="D149" s="67" t="s">
        <v>141</v>
      </c>
    </row>
    <row r="150" spans="2:4" ht="12.75" x14ac:dyDescent="0.2">
      <c r="B150" s="42" t="s">
        <v>157</v>
      </c>
      <c r="C150" s="41"/>
      <c r="D150" s="46">
        <v>8.8080388496632897E-2</v>
      </c>
    </row>
    <row r="151" spans="2:4" ht="12.75" x14ac:dyDescent="0.2">
      <c r="B151" s="42" t="s">
        <v>158</v>
      </c>
      <c r="C151" s="41"/>
      <c r="D151" s="46" t="s">
        <v>141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852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11</v>
      </c>
      <c r="C7" s="11" t="s">
        <v>12</v>
      </c>
      <c r="D7" s="2" t="s">
        <v>13</v>
      </c>
      <c r="E7" s="47">
        <v>29606</v>
      </c>
      <c r="F7" s="53">
        <v>217.870554</v>
      </c>
      <c r="G7" s="5">
        <v>4.2839826999999997E-2</v>
      </c>
    </row>
    <row r="8" spans="1:7" ht="12.75" x14ac:dyDescent="0.2">
      <c r="A8" s="6">
        <v>2</v>
      </c>
      <c r="B8" s="7" t="s">
        <v>443</v>
      </c>
      <c r="C8" s="11" t="s">
        <v>444</v>
      </c>
      <c r="D8" s="2" t="s">
        <v>174</v>
      </c>
      <c r="E8" s="47">
        <v>5713</v>
      </c>
      <c r="F8" s="53">
        <v>172.81825000000001</v>
      </c>
      <c r="G8" s="5">
        <v>3.3981205E-2</v>
      </c>
    </row>
    <row r="9" spans="1:7" ht="25.5" x14ac:dyDescent="0.2">
      <c r="A9" s="6">
        <v>3</v>
      </c>
      <c r="B9" s="7" t="s">
        <v>406</v>
      </c>
      <c r="C9" s="11" t="s">
        <v>407</v>
      </c>
      <c r="D9" s="2" t="s">
        <v>44</v>
      </c>
      <c r="E9" s="47">
        <v>11485</v>
      </c>
      <c r="F9" s="53">
        <v>165.8434</v>
      </c>
      <c r="G9" s="5">
        <v>3.2609741999999997E-2</v>
      </c>
    </row>
    <row r="10" spans="1:7" ht="12.75" x14ac:dyDescent="0.2">
      <c r="A10" s="6">
        <v>4</v>
      </c>
      <c r="B10" s="7" t="s">
        <v>553</v>
      </c>
      <c r="C10" s="11" t="s">
        <v>554</v>
      </c>
      <c r="D10" s="2" t="s">
        <v>174</v>
      </c>
      <c r="E10" s="47">
        <v>2261</v>
      </c>
      <c r="F10" s="53">
        <v>159.10770049999999</v>
      </c>
      <c r="G10" s="5">
        <v>3.1285303E-2</v>
      </c>
    </row>
    <row r="11" spans="1:7" ht="12.75" x14ac:dyDescent="0.2">
      <c r="A11" s="6">
        <v>5</v>
      </c>
      <c r="B11" s="7" t="s">
        <v>354</v>
      </c>
      <c r="C11" s="11" t="s">
        <v>355</v>
      </c>
      <c r="D11" s="2" t="s">
        <v>356</v>
      </c>
      <c r="E11" s="47">
        <v>31141</v>
      </c>
      <c r="F11" s="53">
        <v>158.04057499999999</v>
      </c>
      <c r="G11" s="5">
        <v>3.1075473999999999E-2</v>
      </c>
    </row>
    <row r="12" spans="1:7" ht="12.75" x14ac:dyDescent="0.2">
      <c r="A12" s="6">
        <v>6</v>
      </c>
      <c r="B12" s="7" t="s">
        <v>298</v>
      </c>
      <c r="C12" s="11" t="s">
        <v>299</v>
      </c>
      <c r="D12" s="2" t="s">
        <v>300</v>
      </c>
      <c r="E12" s="47">
        <v>43120</v>
      </c>
      <c r="F12" s="53">
        <v>156.05127999999999</v>
      </c>
      <c r="G12" s="5">
        <v>3.0684320000000001E-2</v>
      </c>
    </row>
    <row r="13" spans="1:7" ht="12.75" x14ac:dyDescent="0.2">
      <c r="A13" s="6">
        <v>7</v>
      </c>
      <c r="B13" s="7" t="s">
        <v>555</v>
      </c>
      <c r="C13" s="11" t="s">
        <v>556</v>
      </c>
      <c r="D13" s="2" t="s">
        <v>28</v>
      </c>
      <c r="E13" s="47">
        <v>19202</v>
      </c>
      <c r="F13" s="53">
        <v>140.29941299999999</v>
      </c>
      <c r="G13" s="5">
        <v>2.7587034999999999E-2</v>
      </c>
    </row>
    <row r="14" spans="1:7" ht="25.5" x14ac:dyDescent="0.2">
      <c r="A14" s="6">
        <v>8</v>
      </c>
      <c r="B14" s="7" t="s">
        <v>52</v>
      </c>
      <c r="C14" s="11" t="s">
        <v>53</v>
      </c>
      <c r="D14" s="2" t="s">
        <v>25</v>
      </c>
      <c r="E14" s="47">
        <v>14026</v>
      </c>
      <c r="F14" s="53">
        <v>136.26258999999999</v>
      </c>
      <c r="G14" s="5">
        <v>2.6793274999999998E-2</v>
      </c>
    </row>
    <row r="15" spans="1:7" ht="12.75" x14ac:dyDescent="0.2">
      <c r="A15" s="6">
        <v>9</v>
      </c>
      <c r="B15" s="7" t="s">
        <v>322</v>
      </c>
      <c r="C15" s="11" t="s">
        <v>323</v>
      </c>
      <c r="D15" s="2" t="s">
        <v>16</v>
      </c>
      <c r="E15" s="47">
        <v>65720</v>
      </c>
      <c r="F15" s="53">
        <v>134.62742</v>
      </c>
      <c r="G15" s="5">
        <v>2.6471752000000001E-2</v>
      </c>
    </row>
    <row r="16" spans="1:7" ht="12.75" x14ac:dyDescent="0.2">
      <c r="A16" s="6">
        <v>10</v>
      </c>
      <c r="B16" s="7" t="s">
        <v>375</v>
      </c>
      <c r="C16" s="11" t="s">
        <v>376</v>
      </c>
      <c r="D16" s="2" t="s">
        <v>249</v>
      </c>
      <c r="E16" s="47">
        <v>3005</v>
      </c>
      <c r="F16" s="53">
        <v>132.30864750000001</v>
      </c>
      <c r="G16" s="5">
        <v>2.6015812999999999E-2</v>
      </c>
    </row>
    <row r="17" spans="1:7" ht="25.5" x14ac:dyDescent="0.2">
      <c r="A17" s="6">
        <v>11</v>
      </c>
      <c r="B17" s="7" t="s">
        <v>320</v>
      </c>
      <c r="C17" s="11" t="s">
        <v>321</v>
      </c>
      <c r="D17" s="2" t="s">
        <v>174</v>
      </c>
      <c r="E17" s="47">
        <v>8754</v>
      </c>
      <c r="F17" s="53">
        <v>127.143096</v>
      </c>
      <c r="G17" s="5">
        <v>2.5000112000000001E-2</v>
      </c>
    </row>
    <row r="18" spans="1:7" ht="25.5" x14ac:dyDescent="0.2">
      <c r="A18" s="6">
        <v>12</v>
      </c>
      <c r="B18" s="7" t="s">
        <v>416</v>
      </c>
      <c r="C18" s="11" t="s">
        <v>417</v>
      </c>
      <c r="D18" s="2" t="s">
        <v>174</v>
      </c>
      <c r="E18" s="47">
        <v>12166</v>
      </c>
      <c r="F18" s="53">
        <v>125.71127799999999</v>
      </c>
      <c r="G18" s="5">
        <v>2.4718574E-2</v>
      </c>
    </row>
    <row r="19" spans="1:7" ht="51" x14ac:dyDescent="0.2">
      <c r="A19" s="6">
        <v>13</v>
      </c>
      <c r="B19" s="7" t="s">
        <v>324</v>
      </c>
      <c r="C19" s="11" t="s">
        <v>325</v>
      </c>
      <c r="D19" s="2" t="s">
        <v>244</v>
      </c>
      <c r="E19" s="47">
        <v>60895</v>
      </c>
      <c r="F19" s="53">
        <v>125.4132525</v>
      </c>
      <c r="G19" s="5">
        <v>2.4659973000000002E-2</v>
      </c>
    </row>
    <row r="20" spans="1:7" ht="12.75" x14ac:dyDescent="0.2">
      <c r="A20" s="6">
        <v>14</v>
      </c>
      <c r="B20" s="7" t="s">
        <v>334</v>
      </c>
      <c r="C20" s="11" t="s">
        <v>335</v>
      </c>
      <c r="D20" s="2" t="s">
        <v>211</v>
      </c>
      <c r="E20" s="47">
        <v>12151</v>
      </c>
      <c r="F20" s="53">
        <v>120.428561</v>
      </c>
      <c r="G20" s="5">
        <v>2.3679835E-2</v>
      </c>
    </row>
    <row r="21" spans="1:7" ht="25.5" x14ac:dyDescent="0.2">
      <c r="A21" s="6">
        <v>15</v>
      </c>
      <c r="B21" s="7" t="s">
        <v>338</v>
      </c>
      <c r="C21" s="11" t="s">
        <v>339</v>
      </c>
      <c r="D21" s="2" t="s">
        <v>63</v>
      </c>
      <c r="E21" s="47">
        <v>7797</v>
      </c>
      <c r="F21" s="53">
        <v>118.132347</v>
      </c>
      <c r="G21" s="5">
        <v>2.3228331000000001E-2</v>
      </c>
    </row>
    <row r="22" spans="1:7" ht="25.5" x14ac:dyDescent="0.2">
      <c r="A22" s="6">
        <v>16</v>
      </c>
      <c r="B22" s="7" t="s">
        <v>303</v>
      </c>
      <c r="C22" s="11" t="s">
        <v>304</v>
      </c>
      <c r="D22" s="2" t="s">
        <v>22</v>
      </c>
      <c r="E22" s="47">
        <v>2143</v>
      </c>
      <c r="F22" s="53">
        <v>117.94750550000001</v>
      </c>
      <c r="G22" s="5">
        <v>2.3191984999999998E-2</v>
      </c>
    </row>
    <row r="23" spans="1:7" ht="25.5" x14ac:dyDescent="0.2">
      <c r="A23" s="6">
        <v>17</v>
      </c>
      <c r="B23" s="7" t="s">
        <v>557</v>
      </c>
      <c r="C23" s="11" t="s">
        <v>558</v>
      </c>
      <c r="D23" s="2" t="s">
        <v>63</v>
      </c>
      <c r="E23" s="47">
        <v>8142</v>
      </c>
      <c r="F23" s="53">
        <v>114.399171</v>
      </c>
      <c r="G23" s="5">
        <v>2.2494277E-2</v>
      </c>
    </row>
    <row r="24" spans="1:7" ht="12.75" x14ac:dyDescent="0.2">
      <c r="A24" s="6">
        <v>18</v>
      </c>
      <c r="B24" s="7" t="s">
        <v>328</v>
      </c>
      <c r="C24" s="11" t="s">
        <v>329</v>
      </c>
      <c r="D24" s="2" t="s">
        <v>211</v>
      </c>
      <c r="E24" s="47">
        <v>7131</v>
      </c>
      <c r="F24" s="53">
        <v>112.1171475</v>
      </c>
      <c r="G24" s="5">
        <v>2.2045564E-2</v>
      </c>
    </row>
    <row r="25" spans="1:7" ht="25.5" x14ac:dyDescent="0.2">
      <c r="A25" s="6">
        <v>19</v>
      </c>
      <c r="B25" s="7" t="s">
        <v>160</v>
      </c>
      <c r="C25" s="11" t="s">
        <v>161</v>
      </c>
      <c r="D25" s="2" t="s">
        <v>63</v>
      </c>
      <c r="E25" s="47">
        <v>50401</v>
      </c>
      <c r="F25" s="53">
        <v>112.06662350000001</v>
      </c>
      <c r="G25" s="5">
        <v>2.2035629000000001E-2</v>
      </c>
    </row>
    <row r="26" spans="1:7" ht="12.75" x14ac:dyDescent="0.2">
      <c r="A26" s="6">
        <v>20</v>
      </c>
      <c r="B26" s="7" t="s">
        <v>313</v>
      </c>
      <c r="C26" s="11" t="s">
        <v>314</v>
      </c>
      <c r="D26" s="2" t="s">
        <v>103</v>
      </c>
      <c r="E26" s="47">
        <v>36531</v>
      </c>
      <c r="F26" s="53">
        <v>111.5839395</v>
      </c>
      <c r="G26" s="5">
        <v>2.1940719000000001E-2</v>
      </c>
    </row>
    <row r="27" spans="1:7" ht="25.5" x14ac:dyDescent="0.2">
      <c r="A27" s="6">
        <v>21</v>
      </c>
      <c r="B27" s="7" t="s">
        <v>449</v>
      </c>
      <c r="C27" s="11" t="s">
        <v>450</v>
      </c>
      <c r="D27" s="2" t="s">
        <v>25</v>
      </c>
      <c r="E27" s="47">
        <v>9810</v>
      </c>
      <c r="F27" s="53">
        <v>110.73528</v>
      </c>
      <c r="G27" s="5">
        <v>2.1773846999999999E-2</v>
      </c>
    </row>
    <row r="28" spans="1:7" ht="25.5" x14ac:dyDescent="0.2">
      <c r="A28" s="6">
        <v>22</v>
      </c>
      <c r="B28" s="7" t="s">
        <v>301</v>
      </c>
      <c r="C28" s="11" t="s">
        <v>302</v>
      </c>
      <c r="D28" s="2" t="s">
        <v>300</v>
      </c>
      <c r="E28" s="47">
        <v>49383</v>
      </c>
      <c r="F28" s="53">
        <v>108.81544049999999</v>
      </c>
      <c r="G28" s="5">
        <v>2.1396350000000001E-2</v>
      </c>
    </row>
    <row r="29" spans="1:7" ht="25.5" x14ac:dyDescent="0.2">
      <c r="A29" s="6">
        <v>23</v>
      </c>
      <c r="B29" s="7" t="s">
        <v>559</v>
      </c>
      <c r="C29" s="11" t="s">
        <v>560</v>
      </c>
      <c r="D29" s="2" t="s">
        <v>19</v>
      </c>
      <c r="E29" s="47">
        <v>537345</v>
      </c>
      <c r="F29" s="53">
        <v>106.39431</v>
      </c>
      <c r="G29" s="5">
        <v>2.0920284000000001E-2</v>
      </c>
    </row>
    <row r="30" spans="1:7" ht="25.5" x14ac:dyDescent="0.2">
      <c r="A30" s="6">
        <v>24</v>
      </c>
      <c r="B30" s="7" t="s">
        <v>357</v>
      </c>
      <c r="C30" s="11" t="s">
        <v>358</v>
      </c>
      <c r="D30" s="2" t="s">
        <v>44</v>
      </c>
      <c r="E30" s="47">
        <v>12125</v>
      </c>
      <c r="F30" s="53">
        <v>105.0813125</v>
      </c>
      <c r="G30" s="5">
        <v>2.0662109000000001E-2</v>
      </c>
    </row>
    <row r="31" spans="1:7" ht="25.5" x14ac:dyDescent="0.2">
      <c r="A31" s="6">
        <v>25</v>
      </c>
      <c r="B31" s="7" t="s">
        <v>361</v>
      </c>
      <c r="C31" s="11" t="s">
        <v>362</v>
      </c>
      <c r="D31" s="2" t="s">
        <v>174</v>
      </c>
      <c r="E31" s="47">
        <v>23874</v>
      </c>
      <c r="F31" s="53">
        <v>100.557288</v>
      </c>
      <c r="G31" s="5">
        <v>1.9772551999999999E-2</v>
      </c>
    </row>
    <row r="32" spans="1:7" ht="12.75" x14ac:dyDescent="0.2">
      <c r="A32" s="6">
        <v>26</v>
      </c>
      <c r="B32" s="7" t="s">
        <v>222</v>
      </c>
      <c r="C32" s="11" t="s">
        <v>223</v>
      </c>
      <c r="D32" s="2" t="s">
        <v>79</v>
      </c>
      <c r="E32" s="47">
        <v>97206</v>
      </c>
      <c r="F32" s="53">
        <v>99.684753000000001</v>
      </c>
      <c r="G32" s="5">
        <v>1.9600985000000001E-2</v>
      </c>
    </row>
    <row r="33" spans="1:7" ht="12.75" x14ac:dyDescent="0.2">
      <c r="A33" s="6">
        <v>27</v>
      </c>
      <c r="B33" s="7" t="s">
        <v>561</v>
      </c>
      <c r="C33" s="11" t="s">
        <v>562</v>
      </c>
      <c r="D33" s="2" t="s">
        <v>60</v>
      </c>
      <c r="E33" s="47">
        <v>18791</v>
      </c>
      <c r="F33" s="53">
        <v>99.272852999999998</v>
      </c>
      <c r="G33" s="5">
        <v>1.9519993999999999E-2</v>
      </c>
    </row>
    <row r="34" spans="1:7" ht="12.75" x14ac:dyDescent="0.2">
      <c r="A34" s="6">
        <v>28</v>
      </c>
      <c r="B34" s="7" t="s">
        <v>348</v>
      </c>
      <c r="C34" s="11" t="s">
        <v>349</v>
      </c>
      <c r="D34" s="2" t="s">
        <v>174</v>
      </c>
      <c r="E34" s="47">
        <v>17918</v>
      </c>
      <c r="F34" s="53">
        <v>95.359595999999996</v>
      </c>
      <c r="G34" s="5">
        <v>1.8750531000000001E-2</v>
      </c>
    </row>
    <row r="35" spans="1:7" ht="25.5" x14ac:dyDescent="0.2">
      <c r="A35" s="6">
        <v>29</v>
      </c>
      <c r="B35" s="7" t="s">
        <v>418</v>
      </c>
      <c r="C35" s="11" t="s">
        <v>419</v>
      </c>
      <c r="D35" s="2" t="s">
        <v>174</v>
      </c>
      <c r="E35" s="47">
        <v>16069</v>
      </c>
      <c r="F35" s="53">
        <v>93.746545999999995</v>
      </c>
      <c r="G35" s="5">
        <v>1.8433357000000001E-2</v>
      </c>
    </row>
    <row r="36" spans="1:7" ht="12.75" x14ac:dyDescent="0.2">
      <c r="A36" s="6">
        <v>30</v>
      </c>
      <c r="B36" s="7" t="s">
        <v>346</v>
      </c>
      <c r="C36" s="11" t="s">
        <v>347</v>
      </c>
      <c r="D36" s="2" t="s">
        <v>174</v>
      </c>
      <c r="E36" s="47">
        <v>21095</v>
      </c>
      <c r="F36" s="53">
        <v>91.805440000000004</v>
      </c>
      <c r="G36" s="5">
        <v>1.8051678000000002E-2</v>
      </c>
    </row>
    <row r="37" spans="1:7" ht="12.75" x14ac:dyDescent="0.2">
      <c r="A37" s="6">
        <v>31</v>
      </c>
      <c r="B37" s="7" t="s">
        <v>315</v>
      </c>
      <c r="C37" s="11" t="s">
        <v>316</v>
      </c>
      <c r="D37" s="2" t="s">
        <v>317</v>
      </c>
      <c r="E37" s="47">
        <v>11986</v>
      </c>
      <c r="F37" s="53">
        <v>89.505454999999998</v>
      </c>
      <c r="G37" s="5">
        <v>1.7599433000000001E-2</v>
      </c>
    </row>
    <row r="38" spans="1:7" ht="25.5" x14ac:dyDescent="0.2">
      <c r="A38" s="6">
        <v>32</v>
      </c>
      <c r="B38" s="7" t="s">
        <v>490</v>
      </c>
      <c r="C38" s="11" t="s">
        <v>491</v>
      </c>
      <c r="D38" s="2" t="s">
        <v>33</v>
      </c>
      <c r="E38" s="47">
        <v>52944</v>
      </c>
      <c r="F38" s="53">
        <v>88.098815999999999</v>
      </c>
      <c r="G38" s="5">
        <v>1.7322845999999999E-2</v>
      </c>
    </row>
    <row r="39" spans="1:7" ht="12.75" x14ac:dyDescent="0.2">
      <c r="A39" s="6">
        <v>33</v>
      </c>
      <c r="B39" s="7" t="s">
        <v>520</v>
      </c>
      <c r="C39" s="11" t="s">
        <v>521</v>
      </c>
      <c r="D39" s="2" t="s">
        <v>275</v>
      </c>
      <c r="E39" s="47">
        <v>7602</v>
      </c>
      <c r="F39" s="53">
        <v>82.721163000000004</v>
      </c>
      <c r="G39" s="5">
        <v>1.6265439E-2</v>
      </c>
    </row>
    <row r="40" spans="1:7" ht="12.75" x14ac:dyDescent="0.2">
      <c r="A40" s="6">
        <v>34</v>
      </c>
      <c r="B40" s="7" t="s">
        <v>326</v>
      </c>
      <c r="C40" s="11" t="s">
        <v>327</v>
      </c>
      <c r="D40" s="2" t="s">
        <v>182</v>
      </c>
      <c r="E40" s="47">
        <v>1214</v>
      </c>
      <c r="F40" s="53">
        <v>80.877286999999995</v>
      </c>
      <c r="G40" s="5">
        <v>1.5902879000000002E-2</v>
      </c>
    </row>
    <row r="41" spans="1:7" ht="12.75" x14ac:dyDescent="0.2">
      <c r="A41" s="6">
        <v>35</v>
      </c>
      <c r="B41" s="7" t="s">
        <v>47</v>
      </c>
      <c r="C41" s="11" t="s">
        <v>48</v>
      </c>
      <c r="D41" s="2" t="s">
        <v>49</v>
      </c>
      <c r="E41" s="47">
        <v>44409</v>
      </c>
      <c r="F41" s="53">
        <v>79.802972999999994</v>
      </c>
      <c r="G41" s="5">
        <v>1.5691635999999998E-2</v>
      </c>
    </row>
    <row r="42" spans="1:7" ht="12.75" x14ac:dyDescent="0.2">
      <c r="A42" s="6">
        <v>36</v>
      </c>
      <c r="B42" s="7" t="s">
        <v>309</v>
      </c>
      <c r="C42" s="11" t="s">
        <v>310</v>
      </c>
      <c r="D42" s="2" t="s">
        <v>182</v>
      </c>
      <c r="E42" s="47">
        <v>2684</v>
      </c>
      <c r="F42" s="53">
        <v>77.587729999999993</v>
      </c>
      <c r="G42" s="5">
        <v>1.5256054E-2</v>
      </c>
    </row>
    <row r="43" spans="1:7" ht="12.75" x14ac:dyDescent="0.2">
      <c r="A43" s="6">
        <v>37</v>
      </c>
      <c r="B43" s="7" t="s">
        <v>71</v>
      </c>
      <c r="C43" s="11" t="s">
        <v>72</v>
      </c>
      <c r="D43" s="2" t="s">
        <v>13</v>
      </c>
      <c r="E43" s="47">
        <v>8058</v>
      </c>
      <c r="F43" s="53">
        <v>69.838685999999996</v>
      </c>
      <c r="G43" s="5">
        <v>1.3732361E-2</v>
      </c>
    </row>
    <row r="44" spans="1:7" ht="25.5" x14ac:dyDescent="0.2">
      <c r="A44" s="6">
        <v>38</v>
      </c>
      <c r="B44" s="7" t="s">
        <v>350</v>
      </c>
      <c r="C44" s="11" t="s">
        <v>351</v>
      </c>
      <c r="D44" s="2" t="s">
        <v>44</v>
      </c>
      <c r="E44" s="47">
        <v>14604</v>
      </c>
      <c r="F44" s="53">
        <v>58.415999999999997</v>
      </c>
      <c r="G44" s="5">
        <v>1.1486322E-2</v>
      </c>
    </row>
    <row r="45" spans="1:7" ht="25.5" x14ac:dyDescent="0.2">
      <c r="A45" s="6">
        <v>39</v>
      </c>
      <c r="B45" s="7" t="s">
        <v>342</v>
      </c>
      <c r="C45" s="11" t="s">
        <v>343</v>
      </c>
      <c r="D45" s="2" t="s">
        <v>44</v>
      </c>
      <c r="E45" s="47">
        <v>28198</v>
      </c>
      <c r="F45" s="53">
        <v>57.509821000000002</v>
      </c>
      <c r="G45" s="5">
        <v>1.130814E-2</v>
      </c>
    </row>
    <row r="46" spans="1:7" ht="25.5" x14ac:dyDescent="0.2">
      <c r="A46" s="6">
        <v>40</v>
      </c>
      <c r="B46" s="7" t="s">
        <v>305</v>
      </c>
      <c r="C46" s="11" t="s">
        <v>306</v>
      </c>
      <c r="D46" s="2" t="s">
        <v>169</v>
      </c>
      <c r="E46" s="47">
        <v>4646</v>
      </c>
      <c r="F46" s="53">
        <v>57.034295999999998</v>
      </c>
      <c r="G46" s="5">
        <v>1.1214638000000001E-2</v>
      </c>
    </row>
    <row r="47" spans="1:7" ht="12.75" x14ac:dyDescent="0.2">
      <c r="A47" s="6">
        <v>41</v>
      </c>
      <c r="B47" s="7" t="s">
        <v>563</v>
      </c>
      <c r="C47" s="11" t="s">
        <v>564</v>
      </c>
      <c r="D47" s="2" t="s">
        <v>182</v>
      </c>
      <c r="E47" s="47">
        <v>8754</v>
      </c>
      <c r="F47" s="53">
        <v>49.587032999999998</v>
      </c>
      <c r="G47" s="5">
        <v>9.7502849999999992E-3</v>
      </c>
    </row>
    <row r="48" spans="1:7" ht="12.75" x14ac:dyDescent="0.2">
      <c r="A48" s="6">
        <v>42</v>
      </c>
      <c r="B48" s="7" t="s">
        <v>387</v>
      </c>
      <c r="C48" s="11" t="s">
        <v>388</v>
      </c>
      <c r="D48" s="2" t="s">
        <v>174</v>
      </c>
      <c r="E48" s="47">
        <v>52242</v>
      </c>
      <c r="F48" s="53">
        <v>49.159722000000002</v>
      </c>
      <c r="G48" s="5">
        <v>9.6662629999999996E-3</v>
      </c>
    </row>
    <row r="49" spans="1:7" ht="12.75" x14ac:dyDescent="0.2">
      <c r="A49" s="6">
        <v>43</v>
      </c>
      <c r="B49" s="7" t="s">
        <v>385</v>
      </c>
      <c r="C49" s="11" t="s">
        <v>386</v>
      </c>
      <c r="D49" s="2" t="s">
        <v>16</v>
      </c>
      <c r="E49" s="47">
        <v>54010</v>
      </c>
      <c r="F49" s="53">
        <v>38.509129999999999</v>
      </c>
      <c r="G49" s="5">
        <v>7.5720400000000004E-3</v>
      </c>
    </row>
    <row r="50" spans="1:7" ht="12.75" x14ac:dyDescent="0.2">
      <c r="A50" s="6">
        <v>44</v>
      </c>
      <c r="B50" s="7" t="s">
        <v>383</v>
      </c>
      <c r="C50" s="11" t="s">
        <v>384</v>
      </c>
      <c r="D50" s="2" t="s">
        <v>174</v>
      </c>
      <c r="E50" s="47">
        <v>15664</v>
      </c>
      <c r="F50" s="53">
        <v>37.906880000000001</v>
      </c>
      <c r="G50" s="5">
        <v>7.4536189999999999E-3</v>
      </c>
    </row>
    <row r="51" spans="1:7" ht="12.75" x14ac:dyDescent="0.2">
      <c r="A51" s="6">
        <v>45</v>
      </c>
      <c r="B51" s="7" t="s">
        <v>565</v>
      </c>
      <c r="C51" s="11" t="s">
        <v>566</v>
      </c>
      <c r="D51" s="2" t="s">
        <v>182</v>
      </c>
      <c r="E51" s="47">
        <v>24142</v>
      </c>
      <c r="F51" s="53">
        <v>36.140574000000001</v>
      </c>
      <c r="G51" s="5">
        <v>7.1063109999999997E-3</v>
      </c>
    </row>
    <row r="52" spans="1:7" ht="12.75" x14ac:dyDescent="0.2">
      <c r="A52" s="1"/>
      <c r="B52" s="2"/>
      <c r="C52" s="8" t="s">
        <v>108</v>
      </c>
      <c r="D52" s="12"/>
      <c r="E52" s="49"/>
      <c r="F52" s="55">
        <v>4722.3211364999997</v>
      </c>
      <c r="G52" s="13">
        <v>0.92854869799999995</v>
      </c>
    </row>
    <row r="53" spans="1:7" ht="12.75" x14ac:dyDescent="0.2">
      <c r="A53" s="6"/>
      <c r="B53" s="7"/>
      <c r="C53" s="14"/>
      <c r="D53" s="15"/>
      <c r="E53" s="47"/>
      <c r="F53" s="53"/>
      <c r="G53" s="5"/>
    </row>
    <row r="54" spans="1:7" ht="12.75" x14ac:dyDescent="0.2">
      <c r="A54" s="1"/>
      <c r="B54" s="2"/>
      <c r="C54" s="8" t="s">
        <v>109</v>
      </c>
      <c r="D54" s="9"/>
      <c r="E54" s="48"/>
      <c r="F54" s="54"/>
      <c r="G54" s="10"/>
    </row>
    <row r="55" spans="1:7" ht="12.75" x14ac:dyDescent="0.2">
      <c r="A55" s="1"/>
      <c r="B55" s="2"/>
      <c r="C55" s="8" t="s">
        <v>108</v>
      </c>
      <c r="D55" s="12"/>
      <c r="E55" s="49"/>
      <c r="F55" s="55">
        <v>0</v>
      </c>
      <c r="G55" s="13">
        <v>0</v>
      </c>
    </row>
    <row r="56" spans="1:7" ht="12.75" x14ac:dyDescent="0.2">
      <c r="A56" s="6"/>
      <c r="B56" s="7"/>
      <c r="C56" s="14"/>
      <c r="D56" s="15"/>
      <c r="E56" s="47"/>
      <c r="F56" s="53"/>
      <c r="G56" s="5"/>
    </row>
    <row r="57" spans="1:7" ht="12.75" x14ac:dyDescent="0.2">
      <c r="A57" s="16"/>
      <c r="B57" s="17"/>
      <c r="C57" s="8" t="s">
        <v>110</v>
      </c>
      <c r="D57" s="9"/>
      <c r="E57" s="48"/>
      <c r="F57" s="54"/>
      <c r="G57" s="10"/>
    </row>
    <row r="58" spans="1:7" ht="12.75" x14ac:dyDescent="0.2">
      <c r="A58" s="18"/>
      <c r="B58" s="19"/>
      <c r="C58" s="8" t="s">
        <v>108</v>
      </c>
      <c r="D58" s="20"/>
      <c r="E58" s="50"/>
      <c r="F58" s="56">
        <v>0</v>
      </c>
      <c r="G58" s="21">
        <v>0</v>
      </c>
    </row>
    <row r="59" spans="1:7" ht="12.75" x14ac:dyDescent="0.2">
      <c r="A59" s="18"/>
      <c r="B59" s="19"/>
      <c r="C59" s="14"/>
      <c r="D59" s="22"/>
      <c r="E59" s="51"/>
      <c r="F59" s="57"/>
      <c r="G59" s="23"/>
    </row>
    <row r="60" spans="1:7" ht="12.75" x14ac:dyDescent="0.2">
      <c r="A60" s="1"/>
      <c r="B60" s="2"/>
      <c r="C60" s="8" t="s">
        <v>112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1"/>
      <c r="B62" s="2"/>
      <c r="C62" s="14"/>
      <c r="D62" s="4"/>
      <c r="E62" s="47"/>
      <c r="F62" s="53"/>
      <c r="G62" s="5"/>
    </row>
    <row r="63" spans="1:7" ht="12.75" x14ac:dyDescent="0.2">
      <c r="A63" s="1"/>
      <c r="B63" s="2"/>
      <c r="C63" s="8" t="s">
        <v>113</v>
      </c>
      <c r="D63" s="9"/>
      <c r="E63" s="48"/>
      <c r="F63" s="54"/>
      <c r="G63" s="10"/>
    </row>
    <row r="64" spans="1:7" ht="12.75" x14ac:dyDescent="0.2">
      <c r="A64" s="1"/>
      <c r="B64" s="2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1"/>
      <c r="B65" s="2"/>
      <c r="C65" s="14"/>
      <c r="D65" s="4"/>
      <c r="E65" s="47"/>
      <c r="F65" s="53"/>
      <c r="G65" s="5"/>
    </row>
    <row r="66" spans="1:7" ht="12.75" x14ac:dyDescent="0.2">
      <c r="A66" s="1"/>
      <c r="B66" s="2"/>
      <c r="C66" s="8" t="s">
        <v>114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25.5" x14ac:dyDescent="0.2">
      <c r="A69" s="6"/>
      <c r="B69" s="7"/>
      <c r="C69" s="24" t="s">
        <v>115</v>
      </c>
      <c r="D69" s="25"/>
      <c r="E69" s="49"/>
      <c r="F69" s="55">
        <v>4722.3211364999997</v>
      </c>
      <c r="G69" s="13">
        <v>0.92854869799999995</v>
      </c>
    </row>
    <row r="70" spans="1:7" ht="12.75" x14ac:dyDescent="0.2">
      <c r="A70" s="1"/>
      <c r="B70" s="2"/>
      <c r="C70" s="11"/>
      <c r="D70" s="4"/>
      <c r="E70" s="47"/>
      <c r="F70" s="53"/>
      <c r="G70" s="5"/>
    </row>
    <row r="71" spans="1:7" ht="12.75" x14ac:dyDescent="0.2">
      <c r="A71" s="1"/>
      <c r="B71" s="2"/>
      <c r="C71" s="3" t="s">
        <v>116</v>
      </c>
      <c r="D71" s="4"/>
      <c r="E71" s="47"/>
      <c r="F71" s="53"/>
      <c r="G71" s="5"/>
    </row>
    <row r="72" spans="1:7" ht="25.5" x14ac:dyDescent="0.2">
      <c r="A72" s="1"/>
      <c r="B72" s="2"/>
      <c r="C72" s="8" t="s">
        <v>10</v>
      </c>
      <c r="D72" s="9"/>
      <c r="E72" s="48"/>
      <c r="F72" s="54"/>
      <c r="G72" s="10"/>
    </row>
    <row r="73" spans="1:7" ht="12.75" x14ac:dyDescent="0.2">
      <c r="A73" s="6"/>
      <c r="B73" s="7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6"/>
      <c r="B74" s="7"/>
      <c r="C74" s="14"/>
      <c r="D74" s="4"/>
      <c r="E74" s="47"/>
      <c r="F74" s="53"/>
      <c r="G74" s="5"/>
    </row>
    <row r="75" spans="1:7" ht="12.75" x14ac:dyDescent="0.2">
      <c r="A75" s="1"/>
      <c r="B75" s="26"/>
      <c r="C75" s="8" t="s">
        <v>117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6"/>
      <c r="B77" s="7"/>
      <c r="C77" s="14"/>
      <c r="D77" s="4"/>
      <c r="E77" s="47"/>
      <c r="F77" s="59"/>
      <c r="G77" s="28"/>
    </row>
    <row r="78" spans="1:7" ht="12.75" x14ac:dyDescent="0.2">
      <c r="A78" s="1"/>
      <c r="B78" s="2"/>
      <c r="C78" s="8" t="s">
        <v>118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25.5" x14ac:dyDescent="0.2">
      <c r="A81" s="1"/>
      <c r="B81" s="26"/>
      <c r="C81" s="8" t="s">
        <v>119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4"/>
      <c r="E83" s="47"/>
      <c r="F83" s="53"/>
      <c r="G83" s="5"/>
    </row>
    <row r="84" spans="1:7" ht="12.75" x14ac:dyDescent="0.2">
      <c r="A84" s="6"/>
      <c r="B84" s="7"/>
      <c r="C84" s="29" t="s">
        <v>120</v>
      </c>
      <c r="D84" s="25"/>
      <c r="E84" s="49"/>
      <c r="F84" s="55">
        <v>0</v>
      </c>
      <c r="G84" s="13">
        <v>0</v>
      </c>
    </row>
    <row r="85" spans="1:7" ht="12.75" x14ac:dyDescent="0.2">
      <c r="A85" s="6"/>
      <c r="B85" s="7"/>
      <c r="C85" s="11"/>
      <c r="D85" s="4"/>
      <c r="E85" s="47"/>
      <c r="F85" s="53"/>
      <c r="G85" s="5"/>
    </row>
    <row r="86" spans="1:7" ht="12.75" x14ac:dyDescent="0.2">
      <c r="A86" s="1"/>
      <c r="B86" s="2"/>
      <c r="C86" s="3" t="s">
        <v>121</v>
      </c>
      <c r="D86" s="4"/>
      <c r="E86" s="47"/>
      <c r="F86" s="53"/>
      <c r="G86" s="5"/>
    </row>
    <row r="87" spans="1:7" ht="12.75" x14ac:dyDescent="0.2">
      <c r="A87" s="6"/>
      <c r="B87" s="7"/>
      <c r="C87" s="8" t="s">
        <v>122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25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7"/>
      <c r="E89" s="47"/>
      <c r="F89" s="53"/>
      <c r="G89" s="5"/>
    </row>
    <row r="90" spans="1:7" ht="12.75" x14ac:dyDescent="0.2">
      <c r="A90" s="6"/>
      <c r="B90" s="7"/>
      <c r="C90" s="8" t="s">
        <v>123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7"/>
      <c r="E92" s="47"/>
      <c r="F92" s="53"/>
      <c r="G92" s="5"/>
    </row>
    <row r="93" spans="1:7" ht="12.75" x14ac:dyDescent="0.2">
      <c r="A93" s="6"/>
      <c r="B93" s="7"/>
      <c r="C93" s="8" t="s">
        <v>124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25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12.75" x14ac:dyDescent="0.2">
      <c r="A96" s="6"/>
      <c r="B96" s="7"/>
      <c r="C96" s="8" t="s">
        <v>125</v>
      </c>
      <c r="D96" s="9"/>
      <c r="E96" s="48"/>
      <c r="F96" s="54"/>
      <c r="G96" s="10"/>
    </row>
    <row r="97" spans="1:7" ht="12.75" x14ac:dyDescent="0.2">
      <c r="A97" s="6">
        <v>1</v>
      </c>
      <c r="B97" s="7"/>
      <c r="C97" s="11" t="s">
        <v>126</v>
      </c>
      <c r="D97" s="15"/>
      <c r="E97" s="47"/>
      <c r="F97" s="53">
        <v>327.77190680000001</v>
      </c>
      <c r="G97" s="5">
        <v>6.4449698999999999E-2</v>
      </c>
    </row>
    <row r="98" spans="1:7" ht="12.75" x14ac:dyDescent="0.2">
      <c r="A98" s="6"/>
      <c r="B98" s="7"/>
      <c r="C98" s="8" t="s">
        <v>108</v>
      </c>
      <c r="D98" s="25"/>
      <c r="E98" s="49"/>
      <c r="F98" s="55">
        <v>327.77190680000001</v>
      </c>
      <c r="G98" s="13">
        <v>6.4449698999999999E-2</v>
      </c>
    </row>
    <row r="99" spans="1:7" ht="12.75" x14ac:dyDescent="0.2">
      <c r="A99" s="6"/>
      <c r="B99" s="7"/>
      <c r="C99" s="14"/>
      <c r="D99" s="7"/>
      <c r="E99" s="47"/>
      <c r="F99" s="53"/>
      <c r="G99" s="5"/>
    </row>
    <row r="100" spans="1:7" ht="25.5" x14ac:dyDescent="0.2">
      <c r="A100" s="6"/>
      <c r="B100" s="7"/>
      <c r="C100" s="24" t="s">
        <v>127</v>
      </c>
      <c r="D100" s="25"/>
      <c r="E100" s="49"/>
      <c r="F100" s="55">
        <v>327.77190680000001</v>
      </c>
      <c r="G100" s="13">
        <v>6.4449698999999999E-2</v>
      </c>
    </row>
    <row r="101" spans="1:7" ht="12.75" x14ac:dyDescent="0.2">
      <c r="A101" s="6"/>
      <c r="B101" s="7"/>
      <c r="C101" s="30"/>
      <c r="D101" s="7"/>
      <c r="E101" s="47"/>
      <c r="F101" s="53"/>
      <c r="G101" s="5"/>
    </row>
    <row r="102" spans="1:7" ht="12.75" x14ac:dyDescent="0.2">
      <c r="A102" s="1"/>
      <c r="B102" s="2"/>
      <c r="C102" s="3" t="s">
        <v>128</v>
      </c>
      <c r="D102" s="4"/>
      <c r="E102" s="47"/>
      <c r="F102" s="53"/>
      <c r="G102" s="5"/>
    </row>
    <row r="103" spans="1:7" ht="25.5" x14ac:dyDescent="0.2">
      <c r="A103" s="6"/>
      <c r="B103" s="7"/>
      <c r="C103" s="8" t="s">
        <v>129</v>
      </c>
      <c r="D103" s="9"/>
      <c r="E103" s="48"/>
      <c r="F103" s="54"/>
      <c r="G103" s="10"/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0</v>
      </c>
      <c r="G104" s="13">
        <v>0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12.75" x14ac:dyDescent="0.2">
      <c r="A106" s="1"/>
      <c r="B106" s="2"/>
      <c r="C106" s="3" t="s">
        <v>132</v>
      </c>
      <c r="D106" s="4"/>
      <c r="E106" s="47"/>
      <c r="F106" s="53"/>
      <c r="G106" s="5"/>
    </row>
    <row r="107" spans="1:7" ht="25.5" x14ac:dyDescent="0.2">
      <c r="A107" s="6"/>
      <c r="B107" s="7"/>
      <c r="C107" s="8" t="s">
        <v>133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25.5" x14ac:dyDescent="0.2">
      <c r="A110" s="6"/>
      <c r="B110" s="7"/>
      <c r="C110" s="8" t="s">
        <v>134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9"/>
      <c r="G112" s="28"/>
    </row>
    <row r="113" spans="1:7" ht="25.5" x14ac:dyDescent="0.2">
      <c r="A113" s="6"/>
      <c r="B113" s="7"/>
      <c r="C113" s="30" t="s">
        <v>136</v>
      </c>
      <c r="D113" s="7"/>
      <c r="E113" s="47"/>
      <c r="F113" s="59">
        <v>35.608064900000002</v>
      </c>
      <c r="G113" s="28">
        <v>7.0016039999999998E-3</v>
      </c>
    </row>
    <row r="114" spans="1:7" ht="12.75" x14ac:dyDescent="0.2">
      <c r="A114" s="6"/>
      <c r="B114" s="7"/>
      <c r="C114" s="31" t="s">
        <v>137</v>
      </c>
      <c r="D114" s="12"/>
      <c r="E114" s="49"/>
      <c r="F114" s="55">
        <v>5085.701108199999</v>
      </c>
      <c r="G114" s="13">
        <v>1.0000000009999999</v>
      </c>
    </row>
    <row r="116" spans="1:7" ht="12.75" x14ac:dyDescent="0.2">
      <c r="B116" s="362"/>
      <c r="C116" s="362"/>
      <c r="D116" s="362"/>
      <c r="E116" s="362"/>
      <c r="F116" s="362"/>
    </row>
    <row r="117" spans="1:7" ht="12.75" x14ac:dyDescent="0.2">
      <c r="B117" s="362"/>
      <c r="C117" s="362"/>
      <c r="D117" s="362"/>
      <c r="E117" s="362"/>
      <c r="F117" s="362"/>
    </row>
    <row r="119" spans="1:7" ht="12.75" x14ac:dyDescent="0.2">
      <c r="B119" s="37" t="s">
        <v>139</v>
      </c>
      <c r="C119" s="38"/>
      <c r="D119" s="39"/>
    </row>
    <row r="120" spans="1:7" ht="12.75" x14ac:dyDescent="0.2">
      <c r="B120" s="40" t="s">
        <v>140</v>
      </c>
      <c r="C120" s="41"/>
      <c r="D120" s="65" t="s">
        <v>141</v>
      </c>
    </row>
    <row r="121" spans="1:7" ht="12.75" x14ac:dyDescent="0.2">
      <c r="B121" s="40" t="s">
        <v>142</v>
      </c>
      <c r="C121" s="41"/>
      <c r="D121" s="65" t="s">
        <v>141</v>
      </c>
    </row>
    <row r="122" spans="1:7" ht="12.75" x14ac:dyDescent="0.2">
      <c r="B122" s="42" t="s">
        <v>143</v>
      </c>
      <c r="C122" s="41"/>
      <c r="D122" s="43"/>
    </row>
    <row r="123" spans="1:7" ht="25.5" customHeight="1" x14ac:dyDescent="0.2">
      <c r="B123" s="43"/>
      <c r="C123" s="33" t="s">
        <v>144</v>
      </c>
      <c r="D123" s="34" t="s">
        <v>145</v>
      </c>
    </row>
    <row r="124" spans="1:7" ht="12.75" customHeight="1" x14ac:dyDescent="0.2">
      <c r="B124" s="60" t="s">
        <v>146</v>
      </c>
      <c r="C124" s="61" t="s">
        <v>147</v>
      </c>
      <c r="D124" s="61" t="s">
        <v>148</v>
      </c>
    </row>
    <row r="125" spans="1:7" ht="12.75" x14ac:dyDescent="0.2">
      <c r="B125" s="43" t="s">
        <v>149</v>
      </c>
      <c r="C125" s="44">
        <v>13.3759</v>
      </c>
      <c r="D125" s="44">
        <v>14.392899999999999</v>
      </c>
    </row>
    <row r="126" spans="1:7" ht="12.75" x14ac:dyDescent="0.2">
      <c r="B126" s="43" t="s">
        <v>150</v>
      </c>
      <c r="C126" s="44">
        <v>11.473800000000001</v>
      </c>
      <c r="D126" s="44">
        <v>12.3462</v>
      </c>
    </row>
    <row r="127" spans="1:7" ht="12.75" x14ac:dyDescent="0.2">
      <c r="B127" s="43" t="s">
        <v>151</v>
      </c>
      <c r="C127" s="44">
        <v>13.159599999999999</v>
      </c>
      <c r="D127" s="44">
        <v>14.155900000000001</v>
      </c>
    </row>
    <row r="128" spans="1:7" ht="12.75" x14ac:dyDescent="0.2">
      <c r="B128" s="43" t="s">
        <v>152</v>
      </c>
      <c r="C128" s="44">
        <v>11.2464</v>
      </c>
      <c r="D128" s="44">
        <v>12.097899999999999</v>
      </c>
    </row>
    <row r="130" spans="2:4" ht="12.75" x14ac:dyDescent="0.2">
      <c r="B130" s="62" t="s">
        <v>153</v>
      </c>
      <c r="C130" s="45"/>
      <c r="D130" s="63" t="s">
        <v>141</v>
      </c>
    </row>
    <row r="131" spans="2:4" ht="24.75" customHeight="1" x14ac:dyDescent="0.2">
      <c r="B131" s="64"/>
      <c r="C131" s="64"/>
    </row>
    <row r="132" spans="2:4" ht="15" x14ac:dyDescent="0.25">
      <c r="B132" s="66"/>
      <c r="C132" s="68"/>
      <c r="D132"/>
    </row>
    <row r="134" spans="2:4" ht="12.75" x14ac:dyDescent="0.2">
      <c r="B134" s="42" t="s">
        <v>155</v>
      </c>
      <c r="C134" s="41"/>
      <c r="D134" s="67" t="s">
        <v>141</v>
      </c>
    </row>
    <row r="135" spans="2:4" ht="12.75" x14ac:dyDescent="0.2">
      <c r="B135" s="42" t="s">
        <v>156</v>
      </c>
      <c r="C135" s="41"/>
      <c r="D135" s="67" t="s">
        <v>141</v>
      </c>
    </row>
    <row r="136" spans="2:4" ht="12.75" x14ac:dyDescent="0.2">
      <c r="B136" s="42" t="s">
        <v>157</v>
      </c>
      <c r="C136" s="41"/>
      <c r="D136" s="46">
        <v>0.26483825014615042</v>
      </c>
    </row>
    <row r="137" spans="2:4" ht="12.75" x14ac:dyDescent="0.2">
      <c r="B137" s="42" t="s">
        <v>158</v>
      </c>
      <c r="C137" s="41"/>
      <c r="D137" s="46" t="s">
        <v>141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851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11</v>
      </c>
      <c r="C7" s="11" t="s">
        <v>12</v>
      </c>
      <c r="D7" s="2" t="s">
        <v>13</v>
      </c>
      <c r="E7" s="47">
        <v>31050</v>
      </c>
      <c r="F7" s="53">
        <v>228.49695</v>
      </c>
      <c r="G7" s="5">
        <v>4.2799030000000002E-2</v>
      </c>
    </row>
    <row r="8" spans="1:7" ht="12.75" x14ac:dyDescent="0.2">
      <c r="A8" s="6">
        <v>2</v>
      </c>
      <c r="B8" s="7" t="s">
        <v>443</v>
      </c>
      <c r="C8" s="11" t="s">
        <v>444</v>
      </c>
      <c r="D8" s="2" t="s">
        <v>174</v>
      </c>
      <c r="E8" s="47">
        <v>5828</v>
      </c>
      <c r="F8" s="53">
        <v>176.297</v>
      </c>
      <c r="G8" s="5">
        <v>3.3021624999999999E-2</v>
      </c>
    </row>
    <row r="9" spans="1:7" ht="25.5" x14ac:dyDescent="0.2">
      <c r="A9" s="6">
        <v>3</v>
      </c>
      <c r="B9" s="7" t="s">
        <v>406</v>
      </c>
      <c r="C9" s="11" t="s">
        <v>407</v>
      </c>
      <c r="D9" s="2" t="s">
        <v>44</v>
      </c>
      <c r="E9" s="47">
        <v>12061</v>
      </c>
      <c r="F9" s="53">
        <v>174.16084000000001</v>
      </c>
      <c r="G9" s="5">
        <v>3.2621507000000001E-2</v>
      </c>
    </row>
    <row r="10" spans="1:7" ht="12.75" x14ac:dyDescent="0.2">
      <c r="A10" s="6">
        <v>4</v>
      </c>
      <c r="B10" s="7" t="s">
        <v>553</v>
      </c>
      <c r="C10" s="11" t="s">
        <v>554</v>
      </c>
      <c r="D10" s="2" t="s">
        <v>174</v>
      </c>
      <c r="E10" s="47">
        <v>2370</v>
      </c>
      <c r="F10" s="53">
        <v>166.778085</v>
      </c>
      <c r="G10" s="5">
        <v>3.1238667000000001E-2</v>
      </c>
    </row>
    <row r="11" spans="1:7" ht="12.75" x14ac:dyDescent="0.2">
      <c r="A11" s="6">
        <v>5</v>
      </c>
      <c r="B11" s="7" t="s">
        <v>354</v>
      </c>
      <c r="C11" s="11" t="s">
        <v>355</v>
      </c>
      <c r="D11" s="2" t="s">
        <v>356</v>
      </c>
      <c r="E11" s="47">
        <v>32553</v>
      </c>
      <c r="F11" s="53">
        <v>165.20647500000001</v>
      </c>
      <c r="G11" s="5">
        <v>3.0944294000000001E-2</v>
      </c>
    </row>
    <row r="12" spans="1:7" ht="12.75" x14ac:dyDescent="0.2">
      <c r="A12" s="6">
        <v>6</v>
      </c>
      <c r="B12" s="7" t="s">
        <v>298</v>
      </c>
      <c r="C12" s="11" t="s">
        <v>299</v>
      </c>
      <c r="D12" s="2" t="s">
        <v>300</v>
      </c>
      <c r="E12" s="47">
        <v>44685</v>
      </c>
      <c r="F12" s="53">
        <v>161.71501499999999</v>
      </c>
      <c r="G12" s="5">
        <v>3.0290319999999999E-2</v>
      </c>
    </row>
    <row r="13" spans="1:7" ht="12.75" x14ac:dyDescent="0.2">
      <c r="A13" s="6">
        <v>7</v>
      </c>
      <c r="B13" s="7" t="s">
        <v>555</v>
      </c>
      <c r="C13" s="11" t="s">
        <v>556</v>
      </c>
      <c r="D13" s="2" t="s">
        <v>28</v>
      </c>
      <c r="E13" s="47">
        <v>20158</v>
      </c>
      <c r="F13" s="53">
        <v>147.28442699999999</v>
      </c>
      <c r="G13" s="5">
        <v>2.7587372999999998E-2</v>
      </c>
    </row>
    <row r="14" spans="1:7" ht="25.5" x14ac:dyDescent="0.2">
      <c r="A14" s="6">
        <v>8</v>
      </c>
      <c r="B14" s="7" t="s">
        <v>52</v>
      </c>
      <c r="C14" s="11" t="s">
        <v>53</v>
      </c>
      <c r="D14" s="2" t="s">
        <v>25</v>
      </c>
      <c r="E14" s="47">
        <v>14772</v>
      </c>
      <c r="F14" s="53">
        <v>143.50998000000001</v>
      </c>
      <c r="G14" s="5">
        <v>2.6880392999999999E-2</v>
      </c>
    </row>
    <row r="15" spans="1:7" ht="12.75" x14ac:dyDescent="0.2">
      <c r="A15" s="6">
        <v>9</v>
      </c>
      <c r="B15" s="7" t="s">
        <v>322</v>
      </c>
      <c r="C15" s="11" t="s">
        <v>323</v>
      </c>
      <c r="D15" s="2" t="s">
        <v>16</v>
      </c>
      <c r="E15" s="47">
        <v>68797</v>
      </c>
      <c r="F15" s="53">
        <v>140.9306545</v>
      </c>
      <c r="G15" s="5">
        <v>2.6397268000000002E-2</v>
      </c>
    </row>
    <row r="16" spans="1:7" ht="12.75" x14ac:dyDescent="0.2">
      <c r="A16" s="6">
        <v>10</v>
      </c>
      <c r="B16" s="7" t="s">
        <v>375</v>
      </c>
      <c r="C16" s="11" t="s">
        <v>376</v>
      </c>
      <c r="D16" s="2" t="s">
        <v>249</v>
      </c>
      <c r="E16" s="47">
        <v>3149</v>
      </c>
      <c r="F16" s="53">
        <v>138.64889550000001</v>
      </c>
      <c r="G16" s="5">
        <v>2.5969879000000001E-2</v>
      </c>
    </row>
    <row r="17" spans="1:7" ht="25.5" x14ac:dyDescent="0.2">
      <c r="A17" s="6">
        <v>11</v>
      </c>
      <c r="B17" s="7" t="s">
        <v>320</v>
      </c>
      <c r="C17" s="11" t="s">
        <v>321</v>
      </c>
      <c r="D17" s="2" t="s">
        <v>174</v>
      </c>
      <c r="E17" s="47">
        <v>9229</v>
      </c>
      <c r="F17" s="53">
        <v>134.04199600000001</v>
      </c>
      <c r="G17" s="5">
        <v>2.5106976E-2</v>
      </c>
    </row>
    <row r="18" spans="1:7" ht="51" x14ac:dyDescent="0.2">
      <c r="A18" s="6">
        <v>12</v>
      </c>
      <c r="B18" s="7" t="s">
        <v>324</v>
      </c>
      <c r="C18" s="11" t="s">
        <v>325</v>
      </c>
      <c r="D18" s="2" t="s">
        <v>244</v>
      </c>
      <c r="E18" s="47">
        <v>63751</v>
      </c>
      <c r="F18" s="53">
        <v>131.2951845</v>
      </c>
      <c r="G18" s="5">
        <v>2.4592479E-2</v>
      </c>
    </row>
    <row r="19" spans="1:7" ht="12.75" x14ac:dyDescent="0.2">
      <c r="A19" s="6">
        <v>13</v>
      </c>
      <c r="B19" s="7" t="s">
        <v>334</v>
      </c>
      <c r="C19" s="11" t="s">
        <v>335</v>
      </c>
      <c r="D19" s="2" t="s">
        <v>211</v>
      </c>
      <c r="E19" s="47">
        <v>12745</v>
      </c>
      <c r="F19" s="53">
        <v>126.31569500000001</v>
      </c>
      <c r="G19" s="5">
        <v>2.3659787000000002E-2</v>
      </c>
    </row>
    <row r="20" spans="1:7" ht="25.5" x14ac:dyDescent="0.2">
      <c r="A20" s="6">
        <v>14</v>
      </c>
      <c r="B20" s="7" t="s">
        <v>416</v>
      </c>
      <c r="C20" s="11" t="s">
        <v>417</v>
      </c>
      <c r="D20" s="2" t="s">
        <v>174</v>
      </c>
      <c r="E20" s="47">
        <v>12130</v>
      </c>
      <c r="F20" s="53">
        <v>125.33929000000001</v>
      </c>
      <c r="G20" s="5">
        <v>2.3476899999999998E-2</v>
      </c>
    </row>
    <row r="21" spans="1:7" ht="25.5" x14ac:dyDescent="0.2">
      <c r="A21" s="6">
        <v>15</v>
      </c>
      <c r="B21" s="7" t="s">
        <v>338</v>
      </c>
      <c r="C21" s="11" t="s">
        <v>339</v>
      </c>
      <c r="D21" s="2" t="s">
        <v>63</v>
      </c>
      <c r="E21" s="47">
        <v>8217</v>
      </c>
      <c r="F21" s="53">
        <v>124.495767</v>
      </c>
      <c r="G21" s="5">
        <v>2.3318901999999999E-2</v>
      </c>
    </row>
    <row r="22" spans="1:7" ht="25.5" x14ac:dyDescent="0.2">
      <c r="A22" s="6">
        <v>16</v>
      </c>
      <c r="B22" s="7" t="s">
        <v>303</v>
      </c>
      <c r="C22" s="11" t="s">
        <v>304</v>
      </c>
      <c r="D22" s="2" t="s">
        <v>22</v>
      </c>
      <c r="E22" s="47">
        <v>2261</v>
      </c>
      <c r="F22" s="53">
        <v>124.4420485</v>
      </c>
      <c r="G22" s="5">
        <v>2.3308840000000001E-2</v>
      </c>
    </row>
    <row r="23" spans="1:7" ht="25.5" x14ac:dyDescent="0.2">
      <c r="A23" s="6">
        <v>17</v>
      </c>
      <c r="B23" s="7" t="s">
        <v>557</v>
      </c>
      <c r="C23" s="11" t="s">
        <v>558</v>
      </c>
      <c r="D23" s="2" t="s">
        <v>63</v>
      </c>
      <c r="E23" s="47">
        <v>8532</v>
      </c>
      <c r="F23" s="53">
        <v>119.878866</v>
      </c>
      <c r="G23" s="5">
        <v>2.2454124999999998E-2</v>
      </c>
    </row>
    <row r="24" spans="1:7" ht="12.75" x14ac:dyDescent="0.2">
      <c r="A24" s="6">
        <v>18</v>
      </c>
      <c r="B24" s="7" t="s">
        <v>328</v>
      </c>
      <c r="C24" s="11" t="s">
        <v>329</v>
      </c>
      <c r="D24" s="2" t="s">
        <v>211</v>
      </c>
      <c r="E24" s="47">
        <v>7507</v>
      </c>
      <c r="F24" s="53">
        <v>118.0288075</v>
      </c>
      <c r="G24" s="5">
        <v>2.2107597E-2</v>
      </c>
    </row>
    <row r="25" spans="1:7" ht="25.5" x14ac:dyDescent="0.2">
      <c r="A25" s="6">
        <v>19</v>
      </c>
      <c r="B25" s="7" t="s">
        <v>449</v>
      </c>
      <c r="C25" s="11" t="s">
        <v>450</v>
      </c>
      <c r="D25" s="2" t="s">
        <v>25</v>
      </c>
      <c r="E25" s="47">
        <v>10180</v>
      </c>
      <c r="F25" s="53">
        <v>114.91184</v>
      </c>
      <c r="G25" s="5">
        <v>2.1523767999999999E-2</v>
      </c>
    </row>
    <row r="26" spans="1:7" ht="25.5" x14ac:dyDescent="0.2">
      <c r="A26" s="6">
        <v>20</v>
      </c>
      <c r="B26" s="7" t="s">
        <v>301</v>
      </c>
      <c r="C26" s="11" t="s">
        <v>302</v>
      </c>
      <c r="D26" s="2" t="s">
        <v>300</v>
      </c>
      <c r="E26" s="47">
        <v>52105</v>
      </c>
      <c r="F26" s="53">
        <v>114.8133675</v>
      </c>
      <c r="G26" s="5">
        <v>2.1505323E-2</v>
      </c>
    </row>
    <row r="27" spans="1:7" ht="25.5" x14ac:dyDescent="0.2">
      <c r="A27" s="6">
        <v>21</v>
      </c>
      <c r="B27" s="7" t="s">
        <v>160</v>
      </c>
      <c r="C27" s="11" t="s">
        <v>161</v>
      </c>
      <c r="D27" s="2" t="s">
        <v>63</v>
      </c>
      <c r="E27" s="47">
        <v>51328</v>
      </c>
      <c r="F27" s="53">
        <v>114.127808</v>
      </c>
      <c r="G27" s="5">
        <v>2.1376913000000001E-2</v>
      </c>
    </row>
    <row r="28" spans="1:7" ht="12.75" x14ac:dyDescent="0.2">
      <c r="A28" s="6">
        <v>22</v>
      </c>
      <c r="B28" s="7" t="s">
        <v>313</v>
      </c>
      <c r="C28" s="11" t="s">
        <v>314</v>
      </c>
      <c r="D28" s="2" t="s">
        <v>103</v>
      </c>
      <c r="E28" s="47">
        <v>37105</v>
      </c>
      <c r="F28" s="53">
        <v>113.3372225</v>
      </c>
      <c r="G28" s="5">
        <v>2.1228831E-2</v>
      </c>
    </row>
    <row r="29" spans="1:7" ht="25.5" x14ac:dyDescent="0.2">
      <c r="A29" s="6">
        <v>23</v>
      </c>
      <c r="B29" s="7" t="s">
        <v>559</v>
      </c>
      <c r="C29" s="11" t="s">
        <v>560</v>
      </c>
      <c r="D29" s="2" t="s">
        <v>19</v>
      </c>
      <c r="E29" s="47">
        <v>561462</v>
      </c>
      <c r="F29" s="53">
        <v>111.169476</v>
      </c>
      <c r="G29" s="5">
        <v>2.0822797000000001E-2</v>
      </c>
    </row>
    <row r="30" spans="1:7" ht="25.5" x14ac:dyDescent="0.2">
      <c r="A30" s="6">
        <v>24</v>
      </c>
      <c r="B30" s="7" t="s">
        <v>357</v>
      </c>
      <c r="C30" s="11" t="s">
        <v>358</v>
      </c>
      <c r="D30" s="2" t="s">
        <v>44</v>
      </c>
      <c r="E30" s="47">
        <v>12732</v>
      </c>
      <c r="F30" s="53">
        <v>110.34187799999999</v>
      </c>
      <c r="G30" s="5">
        <v>2.0667782999999999E-2</v>
      </c>
    </row>
    <row r="31" spans="1:7" ht="12.75" x14ac:dyDescent="0.2">
      <c r="A31" s="6">
        <v>25</v>
      </c>
      <c r="B31" s="7" t="s">
        <v>561</v>
      </c>
      <c r="C31" s="11" t="s">
        <v>562</v>
      </c>
      <c r="D31" s="2" t="s">
        <v>60</v>
      </c>
      <c r="E31" s="47">
        <v>19711</v>
      </c>
      <c r="F31" s="53">
        <v>104.133213</v>
      </c>
      <c r="G31" s="5">
        <v>1.9504858E-2</v>
      </c>
    </row>
    <row r="32" spans="1:7" ht="12.75" x14ac:dyDescent="0.2">
      <c r="A32" s="6">
        <v>26</v>
      </c>
      <c r="B32" s="7" t="s">
        <v>222</v>
      </c>
      <c r="C32" s="11" t="s">
        <v>223</v>
      </c>
      <c r="D32" s="2" t="s">
        <v>79</v>
      </c>
      <c r="E32" s="47">
        <v>101536</v>
      </c>
      <c r="F32" s="53">
        <v>104.125168</v>
      </c>
      <c r="G32" s="5">
        <v>1.9503350999999999E-2</v>
      </c>
    </row>
    <row r="33" spans="1:7" ht="25.5" x14ac:dyDescent="0.2">
      <c r="A33" s="6">
        <v>27</v>
      </c>
      <c r="B33" s="7" t="s">
        <v>361</v>
      </c>
      <c r="C33" s="11" t="s">
        <v>362</v>
      </c>
      <c r="D33" s="2" t="s">
        <v>174</v>
      </c>
      <c r="E33" s="47">
        <v>24353</v>
      </c>
      <c r="F33" s="53">
        <v>102.574836</v>
      </c>
      <c r="G33" s="5">
        <v>1.9212963E-2</v>
      </c>
    </row>
    <row r="34" spans="1:7" ht="12.75" x14ac:dyDescent="0.2">
      <c r="A34" s="6">
        <v>28</v>
      </c>
      <c r="B34" s="7" t="s">
        <v>348</v>
      </c>
      <c r="C34" s="11" t="s">
        <v>349</v>
      </c>
      <c r="D34" s="2" t="s">
        <v>174</v>
      </c>
      <c r="E34" s="47">
        <v>18765</v>
      </c>
      <c r="F34" s="53">
        <v>99.867329999999995</v>
      </c>
      <c r="G34" s="5">
        <v>1.8705829E-2</v>
      </c>
    </row>
    <row r="35" spans="1:7" ht="25.5" x14ac:dyDescent="0.2">
      <c r="A35" s="6">
        <v>29</v>
      </c>
      <c r="B35" s="7" t="s">
        <v>418</v>
      </c>
      <c r="C35" s="11" t="s">
        <v>419</v>
      </c>
      <c r="D35" s="2" t="s">
        <v>174</v>
      </c>
      <c r="E35" s="47">
        <v>16856</v>
      </c>
      <c r="F35" s="53">
        <v>98.337903999999995</v>
      </c>
      <c r="G35" s="5">
        <v>1.8419357000000001E-2</v>
      </c>
    </row>
    <row r="36" spans="1:7" ht="12.75" x14ac:dyDescent="0.2">
      <c r="A36" s="6">
        <v>30</v>
      </c>
      <c r="B36" s="7" t="s">
        <v>315</v>
      </c>
      <c r="C36" s="11" t="s">
        <v>316</v>
      </c>
      <c r="D36" s="2" t="s">
        <v>317</v>
      </c>
      <c r="E36" s="47">
        <v>12600</v>
      </c>
      <c r="F36" s="53">
        <v>94.090500000000006</v>
      </c>
      <c r="G36" s="5">
        <v>1.7623789000000001E-2</v>
      </c>
    </row>
    <row r="37" spans="1:7" ht="12.75" x14ac:dyDescent="0.2">
      <c r="A37" s="6">
        <v>31</v>
      </c>
      <c r="B37" s="7" t="s">
        <v>346</v>
      </c>
      <c r="C37" s="11" t="s">
        <v>347</v>
      </c>
      <c r="D37" s="2" t="s">
        <v>174</v>
      </c>
      <c r="E37" s="47">
        <v>21089</v>
      </c>
      <c r="F37" s="53">
        <v>91.779328000000007</v>
      </c>
      <c r="G37" s="5">
        <v>1.7190891E-2</v>
      </c>
    </row>
    <row r="38" spans="1:7" ht="25.5" x14ac:dyDescent="0.2">
      <c r="A38" s="6">
        <v>32</v>
      </c>
      <c r="B38" s="7" t="s">
        <v>490</v>
      </c>
      <c r="C38" s="11" t="s">
        <v>491</v>
      </c>
      <c r="D38" s="2" t="s">
        <v>33</v>
      </c>
      <c r="E38" s="47">
        <v>52822</v>
      </c>
      <c r="F38" s="53">
        <v>87.895808000000002</v>
      </c>
      <c r="G38" s="5">
        <v>1.6463480999999999E-2</v>
      </c>
    </row>
    <row r="39" spans="1:7" ht="12.75" x14ac:dyDescent="0.2">
      <c r="A39" s="6">
        <v>33</v>
      </c>
      <c r="B39" s="7" t="s">
        <v>520</v>
      </c>
      <c r="C39" s="11" t="s">
        <v>521</v>
      </c>
      <c r="D39" s="2" t="s">
        <v>275</v>
      </c>
      <c r="E39" s="47">
        <v>8060</v>
      </c>
      <c r="F39" s="53">
        <v>87.704890000000006</v>
      </c>
      <c r="G39" s="5">
        <v>1.6427720999999999E-2</v>
      </c>
    </row>
    <row r="40" spans="1:7" ht="12.75" x14ac:dyDescent="0.2">
      <c r="A40" s="6">
        <v>34</v>
      </c>
      <c r="B40" s="7" t="s">
        <v>326</v>
      </c>
      <c r="C40" s="11" t="s">
        <v>327</v>
      </c>
      <c r="D40" s="2" t="s">
        <v>182</v>
      </c>
      <c r="E40" s="47">
        <v>1274</v>
      </c>
      <c r="F40" s="53">
        <v>84.874516999999997</v>
      </c>
      <c r="G40" s="5">
        <v>1.5897573000000002E-2</v>
      </c>
    </row>
    <row r="41" spans="1:7" ht="12.75" x14ac:dyDescent="0.2">
      <c r="A41" s="6">
        <v>35</v>
      </c>
      <c r="B41" s="7" t="s">
        <v>47</v>
      </c>
      <c r="C41" s="11" t="s">
        <v>48</v>
      </c>
      <c r="D41" s="2" t="s">
        <v>49</v>
      </c>
      <c r="E41" s="47">
        <v>46233</v>
      </c>
      <c r="F41" s="53">
        <v>83.080701000000005</v>
      </c>
      <c r="G41" s="5">
        <v>1.5561579000000001E-2</v>
      </c>
    </row>
    <row r="42" spans="1:7" ht="12.75" x14ac:dyDescent="0.2">
      <c r="A42" s="6">
        <v>36</v>
      </c>
      <c r="B42" s="7" t="s">
        <v>309</v>
      </c>
      <c r="C42" s="11" t="s">
        <v>310</v>
      </c>
      <c r="D42" s="2" t="s">
        <v>182</v>
      </c>
      <c r="E42" s="47">
        <v>2818</v>
      </c>
      <c r="F42" s="53">
        <v>81.461335000000005</v>
      </c>
      <c r="G42" s="5">
        <v>1.5258261E-2</v>
      </c>
    </row>
    <row r="43" spans="1:7" ht="12.75" x14ac:dyDescent="0.2">
      <c r="A43" s="6">
        <v>37</v>
      </c>
      <c r="B43" s="7" t="s">
        <v>71</v>
      </c>
      <c r="C43" s="11" t="s">
        <v>72</v>
      </c>
      <c r="D43" s="2" t="s">
        <v>13</v>
      </c>
      <c r="E43" s="47">
        <v>8495</v>
      </c>
      <c r="F43" s="53">
        <v>73.626165</v>
      </c>
      <c r="G43" s="5">
        <v>1.379068E-2</v>
      </c>
    </row>
    <row r="44" spans="1:7" ht="25.5" x14ac:dyDescent="0.2">
      <c r="A44" s="6">
        <v>38</v>
      </c>
      <c r="B44" s="7" t="s">
        <v>350</v>
      </c>
      <c r="C44" s="11" t="s">
        <v>351</v>
      </c>
      <c r="D44" s="2" t="s">
        <v>44</v>
      </c>
      <c r="E44" s="47">
        <v>15312</v>
      </c>
      <c r="F44" s="53">
        <v>61.247999999999998</v>
      </c>
      <c r="G44" s="5">
        <v>1.1472166000000001E-2</v>
      </c>
    </row>
    <row r="45" spans="1:7" ht="25.5" x14ac:dyDescent="0.2">
      <c r="A45" s="6">
        <v>39</v>
      </c>
      <c r="B45" s="7" t="s">
        <v>305</v>
      </c>
      <c r="C45" s="11" t="s">
        <v>306</v>
      </c>
      <c r="D45" s="2" t="s">
        <v>169</v>
      </c>
      <c r="E45" s="47">
        <v>4917</v>
      </c>
      <c r="F45" s="53">
        <v>60.361091999999999</v>
      </c>
      <c r="G45" s="5">
        <v>1.1306042000000001E-2</v>
      </c>
    </row>
    <row r="46" spans="1:7" ht="25.5" x14ac:dyDescent="0.2">
      <c r="A46" s="6">
        <v>40</v>
      </c>
      <c r="B46" s="7" t="s">
        <v>342</v>
      </c>
      <c r="C46" s="11" t="s">
        <v>343</v>
      </c>
      <c r="D46" s="2" t="s">
        <v>44</v>
      </c>
      <c r="E46" s="47">
        <v>29355</v>
      </c>
      <c r="F46" s="53">
        <v>59.869522500000002</v>
      </c>
      <c r="G46" s="5">
        <v>1.1213968E-2</v>
      </c>
    </row>
    <row r="47" spans="1:7" ht="12.75" x14ac:dyDescent="0.2">
      <c r="A47" s="6">
        <v>41</v>
      </c>
      <c r="B47" s="7" t="s">
        <v>387</v>
      </c>
      <c r="C47" s="11" t="s">
        <v>388</v>
      </c>
      <c r="D47" s="2" t="s">
        <v>174</v>
      </c>
      <c r="E47" s="47">
        <v>55883</v>
      </c>
      <c r="F47" s="53">
        <v>52.585903000000002</v>
      </c>
      <c r="G47" s="5">
        <v>9.8496969999999993E-3</v>
      </c>
    </row>
    <row r="48" spans="1:7" ht="12.75" x14ac:dyDescent="0.2">
      <c r="A48" s="6">
        <v>42</v>
      </c>
      <c r="B48" s="7" t="s">
        <v>563</v>
      </c>
      <c r="C48" s="11" t="s">
        <v>564</v>
      </c>
      <c r="D48" s="2" t="s">
        <v>182</v>
      </c>
      <c r="E48" s="47">
        <v>9215</v>
      </c>
      <c r="F48" s="53">
        <v>52.198367500000003</v>
      </c>
      <c r="G48" s="5">
        <v>9.7771090000000008E-3</v>
      </c>
    </row>
    <row r="49" spans="1:7" ht="12.75" x14ac:dyDescent="0.2">
      <c r="A49" s="6">
        <v>43</v>
      </c>
      <c r="B49" s="7" t="s">
        <v>385</v>
      </c>
      <c r="C49" s="11" t="s">
        <v>386</v>
      </c>
      <c r="D49" s="2" t="s">
        <v>16</v>
      </c>
      <c r="E49" s="47">
        <v>55958</v>
      </c>
      <c r="F49" s="53">
        <v>39.898054000000002</v>
      </c>
      <c r="G49" s="5">
        <v>7.4731759999999998E-3</v>
      </c>
    </row>
    <row r="50" spans="1:7" ht="12.75" x14ac:dyDescent="0.2">
      <c r="A50" s="6">
        <v>44</v>
      </c>
      <c r="B50" s="7" t="s">
        <v>383</v>
      </c>
      <c r="C50" s="11" t="s">
        <v>384</v>
      </c>
      <c r="D50" s="2" t="s">
        <v>174</v>
      </c>
      <c r="E50" s="47">
        <v>16423</v>
      </c>
      <c r="F50" s="53">
        <v>39.743659999999998</v>
      </c>
      <c r="G50" s="5">
        <v>7.4442570000000001E-3</v>
      </c>
    </row>
    <row r="51" spans="1:7" ht="12.75" x14ac:dyDescent="0.2">
      <c r="A51" s="6">
        <v>45</v>
      </c>
      <c r="B51" s="7" t="s">
        <v>565</v>
      </c>
      <c r="C51" s="11" t="s">
        <v>566</v>
      </c>
      <c r="D51" s="2" t="s">
        <v>182</v>
      </c>
      <c r="E51" s="47">
        <v>24915</v>
      </c>
      <c r="F51" s="53">
        <v>37.297755000000002</v>
      </c>
      <c r="G51" s="5">
        <v>6.9861230000000003E-3</v>
      </c>
    </row>
    <row r="52" spans="1:7" ht="12.75" x14ac:dyDescent="0.2">
      <c r="A52" s="1"/>
      <c r="B52" s="2"/>
      <c r="C52" s="8" t="s">
        <v>108</v>
      </c>
      <c r="D52" s="12"/>
      <c r="E52" s="49"/>
      <c r="F52" s="55">
        <v>4922.3216174999998</v>
      </c>
      <c r="G52" s="13">
        <v>0.92198424799999967</v>
      </c>
    </row>
    <row r="53" spans="1:7" ht="12.75" x14ac:dyDescent="0.2">
      <c r="A53" s="6"/>
      <c r="B53" s="7"/>
      <c r="C53" s="14"/>
      <c r="D53" s="15"/>
      <c r="E53" s="47"/>
      <c r="F53" s="53"/>
      <c r="G53" s="5"/>
    </row>
    <row r="54" spans="1:7" ht="12.75" x14ac:dyDescent="0.2">
      <c r="A54" s="1"/>
      <c r="B54" s="2"/>
      <c r="C54" s="8" t="s">
        <v>109</v>
      </c>
      <c r="D54" s="9"/>
      <c r="E54" s="48"/>
      <c r="F54" s="54"/>
      <c r="G54" s="10"/>
    </row>
    <row r="55" spans="1:7" ht="12.75" x14ac:dyDescent="0.2">
      <c r="A55" s="1"/>
      <c r="B55" s="2"/>
      <c r="C55" s="8" t="s">
        <v>108</v>
      </c>
      <c r="D55" s="12"/>
      <c r="E55" s="49"/>
      <c r="F55" s="55">
        <v>0</v>
      </c>
      <c r="G55" s="13">
        <v>0</v>
      </c>
    </row>
    <row r="56" spans="1:7" ht="12.75" x14ac:dyDescent="0.2">
      <c r="A56" s="6"/>
      <c r="B56" s="7"/>
      <c r="C56" s="14"/>
      <c r="D56" s="15"/>
      <c r="E56" s="47"/>
      <c r="F56" s="53"/>
      <c r="G56" s="5"/>
    </row>
    <row r="57" spans="1:7" ht="12.75" x14ac:dyDescent="0.2">
      <c r="A57" s="16"/>
      <c r="B57" s="17"/>
      <c r="C57" s="8" t="s">
        <v>110</v>
      </c>
      <c r="D57" s="9"/>
      <c r="E57" s="48"/>
      <c r="F57" s="54"/>
      <c r="G57" s="10"/>
    </row>
    <row r="58" spans="1:7" ht="12.75" x14ac:dyDescent="0.2">
      <c r="A58" s="18"/>
      <c r="B58" s="19"/>
      <c r="C58" s="8" t="s">
        <v>108</v>
      </c>
      <c r="D58" s="20"/>
      <c r="E58" s="50"/>
      <c r="F58" s="56">
        <v>0</v>
      </c>
      <c r="G58" s="21">
        <v>0</v>
      </c>
    </row>
    <row r="59" spans="1:7" ht="12.75" x14ac:dyDescent="0.2">
      <c r="A59" s="18"/>
      <c r="B59" s="19"/>
      <c r="C59" s="14"/>
      <c r="D59" s="22"/>
      <c r="E59" s="51"/>
      <c r="F59" s="57"/>
      <c r="G59" s="23"/>
    </row>
    <row r="60" spans="1:7" ht="12.75" x14ac:dyDescent="0.2">
      <c r="A60" s="1"/>
      <c r="B60" s="2"/>
      <c r="C60" s="8" t="s">
        <v>112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1"/>
      <c r="B62" s="2"/>
      <c r="C62" s="14"/>
      <c r="D62" s="4"/>
      <c r="E62" s="47"/>
      <c r="F62" s="53"/>
      <c r="G62" s="5"/>
    </row>
    <row r="63" spans="1:7" ht="12.75" x14ac:dyDescent="0.2">
      <c r="A63" s="1"/>
      <c r="B63" s="2"/>
      <c r="C63" s="8" t="s">
        <v>113</v>
      </c>
      <c r="D63" s="9"/>
      <c r="E63" s="48"/>
      <c r="F63" s="54"/>
      <c r="G63" s="10"/>
    </row>
    <row r="64" spans="1:7" ht="12.75" x14ac:dyDescent="0.2">
      <c r="A64" s="1"/>
      <c r="B64" s="2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1"/>
      <c r="B65" s="2"/>
      <c r="C65" s="14"/>
      <c r="D65" s="4"/>
      <c r="E65" s="47"/>
      <c r="F65" s="53"/>
      <c r="G65" s="5"/>
    </row>
    <row r="66" spans="1:7" ht="12.75" x14ac:dyDescent="0.2">
      <c r="A66" s="1"/>
      <c r="B66" s="2"/>
      <c r="C66" s="8" t="s">
        <v>114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25.5" x14ac:dyDescent="0.2">
      <c r="A69" s="6"/>
      <c r="B69" s="7"/>
      <c r="C69" s="24" t="s">
        <v>115</v>
      </c>
      <c r="D69" s="25"/>
      <c r="E69" s="49"/>
      <c r="F69" s="55">
        <v>4922.3216174999998</v>
      </c>
      <c r="G69" s="13">
        <v>0.92198424799999967</v>
      </c>
    </row>
    <row r="70" spans="1:7" ht="12.75" x14ac:dyDescent="0.2">
      <c r="A70" s="1"/>
      <c r="B70" s="2"/>
      <c r="C70" s="11"/>
      <c r="D70" s="4"/>
      <c r="E70" s="47"/>
      <c r="F70" s="53"/>
      <c r="G70" s="5"/>
    </row>
    <row r="71" spans="1:7" ht="12.75" x14ac:dyDescent="0.2">
      <c r="A71" s="1"/>
      <c r="B71" s="2"/>
      <c r="C71" s="3" t="s">
        <v>116</v>
      </c>
      <c r="D71" s="4"/>
      <c r="E71" s="47"/>
      <c r="F71" s="53"/>
      <c r="G71" s="5"/>
    </row>
    <row r="72" spans="1:7" ht="25.5" x14ac:dyDescent="0.2">
      <c r="A72" s="1"/>
      <c r="B72" s="2"/>
      <c r="C72" s="8" t="s">
        <v>10</v>
      </c>
      <c r="D72" s="9"/>
      <c r="E72" s="48"/>
      <c r="F72" s="54"/>
      <c r="G72" s="10"/>
    </row>
    <row r="73" spans="1:7" ht="12.75" x14ac:dyDescent="0.2">
      <c r="A73" s="6"/>
      <c r="B73" s="7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6"/>
      <c r="B74" s="7"/>
      <c r="C74" s="14"/>
      <c r="D74" s="4"/>
      <c r="E74" s="47"/>
      <c r="F74" s="53"/>
      <c r="G74" s="5"/>
    </row>
    <row r="75" spans="1:7" ht="12.75" x14ac:dyDescent="0.2">
      <c r="A75" s="1"/>
      <c r="B75" s="26"/>
      <c r="C75" s="8" t="s">
        <v>117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6"/>
      <c r="B77" s="7"/>
      <c r="C77" s="14"/>
      <c r="D77" s="4"/>
      <c r="E77" s="47"/>
      <c r="F77" s="59"/>
      <c r="G77" s="28"/>
    </row>
    <row r="78" spans="1:7" ht="12.75" x14ac:dyDescent="0.2">
      <c r="A78" s="1"/>
      <c r="B78" s="2"/>
      <c r="C78" s="8" t="s">
        <v>118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25.5" x14ac:dyDescent="0.2">
      <c r="A81" s="1"/>
      <c r="B81" s="26"/>
      <c r="C81" s="8" t="s">
        <v>119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4"/>
      <c r="E83" s="47"/>
      <c r="F83" s="53"/>
      <c r="G83" s="5"/>
    </row>
    <row r="84" spans="1:7" ht="12.75" x14ac:dyDescent="0.2">
      <c r="A84" s="6"/>
      <c r="B84" s="7"/>
      <c r="C84" s="29" t="s">
        <v>120</v>
      </c>
      <c r="D84" s="25"/>
      <c r="E84" s="49"/>
      <c r="F84" s="55">
        <v>0</v>
      </c>
      <c r="G84" s="13">
        <v>0</v>
      </c>
    </row>
    <row r="85" spans="1:7" ht="12.75" x14ac:dyDescent="0.2">
      <c r="A85" s="6"/>
      <c r="B85" s="7"/>
      <c r="C85" s="11"/>
      <c r="D85" s="4"/>
      <c r="E85" s="47"/>
      <c r="F85" s="53"/>
      <c r="G85" s="5"/>
    </row>
    <row r="86" spans="1:7" ht="12.75" x14ac:dyDescent="0.2">
      <c r="A86" s="1"/>
      <c r="B86" s="2"/>
      <c r="C86" s="3" t="s">
        <v>121</v>
      </c>
      <c r="D86" s="4"/>
      <c r="E86" s="47"/>
      <c r="F86" s="53"/>
      <c r="G86" s="5"/>
    </row>
    <row r="87" spans="1:7" ht="12.75" x14ac:dyDescent="0.2">
      <c r="A87" s="6"/>
      <c r="B87" s="7"/>
      <c r="C87" s="8" t="s">
        <v>122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25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7"/>
      <c r="E89" s="47"/>
      <c r="F89" s="53"/>
      <c r="G89" s="5"/>
    </row>
    <row r="90" spans="1:7" ht="12.75" x14ac:dyDescent="0.2">
      <c r="A90" s="6"/>
      <c r="B90" s="7"/>
      <c r="C90" s="8" t="s">
        <v>123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7"/>
      <c r="E92" s="47"/>
      <c r="F92" s="53"/>
      <c r="G92" s="5"/>
    </row>
    <row r="93" spans="1:7" ht="12.75" x14ac:dyDescent="0.2">
      <c r="A93" s="6"/>
      <c r="B93" s="7"/>
      <c r="C93" s="8" t="s">
        <v>124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25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12.75" x14ac:dyDescent="0.2">
      <c r="A96" s="6"/>
      <c r="B96" s="7"/>
      <c r="C96" s="8" t="s">
        <v>125</v>
      </c>
      <c r="D96" s="9"/>
      <c r="E96" s="48"/>
      <c r="F96" s="54"/>
      <c r="G96" s="10"/>
    </row>
    <row r="97" spans="1:7" ht="12.75" x14ac:dyDescent="0.2">
      <c r="A97" s="6">
        <v>1</v>
      </c>
      <c r="B97" s="7"/>
      <c r="C97" s="11" t="s">
        <v>126</v>
      </c>
      <c r="D97" s="15"/>
      <c r="E97" s="47"/>
      <c r="F97" s="53">
        <v>365.74548140000002</v>
      </c>
      <c r="G97" s="5">
        <v>6.8506610999999995E-2</v>
      </c>
    </row>
    <row r="98" spans="1:7" ht="12.75" x14ac:dyDescent="0.2">
      <c r="A98" s="6"/>
      <c r="B98" s="7"/>
      <c r="C98" s="8" t="s">
        <v>108</v>
      </c>
      <c r="D98" s="25"/>
      <c r="E98" s="49"/>
      <c r="F98" s="55">
        <v>365.74548140000002</v>
      </c>
      <c r="G98" s="13">
        <v>6.8506610999999995E-2</v>
      </c>
    </row>
    <row r="99" spans="1:7" ht="12.75" x14ac:dyDescent="0.2">
      <c r="A99" s="6"/>
      <c r="B99" s="7"/>
      <c r="C99" s="14"/>
      <c r="D99" s="7"/>
      <c r="E99" s="47"/>
      <c r="F99" s="53"/>
      <c r="G99" s="5"/>
    </row>
    <row r="100" spans="1:7" ht="25.5" x14ac:dyDescent="0.2">
      <c r="A100" s="6"/>
      <c r="B100" s="7"/>
      <c r="C100" s="24" t="s">
        <v>127</v>
      </c>
      <c r="D100" s="25"/>
      <c r="E100" s="49"/>
      <c r="F100" s="55">
        <v>365.74548140000002</v>
      </c>
      <c r="G100" s="13">
        <v>6.8506610999999995E-2</v>
      </c>
    </row>
    <row r="101" spans="1:7" ht="12.75" x14ac:dyDescent="0.2">
      <c r="A101" s="6"/>
      <c r="B101" s="7"/>
      <c r="C101" s="30"/>
      <c r="D101" s="7"/>
      <c r="E101" s="47"/>
      <c r="F101" s="53"/>
      <c r="G101" s="5"/>
    </row>
    <row r="102" spans="1:7" ht="12.75" x14ac:dyDescent="0.2">
      <c r="A102" s="1"/>
      <c r="B102" s="2"/>
      <c r="C102" s="3" t="s">
        <v>128</v>
      </c>
      <c r="D102" s="4"/>
      <c r="E102" s="47"/>
      <c r="F102" s="53"/>
      <c r="G102" s="5"/>
    </row>
    <row r="103" spans="1:7" ht="25.5" x14ac:dyDescent="0.2">
      <c r="A103" s="6"/>
      <c r="B103" s="7"/>
      <c r="C103" s="8" t="s">
        <v>129</v>
      </c>
      <c r="D103" s="9"/>
      <c r="E103" s="48"/>
      <c r="F103" s="54"/>
      <c r="G103" s="10"/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0</v>
      </c>
      <c r="G104" s="13">
        <v>0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12.75" x14ac:dyDescent="0.2">
      <c r="A106" s="1"/>
      <c r="B106" s="2"/>
      <c r="C106" s="3" t="s">
        <v>132</v>
      </c>
      <c r="D106" s="4"/>
      <c r="E106" s="47"/>
      <c r="F106" s="53"/>
      <c r="G106" s="5"/>
    </row>
    <row r="107" spans="1:7" ht="25.5" x14ac:dyDescent="0.2">
      <c r="A107" s="6"/>
      <c r="B107" s="7"/>
      <c r="C107" s="8" t="s">
        <v>133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25.5" x14ac:dyDescent="0.2">
      <c r="A110" s="6"/>
      <c r="B110" s="7"/>
      <c r="C110" s="8" t="s">
        <v>134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9"/>
      <c r="G112" s="28"/>
    </row>
    <row r="113" spans="1:7" ht="25.5" x14ac:dyDescent="0.2">
      <c r="A113" s="6"/>
      <c r="B113" s="7"/>
      <c r="C113" s="30" t="s">
        <v>136</v>
      </c>
      <c r="D113" s="7"/>
      <c r="E113" s="47"/>
      <c r="F113" s="59">
        <v>50.767737599999997</v>
      </c>
      <c r="G113" s="28">
        <v>9.5091419999999999E-3</v>
      </c>
    </row>
    <row r="114" spans="1:7" ht="12.75" x14ac:dyDescent="0.2">
      <c r="A114" s="6"/>
      <c r="B114" s="7"/>
      <c r="C114" s="31" t="s">
        <v>137</v>
      </c>
      <c r="D114" s="12"/>
      <c r="E114" s="49"/>
      <c r="F114" s="55">
        <v>5338.8348365000002</v>
      </c>
      <c r="G114" s="13">
        <v>1.0000000009999999</v>
      </c>
    </row>
    <row r="116" spans="1:7" ht="12.75" x14ac:dyDescent="0.2">
      <c r="B116" s="362"/>
      <c r="C116" s="362"/>
      <c r="D116" s="362"/>
      <c r="E116" s="362"/>
      <c r="F116" s="362"/>
    </row>
    <row r="117" spans="1:7" ht="12.75" x14ac:dyDescent="0.2">
      <c r="B117" s="362"/>
      <c r="C117" s="362"/>
      <c r="D117" s="362"/>
      <c r="E117" s="362"/>
      <c r="F117" s="362"/>
    </row>
    <row r="119" spans="1:7" ht="12.75" x14ac:dyDescent="0.2">
      <c r="B119" s="37" t="s">
        <v>139</v>
      </c>
      <c r="C119" s="38"/>
      <c r="D119" s="39"/>
    </row>
    <row r="120" spans="1:7" ht="12.75" x14ac:dyDescent="0.2">
      <c r="B120" s="40" t="s">
        <v>140</v>
      </c>
      <c r="C120" s="41"/>
      <c r="D120" s="65" t="s">
        <v>141</v>
      </c>
    </row>
    <row r="121" spans="1:7" ht="12.75" x14ac:dyDescent="0.2">
      <c r="B121" s="40" t="s">
        <v>142</v>
      </c>
      <c r="C121" s="41"/>
      <c r="D121" s="65" t="s">
        <v>141</v>
      </c>
    </row>
    <row r="122" spans="1:7" ht="12.75" x14ac:dyDescent="0.2">
      <c r="B122" s="42" t="s">
        <v>143</v>
      </c>
      <c r="C122" s="41"/>
      <c r="D122" s="43"/>
    </row>
    <row r="123" spans="1:7" ht="25.5" customHeight="1" x14ac:dyDescent="0.2">
      <c r="B123" s="43"/>
      <c r="C123" s="33" t="s">
        <v>144</v>
      </c>
      <c r="D123" s="34" t="s">
        <v>145</v>
      </c>
    </row>
    <row r="124" spans="1:7" ht="12.75" customHeight="1" x14ac:dyDescent="0.2">
      <c r="B124" s="60" t="s">
        <v>146</v>
      </c>
      <c r="C124" s="61" t="s">
        <v>147</v>
      </c>
      <c r="D124" s="61" t="s">
        <v>148</v>
      </c>
    </row>
    <row r="125" spans="1:7" ht="12.75" x14ac:dyDescent="0.2">
      <c r="B125" s="43" t="s">
        <v>149</v>
      </c>
      <c r="C125" s="44">
        <v>13.3866</v>
      </c>
      <c r="D125" s="44">
        <v>14.407299999999999</v>
      </c>
    </row>
    <row r="126" spans="1:7" ht="12.75" x14ac:dyDescent="0.2">
      <c r="B126" s="43" t="s">
        <v>150</v>
      </c>
      <c r="C126" s="44">
        <v>11.4566</v>
      </c>
      <c r="D126" s="44">
        <v>12.3301</v>
      </c>
    </row>
    <row r="127" spans="1:7" ht="12.75" x14ac:dyDescent="0.2">
      <c r="B127" s="43" t="s">
        <v>151</v>
      </c>
      <c r="C127" s="44">
        <v>13.182</v>
      </c>
      <c r="D127" s="44">
        <v>14.1829</v>
      </c>
    </row>
    <row r="128" spans="1:7" ht="12.75" x14ac:dyDescent="0.2">
      <c r="B128" s="43" t="s">
        <v>152</v>
      </c>
      <c r="C128" s="44">
        <v>11.2613</v>
      </c>
      <c r="D128" s="44">
        <v>12.116400000000001</v>
      </c>
    </row>
    <row r="130" spans="2:4" ht="12.75" x14ac:dyDescent="0.2">
      <c r="B130" s="62" t="s">
        <v>153</v>
      </c>
      <c r="C130" s="45"/>
      <c r="D130" s="63" t="s">
        <v>141</v>
      </c>
    </row>
    <row r="131" spans="2:4" ht="24.75" customHeight="1" x14ac:dyDescent="0.2">
      <c r="B131" s="64"/>
      <c r="C131" s="64"/>
    </row>
    <row r="132" spans="2:4" ht="15" x14ac:dyDescent="0.25">
      <c r="B132" s="66"/>
      <c r="C132" s="68"/>
      <c r="D132"/>
    </row>
    <row r="134" spans="2:4" ht="12.75" x14ac:dyDescent="0.2">
      <c r="B134" s="42" t="s">
        <v>155</v>
      </c>
      <c r="C134" s="41"/>
      <c r="D134" s="67" t="s">
        <v>141</v>
      </c>
    </row>
    <row r="135" spans="2:4" ht="12.75" x14ac:dyDescent="0.2">
      <c r="B135" s="42" t="s">
        <v>156</v>
      </c>
      <c r="C135" s="41"/>
      <c r="D135" s="67" t="s">
        <v>141</v>
      </c>
    </row>
    <row r="136" spans="2:4" ht="12.75" x14ac:dyDescent="0.2">
      <c r="B136" s="42" t="s">
        <v>157</v>
      </c>
      <c r="C136" s="41"/>
      <c r="D136" s="46">
        <v>0.27803171029652796</v>
      </c>
    </row>
    <row r="137" spans="2:4" ht="12.75" x14ac:dyDescent="0.2">
      <c r="B137" s="42" t="s">
        <v>158</v>
      </c>
      <c r="C137" s="41"/>
      <c r="D137" s="46" t="s">
        <v>141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567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11</v>
      </c>
      <c r="C7" s="11" t="s">
        <v>12</v>
      </c>
      <c r="D7" s="2" t="s">
        <v>13</v>
      </c>
      <c r="E7" s="47">
        <v>50180</v>
      </c>
      <c r="F7" s="53">
        <v>369.27462000000003</v>
      </c>
      <c r="G7" s="5">
        <v>4.5026004000000001E-2</v>
      </c>
    </row>
    <row r="8" spans="1:7" ht="25.5" x14ac:dyDescent="0.2">
      <c r="A8" s="6">
        <v>2</v>
      </c>
      <c r="B8" s="7" t="s">
        <v>305</v>
      </c>
      <c r="C8" s="11" t="s">
        <v>306</v>
      </c>
      <c r="D8" s="2" t="s">
        <v>169</v>
      </c>
      <c r="E8" s="47">
        <v>28063</v>
      </c>
      <c r="F8" s="53">
        <v>344.50138800000002</v>
      </c>
      <c r="G8" s="5">
        <v>4.2005380000000002E-2</v>
      </c>
    </row>
    <row r="9" spans="1:7" ht="12.75" x14ac:dyDescent="0.2">
      <c r="A9" s="6">
        <v>3</v>
      </c>
      <c r="B9" s="7" t="s">
        <v>443</v>
      </c>
      <c r="C9" s="11" t="s">
        <v>444</v>
      </c>
      <c r="D9" s="2" t="s">
        <v>174</v>
      </c>
      <c r="E9" s="47">
        <v>9203</v>
      </c>
      <c r="F9" s="53">
        <v>278.39075000000003</v>
      </c>
      <c r="G9" s="5">
        <v>3.3944448000000002E-2</v>
      </c>
    </row>
    <row r="10" spans="1:7" ht="12.75" x14ac:dyDescent="0.2">
      <c r="A10" s="6">
        <v>4</v>
      </c>
      <c r="B10" s="7" t="s">
        <v>298</v>
      </c>
      <c r="C10" s="11" t="s">
        <v>299</v>
      </c>
      <c r="D10" s="2" t="s">
        <v>300</v>
      </c>
      <c r="E10" s="47">
        <v>76741</v>
      </c>
      <c r="F10" s="53">
        <v>277.72567900000001</v>
      </c>
      <c r="G10" s="5">
        <v>3.3863354999999998E-2</v>
      </c>
    </row>
    <row r="11" spans="1:7" ht="25.5" x14ac:dyDescent="0.2">
      <c r="A11" s="6">
        <v>5</v>
      </c>
      <c r="B11" s="7" t="s">
        <v>557</v>
      </c>
      <c r="C11" s="11" t="s">
        <v>558</v>
      </c>
      <c r="D11" s="2" t="s">
        <v>63</v>
      </c>
      <c r="E11" s="47">
        <v>18635</v>
      </c>
      <c r="F11" s="53">
        <v>261.83106750000002</v>
      </c>
      <c r="G11" s="5">
        <v>3.1925309999999998E-2</v>
      </c>
    </row>
    <row r="12" spans="1:7" ht="25.5" x14ac:dyDescent="0.2">
      <c r="A12" s="6">
        <v>6</v>
      </c>
      <c r="B12" s="7" t="s">
        <v>406</v>
      </c>
      <c r="C12" s="11" t="s">
        <v>407</v>
      </c>
      <c r="D12" s="2" t="s">
        <v>44</v>
      </c>
      <c r="E12" s="47">
        <v>18054</v>
      </c>
      <c r="F12" s="53">
        <v>260.69976000000003</v>
      </c>
      <c r="G12" s="5">
        <v>3.1787369000000003E-2</v>
      </c>
    </row>
    <row r="13" spans="1:7" ht="25.5" x14ac:dyDescent="0.2">
      <c r="A13" s="6">
        <v>7</v>
      </c>
      <c r="B13" s="7" t="s">
        <v>320</v>
      </c>
      <c r="C13" s="11" t="s">
        <v>321</v>
      </c>
      <c r="D13" s="2" t="s">
        <v>174</v>
      </c>
      <c r="E13" s="47">
        <v>17048</v>
      </c>
      <c r="F13" s="53">
        <v>247.605152</v>
      </c>
      <c r="G13" s="5">
        <v>3.0190730999999998E-2</v>
      </c>
    </row>
    <row r="14" spans="1:7" ht="12.75" x14ac:dyDescent="0.2">
      <c r="A14" s="6">
        <v>8</v>
      </c>
      <c r="B14" s="7" t="s">
        <v>555</v>
      </c>
      <c r="C14" s="11" t="s">
        <v>556</v>
      </c>
      <c r="D14" s="2" t="s">
        <v>28</v>
      </c>
      <c r="E14" s="47">
        <v>30507</v>
      </c>
      <c r="F14" s="53">
        <v>222.8993955</v>
      </c>
      <c r="G14" s="5">
        <v>2.7178333999999998E-2</v>
      </c>
    </row>
    <row r="15" spans="1:7" ht="12.75" x14ac:dyDescent="0.2">
      <c r="A15" s="6">
        <v>9</v>
      </c>
      <c r="B15" s="7" t="s">
        <v>322</v>
      </c>
      <c r="C15" s="11" t="s">
        <v>323</v>
      </c>
      <c r="D15" s="2" t="s">
        <v>16</v>
      </c>
      <c r="E15" s="47">
        <v>106371</v>
      </c>
      <c r="F15" s="53">
        <v>217.9009935</v>
      </c>
      <c r="G15" s="5">
        <v>2.6568873999999999E-2</v>
      </c>
    </row>
    <row r="16" spans="1:7" ht="12.75" x14ac:dyDescent="0.2">
      <c r="A16" s="6">
        <v>10</v>
      </c>
      <c r="B16" s="7" t="s">
        <v>375</v>
      </c>
      <c r="C16" s="11" t="s">
        <v>376</v>
      </c>
      <c r="D16" s="2" t="s">
        <v>249</v>
      </c>
      <c r="E16" s="47">
        <v>4704</v>
      </c>
      <c r="F16" s="53">
        <v>207.114768</v>
      </c>
      <c r="G16" s="5">
        <v>2.52537E-2</v>
      </c>
    </row>
    <row r="17" spans="1:7" ht="51" x14ac:dyDescent="0.2">
      <c r="A17" s="6">
        <v>11</v>
      </c>
      <c r="B17" s="7" t="s">
        <v>324</v>
      </c>
      <c r="C17" s="11" t="s">
        <v>325</v>
      </c>
      <c r="D17" s="2" t="s">
        <v>244</v>
      </c>
      <c r="E17" s="47">
        <v>98300</v>
      </c>
      <c r="F17" s="53">
        <v>202.44884999999999</v>
      </c>
      <c r="G17" s="5">
        <v>2.468478E-2</v>
      </c>
    </row>
    <row r="18" spans="1:7" ht="25.5" x14ac:dyDescent="0.2">
      <c r="A18" s="6">
        <v>12</v>
      </c>
      <c r="B18" s="7" t="s">
        <v>416</v>
      </c>
      <c r="C18" s="11" t="s">
        <v>417</v>
      </c>
      <c r="D18" s="2" t="s">
        <v>174</v>
      </c>
      <c r="E18" s="47">
        <v>18883</v>
      </c>
      <c r="F18" s="53">
        <v>195.11803900000001</v>
      </c>
      <c r="G18" s="5">
        <v>2.3790927E-2</v>
      </c>
    </row>
    <row r="19" spans="1:7" ht="25.5" x14ac:dyDescent="0.2">
      <c r="A19" s="6">
        <v>13</v>
      </c>
      <c r="B19" s="7" t="s">
        <v>52</v>
      </c>
      <c r="C19" s="11" t="s">
        <v>53</v>
      </c>
      <c r="D19" s="2" t="s">
        <v>25</v>
      </c>
      <c r="E19" s="47">
        <v>19941</v>
      </c>
      <c r="F19" s="53">
        <v>193.72681499999999</v>
      </c>
      <c r="G19" s="5">
        <v>2.3621294000000001E-2</v>
      </c>
    </row>
    <row r="20" spans="1:7" ht="12.75" x14ac:dyDescent="0.2">
      <c r="A20" s="6">
        <v>14</v>
      </c>
      <c r="B20" s="7" t="s">
        <v>315</v>
      </c>
      <c r="C20" s="11" t="s">
        <v>316</v>
      </c>
      <c r="D20" s="2" t="s">
        <v>317</v>
      </c>
      <c r="E20" s="47">
        <v>25523</v>
      </c>
      <c r="F20" s="53">
        <v>190.59300250000001</v>
      </c>
      <c r="G20" s="5">
        <v>2.3239184999999999E-2</v>
      </c>
    </row>
    <row r="21" spans="1:7" ht="12.75" x14ac:dyDescent="0.2">
      <c r="A21" s="6">
        <v>15</v>
      </c>
      <c r="B21" s="7" t="s">
        <v>313</v>
      </c>
      <c r="C21" s="11" t="s">
        <v>314</v>
      </c>
      <c r="D21" s="2" t="s">
        <v>103</v>
      </c>
      <c r="E21" s="47">
        <v>59802</v>
      </c>
      <c r="F21" s="53">
        <v>182.665209</v>
      </c>
      <c r="G21" s="5">
        <v>2.2272541999999999E-2</v>
      </c>
    </row>
    <row r="22" spans="1:7" ht="12.75" x14ac:dyDescent="0.2">
      <c r="A22" s="6">
        <v>16</v>
      </c>
      <c r="B22" s="7" t="s">
        <v>328</v>
      </c>
      <c r="C22" s="11" t="s">
        <v>329</v>
      </c>
      <c r="D22" s="2" t="s">
        <v>211</v>
      </c>
      <c r="E22" s="47">
        <v>11590</v>
      </c>
      <c r="F22" s="53">
        <v>182.22377499999999</v>
      </c>
      <c r="G22" s="5">
        <v>2.2218716999999999E-2</v>
      </c>
    </row>
    <row r="23" spans="1:7" ht="25.5" x14ac:dyDescent="0.2">
      <c r="A23" s="6">
        <v>17</v>
      </c>
      <c r="B23" s="7" t="s">
        <v>160</v>
      </c>
      <c r="C23" s="11" t="s">
        <v>161</v>
      </c>
      <c r="D23" s="2" t="s">
        <v>63</v>
      </c>
      <c r="E23" s="47">
        <v>79641</v>
      </c>
      <c r="F23" s="53">
        <v>177.08176349999999</v>
      </c>
      <c r="G23" s="5">
        <v>2.1591747000000001E-2</v>
      </c>
    </row>
    <row r="24" spans="1:7" ht="25.5" x14ac:dyDescent="0.2">
      <c r="A24" s="6">
        <v>18</v>
      </c>
      <c r="B24" s="7" t="s">
        <v>449</v>
      </c>
      <c r="C24" s="11" t="s">
        <v>450</v>
      </c>
      <c r="D24" s="2" t="s">
        <v>25</v>
      </c>
      <c r="E24" s="47">
        <v>15630</v>
      </c>
      <c r="F24" s="53">
        <v>176.43144000000001</v>
      </c>
      <c r="G24" s="5">
        <v>2.1512453000000001E-2</v>
      </c>
    </row>
    <row r="25" spans="1:7" ht="25.5" x14ac:dyDescent="0.2">
      <c r="A25" s="6">
        <v>19</v>
      </c>
      <c r="B25" s="7" t="s">
        <v>301</v>
      </c>
      <c r="C25" s="11" t="s">
        <v>302</v>
      </c>
      <c r="D25" s="2" t="s">
        <v>300</v>
      </c>
      <c r="E25" s="47">
        <v>80062</v>
      </c>
      <c r="F25" s="53">
        <v>176.416617</v>
      </c>
      <c r="G25" s="5">
        <v>2.1510644999999998E-2</v>
      </c>
    </row>
    <row r="26" spans="1:7" ht="12.75" x14ac:dyDescent="0.2">
      <c r="A26" s="6">
        <v>20</v>
      </c>
      <c r="B26" s="7" t="s">
        <v>346</v>
      </c>
      <c r="C26" s="11" t="s">
        <v>347</v>
      </c>
      <c r="D26" s="2" t="s">
        <v>174</v>
      </c>
      <c r="E26" s="47">
        <v>39394</v>
      </c>
      <c r="F26" s="53">
        <v>171.442688</v>
      </c>
      <c r="G26" s="5">
        <v>2.0904169E-2</v>
      </c>
    </row>
    <row r="27" spans="1:7" ht="25.5" x14ac:dyDescent="0.2">
      <c r="A27" s="6">
        <v>21</v>
      </c>
      <c r="B27" s="7" t="s">
        <v>559</v>
      </c>
      <c r="C27" s="11" t="s">
        <v>560</v>
      </c>
      <c r="D27" s="2" t="s">
        <v>19</v>
      </c>
      <c r="E27" s="47">
        <v>865199</v>
      </c>
      <c r="F27" s="53">
        <v>171.30940200000001</v>
      </c>
      <c r="G27" s="5">
        <v>2.0887917999999998E-2</v>
      </c>
    </row>
    <row r="28" spans="1:7" ht="25.5" x14ac:dyDescent="0.2">
      <c r="A28" s="6">
        <v>22</v>
      </c>
      <c r="B28" s="7" t="s">
        <v>357</v>
      </c>
      <c r="C28" s="11" t="s">
        <v>358</v>
      </c>
      <c r="D28" s="2" t="s">
        <v>44</v>
      </c>
      <c r="E28" s="47">
        <v>19510</v>
      </c>
      <c r="F28" s="53">
        <v>169.083415</v>
      </c>
      <c r="G28" s="5">
        <v>2.0616500999999999E-2</v>
      </c>
    </row>
    <row r="29" spans="1:7" ht="12.75" x14ac:dyDescent="0.2">
      <c r="A29" s="6">
        <v>23</v>
      </c>
      <c r="B29" s="7" t="s">
        <v>561</v>
      </c>
      <c r="C29" s="11" t="s">
        <v>562</v>
      </c>
      <c r="D29" s="2" t="s">
        <v>60</v>
      </c>
      <c r="E29" s="47">
        <v>30368</v>
      </c>
      <c r="F29" s="53">
        <v>160.434144</v>
      </c>
      <c r="G29" s="5">
        <v>1.9561887E-2</v>
      </c>
    </row>
    <row r="30" spans="1:7" ht="25.5" x14ac:dyDescent="0.2">
      <c r="A30" s="6">
        <v>24</v>
      </c>
      <c r="B30" s="7" t="s">
        <v>361</v>
      </c>
      <c r="C30" s="11" t="s">
        <v>362</v>
      </c>
      <c r="D30" s="2" t="s">
        <v>174</v>
      </c>
      <c r="E30" s="47">
        <v>37895</v>
      </c>
      <c r="F30" s="53">
        <v>159.61374000000001</v>
      </c>
      <c r="G30" s="5">
        <v>1.9461854000000001E-2</v>
      </c>
    </row>
    <row r="31" spans="1:7" ht="12.75" x14ac:dyDescent="0.2">
      <c r="A31" s="6">
        <v>25</v>
      </c>
      <c r="B31" s="7" t="s">
        <v>222</v>
      </c>
      <c r="C31" s="11" t="s">
        <v>223</v>
      </c>
      <c r="D31" s="2" t="s">
        <v>79</v>
      </c>
      <c r="E31" s="47">
        <v>153938</v>
      </c>
      <c r="F31" s="53">
        <v>157.86341899999999</v>
      </c>
      <c r="G31" s="5">
        <v>1.9248436000000001E-2</v>
      </c>
    </row>
    <row r="32" spans="1:7" ht="12.75" x14ac:dyDescent="0.2">
      <c r="A32" s="6">
        <v>26</v>
      </c>
      <c r="B32" s="7" t="s">
        <v>348</v>
      </c>
      <c r="C32" s="11" t="s">
        <v>349</v>
      </c>
      <c r="D32" s="2" t="s">
        <v>174</v>
      </c>
      <c r="E32" s="47">
        <v>28972</v>
      </c>
      <c r="F32" s="53">
        <v>154.188984</v>
      </c>
      <c r="G32" s="5">
        <v>1.8800409000000001E-2</v>
      </c>
    </row>
    <row r="33" spans="1:7" ht="25.5" x14ac:dyDescent="0.2">
      <c r="A33" s="6">
        <v>27</v>
      </c>
      <c r="B33" s="7" t="s">
        <v>418</v>
      </c>
      <c r="C33" s="11" t="s">
        <v>419</v>
      </c>
      <c r="D33" s="2" t="s">
        <v>174</v>
      </c>
      <c r="E33" s="47">
        <v>26019</v>
      </c>
      <c r="F33" s="53">
        <v>151.79484600000001</v>
      </c>
      <c r="G33" s="5">
        <v>1.8508488999999999E-2</v>
      </c>
    </row>
    <row r="34" spans="1:7" ht="25.5" x14ac:dyDescent="0.2">
      <c r="A34" s="6">
        <v>28</v>
      </c>
      <c r="B34" s="7" t="s">
        <v>490</v>
      </c>
      <c r="C34" s="11" t="s">
        <v>491</v>
      </c>
      <c r="D34" s="2" t="s">
        <v>33</v>
      </c>
      <c r="E34" s="47">
        <v>90354</v>
      </c>
      <c r="F34" s="53">
        <v>150.34905599999999</v>
      </c>
      <c r="G34" s="5">
        <v>1.8332202999999998E-2</v>
      </c>
    </row>
    <row r="35" spans="1:7" ht="12.75" x14ac:dyDescent="0.2">
      <c r="A35" s="6">
        <v>29</v>
      </c>
      <c r="B35" s="7" t="s">
        <v>334</v>
      </c>
      <c r="C35" s="11" t="s">
        <v>335</v>
      </c>
      <c r="D35" s="2" t="s">
        <v>211</v>
      </c>
      <c r="E35" s="47">
        <v>14997</v>
      </c>
      <c r="F35" s="53">
        <v>148.635267</v>
      </c>
      <c r="G35" s="5">
        <v>1.8123238999999999E-2</v>
      </c>
    </row>
    <row r="36" spans="1:7" ht="12.75" x14ac:dyDescent="0.2">
      <c r="A36" s="6">
        <v>30</v>
      </c>
      <c r="B36" s="7" t="s">
        <v>326</v>
      </c>
      <c r="C36" s="11" t="s">
        <v>327</v>
      </c>
      <c r="D36" s="2" t="s">
        <v>182</v>
      </c>
      <c r="E36" s="47">
        <v>1962</v>
      </c>
      <c r="F36" s="53">
        <v>130.70942099999999</v>
      </c>
      <c r="G36" s="5">
        <v>1.5937522999999999E-2</v>
      </c>
    </row>
    <row r="37" spans="1:7" ht="12.75" x14ac:dyDescent="0.2">
      <c r="A37" s="6">
        <v>31</v>
      </c>
      <c r="B37" s="7" t="s">
        <v>387</v>
      </c>
      <c r="C37" s="11" t="s">
        <v>388</v>
      </c>
      <c r="D37" s="2" t="s">
        <v>174</v>
      </c>
      <c r="E37" s="47">
        <v>137000</v>
      </c>
      <c r="F37" s="53">
        <v>128.917</v>
      </c>
      <c r="G37" s="5">
        <v>1.5718972000000001E-2</v>
      </c>
    </row>
    <row r="38" spans="1:7" ht="12.75" x14ac:dyDescent="0.2">
      <c r="A38" s="6">
        <v>32</v>
      </c>
      <c r="B38" s="7" t="s">
        <v>318</v>
      </c>
      <c r="C38" s="11" t="s">
        <v>319</v>
      </c>
      <c r="D38" s="2" t="s">
        <v>16</v>
      </c>
      <c r="E38" s="47">
        <v>129075</v>
      </c>
      <c r="F38" s="53">
        <v>124.49283749999999</v>
      </c>
      <c r="G38" s="5">
        <v>1.517953E-2</v>
      </c>
    </row>
    <row r="39" spans="1:7" ht="12.75" x14ac:dyDescent="0.2">
      <c r="A39" s="6">
        <v>33</v>
      </c>
      <c r="B39" s="7" t="s">
        <v>47</v>
      </c>
      <c r="C39" s="11" t="s">
        <v>48</v>
      </c>
      <c r="D39" s="2" t="s">
        <v>49</v>
      </c>
      <c r="E39" s="47">
        <v>68989</v>
      </c>
      <c r="F39" s="53">
        <v>123.97323299999999</v>
      </c>
      <c r="G39" s="5">
        <v>1.5116174E-2</v>
      </c>
    </row>
    <row r="40" spans="1:7" ht="12.75" x14ac:dyDescent="0.2">
      <c r="A40" s="6">
        <v>34</v>
      </c>
      <c r="B40" s="7" t="s">
        <v>520</v>
      </c>
      <c r="C40" s="11" t="s">
        <v>521</v>
      </c>
      <c r="D40" s="2" t="s">
        <v>275</v>
      </c>
      <c r="E40" s="47">
        <v>11307</v>
      </c>
      <c r="F40" s="53">
        <v>123.0371205</v>
      </c>
      <c r="G40" s="5">
        <v>1.5002033E-2</v>
      </c>
    </row>
    <row r="41" spans="1:7" ht="25.5" x14ac:dyDescent="0.2">
      <c r="A41" s="6">
        <v>35</v>
      </c>
      <c r="B41" s="7" t="s">
        <v>350</v>
      </c>
      <c r="C41" s="11" t="s">
        <v>351</v>
      </c>
      <c r="D41" s="2" t="s">
        <v>44</v>
      </c>
      <c r="E41" s="47">
        <v>30063</v>
      </c>
      <c r="F41" s="53">
        <v>120.252</v>
      </c>
      <c r="G41" s="5">
        <v>1.4662440000000001E-2</v>
      </c>
    </row>
    <row r="42" spans="1:7" ht="12.75" x14ac:dyDescent="0.2">
      <c r="A42" s="6">
        <v>36</v>
      </c>
      <c r="B42" s="7" t="s">
        <v>309</v>
      </c>
      <c r="C42" s="11" t="s">
        <v>310</v>
      </c>
      <c r="D42" s="2" t="s">
        <v>182</v>
      </c>
      <c r="E42" s="47">
        <v>4127</v>
      </c>
      <c r="F42" s="53">
        <v>119.3012525</v>
      </c>
      <c r="G42" s="5">
        <v>1.4546514999999999E-2</v>
      </c>
    </row>
    <row r="43" spans="1:7" ht="12.75" x14ac:dyDescent="0.2">
      <c r="A43" s="6">
        <v>37</v>
      </c>
      <c r="B43" s="7" t="s">
        <v>543</v>
      </c>
      <c r="C43" s="11" t="s">
        <v>544</v>
      </c>
      <c r="D43" s="2" t="s">
        <v>16</v>
      </c>
      <c r="E43" s="47">
        <v>91324</v>
      </c>
      <c r="F43" s="53">
        <v>117.488326</v>
      </c>
      <c r="G43" s="5">
        <v>1.4325463E-2</v>
      </c>
    </row>
    <row r="44" spans="1:7" ht="12.75" x14ac:dyDescent="0.2">
      <c r="A44" s="6">
        <v>38</v>
      </c>
      <c r="B44" s="7" t="s">
        <v>71</v>
      </c>
      <c r="C44" s="11" t="s">
        <v>72</v>
      </c>
      <c r="D44" s="2" t="s">
        <v>13</v>
      </c>
      <c r="E44" s="47">
        <v>10948</v>
      </c>
      <c r="F44" s="53">
        <v>94.886315999999994</v>
      </c>
      <c r="G44" s="5">
        <v>1.1569578000000001E-2</v>
      </c>
    </row>
    <row r="45" spans="1:7" ht="25.5" x14ac:dyDescent="0.2">
      <c r="A45" s="6">
        <v>39</v>
      </c>
      <c r="B45" s="7" t="s">
        <v>342</v>
      </c>
      <c r="C45" s="11" t="s">
        <v>343</v>
      </c>
      <c r="D45" s="2" t="s">
        <v>44</v>
      </c>
      <c r="E45" s="47">
        <v>45929</v>
      </c>
      <c r="F45" s="53">
        <v>93.672195500000001</v>
      </c>
      <c r="G45" s="5">
        <v>1.1421540000000001E-2</v>
      </c>
    </row>
    <row r="46" spans="1:7" ht="12.75" x14ac:dyDescent="0.2">
      <c r="A46" s="6">
        <v>40</v>
      </c>
      <c r="B46" s="7" t="s">
        <v>563</v>
      </c>
      <c r="C46" s="11" t="s">
        <v>564</v>
      </c>
      <c r="D46" s="2" t="s">
        <v>182</v>
      </c>
      <c r="E46" s="47">
        <v>14247</v>
      </c>
      <c r="F46" s="53">
        <v>80.702131499999993</v>
      </c>
      <c r="G46" s="5">
        <v>9.8400870000000008E-3</v>
      </c>
    </row>
    <row r="47" spans="1:7" ht="25.5" x14ac:dyDescent="0.2">
      <c r="A47" s="6">
        <v>41</v>
      </c>
      <c r="B47" s="7" t="s">
        <v>338</v>
      </c>
      <c r="C47" s="11" t="s">
        <v>339</v>
      </c>
      <c r="D47" s="2" t="s">
        <v>63</v>
      </c>
      <c r="E47" s="47">
        <v>5314</v>
      </c>
      <c r="F47" s="53">
        <v>80.512414000000007</v>
      </c>
      <c r="G47" s="5">
        <v>9.8169550000000005E-3</v>
      </c>
    </row>
    <row r="48" spans="1:7" ht="12.75" x14ac:dyDescent="0.2">
      <c r="A48" s="6">
        <v>42</v>
      </c>
      <c r="B48" s="7" t="s">
        <v>383</v>
      </c>
      <c r="C48" s="11" t="s">
        <v>384</v>
      </c>
      <c r="D48" s="2" t="s">
        <v>174</v>
      </c>
      <c r="E48" s="47">
        <v>25567</v>
      </c>
      <c r="F48" s="53">
        <v>61.872140000000002</v>
      </c>
      <c r="G48" s="5">
        <v>7.5441290000000001E-3</v>
      </c>
    </row>
    <row r="49" spans="1:7" ht="12.75" x14ac:dyDescent="0.2">
      <c r="A49" s="6">
        <v>43</v>
      </c>
      <c r="B49" s="7" t="s">
        <v>385</v>
      </c>
      <c r="C49" s="11" t="s">
        <v>386</v>
      </c>
      <c r="D49" s="2" t="s">
        <v>16</v>
      </c>
      <c r="E49" s="47">
        <v>86673</v>
      </c>
      <c r="F49" s="53">
        <v>61.797848999999999</v>
      </c>
      <c r="G49" s="5">
        <v>7.5350699999999996E-3</v>
      </c>
    </row>
    <row r="50" spans="1:7" ht="12.75" x14ac:dyDescent="0.2">
      <c r="A50" s="6">
        <v>44</v>
      </c>
      <c r="B50" s="7" t="s">
        <v>565</v>
      </c>
      <c r="C50" s="11" t="s">
        <v>566</v>
      </c>
      <c r="D50" s="2" t="s">
        <v>182</v>
      </c>
      <c r="E50" s="47">
        <v>34747</v>
      </c>
      <c r="F50" s="53">
        <v>52.016258999999998</v>
      </c>
      <c r="G50" s="5">
        <v>6.3423919999999996E-3</v>
      </c>
    </row>
    <row r="51" spans="1:7" ht="12.75" x14ac:dyDescent="0.2">
      <c r="A51" s="1"/>
      <c r="B51" s="2"/>
      <c r="C51" s="8" t="s">
        <v>108</v>
      </c>
      <c r="D51" s="12"/>
      <c r="E51" s="49"/>
      <c r="F51" s="55">
        <v>7472.9945409999991</v>
      </c>
      <c r="G51" s="13">
        <v>0.9111893010000004</v>
      </c>
    </row>
    <row r="52" spans="1:7" ht="12.75" x14ac:dyDescent="0.2">
      <c r="A52" s="6"/>
      <c r="B52" s="7"/>
      <c r="C52" s="14"/>
      <c r="D52" s="15"/>
      <c r="E52" s="47"/>
      <c r="F52" s="53"/>
      <c r="G52" s="5"/>
    </row>
    <row r="53" spans="1:7" ht="12.75" x14ac:dyDescent="0.2">
      <c r="A53" s="1"/>
      <c r="B53" s="2"/>
      <c r="C53" s="8" t="s">
        <v>109</v>
      </c>
      <c r="D53" s="9"/>
      <c r="E53" s="48"/>
      <c r="F53" s="54"/>
      <c r="G53" s="10"/>
    </row>
    <row r="54" spans="1:7" ht="12.75" x14ac:dyDescent="0.2">
      <c r="A54" s="1"/>
      <c r="B54" s="2"/>
      <c r="C54" s="8" t="s">
        <v>108</v>
      </c>
      <c r="D54" s="12"/>
      <c r="E54" s="49"/>
      <c r="F54" s="55">
        <v>0</v>
      </c>
      <c r="G54" s="13">
        <v>0</v>
      </c>
    </row>
    <row r="55" spans="1:7" ht="12.75" x14ac:dyDescent="0.2">
      <c r="A55" s="6"/>
      <c r="B55" s="7"/>
      <c r="C55" s="14"/>
      <c r="D55" s="15"/>
      <c r="E55" s="47"/>
      <c r="F55" s="53"/>
      <c r="G55" s="5"/>
    </row>
    <row r="56" spans="1:7" ht="12.75" x14ac:dyDescent="0.2">
      <c r="A56" s="16"/>
      <c r="B56" s="17"/>
      <c r="C56" s="8" t="s">
        <v>110</v>
      </c>
      <c r="D56" s="9"/>
      <c r="E56" s="48"/>
      <c r="F56" s="54"/>
      <c r="G56" s="10"/>
    </row>
    <row r="57" spans="1:7" ht="12.75" x14ac:dyDescent="0.2">
      <c r="A57" s="18"/>
      <c r="B57" s="19"/>
      <c r="C57" s="8" t="s">
        <v>108</v>
      </c>
      <c r="D57" s="20"/>
      <c r="E57" s="50"/>
      <c r="F57" s="56">
        <v>0</v>
      </c>
      <c r="G57" s="21">
        <v>0</v>
      </c>
    </row>
    <row r="58" spans="1:7" ht="12.75" x14ac:dyDescent="0.2">
      <c r="A58" s="18"/>
      <c r="B58" s="19"/>
      <c r="C58" s="14"/>
      <c r="D58" s="22"/>
      <c r="E58" s="51"/>
      <c r="F58" s="57"/>
      <c r="G58" s="23"/>
    </row>
    <row r="59" spans="1:7" ht="12.75" x14ac:dyDescent="0.2">
      <c r="A59" s="1"/>
      <c r="B59" s="2"/>
      <c r="C59" s="8" t="s">
        <v>112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1"/>
      <c r="B61" s="2"/>
      <c r="C61" s="14"/>
      <c r="D61" s="4"/>
      <c r="E61" s="47"/>
      <c r="F61" s="53"/>
      <c r="G61" s="5"/>
    </row>
    <row r="62" spans="1:7" ht="12.75" x14ac:dyDescent="0.2">
      <c r="A62" s="1"/>
      <c r="B62" s="2"/>
      <c r="C62" s="8" t="s">
        <v>113</v>
      </c>
      <c r="D62" s="9"/>
      <c r="E62" s="48"/>
      <c r="F62" s="54"/>
      <c r="G62" s="10"/>
    </row>
    <row r="63" spans="1:7" ht="12.75" x14ac:dyDescent="0.2">
      <c r="A63" s="1"/>
      <c r="B63" s="2"/>
      <c r="C63" s="8" t="s">
        <v>108</v>
      </c>
      <c r="D63" s="12"/>
      <c r="E63" s="49"/>
      <c r="F63" s="55">
        <v>0</v>
      </c>
      <c r="G63" s="13">
        <v>0</v>
      </c>
    </row>
    <row r="64" spans="1:7" ht="12.75" x14ac:dyDescent="0.2">
      <c r="A64" s="1"/>
      <c r="B64" s="2"/>
      <c r="C64" s="14"/>
      <c r="D64" s="4"/>
      <c r="E64" s="47"/>
      <c r="F64" s="53"/>
      <c r="G64" s="5"/>
    </row>
    <row r="65" spans="1:7" ht="12.75" x14ac:dyDescent="0.2">
      <c r="A65" s="1"/>
      <c r="B65" s="2"/>
      <c r="C65" s="8" t="s">
        <v>114</v>
      </c>
      <c r="D65" s="9"/>
      <c r="E65" s="48"/>
      <c r="F65" s="54"/>
      <c r="G65" s="10"/>
    </row>
    <row r="66" spans="1:7" ht="12.75" x14ac:dyDescent="0.2">
      <c r="A66" s="1"/>
      <c r="B66" s="2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1"/>
      <c r="B67" s="2"/>
      <c r="C67" s="14"/>
      <c r="D67" s="4"/>
      <c r="E67" s="47"/>
      <c r="F67" s="53"/>
      <c r="G67" s="5"/>
    </row>
    <row r="68" spans="1:7" ht="25.5" x14ac:dyDescent="0.2">
      <c r="A68" s="6"/>
      <c r="B68" s="7"/>
      <c r="C68" s="24" t="s">
        <v>115</v>
      </c>
      <c r="D68" s="25"/>
      <c r="E68" s="49"/>
      <c r="F68" s="55">
        <v>7472.9945409999991</v>
      </c>
      <c r="G68" s="13">
        <v>0.9111893010000004</v>
      </c>
    </row>
    <row r="69" spans="1:7" ht="12.75" x14ac:dyDescent="0.2">
      <c r="A69" s="1"/>
      <c r="B69" s="2"/>
      <c r="C69" s="11"/>
      <c r="D69" s="4"/>
      <c r="E69" s="47"/>
      <c r="F69" s="53"/>
      <c r="G69" s="5"/>
    </row>
    <row r="70" spans="1:7" ht="12.75" x14ac:dyDescent="0.2">
      <c r="A70" s="1"/>
      <c r="B70" s="2"/>
      <c r="C70" s="3" t="s">
        <v>116</v>
      </c>
      <c r="D70" s="4"/>
      <c r="E70" s="47"/>
      <c r="F70" s="53"/>
      <c r="G70" s="5"/>
    </row>
    <row r="71" spans="1:7" ht="25.5" x14ac:dyDescent="0.2">
      <c r="A71" s="1"/>
      <c r="B71" s="2"/>
      <c r="C71" s="8" t="s">
        <v>10</v>
      </c>
      <c r="D71" s="9"/>
      <c r="E71" s="48"/>
      <c r="F71" s="54"/>
      <c r="G71" s="10"/>
    </row>
    <row r="72" spans="1:7" ht="12.75" x14ac:dyDescent="0.2">
      <c r="A72" s="6"/>
      <c r="B72" s="7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4"/>
      <c r="D73" s="4"/>
      <c r="E73" s="47"/>
      <c r="F73" s="53"/>
      <c r="G73" s="5"/>
    </row>
    <row r="74" spans="1:7" ht="12.75" x14ac:dyDescent="0.2">
      <c r="A74" s="1"/>
      <c r="B74" s="26"/>
      <c r="C74" s="8" t="s">
        <v>117</v>
      </c>
      <c r="D74" s="9"/>
      <c r="E74" s="48"/>
      <c r="F74" s="54"/>
      <c r="G74" s="10"/>
    </row>
    <row r="75" spans="1:7" ht="12.75" x14ac:dyDescent="0.2">
      <c r="A75" s="6"/>
      <c r="B75" s="7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6"/>
      <c r="B76" s="7"/>
      <c r="C76" s="14"/>
      <c r="D76" s="4"/>
      <c r="E76" s="47"/>
      <c r="F76" s="59"/>
      <c r="G76" s="28"/>
    </row>
    <row r="77" spans="1:7" ht="12.75" x14ac:dyDescent="0.2">
      <c r="A77" s="1"/>
      <c r="B77" s="2"/>
      <c r="C77" s="8" t="s">
        <v>118</v>
      </c>
      <c r="D77" s="9"/>
      <c r="E77" s="48"/>
      <c r="F77" s="54"/>
      <c r="G77" s="10"/>
    </row>
    <row r="78" spans="1:7" ht="12.75" x14ac:dyDescent="0.2">
      <c r="A78" s="6"/>
      <c r="B78" s="7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25.5" x14ac:dyDescent="0.2">
      <c r="A80" s="1"/>
      <c r="B80" s="26"/>
      <c r="C80" s="8" t="s">
        <v>119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4"/>
      <c r="E82" s="47"/>
      <c r="F82" s="53"/>
      <c r="G82" s="5"/>
    </row>
    <row r="83" spans="1:7" ht="12.75" x14ac:dyDescent="0.2">
      <c r="A83" s="6"/>
      <c r="B83" s="7"/>
      <c r="C83" s="29" t="s">
        <v>120</v>
      </c>
      <c r="D83" s="25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1"/>
      <c r="D84" s="4"/>
      <c r="E84" s="47"/>
      <c r="F84" s="53"/>
      <c r="G84" s="5"/>
    </row>
    <row r="85" spans="1:7" ht="12.75" x14ac:dyDescent="0.2">
      <c r="A85" s="1"/>
      <c r="B85" s="2"/>
      <c r="C85" s="3" t="s">
        <v>121</v>
      </c>
      <c r="D85" s="4"/>
      <c r="E85" s="47"/>
      <c r="F85" s="53"/>
      <c r="G85" s="5"/>
    </row>
    <row r="86" spans="1:7" ht="12.75" x14ac:dyDescent="0.2">
      <c r="A86" s="6"/>
      <c r="B86" s="7"/>
      <c r="C86" s="8" t="s">
        <v>122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25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7"/>
      <c r="E88" s="47"/>
      <c r="F88" s="53"/>
      <c r="G88" s="5"/>
    </row>
    <row r="89" spans="1:7" ht="12.75" x14ac:dyDescent="0.2">
      <c r="A89" s="6"/>
      <c r="B89" s="7"/>
      <c r="C89" s="8" t="s">
        <v>123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7"/>
      <c r="E91" s="47"/>
      <c r="F91" s="53"/>
      <c r="G91" s="5"/>
    </row>
    <row r="92" spans="1:7" ht="12.75" x14ac:dyDescent="0.2">
      <c r="A92" s="6"/>
      <c r="B92" s="7"/>
      <c r="C92" s="8" t="s">
        <v>124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25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12.75" x14ac:dyDescent="0.2">
      <c r="A95" s="6"/>
      <c r="B95" s="7"/>
      <c r="C95" s="8" t="s">
        <v>125</v>
      </c>
      <c r="D95" s="9"/>
      <c r="E95" s="48"/>
      <c r="F95" s="54"/>
      <c r="G95" s="10"/>
    </row>
    <row r="96" spans="1:7" ht="12.75" x14ac:dyDescent="0.2">
      <c r="A96" s="6">
        <v>1</v>
      </c>
      <c r="B96" s="7"/>
      <c r="C96" s="11" t="s">
        <v>126</v>
      </c>
      <c r="D96" s="15"/>
      <c r="E96" s="47"/>
      <c r="F96" s="53">
        <v>639.55499929999996</v>
      </c>
      <c r="G96" s="5">
        <v>7.7981546999999998E-2</v>
      </c>
    </row>
    <row r="97" spans="1:7" ht="12.75" x14ac:dyDescent="0.2">
      <c r="A97" s="6"/>
      <c r="B97" s="7"/>
      <c r="C97" s="8" t="s">
        <v>108</v>
      </c>
      <c r="D97" s="25"/>
      <c r="E97" s="49"/>
      <c r="F97" s="55">
        <v>639.55499929999996</v>
      </c>
      <c r="G97" s="13">
        <v>7.7981546999999998E-2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25.5" x14ac:dyDescent="0.2">
      <c r="A99" s="6"/>
      <c r="B99" s="7"/>
      <c r="C99" s="24" t="s">
        <v>127</v>
      </c>
      <c r="D99" s="25"/>
      <c r="E99" s="49"/>
      <c r="F99" s="55">
        <v>639.55499929999996</v>
      </c>
      <c r="G99" s="13">
        <v>7.7981546999999998E-2</v>
      </c>
    </row>
    <row r="100" spans="1:7" ht="12.75" x14ac:dyDescent="0.2">
      <c r="A100" s="6"/>
      <c r="B100" s="7"/>
      <c r="C100" s="30"/>
      <c r="D100" s="7"/>
      <c r="E100" s="47"/>
      <c r="F100" s="53"/>
      <c r="G100" s="5"/>
    </row>
    <row r="101" spans="1:7" ht="12.75" x14ac:dyDescent="0.2">
      <c r="A101" s="1"/>
      <c r="B101" s="2"/>
      <c r="C101" s="3" t="s">
        <v>128</v>
      </c>
      <c r="D101" s="4"/>
      <c r="E101" s="47"/>
      <c r="F101" s="53"/>
      <c r="G101" s="5"/>
    </row>
    <row r="102" spans="1:7" ht="25.5" x14ac:dyDescent="0.2">
      <c r="A102" s="6"/>
      <c r="B102" s="7"/>
      <c r="C102" s="8" t="s">
        <v>129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1"/>
      <c r="B105" s="2"/>
      <c r="C105" s="3" t="s">
        <v>132</v>
      </c>
      <c r="D105" s="4"/>
      <c r="E105" s="47"/>
      <c r="F105" s="53"/>
      <c r="G105" s="5"/>
    </row>
    <row r="106" spans="1:7" ht="25.5" x14ac:dyDescent="0.2">
      <c r="A106" s="6"/>
      <c r="B106" s="7"/>
      <c r="C106" s="8" t="s">
        <v>133</v>
      </c>
      <c r="D106" s="9"/>
      <c r="E106" s="48"/>
      <c r="F106" s="54"/>
      <c r="G106" s="10"/>
    </row>
    <row r="107" spans="1:7" ht="12.75" x14ac:dyDescent="0.2">
      <c r="A107" s="6"/>
      <c r="B107" s="7"/>
      <c r="C107" s="8" t="s">
        <v>108</v>
      </c>
      <c r="D107" s="25"/>
      <c r="E107" s="49"/>
      <c r="F107" s="55">
        <v>0</v>
      </c>
      <c r="G107" s="13">
        <v>0</v>
      </c>
    </row>
    <row r="108" spans="1:7" ht="12.75" x14ac:dyDescent="0.2">
      <c r="A108" s="6"/>
      <c r="B108" s="7"/>
      <c r="C108" s="14"/>
      <c r="D108" s="7"/>
      <c r="E108" s="47"/>
      <c r="F108" s="53"/>
      <c r="G108" s="5"/>
    </row>
    <row r="109" spans="1:7" ht="25.5" x14ac:dyDescent="0.2">
      <c r="A109" s="6"/>
      <c r="B109" s="7"/>
      <c r="C109" s="8" t="s">
        <v>134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9"/>
      <c r="G111" s="28"/>
    </row>
    <row r="112" spans="1:7" ht="25.5" x14ac:dyDescent="0.2">
      <c r="A112" s="6"/>
      <c r="B112" s="7"/>
      <c r="C112" s="30" t="s">
        <v>136</v>
      </c>
      <c r="D112" s="7"/>
      <c r="E112" s="47"/>
      <c r="F112" s="59">
        <v>88.813813510000003</v>
      </c>
      <c r="G112" s="28">
        <v>1.0829152E-2</v>
      </c>
    </row>
    <row r="113" spans="1:7" ht="12.75" x14ac:dyDescent="0.2">
      <c r="A113" s="6"/>
      <c r="B113" s="7"/>
      <c r="C113" s="31" t="s">
        <v>137</v>
      </c>
      <c r="D113" s="12"/>
      <c r="E113" s="49"/>
      <c r="F113" s="55">
        <v>8201.3633538100003</v>
      </c>
      <c r="G113" s="13">
        <v>1.0000000000000004</v>
      </c>
    </row>
    <row r="115" spans="1:7" ht="12.75" x14ac:dyDescent="0.2">
      <c r="B115" s="362"/>
      <c r="C115" s="362"/>
      <c r="D115" s="362"/>
      <c r="E115" s="362"/>
      <c r="F115" s="362"/>
    </row>
    <row r="116" spans="1:7" ht="12.75" x14ac:dyDescent="0.2">
      <c r="B116" s="362"/>
      <c r="C116" s="362"/>
      <c r="D116" s="362"/>
      <c r="E116" s="362"/>
      <c r="F116" s="362"/>
    </row>
    <row r="118" spans="1:7" ht="12.75" x14ac:dyDescent="0.2">
      <c r="B118" s="37" t="s">
        <v>139</v>
      </c>
      <c r="C118" s="38"/>
      <c r="D118" s="39"/>
    </row>
    <row r="119" spans="1:7" ht="12.75" x14ac:dyDescent="0.2">
      <c r="B119" s="40" t="s">
        <v>140</v>
      </c>
      <c r="C119" s="41"/>
      <c r="D119" s="65" t="s">
        <v>141</v>
      </c>
    </row>
    <row r="120" spans="1:7" ht="12.75" x14ac:dyDescent="0.2">
      <c r="B120" s="40" t="s">
        <v>142</v>
      </c>
      <c r="C120" s="41"/>
      <c r="D120" s="65" t="s">
        <v>141</v>
      </c>
    </row>
    <row r="121" spans="1:7" ht="12.75" x14ac:dyDescent="0.2">
      <c r="B121" s="42" t="s">
        <v>143</v>
      </c>
      <c r="C121" s="41"/>
      <c r="D121" s="43"/>
    </row>
    <row r="122" spans="1:7" ht="25.5" customHeight="1" x14ac:dyDescent="0.2">
      <c r="B122" s="43"/>
      <c r="C122" s="33" t="s">
        <v>144</v>
      </c>
      <c r="D122" s="34" t="s">
        <v>145</v>
      </c>
    </row>
    <row r="123" spans="1:7" ht="12.75" customHeight="1" x14ac:dyDescent="0.2">
      <c r="B123" s="60" t="s">
        <v>146</v>
      </c>
      <c r="C123" s="61" t="s">
        <v>147</v>
      </c>
      <c r="D123" s="61" t="s">
        <v>148</v>
      </c>
    </row>
    <row r="124" spans="1:7" ht="12.75" x14ac:dyDescent="0.2">
      <c r="B124" s="43" t="s">
        <v>149</v>
      </c>
      <c r="C124" s="44">
        <v>9.2294</v>
      </c>
      <c r="D124" s="44">
        <v>9.9638000000000009</v>
      </c>
    </row>
    <row r="125" spans="1:7" ht="12.75" x14ac:dyDescent="0.2">
      <c r="B125" s="43" t="s">
        <v>150</v>
      </c>
      <c r="C125" s="44">
        <v>9.2294</v>
      </c>
      <c r="D125" s="44">
        <v>9.9638000000000009</v>
      </c>
    </row>
    <row r="126" spans="1:7" ht="12.75" x14ac:dyDescent="0.2">
      <c r="B126" s="43" t="s">
        <v>151</v>
      </c>
      <c r="C126" s="44">
        <v>9.0850000000000009</v>
      </c>
      <c r="D126" s="44">
        <v>9.8007000000000009</v>
      </c>
    </row>
    <row r="127" spans="1:7" ht="12.75" x14ac:dyDescent="0.2">
      <c r="B127" s="43" t="s">
        <v>152</v>
      </c>
      <c r="C127" s="44">
        <v>9.0850000000000009</v>
      </c>
      <c r="D127" s="44">
        <v>9.8007000000000009</v>
      </c>
    </row>
    <row r="129" spans="2:4" ht="12.75" x14ac:dyDescent="0.2">
      <c r="B129" s="62" t="s">
        <v>153</v>
      </c>
      <c r="C129" s="45"/>
      <c r="D129" s="63" t="s">
        <v>141</v>
      </c>
    </row>
    <row r="130" spans="2:4" ht="24.75" customHeight="1" x14ac:dyDescent="0.2">
      <c r="B130" s="64"/>
      <c r="C130" s="64"/>
    </row>
    <row r="131" spans="2:4" ht="15" x14ac:dyDescent="0.25">
      <c r="B131" s="66"/>
      <c r="C131" s="68"/>
      <c r="D131"/>
    </row>
    <row r="133" spans="2:4" ht="12.75" x14ac:dyDescent="0.2">
      <c r="B133" s="42" t="s">
        <v>155</v>
      </c>
      <c r="C133" s="41"/>
      <c r="D133" s="67" t="s">
        <v>141</v>
      </c>
    </row>
    <row r="134" spans="2:4" ht="12.75" x14ac:dyDescent="0.2">
      <c r="B134" s="42" t="s">
        <v>156</v>
      </c>
      <c r="C134" s="41"/>
      <c r="D134" s="67" t="s">
        <v>141</v>
      </c>
    </row>
    <row r="135" spans="2:4" ht="12.75" x14ac:dyDescent="0.2">
      <c r="B135" s="42" t="s">
        <v>157</v>
      </c>
      <c r="C135" s="41"/>
      <c r="D135" s="46">
        <v>0.24849994410753765</v>
      </c>
    </row>
    <row r="136" spans="2:4" ht="12.75" x14ac:dyDescent="0.2">
      <c r="B136" s="42" t="s">
        <v>158</v>
      </c>
      <c r="C136" s="41"/>
      <c r="D136" s="46" t="s">
        <v>141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568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11</v>
      </c>
      <c r="C7" s="11" t="s">
        <v>12</v>
      </c>
      <c r="D7" s="2" t="s">
        <v>13</v>
      </c>
      <c r="E7" s="47">
        <v>21928</v>
      </c>
      <c r="F7" s="53">
        <v>161.36815200000001</v>
      </c>
      <c r="G7" s="5">
        <v>4.4980472000000001E-2</v>
      </c>
    </row>
    <row r="8" spans="1:7" ht="25.5" x14ac:dyDescent="0.2">
      <c r="A8" s="6">
        <v>2</v>
      </c>
      <c r="B8" s="7" t="s">
        <v>305</v>
      </c>
      <c r="C8" s="11" t="s">
        <v>306</v>
      </c>
      <c r="D8" s="2" t="s">
        <v>169</v>
      </c>
      <c r="E8" s="47">
        <v>12397</v>
      </c>
      <c r="F8" s="53">
        <v>152.18557200000001</v>
      </c>
      <c r="G8" s="5">
        <v>4.2420879000000002E-2</v>
      </c>
    </row>
    <row r="9" spans="1:7" ht="12.75" x14ac:dyDescent="0.2">
      <c r="A9" s="6">
        <v>3</v>
      </c>
      <c r="B9" s="7" t="s">
        <v>443</v>
      </c>
      <c r="C9" s="11" t="s">
        <v>444</v>
      </c>
      <c r="D9" s="2" t="s">
        <v>174</v>
      </c>
      <c r="E9" s="47">
        <v>4382</v>
      </c>
      <c r="F9" s="53">
        <v>132.55549999999999</v>
      </c>
      <c r="G9" s="5">
        <v>3.6949106000000002E-2</v>
      </c>
    </row>
    <row r="10" spans="1:7" ht="12.75" x14ac:dyDescent="0.2">
      <c r="A10" s="6">
        <v>4</v>
      </c>
      <c r="B10" s="7" t="s">
        <v>298</v>
      </c>
      <c r="C10" s="11" t="s">
        <v>299</v>
      </c>
      <c r="D10" s="2" t="s">
        <v>300</v>
      </c>
      <c r="E10" s="47">
        <v>33579</v>
      </c>
      <c r="F10" s="53">
        <v>121.522401</v>
      </c>
      <c r="G10" s="5">
        <v>3.3873690999999997E-2</v>
      </c>
    </row>
    <row r="11" spans="1:7" ht="25.5" x14ac:dyDescent="0.2">
      <c r="A11" s="6">
        <v>5</v>
      </c>
      <c r="B11" s="7" t="s">
        <v>557</v>
      </c>
      <c r="C11" s="11" t="s">
        <v>558</v>
      </c>
      <c r="D11" s="2" t="s">
        <v>63</v>
      </c>
      <c r="E11" s="47">
        <v>8276</v>
      </c>
      <c r="F11" s="53">
        <v>116.281938</v>
      </c>
      <c r="G11" s="5">
        <v>3.2412941000000001E-2</v>
      </c>
    </row>
    <row r="12" spans="1:7" ht="25.5" x14ac:dyDescent="0.2">
      <c r="A12" s="6">
        <v>6</v>
      </c>
      <c r="B12" s="7" t="s">
        <v>406</v>
      </c>
      <c r="C12" s="11" t="s">
        <v>407</v>
      </c>
      <c r="D12" s="2" t="s">
        <v>44</v>
      </c>
      <c r="E12" s="47">
        <v>8051</v>
      </c>
      <c r="F12" s="53">
        <v>116.25644</v>
      </c>
      <c r="G12" s="5">
        <v>3.2405834000000001E-2</v>
      </c>
    </row>
    <row r="13" spans="1:7" ht="25.5" x14ac:dyDescent="0.2">
      <c r="A13" s="6">
        <v>7</v>
      </c>
      <c r="B13" s="7" t="s">
        <v>320</v>
      </c>
      <c r="C13" s="11" t="s">
        <v>321</v>
      </c>
      <c r="D13" s="2" t="s">
        <v>174</v>
      </c>
      <c r="E13" s="47">
        <v>7492</v>
      </c>
      <c r="F13" s="53">
        <v>108.81380799999999</v>
      </c>
      <c r="G13" s="5">
        <v>3.0331242000000001E-2</v>
      </c>
    </row>
    <row r="14" spans="1:7" ht="12.75" x14ac:dyDescent="0.2">
      <c r="A14" s="6">
        <v>8</v>
      </c>
      <c r="B14" s="7" t="s">
        <v>555</v>
      </c>
      <c r="C14" s="11" t="s">
        <v>556</v>
      </c>
      <c r="D14" s="2" t="s">
        <v>28</v>
      </c>
      <c r="E14" s="47">
        <v>13441</v>
      </c>
      <c r="F14" s="53">
        <v>98.206666499999997</v>
      </c>
      <c r="G14" s="5">
        <v>2.7374559999999999E-2</v>
      </c>
    </row>
    <row r="15" spans="1:7" ht="12.75" x14ac:dyDescent="0.2">
      <c r="A15" s="6">
        <v>9</v>
      </c>
      <c r="B15" s="7" t="s">
        <v>322</v>
      </c>
      <c r="C15" s="11" t="s">
        <v>323</v>
      </c>
      <c r="D15" s="2" t="s">
        <v>16</v>
      </c>
      <c r="E15" s="47">
        <v>46792</v>
      </c>
      <c r="F15" s="53">
        <v>95.853412000000006</v>
      </c>
      <c r="G15" s="5">
        <v>2.6718604E-2</v>
      </c>
    </row>
    <row r="16" spans="1:7" ht="51" x14ac:dyDescent="0.2">
      <c r="A16" s="6">
        <v>10</v>
      </c>
      <c r="B16" s="7" t="s">
        <v>324</v>
      </c>
      <c r="C16" s="11" t="s">
        <v>325</v>
      </c>
      <c r="D16" s="2" t="s">
        <v>244</v>
      </c>
      <c r="E16" s="47">
        <v>43143</v>
      </c>
      <c r="F16" s="53">
        <v>88.853008500000001</v>
      </c>
      <c r="G16" s="5">
        <v>2.4767279999999999E-2</v>
      </c>
    </row>
    <row r="17" spans="1:7" ht="25.5" x14ac:dyDescent="0.2">
      <c r="A17" s="6">
        <v>11</v>
      </c>
      <c r="B17" s="7" t="s">
        <v>416</v>
      </c>
      <c r="C17" s="11" t="s">
        <v>417</v>
      </c>
      <c r="D17" s="2" t="s">
        <v>174</v>
      </c>
      <c r="E17" s="47">
        <v>8378</v>
      </c>
      <c r="F17" s="53">
        <v>86.569873999999999</v>
      </c>
      <c r="G17" s="5">
        <v>2.4130868999999999E-2</v>
      </c>
    </row>
    <row r="18" spans="1:7" ht="12.75" x14ac:dyDescent="0.2">
      <c r="A18" s="6">
        <v>12</v>
      </c>
      <c r="B18" s="7" t="s">
        <v>334</v>
      </c>
      <c r="C18" s="11" t="s">
        <v>335</v>
      </c>
      <c r="D18" s="2" t="s">
        <v>211</v>
      </c>
      <c r="E18" s="47">
        <v>8599</v>
      </c>
      <c r="F18" s="53">
        <v>85.224688999999998</v>
      </c>
      <c r="G18" s="5">
        <v>2.3755907E-2</v>
      </c>
    </row>
    <row r="19" spans="1:7" ht="25.5" x14ac:dyDescent="0.2">
      <c r="A19" s="6">
        <v>13</v>
      </c>
      <c r="B19" s="7" t="s">
        <v>52</v>
      </c>
      <c r="C19" s="11" t="s">
        <v>53</v>
      </c>
      <c r="D19" s="2" t="s">
        <v>25</v>
      </c>
      <c r="E19" s="47">
        <v>8750</v>
      </c>
      <c r="F19" s="53">
        <v>85.006249999999994</v>
      </c>
      <c r="G19" s="5">
        <v>2.3695018000000002E-2</v>
      </c>
    </row>
    <row r="20" spans="1:7" ht="12.75" x14ac:dyDescent="0.2">
      <c r="A20" s="6">
        <v>14</v>
      </c>
      <c r="B20" s="7" t="s">
        <v>315</v>
      </c>
      <c r="C20" s="11" t="s">
        <v>316</v>
      </c>
      <c r="D20" s="2" t="s">
        <v>317</v>
      </c>
      <c r="E20" s="47">
        <v>11002</v>
      </c>
      <c r="F20" s="53">
        <v>82.157435000000007</v>
      </c>
      <c r="G20" s="5">
        <v>2.2900927000000001E-2</v>
      </c>
    </row>
    <row r="21" spans="1:7" ht="12.75" x14ac:dyDescent="0.2">
      <c r="A21" s="6">
        <v>15</v>
      </c>
      <c r="B21" s="7" t="s">
        <v>313</v>
      </c>
      <c r="C21" s="11" t="s">
        <v>314</v>
      </c>
      <c r="D21" s="2" t="s">
        <v>103</v>
      </c>
      <c r="E21" s="47">
        <v>26254</v>
      </c>
      <c r="F21" s="53">
        <v>80.192842999999996</v>
      </c>
      <c r="G21" s="5">
        <v>2.2353307999999999E-2</v>
      </c>
    </row>
    <row r="22" spans="1:7" ht="12.75" x14ac:dyDescent="0.2">
      <c r="A22" s="6">
        <v>16</v>
      </c>
      <c r="B22" s="7" t="s">
        <v>328</v>
      </c>
      <c r="C22" s="11" t="s">
        <v>329</v>
      </c>
      <c r="D22" s="2" t="s">
        <v>211</v>
      </c>
      <c r="E22" s="47">
        <v>5095</v>
      </c>
      <c r="F22" s="53">
        <v>80.106137500000003</v>
      </c>
      <c r="G22" s="5">
        <v>2.2329139000000001E-2</v>
      </c>
    </row>
    <row r="23" spans="1:7" ht="25.5" x14ac:dyDescent="0.2">
      <c r="A23" s="6">
        <v>17</v>
      </c>
      <c r="B23" s="7" t="s">
        <v>449</v>
      </c>
      <c r="C23" s="11" t="s">
        <v>450</v>
      </c>
      <c r="D23" s="2" t="s">
        <v>25</v>
      </c>
      <c r="E23" s="47">
        <v>7020</v>
      </c>
      <c r="F23" s="53">
        <v>79.241759999999999</v>
      </c>
      <c r="G23" s="5">
        <v>2.2088198E-2</v>
      </c>
    </row>
    <row r="24" spans="1:7" ht="25.5" x14ac:dyDescent="0.2">
      <c r="A24" s="6">
        <v>18</v>
      </c>
      <c r="B24" s="7" t="s">
        <v>160</v>
      </c>
      <c r="C24" s="11" t="s">
        <v>161</v>
      </c>
      <c r="D24" s="2" t="s">
        <v>63</v>
      </c>
      <c r="E24" s="47">
        <v>35320</v>
      </c>
      <c r="F24" s="53">
        <v>78.534019999999998</v>
      </c>
      <c r="G24" s="5">
        <v>2.1890920000000001E-2</v>
      </c>
    </row>
    <row r="25" spans="1:7" ht="25.5" x14ac:dyDescent="0.2">
      <c r="A25" s="6">
        <v>19</v>
      </c>
      <c r="B25" s="7" t="s">
        <v>301</v>
      </c>
      <c r="C25" s="11" t="s">
        <v>302</v>
      </c>
      <c r="D25" s="2" t="s">
        <v>300</v>
      </c>
      <c r="E25" s="47">
        <v>35123</v>
      </c>
      <c r="F25" s="53">
        <v>77.393530499999997</v>
      </c>
      <c r="G25" s="5">
        <v>2.1573015000000001E-2</v>
      </c>
    </row>
    <row r="26" spans="1:7" ht="12.75" x14ac:dyDescent="0.2">
      <c r="A26" s="6">
        <v>20</v>
      </c>
      <c r="B26" s="7" t="s">
        <v>222</v>
      </c>
      <c r="C26" s="11" t="s">
        <v>223</v>
      </c>
      <c r="D26" s="2" t="s">
        <v>79</v>
      </c>
      <c r="E26" s="47">
        <v>75185</v>
      </c>
      <c r="F26" s="53">
        <v>77.102217499999995</v>
      </c>
      <c r="G26" s="5">
        <v>2.1491812999999999E-2</v>
      </c>
    </row>
    <row r="27" spans="1:7" ht="25.5" x14ac:dyDescent="0.2">
      <c r="A27" s="6">
        <v>21</v>
      </c>
      <c r="B27" s="7" t="s">
        <v>357</v>
      </c>
      <c r="C27" s="11" t="s">
        <v>358</v>
      </c>
      <c r="D27" s="2" t="s">
        <v>44</v>
      </c>
      <c r="E27" s="47">
        <v>8543</v>
      </c>
      <c r="F27" s="53">
        <v>74.037909499999998</v>
      </c>
      <c r="G27" s="5">
        <v>2.0637653999999998E-2</v>
      </c>
    </row>
    <row r="28" spans="1:7" ht="25.5" x14ac:dyDescent="0.2">
      <c r="A28" s="6">
        <v>22</v>
      </c>
      <c r="B28" s="7" t="s">
        <v>559</v>
      </c>
      <c r="C28" s="11" t="s">
        <v>560</v>
      </c>
      <c r="D28" s="2" t="s">
        <v>19</v>
      </c>
      <c r="E28" s="47">
        <v>372197</v>
      </c>
      <c r="F28" s="53">
        <v>73.695006000000006</v>
      </c>
      <c r="G28" s="5">
        <v>2.0542072000000001E-2</v>
      </c>
    </row>
    <row r="29" spans="1:7" ht="12.75" x14ac:dyDescent="0.2">
      <c r="A29" s="6">
        <v>23</v>
      </c>
      <c r="B29" s="7" t="s">
        <v>561</v>
      </c>
      <c r="C29" s="11" t="s">
        <v>562</v>
      </c>
      <c r="D29" s="2" t="s">
        <v>60</v>
      </c>
      <c r="E29" s="47">
        <v>13353</v>
      </c>
      <c r="F29" s="53">
        <v>70.543898999999996</v>
      </c>
      <c r="G29" s="5">
        <v>1.9663718E-2</v>
      </c>
    </row>
    <row r="30" spans="1:7" ht="25.5" x14ac:dyDescent="0.2">
      <c r="A30" s="6">
        <v>24</v>
      </c>
      <c r="B30" s="7" t="s">
        <v>361</v>
      </c>
      <c r="C30" s="11" t="s">
        <v>362</v>
      </c>
      <c r="D30" s="2" t="s">
        <v>174</v>
      </c>
      <c r="E30" s="47">
        <v>16647</v>
      </c>
      <c r="F30" s="53">
        <v>70.117164000000002</v>
      </c>
      <c r="G30" s="5">
        <v>1.9544768000000001E-2</v>
      </c>
    </row>
    <row r="31" spans="1:7" ht="25.5" x14ac:dyDescent="0.2">
      <c r="A31" s="6">
        <v>25</v>
      </c>
      <c r="B31" s="7" t="s">
        <v>418</v>
      </c>
      <c r="C31" s="11" t="s">
        <v>419</v>
      </c>
      <c r="D31" s="2" t="s">
        <v>174</v>
      </c>
      <c r="E31" s="47">
        <v>11912</v>
      </c>
      <c r="F31" s="53">
        <v>69.494607999999999</v>
      </c>
      <c r="G31" s="5">
        <v>1.9371234000000001E-2</v>
      </c>
    </row>
    <row r="32" spans="1:7" ht="12.75" x14ac:dyDescent="0.2">
      <c r="A32" s="6">
        <v>26</v>
      </c>
      <c r="B32" s="7" t="s">
        <v>348</v>
      </c>
      <c r="C32" s="11" t="s">
        <v>349</v>
      </c>
      <c r="D32" s="2" t="s">
        <v>174</v>
      </c>
      <c r="E32" s="47">
        <v>12805</v>
      </c>
      <c r="F32" s="53">
        <v>68.148210000000006</v>
      </c>
      <c r="G32" s="5">
        <v>1.8995933E-2</v>
      </c>
    </row>
    <row r="33" spans="1:7" ht="12.75" x14ac:dyDescent="0.2">
      <c r="A33" s="6">
        <v>27</v>
      </c>
      <c r="B33" s="7" t="s">
        <v>346</v>
      </c>
      <c r="C33" s="11" t="s">
        <v>347</v>
      </c>
      <c r="D33" s="2" t="s">
        <v>174</v>
      </c>
      <c r="E33" s="47">
        <v>15600</v>
      </c>
      <c r="F33" s="53">
        <v>67.891199999999998</v>
      </c>
      <c r="G33" s="5">
        <v>1.8924292999999998E-2</v>
      </c>
    </row>
    <row r="34" spans="1:7" ht="25.5" x14ac:dyDescent="0.2">
      <c r="A34" s="6">
        <v>28</v>
      </c>
      <c r="B34" s="7" t="s">
        <v>490</v>
      </c>
      <c r="C34" s="11" t="s">
        <v>491</v>
      </c>
      <c r="D34" s="2" t="s">
        <v>33</v>
      </c>
      <c r="E34" s="47">
        <v>39424</v>
      </c>
      <c r="F34" s="53">
        <v>65.601535999999996</v>
      </c>
      <c r="G34" s="5">
        <v>1.8286061999999999E-2</v>
      </c>
    </row>
    <row r="35" spans="1:7" ht="12.75" x14ac:dyDescent="0.2">
      <c r="A35" s="6">
        <v>29</v>
      </c>
      <c r="B35" s="7" t="s">
        <v>326</v>
      </c>
      <c r="C35" s="11" t="s">
        <v>327</v>
      </c>
      <c r="D35" s="2" t="s">
        <v>182</v>
      </c>
      <c r="E35" s="47">
        <v>859</v>
      </c>
      <c r="F35" s="53">
        <v>57.227009500000001</v>
      </c>
      <c r="G35" s="5">
        <v>1.5951710000000001E-2</v>
      </c>
    </row>
    <row r="36" spans="1:7" ht="12.75" x14ac:dyDescent="0.2">
      <c r="A36" s="6">
        <v>30</v>
      </c>
      <c r="B36" s="7" t="s">
        <v>387</v>
      </c>
      <c r="C36" s="11" t="s">
        <v>388</v>
      </c>
      <c r="D36" s="2" t="s">
        <v>174</v>
      </c>
      <c r="E36" s="47">
        <v>60000</v>
      </c>
      <c r="F36" s="53">
        <v>56.46</v>
      </c>
      <c r="G36" s="5">
        <v>1.5737910000000001E-2</v>
      </c>
    </row>
    <row r="37" spans="1:7" ht="12.75" x14ac:dyDescent="0.2">
      <c r="A37" s="6">
        <v>31</v>
      </c>
      <c r="B37" s="7" t="s">
        <v>309</v>
      </c>
      <c r="C37" s="11" t="s">
        <v>310</v>
      </c>
      <c r="D37" s="2" t="s">
        <v>182</v>
      </c>
      <c r="E37" s="47">
        <v>1901</v>
      </c>
      <c r="F37" s="53">
        <v>54.953157500000003</v>
      </c>
      <c r="G37" s="5">
        <v>1.5317885999999999E-2</v>
      </c>
    </row>
    <row r="38" spans="1:7" ht="12.75" x14ac:dyDescent="0.2">
      <c r="A38" s="6">
        <v>32</v>
      </c>
      <c r="B38" s="7" t="s">
        <v>543</v>
      </c>
      <c r="C38" s="11" t="s">
        <v>544</v>
      </c>
      <c r="D38" s="2" t="s">
        <v>16</v>
      </c>
      <c r="E38" s="47">
        <v>42702</v>
      </c>
      <c r="F38" s="53">
        <v>54.936123000000002</v>
      </c>
      <c r="G38" s="5">
        <v>1.5313138E-2</v>
      </c>
    </row>
    <row r="39" spans="1:7" ht="12.75" x14ac:dyDescent="0.2">
      <c r="A39" s="6">
        <v>33</v>
      </c>
      <c r="B39" s="7" t="s">
        <v>47</v>
      </c>
      <c r="C39" s="11" t="s">
        <v>48</v>
      </c>
      <c r="D39" s="2" t="s">
        <v>49</v>
      </c>
      <c r="E39" s="47">
        <v>30245</v>
      </c>
      <c r="F39" s="53">
        <v>54.350265</v>
      </c>
      <c r="G39" s="5">
        <v>1.5149833E-2</v>
      </c>
    </row>
    <row r="40" spans="1:7" ht="12.75" x14ac:dyDescent="0.2">
      <c r="A40" s="6">
        <v>34</v>
      </c>
      <c r="B40" s="7" t="s">
        <v>520</v>
      </c>
      <c r="C40" s="11" t="s">
        <v>521</v>
      </c>
      <c r="D40" s="2" t="s">
        <v>275</v>
      </c>
      <c r="E40" s="47">
        <v>4983</v>
      </c>
      <c r="F40" s="53">
        <v>54.222514500000003</v>
      </c>
      <c r="G40" s="5">
        <v>1.5114223E-2</v>
      </c>
    </row>
    <row r="41" spans="1:7" ht="25.5" x14ac:dyDescent="0.2">
      <c r="A41" s="6">
        <v>35</v>
      </c>
      <c r="B41" s="7" t="s">
        <v>350</v>
      </c>
      <c r="C41" s="11" t="s">
        <v>351</v>
      </c>
      <c r="D41" s="2" t="s">
        <v>44</v>
      </c>
      <c r="E41" s="47">
        <v>12693</v>
      </c>
      <c r="F41" s="53">
        <v>50.771999999999998</v>
      </c>
      <c r="G41" s="5">
        <v>1.4152412E-2</v>
      </c>
    </row>
    <row r="42" spans="1:7" ht="12.75" x14ac:dyDescent="0.2">
      <c r="A42" s="6">
        <v>36</v>
      </c>
      <c r="B42" s="7" t="s">
        <v>369</v>
      </c>
      <c r="C42" s="11" t="s">
        <v>370</v>
      </c>
      <c r="D42" s="2" t="s">
        <v>174</v>
      </c>
      <c r="E42" s="47">
        <v>10141</v>
      </c>
      <c r="F42" s="53">
        <v>43.504890000000003</v>
      </c>
      <c r="G42" s="5">
        <v>1.2126745E-2</v>
      </c>
    </row>
    <row r="43" spans="1:7" ht="12.75" x14ac:dyDescent="0.2">
      <c r="A43" s="6">
        <v>37</v>
      </c>
      <c r="B43" s="7" t="s">
        <v>71</v>
      </c>
      <c r="C43" s="11" t="s">
        <v>72</v>
      </c>
      <c r="D43" s="2" t="s">
        <v>13</v>
      </c>
      <c r="E43" s="47">
        <v>4830</v>
      </c>
      <c r="F43" s="53">
        <v>41.861609999999999</v>
      </c>
      <c r="G43" s="5">
        <v>1.1668690000000001E-2</v>
      </c>
    </row>
    <row r="44" spans="1:7" ht="25.5" x14ac:dyDescent="0.2">
      <c r="A44" s="6">
        <v>38</v>
      </c>
      <c r="B44" s="7" t="s">
        <v>342</v>
      </c>
      <c r="C44" s="11" t="s">
        <v>343</v>
      </c>
      <c r="D44" s="2" t="s">
        <v>44</v>
      </c>
      <c r="E44" s="47">
        <v>20284</v>
      </c>
      <c r="F44" s="53">
        <v>41.369217999999996</v>
      </c>
      <c r="G44" s="5">
        <v>1.1531438999999999E-2</v>
      </c>
    </row>
    <row r="45" spans="1:7" ht="12.75" x14ac:dyDescent="0.2">
      <c r="A45" s="6">
        <v>39</v>
      </c>
      <c r="B45" s="7" t="s">
        <v>563</v>
      </c>
      <c r="C45" s="11" t="s">
        <v>564</v>
      </c>
      <c r="D45" s="2" t="s">
        <v>182</v>
      </c>
      <c r="E45" s="47">
        <v>6249</v>
      </c>
      <c r="F45" s="53">
        <v>35.397460500000001</v>
      </c>
      <c r="G45" s="5">
        <v>9.8668450000000008E-3</v>
      </c>
    </row>
    <row r="46" spans="1:7" ht="25.5" x14ac:dyDescent="0.2">
      <c r="A46" s="6">
        <v>40</v>
      </c>
      <c r="B46" s="7" t="s">
        <v>338</v>
      </c>
      <c r="C46" s="11" t="s">
        <v>339</v>
      </c>
      <c r="D46" s="2" t="s">
        <v>63</v>
      </c>
      <c r="E46" s="47">
        <v>2329</v>
      </c>
      <c r="F46" s="53">
        <v>35.286678999999999</v>
      </c>
      <c r="G46" s="5">
        <v>9.8359650000000003E-3</v>
      </c>
    </row>
    <row r="47" spans="1:7" ht="12.75" x14ac:dyDescent="0.2">
      <c r="A47" s="6">
        <v>41</v>
      </c>
      <c r="B47" s="7" t="s">
        <v>383</v>
      </c>
      <c r="C47" s="11" t="s">
        <v>384</v>
      </c>
      <c r="D47" s="2" t="s">
        <v>174</v>
      </c>
      <c r="E47" s="47">
        <v>11310</v>
      </c>
      <c r="F47" s="53">
        <v>27.370200000000001</v>
      </c>
      <c r="G47" s="5">
        <v>7.6292909999999999E-3</v>
      </c>
    </row>
    <row r="48" spans="1:7" ht="12.75" x14ac:dyDescent="0.2">
      <c r="A48" s="6">
        <v>42</v>
      </c>
      <c r="B48" s="7" t="s">
        <v>385</v>
      </c>
      <c r="C48" s="11" t="s">
        <v>386</v>
      </c>
      <c r="D48" s="2" t="s">
        <v>16</v>
      </c>
      <c r="E48" s="47">
        <v>38010</v>
      </c>
      <c r="F48" s="53">
        <v>27.101130000000001</v>
      </c>
      <c r="G48" s="5">
        <v>7.5542889999999996E-3</v>
      </c>
    </row>
    <row r="49" spans="1:7" ht="12.75" x14ac:dyDescent="0.2">
      <c r="A49" s="6">
        <v>43</v>
      </c>
      <c r="B49" s="7" t="s">
        <v>565</v>
      </c>
      <c r="C49" s="11" t="s">
        <v>566</v>
      </c>
      <c r="D49" s="2" t="s">
        <v>182</v>
      </c>
      <c r="E49" s="47">
        <v>15741</v>
      </c>
      <c r="F49" s="53">
        <v>23.564277000000001</v>
      </c>
      <c r="G49" s="5">
        <v>6.5684109999999997E-3</v>
      </c>
    </row>
    <row r="50" spans="1:7" ht="12.75" x14ac:dyDescent="0.2">
      <c r="A50" s="1"/>
      <c r="B50" s="2"/>
      <c r="C50" s="8" t="s">
        <v>108</v>
      </c>
      <c r="D50" s="12"/>
      <c r="E50" s="49"/>
      <c r="F50" s="55">
        <v>3221.3317209999996</v>
      </c>
      <c r="G50" s="13">
        <v>0.89792824399999982</v>
      </c>
    </row>
    <row r="51" spans="1:7" ht="12.75" x14ac:dyDescent="0.2">
      <c r="A51" s="6"/>
      <c r="B51" s="7"/>
      <c r="C51" s="14"/>
      <c r="D51" s="15"/>
      <c r="E51" s="47"/>
      <c r="F51" s="53"/>
      <c r="G51" s="5"/>
    </row>
    <row r="52" spans="1:7" ht="12.75" x14ac:dyDescent="0.2">
      <c r="A52" s="1"/>
      <c r="B52" s="2"/>
      <c r="C52" s="8" t="s">
        <v>109</v>
      </c>
      <c r="D52" s="9"/>
      <c r="E52" s="48"/>
      <c r="F52" s="54"/>
      <c r="G52" s="10"/>
    </row>
    <row r="53" spans="1:7" ht="12.75" x14ac:dyDescent="0.2">
      <c r="A53" s="1"/>
      <c r="B53" s="2"/>
      <c r="C53" s="8" t="s">
        <v>108</v>
      </c>
      <c r="D53" s="12"/>
      <c r="E53" s="49"/>
      <c r="F53" s="55">
        <v>0</v>
      </c>
      <c r="G53" s="13">
        <v>0</v>
      </c>
    </row>
    <row r="54" spans="1:7" ht="12.75" x14ac:dyDescent="0.2">
      <c r="A54" s="6"/>
      <c r="B54" s="7"/>
      <c r="C54" s="14"/>
      <c r="D54" s="15"/>
      <c r="E54" s="47"/>
      <c r="F54" s="53"/>
      <c r="G54" s="5"/>
    </row>
    <row r="55" spans="1:7" ht="12.75" x14ac:dyDescent="0.2">
      <c r="A55" s="16"/>
      <c r="B55" s="17"/>
      <c r="C55" s="8" t="s">
        <v>110</v>
      </c>
      <c r="D55" s="9"/>
      <c r="E55" s="48"/>
      <c r="F55" s="54"/>
      <c r="G55" s="10"/>
    </row>
    <row r="56" spans="1:7" ht="12.75" x14ac:dyDescent="0.2">
      <c r="A56" s="18"/>
      <c r="B56" s="19"/>
      <c r="C56" s="8" t="s">
        <v>108</v>
      </c>
      <c r="D56" s="20"/>
      <c r="E56" s="50"/>
      <c r="F56" s="56">
        <v>0</v>
      </c>
      <c r="G56" s="21">
        <v>0</v>
      </c>
    </row>
    <row r="57" spans="1:7" ht="12.75" x14ac:dyDescent="0.2">
      <c r="A57" s="18"/>
      <c r="B57" s="19"/>
      <c r="C57" s="14"/>
      <c r="D57" s="22"/>
      <c r="E57" s="51"/>
      <c r="F57" s="57"/>
      <c r="G57" s="23"/>
    </row>
    <row r="58" spans="1:7" ht="12.75" x14ac:dyDescent="0.2">
      <c r="A58" s="1"/>
      <c r="B58" s="2"/>
      <c r="C58" s="8" t="s">
        <v>112</v>
      </c>
      <c r="D58" s="9"/>
      <c r="E58" s="48"/>
      <c r="F58" s="54"/>
      <c r="G58" s="10"/>
    </row>
    <row r="59" spans="1:7" ht="12.75" x14ac:dyDescent="0.2">
      <c r="A59" s="1"/>
      <c r="B59" s="2"/>
      <c r="C59" s="8" t="s">
        <v>108</v>
      </c>
      <c r="D59" s="12"/>
      <c r="E59" s="49"/>
      <c r="F59" s="55">
        <v>0</v>
      </c>
      <c r="G59" s="13">
        <v>0</v>
      </c>
    </row>
    <row r="60" spans="1:7" ht="12.75" x14ac:dyDescent="0.2">
      <c r="A60" s="1"/>
      <c r="B60" s="2"/>
      <c r="C60" s="14"/>
      <c r="D60" s="4"/>
      <c r="E60" s="47"/>
      <c r="F60" s="53"/>
      <c r="G60" s="5"/>
    </row>
    <row r="61" spans="1:7" ht="12.75" x14ac:dyDescent="0.2">
      <c r="A61" s="1"/>
      <c r="B61" s="2"/>
      <c r="C61" s="8" t="s">
        <v>113</v>
      </c>
      <c r="D61" s="9"/>
      <c r="E61" s="48"/>
      <c r="F61" s="54"/>
      <c r="G61" s="10"/>
    </row>
    <row r="62" spans="1:7" ht="12.75" x14ac:dyDescent="0.2">
      <c r="A62" s="1"/>
      <c r="B62" s="2"/>
      <c r="C62" s="8" t="s">
        <v>108</v>
      </c>
      <c r="D62" s="12"/>
      <c r="E62" s="49"/>
      <c r="F62" s="55">
        <v>0</v>
      </c>
      <c r="G62" s="13">
        <v>0</v>
      </c>
    </row>
    <row r="63" spans="1:7" ht="12.75" x14ac:dyDescent="0.2">
      <c r="A63" s="1"/>
      <c r="B63" s="2"/>
      <c r="C63" s="14"/>
      <c r="D63" s="4"/>
      <c r="E63" s="47"/>
      <c r="F63" s="53"/>
      <c r="G63" s="5"/>
    </row>
    <row r="64" spans="1:7" ht="12.75" x14ac:dyDescent="0.2">
      <c r="A64" s="1"/>
      <c r="B64" s="2"/>
      <c r="C64" s="8" t="s">
        <v>114</v>
      </c>
      <c r="D64" s="9"/>
      <c r="E64" s="48"/>
      <c r="F64" s="54"/>
      <c r="G64" s="10"/>
    </row>
    <row r="65" spans="1:7" ht="12.75" x14ac:dyDescent="0.2">
      <c r="A65" s="1"/>
      <c r="B65" s="2"/>
      <c r="C65" s="8" t="s">
        <v>108</v>
      </c>
      <c r="D65" s="12"/>
      <c r="E65" s="49"/>
      <c r="F65" s="55">
        <v>0</v>
      </c>
      <c r="G65" s="13">
        <v>0</v>
      </c>
    </row>
    <row r="66" spans="1:7" ht="12.75" x14ac:dyDescent="0.2">
      <c r="A66" s="1"/>
      <c r="B66" s="2"/>
      <c r="C66" s="14"/>
      <c r="D66" s="4"/>
      <c r="E66" s="47"/>
      <c r="F66" s="53"/>
      <c r="G66" s="5"/>
    </row>
    <row r="67" spans="1:7" ht="25.5" x14ac:dyDescent="0.2">
      <c r="A67" s="6"/>
      <c r="B67" s="7"/>
      <c r="C67" s="24" t="s">
        <v>115</v>
      </c>
      <c r="D67" s="25"/>
      <c r="E67" s="49"/>
      <c r="F67" s="55">
        <v>3221.3317209999996</v>
      </c>
      <c r="G67" s="13">
        <v>0.89792824399999982</v>
      </c>
    </row>
    <row r="68" spans="1:7" ht="12.75" x14ac:dyDescent="0.2">
      <c r="A68" s="1"/>
      <c r="B68" s="2"/>
      <c r="C68" s="11"/>
      <c r="D68" s="4"/>
      <c r="E68" s="47"/>
      <c r="F68" s="53"/>
      <c r="G68" s="5"/>
    </row>
    <row r="69" spans="1:7" ht="12.75" x14ac:dyDescent="0.2">
      <c r="A69" s="1"/>
      <c r="B69" s="2"/>
      <c r="C69" s="3" t="s">
        <v>116</v>
      </c>
      <c r="D69" s="4"/>
      <c r="E69" s="47"/>
      <c r="F69" s="53"/>
      <c r="G69" s="5"/>
    </row>
    <row r="70" spans="1:7" ht="25.5" x14ac:dyDescent="0.2">
      <c r="A70" s="1"/>
      <c r="B70" s="2"/>
      <c r="C70" s="8" t="s">
        <v>10</v>
      </c>
      <c r="D70" s="9"/>
      <c r="E70" s="48"/>
      <c r="F70" s="54"/>
      <c r="G70" s="10"/>
    </row>
    <row r="71" spans="1:7" ht="12.75" x14ac:dyDescent="0.2">
      <c r="A71" s="6"/>
      <c r="B71" s="7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6"/>
      <c r="B72" s="7"/>
      <c r="C72" s="14"/>
      <c r="D72" s="4"/>
      <c r="E72" s="47"/>
      <c r="F72" s="53"/>
      <c r="G72" s="5"/>
    </row>
    <row r="73" spans="1:7" ht="12.75" x14ac:dyDescent="0.2">
      <c r="A73" s="1"/>
      <c r="B73" s="26"/>
      <c r="C73" s="8" t="s">
        <v>117</v>
      </c>
      <c r="D73" s="9"/>
      <c r="E73" s="48"/>
      <c r="F73" s="54"/>
      <c r="G73" s="10"/>
    </row>
    <row r="74" spans="1:7" ht="12.75" x14ac:dyDescent="0.2">
      <c r="A74" s="6"/>
      <c r="B74" s="7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6"/>
      <c r="B75" s="7"/>
      <c r="C75" s="14"/>
      <c r="D75" s="4"/>
      <c r="E75" s="47"/>
      <c r="F75" s="59"/>
      <c r="G75" s="28"/>
    </row>
    <row r="76" spans="1:7" ht="12.75" x14ac:dyDescent="0.2">
      <c r="A76" s="1"/>
      <c r="B76" s="2"/>
      <c r="C76" s="8" t="s">
        <v>118</v>
      </c>
      <c r="D76" s="9"/>
      <c r="E76" s="48"/>
      <c r="F76" s="54"/>
      <c r="G76" s="10"/>
    </row>
    <row r="77" spans="1:7" ht="12.75" x14ac:dyDescent="0.2">
      <c r="A77" s="6"/>
      <c r="B77" s="7"/>
      <c r="C77" s="8" t="s">
        <v>108</v>
      </c>
      <c r="D77" s="12"/>
      <c r="E77" s="49"/>
      <c r="F77" s="55">
        <v>0</v>
      </c>
      <c r="G77" s="13">
        <v>0</v>
      </c>
    </row>
    <row r="78" spans="1:7" ht="12.75" x14ac:dyDescent="0.2">
      <c r="A78" s="1"/>
      <c r="B78" s="2"/>
      <c r="C78" s="14"/>
      <c r="D78" s="4"/>
      <c r="E78" s="47"/>
      <c r="F78" s="53"/>
      <c r="G78" s="5"/>
    </row>
    <row r="79" spans="1:7" ht="25.5" x14ac:dyDescent="0.2">
      <c r="A79" s="1"/>
      <c r="B79" s="26"/>
      <c r="C79" s="8" t="s">
        <v>119</v>
      </c>
      <c r="D79" s="9"/>
      <c r="E79" s="48"/>
      <c r="F79" s="54"/>
      <c r="G79" s="10"/>
    </row>
    <row r="80" spans="1:7" ht="12.75" x14ac:dyDescent="0.2">
      <c r="A80" s="6"/>
      <c r="B80" s="7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4"/>
      <c r="D81" s="4"/>
      <c r="E81" s="47"/>
      <c r="F81" s="53"/>
      <c r="G81" s="5"/>
    </row>
    <row r="82" spans="1:7" ht="12.75" x14ac:dyDescent="0.2">
      <c r="A82" s="6"/>
      <c r="B82" s="7"/>
      <c r="C82" s="29" t="s">
        <v>120</v>
      </c>
      <c r="D82" s="25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1"/>
      <c r="D83" s="4"/>
      <c r="E83" s="47"/>
      <c r="F83" s="53"/>
      <c r="G83" s="5"/>
    </row>
    <row r="84" spans="1:7" ht="12.75" x14ac:dyDescent="0.2">
      <c r="A84" s="1"/>
      <c r="B84" s="2"/>
      <c r="C84" s="3" t="s">
        <v>121</v>
      </c>
      <c r="D84" s="4"/>
      <c r="E84" s="47"/>
      <c r="F84" s="53"/>
      <c r="G84" s="5"/>
    </row>
    <row r="85" spans="1:7" ht="12.75" x14ac:dyDescent="0.2">
      <c r="A85" s="6"/>
      <c r="B85" s="7"/>
      <c r="C85" s="8" t="s">
        <v>122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25"/>
      <c r="E86" s="49"/>
      <c r="F86" s="55">
        <v>0</v>
      </c>
      <c r="G86" s="13">
        <v>0</v>
      </c>
    </row>
    <row r="87" spans="1:7" ht="12.75" x14ac:dyDescent="0.2">
      <c r="A87" s="6"/>
      <c r="B87" s="7"/>
      <c r="C87" s="14"/>
      <c r="D87" s="7"/>
      <c r="E87" s="47"/>
      <c r="F87" s="53"/>
      <c r="G87" s="5"/>
    </row>
    <row r="88" spans="1:7" ht="12.75" x14ac:dyDescent="0.2">
      <c r="A88" s="6"/>
      <c r="B88" s="7"/>
      <c r="C88" s="8" t="s">
        <v>123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25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7"/>
      <c r="E90" s="47"/>
      <c r="F90" s="53"/>
      <c r="G90" s="5"/>
    </row>
    <row r="91" spans="1:7" ht="12.75" x14ac:dyDescent="0.2">
      <c r="A91" s="6"/>
      <c r="B91" s="7"/>
      <c r="C91" s="8" t="s">
        <v>124</v>
      </c>
      <c r="D91" s="9"/>
      <c r="E91" s="48"/>
      <c r="F91" s="54"/>
      <c r="G91" s="10"/>
    </row>
    <row r="92" spans="1:7" ht="12.75" x14ac:dyDescent="0.2">
      <c r="A92" s="6"/>
      <c r="B92" s="7"/>
      <c r="C92" s="8" t="s">
        <v>108</v>
      </c>
      <c r="D92" s="25"/>
      <c r="E92" s="49"/>
      <c r="F92" s="55">
        <v>0</v>
      </c>
      <c r="G92" s="13">
        <v>0</v>
      </c>
    </row>
    <row r="93" spans="1:7" ht="12.75" x14ac:dyDescent="0.2">
      <c r="A93" s="6"/>
      <c r="B93" s="7"/>
      <c r="C93" s="14"/>
      <c r="D93" s="7"/>
      <c r="E93" s="47"/>
      <c r="F93" s="53"/>
      <c r="G93" s="5"/>
    </row>
    <row r="94" spans="1:7" ht="12.75" x14ac:dyDescent="0.2">
      <c r="A94" s="6"/>
      <c r="B94" s="7"/>
      <c r="C94" s="8" t="s">
        <v>125</v>
      </c>
      <c r="D94" s="9"/>
      <c r="E94" s="48"/>
      <c r="F94" s="54"/>
      <c r="G94" s="10"/>
    </row>
    <row r="95" spans="1:7" ht="12.75" x14ac:dyDescent="0.2">
      <c r="A95" s="6">
        <v>1</v>
      </c>
      <c r="B95" s="7"/>
      <c r="C95" s="11" t="s">
        <v>126</v>
      </c>
      <c r="D95" s="15"/>
      <c r="E95" s="47"/>
      <c r="F95" s="53">
        <v>321.77607929999999</v>
      </c>
      <c r="G95" s="5">
        <v>8.9693286999999997E-2</v>
      </c>
    </row>
    <row r="96" spans="1:7" ht="12.75" x14ac:dyDescent="0.2">
      <c r="A96" s="6"/>
      <c r="B96" s="7"/>
      <c r="C96" s="8" t="s">
        <v>108</v>
      </c>
      <c r="D96" s="25"/>
      <c r="E96" s="49"/>
      <c r="F96" s="55">
        <v>321.77607929999999</v>
      </c>
      <c r="G96" s="13">
        <v>8.9693286999999997E-2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25.5" x14ac:dyDescent="0.2">
      <c r="A98" s="6"/>
      <c r="B98" s="7"/>
      <c r="C98" s="24" t="s">
        <v>127</v>
      </c>
      <c r="D98" s="25"/>
      <c r="E98" s="49"/>
      <c r="F98" s="55">
        <v>321.77607929999999</v>
      </c>
      <c r="G98" s="13">
        <v>8.9693286999999997E-2</v>
      </c>
    </row>
    <row r="99" spans="1:7" ht="12.75" x14ac:dyDescent="0.2">
      <c r="A99" s="6"/>
      <c r="B99" s="7"/>
      <c r="C99" s="30"/>
      <c r="D99" s="7"/>
      <c r="E99" s="47"/>
      <c r="F99" s="53"/>
      <c r="G99" s="5"/>
    </row>
    <row r="100" spans="1:7" ht="12.75" x14ac:dyDescent="0.2">
      <c r="A100" s="1"/>
      <c r="B100" s="2"/>
      <c r="C100" s="3" t="s">
        <v>128</v>
      </c>
      <c r="D100" s="4"/>
      <c r="E100" s="47"/>
      <c r="F100" s="53"/>
      <c r="G100" s="5"/>
    </row>
    <row r="101" spans="1:7" ht="25.5" x14ac:dyDescent="0.2">
      <c r="A101" s="6"/>
      <c r="B101" s="7"/>
      <c r="C101" s="8" t="s">
        <v>129</v>
      </c>
      <c r="D101" s="9"/>
      <c r="E101" s="48"/>
      <c r="F101" s="54"/>
      <c r="G101" s="10"/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12.75" x14ac:dyDescent="0.2">
      <c r="A104" s="1"/>
      <c r="B104" s="2"/>
      <c r="C104" s="3" t="s">
        <v>132</v>
      </c>
      <c r="D104" s="4"/>
      <c r="E104" s="47"/>
      <c r="F104" s="53"/>
      <c r="G104" s="5"/>
    </row>
    <row r="105" spans="1:7" ht="25.5" x14ac:dyDescent="0.2">
      <c r="A105" s="6"/>
      <c r="B105" s="7"/>
      <c r="C105" s="8" t="s">
        <v>133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25.5" x14ac:dyDescent="0.2">
      <c r="A108" s="6"/>
      <c r="B108" s="7"/>
      <c r="C108" s="8" t="s">
        <v>134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9"/>
      <c r="G110" s="28"/>
    </row>
    <row r="111" spans="1:7" ht="25.5" x14ac:dyDescent="0.2">
      <c r="A111" s="6"/>
      <c r="B111" s="7"/>
      <c r="C111" s="30" t="s">
        <v>136</v>
      </c>
      <c r="D111" s="7"/>
      <c r="E111" s="47"/>
      <c r="F111" s="59">
        <v>44.407956890000001</v>
      </c>
      <c r="G111" s="28">
        <v>1.2378470000000001E-2</v>
      </c>
    </row>
    <row r="112" spans="1:7" ht="12.75" x14ac:dyDescent="0.2">
      <c r="A112" s="6"/>
      <c r="B112" s="7"/>
      <c r="C112" s="31" t="s">
        <v>137</v>
      </c>
      <c r="D112" s="12"/>
      <c r="E112" s="49"/>
      <c r="F112" s="55">
        <v>3587.515757189999</v>
      </c>
      <c r="G112" s="13">
        <v>1.0000000009999999</v>
      </c>
    </row>
    <row r="114" spans="2:6" ht="12.75" x14ac:dyDescent="0.2">
      <c r="B114" s="362"/>
      <c r="C114" s="362"/>
      <c r="D114" s="362"/>
      <c r="E114" s="362"/>
      <c r="F114" s="362"/>
    </row>
    <row r="115" spans="2:6" ht="12.75" x14ac:dyDescent="0.2">
      <c r="B115" s="362"/>
      <c r="C115" s="362"/>
      <c r="D115" s="362"/>
      <c r="E115" s="362"/>
      <c r="F115" s="362"/>
    </row>
    <row r="117" spans="2:6" ht="12.75" x14ac:dyDescent="0.2">
      <c r="B117" s="37" t="s">
        <v>139</v>
      </c>
      <c r="C117" s="38"/>
      <c r="D117" s="39"/>
    </row>
    <row r="118" spans="2:6" ht="12.75" x14ac:dyDescent="0.2">
      <c r="B118" s="40" t="s">
        <v>140</v>
      </c>
      <c r="C118" s="41"/>
      <c r="D118" s="65" t="s">
        <v>141</v>
      </c>
    </row>
    <row r="119" spans="2:6" ht="12.75" x14ac:dyDescent="0.2">
      <c r="B119" s="40" t="s">
        <v>142</v>
      </c>
      <c r="C119" s="41"/>
      <c r="D119" s="65" t="s">
        <v>141</v>
      </c>
    </row>
    <row r="120" spans="2:6" ht="12.75" x14ac:dyDescent="0.2">
      <c r="B120" s="42" t="s">
        <v>143</v>
      </c>
      <c r="C120" s="41"/>
      <c r="D120" s="43"/>
    </row>
    <row r="121" spans="2:6" ht="25.5" customHeight="1" x14ac:dyDescent="0.2">
      <c r="B121" s="43"/>
      <c r="C121" s="33" t="s">
        <v>144</v>
      </c>
      <c r="D121" s="34" t="s">
        <v>145</v>
      </c>
    </row>
    <row r="122" spans="2:6" ht="12.75" customHeight="1" x14ac:dyDescent="0.2">
      <c r="B122" s="60" t="s">
        <v>146</v>
      </c>
      <c r="C122" s="61" t="s">
        <v>147</v>
      </c>
      <c r="D122" s="61" t="s">
        <v>148</v>
      </c>
    </row>
    <row r="123" spans="2:6" ht="12.75" x14ac:dyDescent="0.2">
      <c r="B123" s="43" t="s">
        <v>149</v>
      </c>
      <c r="C123" s="44">
        <v>8.9712999999999994</v>
      </c>
      <c r="D123" s="44">
        <v>9.7011000000000003</v>
      </c>
    </row>
    <row r="124" spans="2:6" ht="12.75" x14ac:dyDescent="0.2">
      <c r="B124" s="43" t="s">
        <v>150</v>
      </c>
      <c r="C124" s="44">
        <v>8.9712999999999994</v>
      </c>
      <c r="D124" s="44">
        <v>9.7011000000000003</v>
      </c>
    </row>
    <row r="125" spans="2:6" ht="12.75" x14ac:dyDescent="0.2">
      <c r="B125" s="43" t="s">
        <v>151</v>
      </c>
      <c r="C125" s="44">
        <v>8.8332999999999995</v>
      </c>
      <c r="D125" s="44">
        <v>9.5449999999999999</v>
      </c>
    </row>
    <row r="126" spans="2:6" ht="12.75" x14ac:dyDescent="0.2">
      <c r="B126" s="43" t="s">
        <v>152</v>
      </c>
      <c r="C126" s="44">
        <v>8.8332999999999995</v>
      </c>
      <c r="D126" s="44">
        <v>9.5449999999999999</v>
      </c>
    </row>
    <row r="128" spans="2:6" ht="12.75" x14ac:dyDescent="0.2">
      <c r="B128" s="62" t="s">
        <v>153</v>
      </c>
      <c r="C128" s="45"/>
      <c r="D128" s="63" t="s">
        <v>141</v>
      </c>
    </row>
    <row r="129" spans="2:4" ht="24.75" customHeight="1" x14ac:dyDescent="0.2">
      <c r="B129" s="64"/>
      <c r="C129" s="64"/>
    </row>
    <row r="130" spans="2:4" ht="15" x14ac:dyDescent="0.25">
      <c r="B130" s="66"/>
      <c r="C130" s="68"/>
      <c r="D130"/>
    </row>
    <row r="132" spans="2:4" ht="12.75" x14ac:dyDescent="0.2">
      <c r="B132" s="42" t="s">
        <v>155</v>
      </c>
      <c r="C132" s="41"/>
      <c r="D132" s="67" t="s">
        <v>141</v>
      </c>
    </row>
    <row r="133" spans="2:4" ht="12.75" x14ac:dyDescent="0.2">
      <c r="B133" s="42" t="s">
        <v>156</v>
      </c>
      <c r="C133" s="41"/>
      <c r="D133" s="67" t="s">
        <v>141</v>
      </c>
    </row>
    <row r="134" spans="2:4" ht="12.75" x14ac:dyDescent="0.2">
      <c r="B134" s="42" t="s">
        <v>157</v>
      </c>
      <c r="C134" s="41"/>
      <c r="D134" s="46">
        <v>0.2682951762727519</v>
      </c>
    </row>
    <row r="135" spans="2:4" ht="12.75" x14ac:dyDescent="0.2">
      <c r="B135" s="42" t="s">
        <v>158</v>
      </c>
      <c r="C135" s="41"/>
      <c r="D135" s="46" t="s">
        <v>141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569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237</v>
      </c>
      <c r="C7" s="11" t="s">
        <v>238</v>
      </c>
      <c r="D7" s="2" t="s">
        <v>182</v>
      </c>
      <c r="E7" s="47">
        <v>1353000</v>
      </c>
      <c r="F7" s="53">
        <v>5184.6959999999999</v>
      </c>
      <c r="G7" s="5">
        <v>4.3576566999999997E-2</v>
      </c>
    </row>
    <row r="8" spans="1:7" ht="25.5" x14ac:dyDescent="0.2">
      <c r="A8" s="6">
        <v>2</v>
      </c>
      <c r="B8" s="7" t="s">
        <v>23</v>
      </c>
      <c r="C8" s="11" t="s">
        <v>24</v>
      </c>
      <c r="D8" s="2" t="s">
        <v>25</v>
      </c>
      <c r="E8" s="47">
        <v>3294335</v>
      </c>
      <c r="F8" s="53">
        <v>5109.5135849999997</v>
      </c>
      <c r="G8" s="5">
        <v>4.2944670999999997E-2</v>
      </c>
    </row>
    <row r="9" spans="1:7" ht="25.5" x14ac:dyDescent="0.2">
      <c r="A9" s="6">
        <v>3</v>
      </c>
      <c r="B9" s="7" t="s">
        <v>162</v>
      </c>
      <c r="C9" s="11" t="s">
        <v>163</v>
      </c>
      <c r="D9" s="2" t="s">
        <v>164</v>
      </c>
      <c r="E9" s="47">
        <v>682501</v>
      </c>
      <c r="F9" s="53">
        <v>4829.3770759999998</v>
      </c>
      <c r="G9" s="5">
        <v>4.0590167000000003E-2</v>
      </c>
    </row>
    <row r="10" spans="1:7" ht="25.5" x14ac:dyDescent="0.2">
      <c r="A10" s="6">
        <v>4</v>
      </c>
      <c r="B10" s="7" t="s">
        <v>54</v>
      </c>
      <c r="C10" s="11" t="s">
        <v>55</v>
      </c>
      <c r="D10" s="2" t="s">
        <v>22</v>
      </c>
      <c r="E10" s="47">
        <v>2440889</v>
      </c>
      <c r="F10" s="53">
        <v>4640.129989</v>
      </c>
      <c r="G10" s="5">
        <v>3.8999574000000002E-2</v>
      </c>
    </row>
    <row r="11" spans="1:7" ht="12.75" x14ac:dyDescent="0.2">
      <c r="A11" s="6">
        <v>5</v>
      </c>
      <c r="B11" s="7" t="s">
        <v>188</v>
      </c>
      <c r="C11" s="11" t="s">
        <v>189</v>
      </c>
      <c r="D11" s="2" t="s">
        <v>16</v>
      </c>
      <c r="E11" s="47">
        <v>1931856</v>
      </c>
      <c r="F11" s="53">
        <v>3954.5092319999999</v>
      </c>
      <c r="G11" s="5">
        <v>3.3237038000000003E-2</v>
      </c>
    </row>
    <row r="12" spans="1:7" ht="12.75" x14ac:dyDescent="0.2">
      <c r="A12" s="6">
        <v>6</v>
      </c>
      <c r="B12" s="7" t="s">
        <v>71</v>
      </c>
      <c r="C12" s="11" t="s">
        <v>72</v>
      </c>
      <c r="D12" s="2" t="s">
        <v>13</v>
      </c>
      <c r="E12" s="47">
        <v>454856</v>
      </c>
      <c r="F12" s="53">
        <v>3942.2369520000002</v>
      </c>
      <c r="G12" s="5">
        <v>3.3133890999999999E-2</v>
      </c>
    </row>
    <row r="13" spans="1:7" ht="12.75" x14ac:dyDescent="0.2">
      <c r="A13" s="6">
        <v>7</v>
      </c>
      <c r="B13" s="7" t="s">
        <v>165</v>
      </c>
      <c r="C13" s="11" t="s">
        <v>166</v>
      </c>
      <c r="D13" s="2" t="s">
        <v>13</v>
      </c>
      <c r="E13" s="47">
        <v>2081000</v>
      </c>
      <c r="F13" s="53">
        <v>3778.0554999999999</v>
      </c>
      <c r="G13" s="5">
        <v>3.1753971999999998E-2</v>
      </c>
    </row>
    <row r="14" spans="1:7" ht="25.5" x14ac:dyDescent="0.2">
      <c r="A14" s="6">
        <v>8</v>
      </c>
      <c r="B14" s="7" t="s">
        <v>26</v>
      </c>
      <c r="C14" s="11" t="s">
        <v>27</v>
      </c>
      <c r="D14" s="2" t="s">
        <v>28</v>
      </c>
      <c r="E14" s="47">
        <v>782879</v>
      </c>
      <c r="F14" s="53">
        <v>3685.4028924999998</v>
      </c>
      <c r="G14" s="5">
        <v>3.0975241000000001E-2</v>
      </c>
    </row>
    <row r="15" spans="1:7" ht="25.5" x14ac:dyDescent="0.2">
      <c r="A15" s="6">
        <v>9</v>
      </c>
      <c r="B15" s="7" t="s">
        <v>203</v>
      </c>
      <c r="C15" s="11" t="s">
        <v>204</v>
      </c>
      <c r="D15" s="2" t="s">
        <v>177</v>
      </c>
      <c r="E15" s="47">
        <v>995262</v>
      </c>
      <c r="F15" s="53">
        <v>3278.393028</v>
      </c>
      <c r="G15" s="5">
        <v>2.7554386E-2</v>
      </c>
    </row>
    <row r="16" spans="1:7" ht="25.5" x14ac:dyDescent="0.2">
      <c r="A16" s="6">
        <v>10</v>
      </c>
      <c r="B16" s="7" t="s">
        <v>194</v>
      </c>
      <c r="C16" s="11" t="s">
        <v>195</v>
      </c>
      <c r="D16" s="2" t="s">
        <v>44</v>
      </c>
      <c r="E16" s="47">
        <v>600000</v>
      </c>
      <c r="F16" s="53">
        <v>3261.3</v>
      </c>
      <c r="G16" s="5">
        <v>2.7410721999999998E-2</v>
      </c>
    </row>
    <row r="17" spans="1:7" ht="25.5" x14ac:dyDescent="0.2">
      <c r="A17" s="6">
        <v>11</v>
      </c>
      <c r="B17" s="7" t="s">
        <v>200</v>
      </c>
      <c r="C17" s="11" t="s">
        <v>201</v>
      </c>
      <c r="D17" s="2" t="s">
        <v>169</v>
      </c>
      <c r="E17" s="47">
        <v>599008</v>
      </c>
      <c r="F17" s="53">
        <v>3198.1037120000001</v>
      </c>
      <c r="G17" s="5">
        <v>2.6879567E-2</v>
      </c>
    </row>
    <row r="18" spans="1:7" ht="25.5" x14ac:dyDescent="0.2">
      <c r="A18" s="6">
        <v>12</v>
      </c>
      <c r="B18" s="7" t="s">
        <v>36</v>
      </c>
      <c r="C18" s="11" t="s">
        <v>37</v>
      </c>
      <c r="D18" s="2" t="s">
        <v>25</v>
      </c>
      <c r="E18" s="47">
        <v>526190</v>
      </c>
      <c r="F18" s="53">
        <v>3183.4495000000002</v>
      </c>
      <c r="G18" s="5">
        <v>2.67564E-2</v>
      </c>
    </row>
    <row r="19" spans="1:7" ht="12.75" x14ac:dyDescent="0.2">
      <c r="A19" s="6">
        <v>13</v>
      </c>
      <c r="B19" s="7" t="s">
        <v>196</v>
      </c>
      <c r="C19" s="11" t="s">
        <v>197</v>
      </c>
      <c r="D19" s="2" t="s">
        <v>174</v>
      </c>
      <c r="E19" s="47">
        <v>246000</v>
      </c>
      <c r="F19" s="53">
        <v>2930.4749999999999</v>
      </c>
      <c r="G19" s="5">
        <v>2.4630189E-2</v>
      </c>
    </row>
    <row r="20" spans="1:7" ht="25.5" x14ac:dyDescent="0.2">
      <c r="A20" s="6">
        <v>14</v>
      </c>
      <c r="B20" s="7" t="s">
        <v>160</v>
      </c>
      <c r="C20" s="11" t="s">
        <v>161</v>
      </c>
      <c r="D20" s="2" t="s">
        <v>63</v>
      </c>
      <c r="E20" s="47">
        <v>1300000</v>
      </c>
      <c r="F20" s="53">
        <v>2890.55</v>
      </c>
      <c r="G20" s="5">
        <v>2.4294625E-2</v>
      </c>
    </row>
    <row r="21" spans="1:7" ht="51" x14ac:dyDescent="0.2">
      <c r="A21" s="6">
        <v>15</v>
      </c>
      <c r="B21" s="7" t="s">
        <v>252</v>
      </c>
      <c r="C21" s="11" t="s">
        <v>253</v>
      </c>
      <c r="D21" s="2" t="s">
        <v>244</v>
      </c>
      <c r="E21" s="47">
        <v>1164194</v>
      </c>
      <c r="F21" s="53">
        <v>2772.5280109999999</v>
      </c>
      <c r="G21" s="5">
        <v>2.3302669000000002E-2</v>
      </c>
    </row>
    <row r="22" spans="1:7" ht="12.75" x14ac:dyDescent="0.2">
      <c r="A22" s="6">
        <v>16</v>
      </c>
      <c r="B22" s="7" t="s">
        <v>75</v>
      </c>
      <c r="C22" s="11" t="s">
        <v>76</v>
      </c>
      <c r="D22" s="2" t="s">
        <v>60</v>
      </c>
      <c r="E22" s="47">
        <v>2064037</v>
      </c>
      <c r="F22" s="53">
        <v>2717.3047105000001</v>
      </c>
      <c r="G22" s="5">
        <v>2.2838524999999998E-2</v>
      </c>
    </row>
    <row r="23" spans="1:7" ht="12.75" x14ac:dyDescent="0.2">
      <c r="A23" s="6">
        <v>17</v>
      </c>
      <c r="B23" s="7" t="s">
        <v>271</v>
      </c>
      <c r="C23" s="11" t="s">
        <v>272</v>
      </c>
      <c r="D23" s="2" t="s">
        <v>13</v>
      </c>
      <c r="E23" s="47">
        <v>1245500</v>
      </c>
      <c r="F23" s="53">
        <v>2653.53775</v>
      </c>
      <c r="G23" s="5">
        <v>2.2302573999999999E-2</v>
      </c>
    </row>
    <row r="24" spans="1:7" ht="25.5" x14ac:dyDescent="0.2">
      <c r="A24" s="6">
        <v>18</v>
      </c>
      <c r="B24" s="7" t="s">
        <v>29</v>
      </c>
      <c r="C24" s="11" t="s">
        <v>30</v>
      </c>
      <c r="D24" s="2" t="s">
        <v>22</v>
      </c>
      <c r="E24" s="47">
        <v>444000</v>
      </c>
      <c r="F24" s="53">
        <v>2607.39</v>
      </c>
      <c r="G24" s="5">
        <v>2.1914709000000001E-2</v>
      </c>
    </row>
    <row r="25" spans="1:7" ht="12.75" x14ac:dyDescent="0.2">
      <c r="A25" s="6">
        <v>19</v>
      </c>
      <c r="B25" s="7" t="s">
        <v>87</v>
      </c>
      <c r="C25" s="11" t="s">
        <v>88</v>
      </c>
      <c r="D25" s="2" t="s">
        <v>60</v>
      </c>
      <c r="E25" s="47">
        <v>1622966</v>
      </c>
      <c r="F25" s="53">
        <v>2486.3839119999998</v>
      </c>
      <c r="G25" s="5">
        <v>2.0897671999999999E-2</v>
      </c>
    </row>
    <row r="26" spans="1:7" ht="12.75" x14ac:dyDescent="0.2">
      <c r="A26" s="6">
        <v>20</v>
      </c>
      <c r="B26" s="7" t="s">
        <v>178</v>
      </c>
      <c r="C26" s="11" t="s">
        <v>179</v>
      </c>
      <c r="D26" s="2" t="s">
        <v>13</v>
      </c>
      <c r="E26" s="47">
        <v>2241576</v>
      </c>
      <c r="F26" s="53">
        <v>2427.626808</v>
      </c>
      <c r="G26" s="5">
        <v>2.0403827999999999E-2</v>
      </c>
    </row>
    <row r="27" spans="1:7" ht="25.5" x14ac:dyDescent="0.2">
      <c r="A27" s="6">
        <v>21</v>
      </c>
      <c r="B27" s="7" t="s">
        <v>183</v>
      </c>
      <c r="C27" s="11" t="s">
        <v>184</v>
      </c>
      <c r="D27" s="2" t="s">
        <v>63</v>
      </c>
      <c r="E27" s="47">
        <v>1158665</v>
      </c>
      <c r="F27" s="53">
        <v>2413.4991949999999</v>
      </c>
      <c r="G27" s="5">
        <v>2.0285087E-2</v>
      </c>
    </row>
    <row r="28" spans="1:7" ht="12.75" x14ac:dyDescent="0.2">
      <c r="A28" s="6">
        <v>22</v>
      </c>
      <c r="B28" s="7" t="s">
        <v>185</v>
      </c>
      <c r="C28" s="11" t="s">
        <v>186</v>
      </c>
      <c r="D28" s="2" t="s">
        <v>187</v>
      </c>
      <c r="E28" s="47">
        <v>1103738</v>
      </c>
      <c r="F28" s="53">
        <v>2402.837626</v>
      </c>
      <c r="G28" s="5">
        <v>2.0195477999999999E-2</v>
      </c>
    </row>
    <row r="29" spans="1:7" ht="12.75" x14ac:dyDescent="0.2">
      <c r="A29" s="6">
        <v>23</v>
      </c>
      <c r="B29" s="7" t="s">
        <v>83</v>
      </c>
      <c r="C29" s="11" t="s">
        <v>84</v>
      </c>
      <c r="D29" s="2" t="s">
        <v>60</v>
      </c>
      <c r="E29" s="47">
        <v>943522</v>
      </c>
      <c r="F29" s="53">
        <v>2363.52261</v>
      </c>
      <c r="G29" s="5">
        <v>1.9865041999999999E-2</v>
      </c>
    </row>
    <row r="30" spans="1:7" ht="12.75" x14ac:dyDescent="0.2">
      <c r="A30" s="6">
        <v>24</v>
      </c>
      <c r="B30" s="7" t="s">
        <v>58</v>
      </c>
      <c r="C30" s="11" t="s">
        <v>59</v>
      </c>
      <c r="D30" s="2" t="s">
        <v>60</v>
      </c>
      <c r="E30" s="47">
        <v>942882</v>
      </c>
      <c r="F30" s="53">
        <v>2362.8622919999998</v>
      </c>
      <c r="G30" s="5">
        <v>1.9859491999999999E-2</v>
      </c>
    </row>
    <row r="31" spans="1:7" ht="12.75" x14ac:dyDescent="0.2">
      <c r="A31" s="6">
        <v>25</v>
      </c>
      <c r="B31" s="7" t="s">
        <v>276</v>
      </c>
      <c r="C31" s="11" t="s">
        <v>277</v>
      </c>
      <c r="D31" s="2" t="s">
        <v>182</v>
      </c>
      <c r="E31" s="47">
        <v>611272</v>
      </c>
      <c r="F31" s="53">
        <v>2343.6168480000001</v>
      </c>
      <c r="G31" s="5">
        <v>1.9697737E-2</v>
      </c>
    </row>
    <row r="32" spans="1:7" ht="25.5" x14ac:dyDescent="0.2">
      <c r="A32" s="6">
        <v>26</v>
      </c>
      <c r="B32" s="7" t="s">
        <v>64</v>
      </c>
      <c r="C32" s="11" t="s">
        <v>65</v>
      </c>
      <c r="D32" s="2" t="s">
        <v>19</v>
      </c>
      <c r="E32" s="47">
        <v>1794023</v>
      </c>
      <c r="F32" s="53">
        <v>2276.6151869999999</v>
      </c>
      <c r="G32" s="5">
        <v>1.9134597999999999E-2</v>
      </c>
    </row>
    <row r="33" spans="1:7" ht="12.75" x14ac:dyDescent="0.2">
      <c r="A33" s="6">
        <v>27</v>
      </c>
      <c r="B33" s="7" t="s">
        <v>570</v>
      </c>
      <c r="C33" s="11" t="s">
        <v>571</v>
      </c>
      <c r="D33" s="2" t="s">
        <v>256</v>
      </c>
      <c r="E33" s="47">
        <v>694506</v>
      </c>
      <c r="F33" s="53">
        <v>2147.7598050000001</v>
      </c>
      <c r="G33" s="5">
        <v>1.8051589E-2</v>
      </c>
    </row>
    <row r="34" spans="1:7" ht="12.75" x14ac:dyDescent="0.2">
      <c r="A34" s="6">
        <v>28</v>
      </c>
      <c r="B34" s="7" t="s">
        <v>220</v>
      </c>
      <c r="C34" s="11" t="s">
        <v>221</v>
      </c>
      <c r="D34" s="2" t="s">
        <v>211</v>
      </c>
      <c r="E34" s="47">
        <v>1409445</v>
      </c>
      <c r="F34" s="53">
        <v>2105.0061074999999</v>
      </c>
      <c r="G34" s="5">
        <v>1.769225E-2</v>
      </c>
    </row>
    <row r="35" spans="1:7" ht="12.75" x14ac:dyDescent="0.2">
      <c r="A35" s="6">
        <v>29</v>
      </c>
      <c r="B35" s="7" t="s">
        <v>462</v>
      </c>
      <c r="C35" s="11" t="s">
        <v>463</v>
      </c>
      <c r="D35" s="2" t="s">
        <v>174</v>
      </c>
      <c r="E35" s="47">
        <v>1719580</v>
      </c>
      <c r="F35" s="53">
        <v>2025.66524</v>
      </c>
      <c r="G35" s="5">
        <v>1.7025403000000001E-2</v>
      </c>
    </row>
    <row r="36" spans="1:7" ht="25.5" x14ac:dyDescent="0.2">
      <c r="A36" s="6">
        <v>30</v>
      </c>
      <c r="B36" s="7" t="s">
        <v>170</v>
      </c>
      <c r="C36" s="11" t="s">
        <v>171</v>
      </c>
      <c r="D36" s="2" t="s">
        <v>22</v>
      </c>
      <c r="E36" s="47">
        <v>343414</v>
      </c>
      <c r="F36" s="53">
        <v>1869.2024019999999</v>
      </c>
      <c r="G36" s="5">
        <v>1.5710357000000001E-2</v>
      </c>
    </row>
    <row r="37" spans="1:7" ht="25.5" x14ac:dyDescent="0.2">
      <c r="A37" s="6">
        <v>31</v>
      </c>
      <c r="B37" s="7" t="s">
        <v>167</v>
      </c>
      <c r="C37" s="11" t="s">
        <v>168</v>
      </c>
      <c r="D37" s="2" t="s">
        <v>169</v>
      </c>
      <c r="E37" s="47">
        <v>826885</v>
      </c>
      <c r="F37" s="53">
        <v>1819.1469999999999</v>
      </c>
      <c r="G37" s="5">
        <v>1.5289649000000001E-2</v>
      </c>
    </row>
    <row r="38" spans="1:7" ht="12.75" x14ac:dyDescent="0.2">
      <c r="A38" s="6">
        <v>32</v>
      </c>
      <c r="B38" s="7" t="s">
        <v>385</v>
      </c>
      <c r="C38" s="11" t="s">
        <v>386</v>
      </c>
      <c r="D38" s="2" t="s">
        <v>16</v>
      </c>
      <c r="E38" s="47">
        <v>2288228</v>
      </c>
      <c r="F38" s="53">
        <v>1631.506564</v>
      </c>
      <c r="G38" s="5">
        <v>1.371256E-2</v>
      </c>
    </row>
    <row r="39" spans="1:7" ht="25.5" x14ac:dyDescent="0.2">
      <c r="A39" s="6">
        <v>33</v>
      </c>
      <c r="B39" s="7" t="s">
        <v>50</v>
      </c>
      <c r="C39" s="11" t="s">
        <v>51</v>
      </c>
      <c r="D39" s="2" t="s">
        <v>22</v>
      </c>
      <c r="E39" s="47">
        <v>229600</v>
      </c>
      <c r="F39" s="53">
        <v>1577.9259999999999</v>
      </c>
      <c r="G39" s="5">
        <v>1.3262224E-2</v>
      </c>
    </row>
    <row r="40" spans="1:7" ht="12.75" x14ac:dyDescent="0.2">
      <c r="A40" s="6">
        <v>34</v>
      </c>
      <c r="B40" s="7" t="s">
        <v>89</v>
      </c>
      <c r="C40" s="11" t="s">
        <v>858</v>
      </c>
      <c r="D40" s="2" t="s">
        <v>60</v>
      </c>
      <c r="E40" s="47">
        <v>629306</v>
      </c>
      <c r="F40" s="53">
        <v>1427.2660080000001</v>
      </c>
      <c r="G40" s="5">
        <v>1.199595E-2</v>
      </c>
    </row>
    <row r="41" spans="1:7" ht="38.25" x14ac:dyDescent="0.2">
      <c r="A41" s="6">
        <v>35</v>
      </c>
      <c r="B41" s="7" t="s">
        <v>80</v>
      </c>
      <c r="C41" s="11" t="s">
        <v>81</v>
      </c>
      <c r="D41" s="2" t="s">
        <v>82</v>
      </c>
      <c r="E41" s="47">
        <v>1349184</v>
      </c>
      <c r="F41" s="53">
        <v>1334.3429759999999</v>
      </c>
      <c r="G41" s="5">
        <v>1.1214946E-2</v>
      </c>
    </row>
    <row r="42" spans="1:7" ht="25.5" x14ac:dyDescent="0.2">
      <c r="A42" s="6">
        <v>36</v>
      </c>
      <c r="B42" s="7" t="s">
        <v>99</v>
      </c>
      <c r="C42" s="11" t="s">
        <v>100</v>
      </c>
      <c r="D42" s="2" t="s">
        <v>25</v>
      </c>
      <c r="E42" s="47">
        <v>1106726</v>
      </c>
      <c r="F42" s="53">
        <v>1328.0712000000001</v>
      </c>
      <c r="G42" s="5">
        <v>1.1162233000000001E-2</v>
      </c>
    </row>
    <row r="43" spans="1:7" ht="25.5" x14ac:dyDescent="0.2">
      <c r="A43" s="6">
        <v>37</v>
      </c>
      <c r="B43" s="7" t="s">
        <v>202</v>
      </c>
      <c r="C43" s="11" t="s">
        <v>859</v>
      </c>
      <c r="D43" s="2" t="s">
        <v>63</v>
      </c>
      <c r="E43" s="47">
        <v>63766</v>
      </c>
      <c r="F43" s="53">
        <v>1314.791154</v>
      </c>
      <c r="G43" s="5">
        <v>1.1050615999999999E-2</v>
      </c>
    </row>
    <row r="44" spans="1:7" ht="12.75" x14ac:dyDescent="0.2">
      <c r="A44" s="6">
        <v>38</v>
      </c>
      <c r="B44" s="7" t="s">
        <v>496</v>
      </c>
      <c r="C44" s="11" t="s">
        <v>497</v>
      </c>
      <c r="D44" s="2" t="s">
        <v>300</v>
      </c>
      <c r="E44" s="47">
        <v>125553</v>
      </c>
      <c r="F44" s="53">
        <v>1309.768896</v>
      </c>
      <c r="G44" s="5">
        <v>1.1008405000000001E-2</v>
      </c>
    </row>
    <row r="45" spans="1:7" ht="51" x14ac:dyDescent="0.2">
      <c r="A45" s="6">
        <v>39</v>
      </c>
      <c r="B45" s="7" t="s">
        <v>485</v>
      </c>
      <c r="C45" s="11" t="s">
        <v>486</v>
      </c>
      <c r="D45" s="2" t="s">
        <v>244</v>
      </c>
      <c r="E45" s="47">
        <v>1608789</v>
      </c>
      <c r="F45" s="53">
        <v>1297.4883285000001</v>
      </c>
      <c r="G45" s="5">
        <v>1.0905188999999999E-2</v>
      </c>
    </row>
    <row r="46" spans="1:7" ht="12.75" x14ac:dyDescent="0.2">
      <c r="A46" s="6">
        <v>40</v>
      </c>
      <c r="B46" s="7" t="s">
        <v>464</v>
      </c>
      <c r="C46" s="11" t="s">
        <v>465</v>
      </c>
      <c r="D46" s="2" t="s">
        <v>187</v>
      </c>
      <c r="E46" s="47">
        <v>159153</v>
      </c>
      <c r="F46" s="53">
        <v>1291.526595</v>
      </c>
      <c r="G46" s="5">
        <v>1.0855081000000001E-2</v>
      </c>
    </row>
    <row r="47" spans="1:7" ht="12.75" x14ac:dyDescent="0.2">
      <c r="A47" s="6">
        <v>41</v>
      </c>
      <c r="B47" s="7" t="s">
        <v>500</v>
      </c>
      <c r="C47" s="11" t="s">
        <v>501</v>
      </c>
      <c r="D47" s="2" t="s">
        <v>256</v>
      </c>
      <c r="E47" s="47">
        <v>322099</v>
      </c>
      <c r="F47" s="53">
        <v>1286.9465545</v>
      </c>
      <c r="G47" s="5">
        <v>1.0816587000000001E-2</v>
      </c>
    </row>
    <row r="48" spans="1:7" ht="12.75" x14ac:dyDescent="0.2">
      <c r="A48" s="6">
        <v>42</v>
      </c>
      <c r="B48" s="7" t="s">
        <v>247</v>
      </c>
      <c r="C48" s="11" t="s">
        <v>248</v>
      </c>
      <c r="D48" s="2" t="s">
        <v>249</v>
      </c>
      <c r="E48" s="47">
        <v>757166</v>
      </c>
      <c r="F48" s="53">
        <v>1240.9950739999999</v>
      </c>
      <c r="G48" s="5">
        <v>1.0430371000000001E-2</v>
      </c>
    </row>
    <row r="49" spans="1:7" ht="25.5" x14ac:dyDescent="0.2">
      <c r="A49" s="6">
        <v>43</v>
      </c>
      <c r="B49" s="7" t="s">
        <v>212</v>
      </c>
      <c r="C49" s="11" t="s">
        <v>213</v>
      </c>
      <c r="D49" s="2" t="s">
        <v>63</v>
      </c>
      <c r="E49" s="47">
        <v>255000</v>
      </c>
      <c r="F49" s="53">
        <v>1218.2625</v>
      </c>
      <c r="G49" s="5">
        <v>1.0239308000000001E-2</v>
      </c>
    </row>
    <row r="50" spans="1:7" ht="12.75" x14ac:dyDescent="0.2">
      <c r="A50" s="6">
        <v>44</v>
      </c>
      <c r="B50" s="7" t="s">
        <v>222</v>
      </c>
      <c r="C50" s="11" t="s">
        <v>223</v>
      </c>
      <c r="D50" s="2" t="s">
        <v>79</v>
      </c>
      <c r="E50" s="47">
        <v>979355</v>
      </c>
      <c r="F50" s="53">
        <v>1004.3285525</v>
      </c>
      <c r="G50" s="5">
        <v>8.4412259999999996E-3</v>
      </c>
    </row>
    <row r="51" spans="1:7" ht="12.75" x14ac:dyDescent="0.2">
      <c r="A51" s="6">
        <v>45</v>
      </c>
      <c r="B51" s="7" t="s">
        <v>66</v>
      </c>
      <c r="C51" s="11" t="s">
        <v>67</v>
      </c>
      <c r="D51" s="2" t="s">
        <v>13</v>
      </c>
      <c r="E51" s="47">
        <v>1000000</v>
      </c>
      <c r="F51" s="53">
        <v>984.5</v>
      </c>
      <c r="G51" s="5">
        <v>8.2745700000000002E-3</v>
      </c>
    </row>
    <row r="52" spans="1:7" ht="12.75" x14ac:dyDescent="0.2">
      <c r="A52" s="6">
        <v>46</v>
      </c>
      <c r="B52" s="7" t="s">
        <v>548</v>
      </c>
      <c r="C52" s="11" t="s">
        <v>549</v>
      </c>
      <c r="D52" s="2" t="s">
        <v>211</v>
      </c>
      <c r="E52" s="47">
        <v>403594</v>
      </c>
      <c r="F52" s="53">
        <v>962.97528399999999</v>
      </c>
      <c r="G52" s="5">
        <v>8.0936580000000001E-3</v>
      </c>
    </row>
    <row r="53" spans="1:7" ht="25.5" x14ac:dyDescent="0.2">
      <c r="A53" s="6">
        <v>47</v>
      </c>
      <c r="B53" s="7" t="s">
        <v>92</v>
      </c>
      <c r="C53" s="11" t="s">
        <v>93</v>
      </c>
      <c r="D53" s="2" t="s">
        <v>94</v>
      </c>
      <c r="E53" s="47">
        <v>290172</v>
      </c>
      <c r="F53" s="53">
        <v>954.956052</v>
      </c>
      <c r="G53" s="5">
        <v>8.0262579999999997E-3</v>
      </c>
    </row>
    <row r="54" spans="1:7" ht="12.75" x14ac:dyDescent="0.2">
      <c r="A54" s="6">
        <v>48</v>
      </c>
      <c r="B54" s="7" t="s">
        <v>231</v>
      </c>
      <c r="C54" s="11" t="s">
        <v>232</v>
      </c>
      <c r="D54" s="2" t="s">
        <v>60</v>
      </c>
      <c r="E54" s="47">
        <v>367557</v>
      </c>
      <c r="F54" s="53">
        <v>904.7415555</v>
      </c>
      <c r="G54" s="5">
        <v>7.6042130000000003E-3</v>
      </c>
    </row>
    <row r="55" spans="1:7" ht="12.75" x14ac:dyDescent="0.2">
      <c r="A55" s="6">
        <v>49</v>
      </c>
      <c r="B55" s="7" t="s">
        <v>572</v>
      </c>
      <c r="C55" s="11" t="s">
        <v>573</v>
      </c>
      <c r="D55" s="2" t="s">
        <v>182</v>
      </c>
      <c r="E55" s="47">
        <v>335000</v>
      </c>
      <c r="F55" s="53">
        <v>881.21749999999997</v>
      </c>
      <c r="G55" s="5">
        <v>7.4064969999999997E-3</v>
      </c>
    </row>
    <row r="56" spans="1:7" ht="25.5" x14ac:dyDescent="0.2">
      <c r="A56" s="6">
        <v>50</v>
      </c>
      <c r="B56" s="7" t="s">
        <v>574</v>
      </c>
      <c r="C56" s="11" t="s">
        <v>575</v>
      </c>
      <c r="D56" s="2" t="s">
        <v>63</v>
      </c>
      <c r="E56" s="47">
        <v>415115</v>
      </c>
      <c r="F56" s="53">
        <v>809.26669249999998</v>
      </c>
      <c r="G56" s="5">
        <v>6.8017609999999999E-3</v>
      </c>
    </row>
    <row r="57" spans="1:7" ht="51" x14ac:dyDescent="0.2">
      <c r="A57" s="6">
        <v>51</v>
      </c>
      <c r="B57" s="7" t="s">
        <v>492</v>
      </c>
      <c r="C57" s="11" t="s">
        <v>493</v>
      </c>
      <c r="D57" s="2" t="s">
        <v>244</v>
      </c>
      <c r="E57" s="47">
        <v>128574</v>
      </c>
      <c r="F57" s="53">
        <v>551.19673799999998</v>
      </c>
      <c r="G57" s="5">
        <v>4.632723E-3</v>
      </c>
    </row>
    <row r="58" spans="1:7" ht="12.75" x14ac:dyDescent="0.2">
      <c r="A58" s="1"/>
      <c r="B58" s="2"/>
      <c r="C58" s="8" t="s">
        <v>108</v>
      </c>
      <c r="D58" s="12"/>
      <c r="E58" s="49"/>
      <c r="F58" s="55">
        <v>116972.772195</v>
      </c>
      <c r="G58" s="13">
        <v>0.98313804499999957</v>
      </c>
    </row>
    <row r="59" spans="1:7" ht="12.75" x14ac:dyDescent="0.2">
      <c r="A59" s="6"/>
      <c r="B59" s="7"/>
      <c r="C59" s="14"/>
      <c r="D59" s="15"/>
      <c r="E59" s="47"/>
      <c r="F59" s="53"/>
      <c r="G59" s="5"/>
    </row>
    <row r="60" spans="1:7" ht="12.75" x14ac:dyDescent="0.2">
      <c r="A60" s="1"/>
      <c r="B60" s="2"/>
      <c r="C60" s="8" t="s">
        <v>109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15"/>
      <c r="E62" s="47"/>
      <c r="F62" s="53"/>
      <c r="G62" s="5"/>
    </row>
    <row r="63" spans="1:7" ht="12.75" x14ac:dyDescent="0.2">
      <c r="A63" s="16"/>
      <c r="B63" s="17"/>
      <c r="C63" s="8" t="s">
        <v>110</v>
      </c>
      <c r="D63" s="9"/>
      <c r="E63" s="48"/>
      <c r="F63" s="54"/>
      <c r="G63" s="10"/>
    </row>
    <row r="64" spans="1:7" ht="25.5" x14ac:dyDescent="0.2">
      <c r="A64" s="6">
        <v>1</v>
      </c>
      <c r="B64" s="7" t="s">
        <v>111</v>
      </c>
      <c r="C64" s="112" t="s">
        <v>825</v>
      </c>
      <c r="D64" s="15" t="s">
        <v>94</v>
      </c>
      <c r="E64" s="47">
        <v>375961</v>
      </c>
      <c r="F64" s="53">
        <v>7.5190000000000003E-6</v>
      </c>
      <c r="G64" s="93" t="s">
        <v>827</v>
      </c>
    </row>
    <row r="65" spans="1:7" ht="12.75" x14ac:dyDescent="0.2">
      <c r="A65" s="18"/>
      <c r="B65" s="19"/>
      <c r="C65" s="8" t="s">
        <v>108</v>
      </c>
      <c r="D65" s="20"/>
      <c r="E65" s="50"/>
      <c r="F65" s="56">
        <v>7.5190000000000003E-6</v>
      </c>
      <c r="G65" s="125" t="s">
        <v>827</v>
      </c>
    </row>
    <row r="66" spans="1:7" ht="12.75" x14ac:dyDescent="0.2">
      <c r="A66" s="18"/>
      <c r="B66" s="19"/>
      <c r="C66" s="14"/>
      <c r="D66" s="22"/>
      <c r="E66" s="51"/>
      <c r="F66" s="57"/>
      <c r="G66" s="23"/>
    </row>
    <row r="67" spans="1:7" ht="12.75" x14ac:dyDescent="0.2">
      <c r="A67" s="1"/>
      <c r="B67" s="2"/>
      <c r="C67" s="8" t="s">
        <v>112</v>
      </c>
      <c r="D67" s="9"/>
      <c r="E67" s="48"/>
      <c r="F67" s="54"/>
      <c r="G67" s="10"/>
    </row>
    <row r="68" spans="1:7" ht="12.75" x14ac:dyDescent="0.2">
      <c r="A68" s="1"/>
      <c r="B68" s="2"/>
      <c r="C68" s="8" t="s">
        <v>108</v>
      </c>
      <c r="D68" s="12"/>
      <c r="E68" s="49"/>
      <c r="F68" s="55">
        <v>0</v>
      </c>
      <c r="G68" s="13">
        <v>0</v>
      </c>
    </row>
    <row r="69" spans="1:7" ht="12.75" x14ac:dyDescent="0.2">
      <c r="A69" s="1"/>
      <c r="B69" s="2"/>
      <c r="C69" s="14"/>
      <c r="D69" s="4"/>
      <c r="E69" s="47"/>
      <c r="F69" s="53"/>
      <c r="G69" s="5"/>
    </row>
    <row r="70" spans="1:7" ht="12.75" x14ac:dyDescent="0.2">
      <c r="A70" s="1"/>
      <c r="B70" s="2"/>
      <c r="C70" s="8" t="s">
        <v>113</v>
      </c>
      <c r="D70" s="9"/>
      <c r="E70" s="48"/>
      <c r="F70" s="54"/>
      <c r="G70" s="10"/>
    </row>
    <row r="71" spans="1:7" ht="12.75" x14ac:dyDescent="0.2">
      <c r="A71" s="1"/>
      <c r="B71" s="2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1"/>
      <c r="B72" s="2"/>
      <c r="C72" s="14"/>
      <c r="D72" s="4"/>
      <c r="E72" s="47"/>
      <c r="F72" s="53"/>
      <c r="G72" s="5"/>
    </row>
    <row r="73" spans="1:7" ht="12.75" x14ac:dyDescent="0.2">
      <c r="A73" s="1"/>
      <c r="B73" s="2"/>
      <c r="C73" s="8" t="s">
        <v>114</v>
      </c>
      <c r="D73" s="9"/>
      <c r="E73" s="48"/>
      <c r="F73" s="54"/>
      <c r="G73" s="10"/>
    </row>
    <row r="74" spans="1:7" ht="12.75" x14ac:dyDescent="0.2">
      <c r="A74" s="1"/>
      <c r="B74" s="2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1"/>
      <c r="B75" s="2"/>
      <c r="C75" s="14"/>
      <c r="D75" s="4"/>
      <c r="E75" s="47"/>
      <c r="F75" s="53"/>
      <c r="G75" s="5"/>
    </row>
    <row r="76" spans="1:7" ht="25.5" x14ac:dyDescent="0.2">
      <c r="A76" s="6"/>
      <c r="B76" s="7"/>
      <c r="C76" s="24" t="s">
        <v>115</v>
      </c>
      <c r="D76" s="25"/>
      <c r="E76" s="49"/>
      <c r="F76" s="55">
        <v>116972.772202519</v>
      </c>
      <c r="G76" s="13">
        <v>0.98313804499999957</v>
      </c>
    </row>
    <row r="77" spans="1:7" ht="12.75" x14ac:dyDescent="0.2">
      <c r="A77" s="1"/>
      <c r="B77" s="2"/>
      <c r="C77" s="11"/>
      <c r="D77" s="4"/>
      <c r="E77" s="47"/>
      <c r="F77" s="53"/>
      <c r="G77" s="5"/>
    </row>
    <row r="78" spans="1:7" ht="12.75" x14ac:dyDescent="0.2">
      <c r="A78" s="1"/>
      <c r="B78" s="2"/>
      <c r="C78" s="3" t="s">
        <v>116</v>
      </c>
      <c r="D78" s="4"/>
      <c r="E78" s="47"/>
      <c r="F78" s="53"/>
      <c r="G78" s="5"/>
    </row>
    <row r="79" spans="1:7" ht="25.5" x14ac:dyDescent="0.2">
      <c r="A79" s="1"/>
      <c r="B79" s="2"/>
      <c r="C79" s="8" t="s">
        <v>10</v>
      </c>
      <c r="D79" s="9"/>
      <c r="E79" s="48"/>
      <c r="F79" s="54"/>
      <c r="G79" s="10"/>
    </row>
    <row r="80" spans="1:7" ht="12.75" x14ac:dyDescent="0.2">
      <c r="A80" s="6"/>
      <c r="B80" s="7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4"/>
      <c r="D81" s="4"/>
      <c r="E81" s="47"/>
      <c r="F81" s="53"/>
      <c r="G81" s="5"/>
    </row>
    <row r="82" spans="1:7" ht="12.75" x14ac:dyDescent="0.2">
      <c r="A82" s="1"/>
      <c r="B82" s="26"/>
      <c r="C82" s="8" t="s">
        <v>117</v>
      </c>
      <c r="D82" s="9"/>
      <c r="E82" s="48"/>
      <c r="F82" s="54"/>
      <c r="G82" s="10"/>
    </row>
    <row r="83" spans="1:7" ht="12.75" x14ac:dyDescent="0.2">
      <c r="A83" s="6"/>
      <c r="B83" s="7"/>
      <c r="C83" s="8" t="s">
        <v>108</v>
      </c>
      <c r="D83" s="12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4"/>
      <c r="D84" s="4"/>
      <c r="E84" s="47"/>
      <c r="F84" s="59"/>
      <c r="G84" s="28"/>
    </row>
    <row r="85" spans="1:7" ht="12.75" x14ac:dyDescent="0.2">
      <c r="A85" s="1"/>
      <c r="B85" s="2"/>
      <c r="C85" s="8" t="s">
        <v>118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12"/>
      <c r="E86" s="49"/>
      <c r="F86" s="55">
        <v>0</v>
      </c>
      <c r="G86" s="13">
        <v>0</v>
      </c>
    </row>
    <row r="87" spans="1:7" ht="12.75" x14ac:dyDescent="0.2">
      <c r="A87" s="1"/>
      <c r="B87" s="2"/>
      <c r="C87" s="14"/>
      <c r="D87" s="4"/>
      <c r="E87" s="47"/>
      <c r="F87" s="53"/>
      <c r="G87" s="5"/>
    </row>
    <row r="88" spans="1:7" ht="25.5" x14ac:dyDescent="0.2">
      <c r="A88" s="1"/>
      <c r="B88" s="26"/>
      <c r="C88" s="8" t="s">
        <v>119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12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4"/>
      <c r="E90" s="47"/>
      <c r="F90" s="53"/>
      <c r="G90" s="5"/>
    </row>
    <row r="91" spans="1:7" ht="12.75" x14ac:dyDescent="0.2">
      <c r="A91" s="6"/>
      <c r="B91" s="7"/>
      <c r="C91" s="29" t="s">
        <v>120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1"/>
      <c r="D92" s="4"/>
      <c r="E92" s="47"/>
      <c r="F92" s="53"/>
      <c r="G92" s="5"/>
    </row>
    <row r="93" spans="1:7" ht="12.75" x14ac:dyDescent="0.2">
      <c r="A93" s="1"/>
      <c r="B93" s="2"/>
      <c r="C93" s="3" t="s">
        <v>121</v>
      </c>
      <c r="D93" s="4"/>
      <c r="E93" s="47"/>
      <c r="F93" s="53"/>
      <c r="G93" s="5"/>
    </row>
    <row r="94" spans="1:7" ht="12.75" x14ac:dyDescent="0.2">
      <c r="A94" s="6"/>
      <c r="B94" s="7"/>
      <c r="C94" s="8" t="s">
        <v>122</v>
      </c>
      <c r="D94" s="9"/>
      <c r="E94" s="48"/>
      <c r="F94" s="54"/>
      <c r="G94" s="10"/>
    </row>
    <row r="95" spans="1:7" ht="12.75" x14ac:dyDescent="0.2">
      <c r="A95" s="6"/>
      <c r="B95" s="7"/>
      <c r="C95" s="8" t="s">
        <v>108</v>
      </c>
      <c r="D95" s="25"/>
      <c r="E95" s="49"/>
      <c r="F95" s="55">
        <v>0</v>
      </c>
      <c r="G95" s="13">
        <v>0</v>
      </c>
    </row>
    <row r="96" spans="1:7" ht="12.75" x14ac:dyDescent="0.2">
      <c r="A96" s="6"/>
      <c r="B96" s="7"/>
      <c r="C96" s="14"/>
      <c r="D96" s="7"/>
      <c r="E96" s="47"/>
      <c r="F96" s="53"/>
      <c r="G96" s="5"/>
    </row>
    <row r="97" spans="1:7" ht="12.75" x14ac:dyDescent="0.2">
      <c r="A97" s="6"/>
      <c r="B97" s="7"/>
      <c r="C97" s="8" t="s">
        <v>123</v>
      </c>
      <c r="D97" s="9"/>
      <c r="E97" s="48"/>
      <c r="F97" s="54"/>
      <c r="G97" s="10"/>
    </row>
    <row r="98" spans="1:7" ht="12.75" x14ac:dyDescent="0.2">
      <c r="A98" s="6"/>
      <c r="B98" s="7"/>
      <c r="C98" s="8" t="s">
        <v>108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4"/>
      <c r="D99" s="7"/>
      <c r="E99" s="47"/>
      <c r="F99" s="53"/>
      <c r="G99" s="5"/>
    </row>
    <row r="100" spans="1:7" ht="12.75" x14ac:dyDescent="0.2">
      <c r="A100" s="6"/>
      <c r="B100" s="7"/>
      <c r="C100" s="8" t="s">
        <v>124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12.75" x14ac:dyDescent="0.2">
      <c r="A103" s="6"/>
      <c r="B103" s="7"/>
      <c r="C103" s="8" t="s">
        <v>125</v>
      </c>
      <c r="D103" s="9"/>
      <c r="E103" s="48"/>
      <c r="F103" s="54"/>
      <c r="G103" s="10"/>
    </row>
    <row r="104" spans="1:7" ht="12.75" x14ac:dyDescent="0.2">
      <c r="A104" s="6">
        <v>1</v>
      </c>
      <c r="B104" s="7"/>
      <c r="C104" s="11" t="s">
        <v>126</v>
      </c>
      <c r="D104" s="15"/>
      <c r="E104" s="47"/>
      <c r="F104" s="53">
        <v>283.80256379999997</v>
      </c>
      <c r="G104" s="5">
        <v>2.3853170000000001E-3</v>
      </c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283.80256379999997</v>
      </c>
      <c r="G105" s="13">
        <v>2.3853170000000001E-3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25.5" x14ac:dyDescent="0.2">
      <c r="A107" s="6"/>
      <c r="B107" s="7"/>
      <c r="C107" s="24" t="s">
        <v>127</v>
      </c>
      <c r="D107" s="25"/>
      <c r="E107" s="49"/>
      <c r="F107" s="55">
        <v>283.80256379999997</v>
      </c>
      <c r="G107" s="13">
        <v>2.3853170000000001E-3</v>
      </c>
    </row>
    <row r="108" spans="1:7" ht="12.75" x14ac:dyDescent="0.2">
      <c r="A108" s="6"/>
      <c r="B108" s="7"/>
      <c r="C108" s="30"/>
      <c r="D108" s="7"/>
      <c r="E108" s="47"/>
      <c r="F108" s="53"/>
      <c r="G108" s="5"/>
    </row>
    <row r="109" spans="1:7" ht="12.75" x14ac:dyDescent="0.2">
      <c r="A109" s="1"/>
      <c r="B109" s="2"/>
      <c r="C109" s="3" t="s">
        <v>128</v>
      </c>
      <c r="D109" s="4"/>
      <c r="E109" s="47"/>
      <c r="F109" s="53"/>
      <c r="G109" s="5"/>
    </row>
    <row r="110" spans="1:7" ht="25.5" x14ac:dyDescent="0.2">
      <c r="A110" s="6"/>
      <c r="B110" s="7"/>
      <c r="C110" s="8" t="s">
        <v>129</v>
      </c>
      <c r="D110" s="9"/>
      <c r="E110" s="48"/>
      <c r="F110" s="54"/>
      <c r="G110" s="10"/>
    </row>
    <row r="111" spans="1:7" ht="25.5" x14ac:dyDescent="0.2">
      <c r="A111" s="6">
        <v>1</v>
      </c>
      <c r="B111" s="7" t="s">
        <v>130</v>
      </c>
      <c r="C111" s="11" t="s">
        <v>131</v>
      </c>
      <c r="D111" s="15"/>
      <c r="E111" s="47">
        <v>3302467.96</v>
      </c>
      <c r="F111" s="53">
        <v>1301.5521600550001</v>
      </c>
      <c r="G111" s="5">
        <v>1.0939344E-2</v>
      </c>
    </row>
    <row r="112" spans="1:7" ht="12.75" x14ac:dyDescent="0.2">
      <c r="A112" s="6"/>
      <c r="B112" s="7"/>
      <c r="C112" s="8" t="s">
        <v>108</v>
      </c>
      <c r="D112" s="25"/>
      <c r="E112" s="49"/>
      <c r="F112" s="55">
        <v>1301.5521600550001</v>
      </c>
      <c r="G112" s="13">
        <v>1.0939344E-2</v>
      </c>
    </row>
    <row r="113" spans="1:7" ht="12.75" x14ac:dyDescent="0.2">
      <c r="A113" s="6"/>
      <c r="B113" s="7"/>
      <c r="C113" s="14"/>
      <c r="D113" s="7"/>
      <c r="E113" s="47"/>
      <c r="F113" s="53"/>
      <c r="G113" s="5"/>
    </row>
    <row r="114" spans="1:7" ht="12.75" x14ac:dyDescent="0.2">
      <c r="A114" s="1"/>
      <c r="B114" s="2"/>
      <c r="C114" s="3" t="s">
        <v>132</v>
      </c>
      <c r="D114" s="4"/>
      <c r="E114" s="47"/>
      <c r="F114" s="53"/>
      <c r="G114" s="5"/>
    </row>
    <row r="115" spans="1:7" ht="25.5" x14ac:dyDescent="0.2">
      <c r="A115" s="6"/>
      <c r="B115" s="7"/>
      <c r="C115" s="8" t="s">
        <v>133</v>
      </c>
      <c r="D115" s="9"/>
      <c r="E115" s="48"/>
      <c r="F115" s="54"/>
      <c r="G115" s="10"/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0</v>
      </c>
      <c r="G116" s="13">
        <v>0</v>
      </c>
    </row>
    <row r="117" spans="1:7" ht="12.75" x14ac:dyDescent="0.2">
      <c r="A117" s="6"/>
      <c r="B117" s="7"/>
      <c r="C117" s="14"/>
      <c r="D117" s="7"/>
      <c r="E117" s="47"/>
      <c r="F117" s="53"/>
      <c r="G117" s="5"/>
    </row>
    <row r="118" spans="1:7" ht="25.5" x14ac:dyDescent="0.2">
      <c r="A118" s="6"/>
      <c r="B118" s="7"/>
      <c r="C118" s="8" t="s">
        <v>134</v>
      </c>
      <c r="D118" s="9"/>
      <c r="E118" s="48"/>
      <c r="F118" s="54"/>
      <c r="G118" s="10"/>
    </row>
    <row r="119" spans="1:7" ht="12.75" x14ac:dyDescent="0.2">
      <c r="A119" s="6"/>
      <c r="B119" s="7"/>
      <c r="C119" s="8" t="s">
        <v>108</v>
      </c>
      <c r="D119" s="25"/>
      <c r="E119" s="49"/>
      <c r="F119" s="55">
        <v>0</v>
      </c>
      <c r="G119" s="13">
        <v>0</v>
      </c>
    </row>
    <row r="120" spans="1:7" ht="12.75" x14ac:dyDescent="0.2">
      <c r="A120" s="6"/>
      <c r="B120" s="7"/>
      <c r="C120" s="14"/>
      <c r="D120" s="7"/>
      <c r="E120" s="47"/>
      <c r="F120" s="59"/>
      <c r="G120" s="28"/>
    </row>
    <row r="121" spans="1:7" ht="25.5" x14ac:dyDescent="0.2">
      <c r="A121" s="6"/>
      <c r="B121" s="7"/>
      <c r="C121" s="30" t="s">
        <v>136</v>
      </c>
      <c r="D121" s="7"/>
      <c r="E121" s="47"/>
      <c r="F121" s="59">
        <v>420.86399936999999</v>
      </c>
      <c r="G121" s="28">
        <v>3.537297E-3</v>
      </c>
    </row>
    <row r="122" spans="1:7" ht="12.75" x14ac:dyDescent="0.2">
      <c r="A122" s="6"/>
      <c r="B122" s="7"/>
      <c r="C122" s="31" t="s">
        <v>137</v>
      </c>
      <c r="D122" s="12"/>
      <c r="E122" s="49"/>
      <c r="F122" s="55">
        <v>118978.990925744</v>
      </c>
      <c r="G122" s="13">
        <v>1.0000000029999996</v>
      </c>
    </row>
    <row r="124" spans="1:7" ht="12.75" x14ac:dyDescent="0.2">
      <c r="B124" s="362"/>
      <c r="C124" s="362"/>
      <c r="D124" s="362"/>
      <c r="E124" s="362"/>
      <c r="F124" s="362"/>
    </row>
    <row r="125" spans="1:7" ht="12.75" x14ac:dyDescent="0.2">
      <c r="B125" s="362" t="s">
        <v>138</v>
      </c>
      <c r="C125" s="362"/>
      <c r="D125" s="362"/>
      <c r="E125" s="362"/>
      <c r="F125" s="362"/>
    </row>
    <row r="127" spans="1:7" ht="12.75" x14ac:dyDescent="0.2">
      <c r="B127" s="37" t="s">
        <v>139</v>
      </c>
      <c r="C127" s="38"/>
      <c r="D127" s="39"/>
    </row>
    <row r="128" spans="1:7" ht="12.75" x14ac:dyDescent="0.2">
      <c r="B128" s="40" t="s">
        <v>140</v>
      </c>
      <c r="C128" s="41"/>
      <c r="D128" s="82" t="s">
        <v>826</v>
      </c>
    </row>
    <row r="129" spans="2:4" ht="12.75" x14ac:dyDescent="0.2">
      <c r="B129" s="40" t="s">
        <v>142</v>
      </c>
      <c r="C129" s="41"/>
      <c r="D129" s="65" t="s">
        <v>141</v>
      </c>
    </row>
    <row r="130" spans="2:4" ht="12.75" x14ac:dyDescent="0.2">
      <c r="B130" s="42" t="s">
        <v>143</v>
      </c>
      <c r="C130" s="41"/>
      <c r="D130" s="43"/>
    </row>
    <row r="131" spans="2:4" ht="25.5" customHeight="1" x14ac:dyDescent="0.2">
      <c r="B131" s="43"/>
      <c r="C131" s="33" t="s">
        <v>144</v>
      </c>
      <c r="D131" s="34" t="s">
        <v>145</v>
      </c>
    </row>
    <row r="132" spans="2:4" ht="12.75" customHeight="1" x14ac:dyDescent="0.2">
      <c r="B132" s="60" t="s">
        <v>146</v>
      </c>
      <c r="C132" s="61" t="s">
        <v>147</v>
      </c>
      <c r="D132" s="61" t="s">
        <v>148</v>
      </c>
    </row>
    <row r="133" spans="2:4" ht="12.75" x14ac:dyDescent="0.2">
      <c r="B133" s="43" t="s">
        <v>149</v>
      </c>
      <c r="C133" s="44">
        <v>78.044799999999995</v>
      </c>
      <c r="D133" s="44">
        <v>87.380899999999997</v>
      </c>
    </row>
    <row r="134" spans="2:4" ht="12.75" x14ac:dyDescent="0.2">
      <c r="B134" s="43" t="s">
        <v>150</v>
      </c>
      <c r="C134" s="44">
        <v>16.3322</v>
      </c>
      <c r="D134" s="44">
        <v>18.286000000000001</v>
      </c>
    </row>
    <row r="135" spans="2:4" ht="12.75" x14ac:dyDescent="0.2">
      <c r="B135" s="43" t="s">
        <v>395</v>
      </c>
      <c r="C135" s="44">
        <v>79.679100000000005</v>
      </c>
      <c r="D135" s="44">
        <v>89.211799999999997</v>
      </c>
    </row>
    <row r="136" spans="2:4" ht="12.75" x14ac:dyDescent="0.2">
      <c r="B136" s="43" t="s">
        <v>396</v>
      </c>
      <c r="C136" s="44">
        <v>16.871400000000001</v>
      </c>
      <c r="D136" s="44">
        <v>18.889600000000002</v>
      </c>
    </row>
    <row r="137" spans="2:4" ht="12.75" x14ac:dyDescent="0.2">
      <c r="B137" s="43" t="s">
        <v>151</v>
      </c>
      <c r="C137" s="44">
        <v>75.459400000000002</v>
      </c>
      <c r="D137" s="44">
        <v>84.418700000000001</v>
      </c>
    </row>
    <row r="138" spans="2:4" ht="12.75" x14ac:dyDescent="0.2">
      <c r="B138" s="43" t="s">
        <v>152</v>
      </c>
      <c r="C138" s="44">
        <v>15.5747</v>
      </c>
      <c r="D138" s="44">
        <v>17.4239</v>
      </c>
    </row>
    <row r="140" spans="2:4" ht="12.75" x14ac:dyDescent="0.2">
      <c r="B140" s="62" t="s">
        <v>153</v>
      </c>
      <c r="C140" s="45"/>
      <c r="D140" s="63" t="s">
        <v>141</v>
      </c>
    </row>
    <row r="141" spans="2:4" ht="24.75" customHeight="1" x14ac:dyDescent="0.2">
      <c r="B141" s="64"/>
      <c r="C141" s="64"/>
    </row>
    <row r="142" spans="2:4" ht="15" x14ac:dyDescent="0.25">
      <c r="B142" s="66"/>
      <c r="C142" s="68"/>
      <c r="D142"/>
    </row>
    <row r="144" spans="2:4" ht="12.75" x14ac:dyDescent="0.2">
      <c r="B144" s="42" t="s">
        <v>155</v>
      </c>
      <c r="C144" s="41"/>
      <c r="D144" s="67" t="s">
        <v>141</v>
      </c>
    </row>
    <row r="145" spans="2:4" ht="12.75" x14ac:dyDescent="0.2">
      <c r="B145" s="42" t="s">
        <v>156</v>
      </c>
      <c r="C145" s="41"/>
      <c r="D145" s="67" t="s">
        <v>141</v>
      </c>
    </row>
    <row r="146" spans="2:4" ht="12.75" x14ac:dyDescent="0.2">
      <c r="B146" s="42" t="s">
        <v>157</v>
      </c>
      <c r="C146" s="41"/>
      <c r="D146" s="46">
        <v>0.1616979268129399</v>
      </c>
    </row>
    <row r="147" spans="2:4" ht="12.75" x14ac:dyDescent="0.2">
      <c r="B147" s="42" t="s">
        <v>158</v>
      </c>
      <c r="C147" s="41"/>
      <c r="D147" s="46" t="s">
        <v>141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576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402</v>
      </c>
      <c r="C7" s="11" t="s">
        <v>403</v>
      </c>
      <c r="D7" s="2" t="s">
        <v>44</v>
      </c>
      <c r="E7" s="47">
        <v>4450000</v>
      </c>
      <c r="F7" s="53">
        <v>13227.625</v>
      </c>
      <c r="G7" s="5">
        <v>5.3693891000000001E-2</v>
      </c>
    </row>
    <row r="8" spans="1:7" ht="25.5" x14ac:dyDescent="0.2">
      <c r="A8" s="6">
        <v>2</v>
      </c>
      <c r="B8" s="7" t="s">
        <v>522</v>
      </c>
      <c r="C8" s="11" t="s">
        <v>523</v>
      </c>
      <c r="D8" s="2" t="s">
        <v>44</v>
      </c>
      <c r="E8" s="47">
        <v>600000</v>
      </c>
      <c r="F8" s="53">
        <v>10240.799999999999</v>
      </c>
      <c r="G8" s="5">
        <v>4.1569700000000001E-2</v>
      </c>
    </row>
    <row r="9" spans="1:7" ht="12.75" x14ac:dyDescent="0.2">
      <c r="A9" s="6">
        <v>3</v>
      </c>
      <c r="B9" s="7" t="s">
        <v>424</v>
      </c>
      <c r="C9" s="11" t="s">
        <v>425</v>
      </c>
      <c r="D9" s="2" t="s">
        <v>230</v>
      </c>
      <c r="E9" s="47">
        <v>1500000</v>
      </c>
      <c r="F9" s="53">
        <v>10108.5</v>
      </c>
      <c r="G9" s="5">
        <v>4.1032665000000003E-2</v>
      </c>
    </row>
    <row r="10" spans="1:7" ht="12.75" x14ac:dyDescent="0.2">
      <c r="A10" s="6">
        <v>4</v>
      </c>
      <c r="B10" s="7" t="s">
        <v>577</v>
      </c>
      <c r="C10" s="11" t="s">
        <v>578</v>
      </c>
      <c r="D10" s="2" t="s">
        <v>249</v>
      </c>
      <c r="E10" s="47">
        <v>900000</v>
      </c>
      <c r="F10" s="53">
        <v>8629.65</v>
      </c>
      <c r="G10" s="5">
        <v>3.5029681E-2</v>
      </c>
    </row>
    <row r="11" spans="1:7" ht="12.75" x14ac:dyDescent="0.2">
      <c r="A11" s="6">
        <v>5</v>
      </c>
      <c r="B11" s="7" t="s">
        <v>56</v>
      </c>
      <c r="C11" s="11" t="s">
        <v>57</v>
      </c>
      <c r="D11" s="2" t="s">
        <v>16</v>
      </c>
      <c r="E11" s="47">
        <v>2339265</v>
      </c>
      <c r="F11" s="53">
        <v>7503.1924875000004</v>
      </c>
      <c r="G11" s="5">
        <v>3.0457138000000002E-2</v>
      </c>
    </row>
    <row r="12" spans="1:7" ht="12.75" x14ac:dyDescent="0.2">
      <c r="A12" s="6">
        <v>6</v>
      </c>
      <c r="B12" s="7" t="s">
        <v>322</v>
      </c>
      <c r="C12" s="11" t="s">
        <v>323</v>
      </c>
      <c r="D12" s="2" t="s">
        <v>16</v>
      </c>
      <c r="E12" s="47">
        <v>3100000</v>
      </c>
      <c r="F12" s="53">
        <v>6350.35</v>
      </c>
      <c r="G12" s="5">
        <v>2.5777491999999999E-2</v>
      </c>
    </row>
    <row r="13" spans="1:7" ht="25.5" x14ac:dyDescent="0.2">
      <c r="A13" s="6">
        <v>7</v>
      </c>
      <c r="B13" s="7" t="s">
        <v>410</v>
      </c>
      <c r="C13" s="11" t="s">
        <v>411</v>
      </c>
      <c r="D13" s="2" t="s">
        <v>44</v>
      </c>
      <c r="E13" s="47">
        <v>425000</v>
      </c>
      <c r="F13" s="53">
        <v>6343.9750000000004</v>
      </c>
      <c r="G13" s="5">
        <v>2.5751614999999999E-2</v>
      </c>
    </row>
    <row r="14" spans="1:7" ht="25.5" x14ac:dyDescent="0.2">
      <c r="A14" s="6">
        <v>8</v>
      </c>
      <c r="B14" s="7" t="s">
        <v>579</v>
      </c>
      <c r="C14" s="11" t="s">
        <v>580</v>
      </c>
      <c r="D14" s="2" t="s">
        <v>63</v>
      </c>
      <c r="E14" s="47">
        <v>67963</v>
      </c>
      <c r="F14" s="53">
        <v>5934.6311045000002</v>
      </c>
      <c r="G14" s="5">
        <v>2.4089995999999999E-2</v>
      </c>
    </row>
    <row r="15" spans="1:7" ht="25.5" x14ac:dyDescent="0.2">
      <c r="A15" s="6">
        <v>9</v>
      </c>
      <c r="B15" s="7" t="s">
        <v>581</v>
      </c>
      <c r="C15" s="11" t="s">
        <v>582</v>
      </c>
      <c r="D15" s="2" t="s">
        <v>44</v>
      </c>
      <c r="E15" s="47">
        <v>190000</v>
      </c>
      <c r="F15" s="53">
        <v>5862.45</v>
      </c>
      <c r="G15" s="5">
        <v>2.3796997E-2</v>
      </c>
    </row>
    <row r="16" spans="1:7" ht="25.5" x14ac:dyDescent="0.2">
      <c r="A16" s="6">
        <v>10</v>
      </c>
      <c r="B16" s="7" t="s">
        <v>557</v>
      </c>
      <c r="C16" s="11" t="s">
        <v>558</v>
      </c>
      <c r="D16" s="2" t="s">
        <v>63</v>
      </c>
      <c r="E16" s="47">
        <v>410000</v>
      </c>
      <c r="F16" s="53">
        <v>5760.7049999999999</v>
      </c>
      <c r="G16" s="5">
        <v>2.3383991E-2</v>
      </c>
    </row>
    <row r="17" spans="1:7" ht="25.5" x14ac:dyDescent="0.2">
      <c r="A17" s="6">
        <v>11</v>
      </c>
      <c r="B17" s="7" t="s">
        <v>34</v>
      </c>
      <c r="C17" s="11" t="s">
        <v>35</v>
      </c>
      <c r="D17" s="2" t="s">
        <v>19</v>
      </c>
      <c r="E17" s="47">
        <v>5100000</v>
      </c>
      <c r="F17" s="53">
        <v>5755.35</v>
      </c>
      <c r="G17" s="5">
        <v>2.3362253999999999E-2</v>
      </c>
    </row>
    <row r="18" spans="1:7" ht="25.5" x14ac:dyDescent="0.2">
      <c r="A18" s="6">
        <v>12</v>
      </c>
      <c r="B18" s="7" t="s">
        <v>535</v>
      </c>
      <c r="C18" s="11" t="s">
        <v>536</v>
      </c>
      <c r="D18" s="2" t="s">
        <v>44</v>
      </c>
      <c r="E18" s="47">
        <v>420000</v>
      </c>
      <c r="F18" s="53">
        <v>5284.23</v>
      </c>
      <c r="G18" s="5">
        <v>2.1449873000000001E-2</v>
      </c>
    </row>
    <row r="19" spans="1:7" ht="12.75" x14ac:dyDescent="0.2">
      <c r="A19" s="6">
        <v>13</v>
      </c>
      <c r="B19" s="7" t="s">
        <v>11</v>
      </c>
      <c r="C19" s="11" t="s">
        <v>12</v>
      </c>
      <c r="D19" s="2" t="s">
        <v>13</v>
      </c>
      <c r="E19" s="47">
        <v>697000</v>
      </c>
      <c r="F19" s="53">
        <v>5129.223</v>
      </c>
      <c r="G19" s="5">
        <v>2.0820664999999999E-2</v>
      </c>
    </row>
    <row r="20" spans="1:7" ht="12.75" x14ac:dyDescent="0.2">
      <c r="A20" s="6">
        <v>14</v>
      </c>
      <c r="B20" s="7" t="s">
        <v>172</v>
      </c>
      <c r="C20" s="11" t="s">
        <v>173</v>
      </c>
      <c r="D20" s="2" t="s">
        <v>174</v>
      </c>
      <c r="E20" s="47">
        <v>1433346</v>
      </c>
      <c r="F20" s="53">
        <v>4985.1773880000001</v>
      </c>
      <c r="G20" s="5">
        <v>2.0235950999999999E-2</v>
      </c>
    </row>
    <row r="21" spans="1:7" ht="25.5" x14ac:dyDescent="0.2">
      <c r="A21" s="6">
        <v>15</v>
      </c>
      <c r="B21" s="7" t="s">
        <v>357</v>
      </c>
      <c r="C21" s="11" t="s">
        <v>358</v>
      </c>
      <c r="D21" s="2" t="s">
        <v>44</v>
      </c>
      <c r="E21" s="47">
        <v>569000</v>
      </c>
      <c r="F21" s="53">
        <v>4931.2385000000004</v>
      </c>
      <c r="G21" s="5">
        <v>2.0017001E-2</v>
      </c>
    </row>
    <row r="22" spans="1:7" ht="25.5" x14ac:dyDescent="0.2">
      <c r="A22" s="6">
        <v>16</v>
      </c>
      <c r="B22" s="7" t="s">
        <v>342</v>
      </c>
      <c r="C22" s="11" t="s">
        <v>343</v>
      </c>
      <c r="D22" s="2" t="s">
        <v>44</v>
      </c>
      <c r="E22" s="47">
        <v>2400000</v>
      </c>
      <c r="F22" s="53">
        <v>4894.8</v>
      </c>
      <c r="G22" s="5">
        <v>1.9869089E-2</v>
      </c>
    </row>
    <row r="23" spans="1:7" ht="25.5" x14ac:dyDescent="0.2">
      <c r="A23" s="6">
        <v>17</v>
      </c>
      <c r="B23" s="7" t="s">
        <v>340</v>
      </c>
      <c r="C23" s="11" t="s">
        <v>341</v>
      </c>
      <c r="D23" s="2" t="s">
        <v>44</v>
      </c>
      <c r="E23" s="47">
        <v>41874</v>
      </c>
      <c r="F23" s="53">
        <v>4536.4407270000002</v>
      </c>
      <c r="G23" s="5">
        <v>1.8414429E-2</v>
      </c>
    </row>
    <row r="24" spans="1:7" ht="12.75" x14ac:dyDescent="0.2">
      <c r="A24" s="6">
        <v>18</v>
      </c>
      <c r="B24" s="7" t="s">
        <v>516</v>
      </c>
      <c r="C24" s="11" t="s">
        <v>517</v>
      </c>
      <c r="D24" s="2" t="s">
        <v>13</v>
      </c>
      <c r="E24" s="47">
        <v>270000</v>
      </c>
      <c r="F24" s="53">
        <v>4499.01</v>
      </c>
      <c r="G24" s="5">
        <v>1.8262489E-2</v>
      </c>
    </row>
    <row r="25" spans="1:7" ht="12.75" x14ac:dyDescent="0.2">
      <c r="A25" s="6">
        <v>19</v>
      </c>
      <c r="B25" s="7" t="s">
        <v>344</v>
      </c>
      <c r="C25" s="11" t="s">
        <v>345</v>
      </c>
      <c r="D25" s="2" t="s">
        <v>164</v>
      </c>
      <c r="E25" s="47">
        <v>762000</v>
      </c>
      <c r="F25" s="53">
        <v>4486.6559999999999</v>
      </c>
      <c r="G25" s="5">
        <v>1.8212341E-2</v>
      </c>
    </row>
    <row r="26" spans="1:7" ht="25.5" x14ac:dyDescent="0.2">
      <c r="A26" s="6">
        <v>20</v>
      </c>
      <c r="B26" s="7" t="s">
        <v>194</v>
      </c>
      <c r="C26" s="11" t="s">
        <v>195</v>
      </c>
      <c r="D26" s="2" t="s">
        <v>44</v>
      </c>
      <c r="E26" s="47">
        <v>825144</v>
      </c>
      <c r="F26" s="53">
        <v>4485.0702119999996</v>
      </c>
      <c r="G26" s="5">
        <v>1.8205903999999998E-2</v>
      </c>
    </row>
    <row r="27" spans="1:7" ht="25.5" x14ac:dyDescent="0.2">
      <c r="A27" s="6">
        <v>21</v>
      </c>
      <c r="B27" s="7" t="s">
        <v>160</v>
      </c>
      <c r="C27" s="11" t="s">
        <v>161</v>
      </c>
      <c r="D27" s="2" t="s">
        <v>63</v>
      </c>
      <c r="E27" s="47">
        <v>1872000</v>
      </c>
      <c r="F27" s="53">
        <v>4162.3919999999998</v>
      </c>
      <c r="G27" s="5">
        <v>1.6896081E-2</v>
      </c>
    </row>
    <row r="28" spans="1:7" ht="25.5" x14ac:dyDescent="0.2">
      <c r="A28" s="6">
        <v>22</v>
      </c>
      <c r="B28" s="7" t="s">
        <v>416</v>
      </c>
      <c r="C28" s="11" t="s">
        <v>417</v>
      </c>
      <c r="D28" s="2" t="s">
        <v>174</v>
      </c>
      <c r="E28" s="47">
        <v>400000</v>
      </c>
      <c r="F28" s="53">
        <v>4133.2</v>
      </c>
      <c r="G28" s="5">
        <v>1.6777584000000002E-2</v>
      </c>
    </row>
    <row r="29" spans="1:7" ht="25.5" x14ac:dyDescent="0.2">
      <c r="A29" s="6">
        <v>23</v>
      </c>
      <c r="B29" s="7" t="s">
        <v>361</v>
      </c>
      <c r="C29" s="11" t="s">
        <v>362</v>
      </c>
      <c r="D29" s="2" t="s">
        <v>174</v>
      </c>
      <c r="E29" s="47">
        <v>963000</v>
      </c>
      <c r="F29" s="53">
        <v>4056.1559999999999</v>
      </c>
      <c r="G29" s="5">
        <v>1.6464844999999999E-2</v>
      </c>
    </row>
    <row r="30" spans="1:7" ht="12.75" x14ac:dyDescent="0.2">
      <c r="A30" s="6">
        <v>24</v>
      </c>
      <c r="B30" s="7" t="s">
        <v>458</v>
      </c>
      <c r="C30" s="11" t="s">
        <v>459</v>
      </c>
      <c r="D30" s="2" t="s">
        <v>174</v>
      </c>
      <c r="E30" s="47">
        <v>786636</v>
      </c>
      <c r="F30" s="53">
        <v>3964.6454399999998</v>
      </c>
      <c r="G30" s="5">
        <v>1.6093382999999999E-2</v>
      </c>
    </row>
    <row r="31" spans="1:7" ht="12.75" x14ac:dyDescent="0.2">
      <c r="A31" s="6">
        <v>25</v>
      </c>
      <c r="B31" s="7" t="s">
        <v>514</v>
      </c>
      <c r="C31" s="11" t="s">
        <v>515</v>
      </c>
      <c r="D31" s="2" t="s">
        <v>230</v>
      </c>
      <c r="E31" s="47">
        <v>57750</v>
      </c>
      <c r="F31" s="53">
        <v>3853.3976250000001</v>
      </c>
      <c r="G31" s="5">
        <v>1.5641803999999999E-2</v>
      </c>
    </row>
    <row r="32" spans="1:7" ht="25.5" x14ac:dyDescent="0.2">
      <c r="A32" s="6">
        <v>26</v>
      </c>
      <c r="B32" s="7" t="s">
        <v>414</v>
      </c>
      <c r="C32" s="11" t="s">
        <v>415</v>
      </c>
      <c r="D32" s="2" t="s">
        <v>63</v>
      </c>
      <c r="E32" s="47">
        <v>1639595</v>
      </c>
      <c r="F32" s="53">
        <v>3725.1598399999998</v>
      </c>
      <c r="G32" s="5">
        <v>1.5121258E-2</v>
      </c>
    </row>
    <row r="33" spans="1:7" ht="25.5" x14ac:dyDescent="0.2">
      <c r="A33" s="6">
        <v>27</v>
      </c>
      <c r="B33" s="7" t="s">
        <v>301</v>
      </c>
      <c r="C33" s="11" t="s">
        <v>302</v>
      </c>
      <c r="D33" s="2" t="s">
        <v>300</v>
      </c>
      <c r="E33" s="47">
        <v>1683538</v>
      </c>
      <c r="F33" s="53">
        <v>3709.6759830000001</v>
      </c>
      <c r="G33" s="5">
        <v>1.5058405E-2</v>
      </c>
    </row>
    <row r="34" spans="1:7" ht="12.75" x14ac:dyDescent="0.2">
      <c r="A34" s="6">
        <v>28</v>
      </c>
      <c r="B34" s="7" t="s">
        <v>528</v>
      </c>
      <c r="C34" s="11" t="s">
        <v>529</v>
      </c>
      <c r="D34" s="2" t="s">
        <v>13</v>
      </c>
      <c r="E34" s="47">
        <v>421643</v>
      </c>
      <c r="F34" s="53">
        <v>3617.4861185</v>
      </c>
      <c r="G34" s="5">
        <v>1.4684186E-2</v>
      </c>
    </row>
    <row r="35" spans="1:7" ht="25.5" x14ac:dyDescent="0.2">
      <c r="A35" s="6">
        <v>29</v>
      </c>
      <c r="B35" s="7" t="s">
        <v>583</v>
      </c>
      <c r="C35" s="11" t="s">
        <v>584</v>
      </c>
      <c r="D35" s="2" t="s">
        <v>44</v>
      </c>
      <c r="E35" s="47">
        <v>33000</v>
      </c>
      <c r="F35" s="53">
        <v>3617.1134999999999</v>
      </c>
      <c r="G35" s="5">
        <v>1.4682674E-2</v>
      </c>
    </row>
    <row r="36" spans="1:7" ht="25.5" x14ac:dyDescent="0.2">
      <c r="A36" s="6">
        <v>30</v>
      </c>
      <c r="B36" s="7" t="s">
        <v>480</v>
      </c>
      <c r="C36" s="11" t="s">
        <v>481</v>
      </c>
      <c r="D36" s="2" t="s">
        <v>63</v>
      </c>
      <c r="E36" s="47">
        <v>377289</v>
      </c>
      <c r="F36" s="53">
        <v>3576.5110755000001</v>
      </c>
      <c r="G36" s="5">
        <v>1.4517858999999999E-2</v>
      </c>
    </row>
    <row r="37" spans="1:7" ht="12.75" x14ac:dyDescent="0.2">
      <c r="A37" s="6">
        <v>31</v>
      </c>
      <c r="B37" s="7" t="s">
        <v>408</v>
      </c>
      <c r="C37" s="11" t="s">
        <v>409</v>
      </c>
      <c r="D37" s="2" t="s">
        <v>230</v>
      </c>
      <c r="E37" s="47">
        <v>136200</v>
      </c>
      <c r="F37" s="53">
        <v>3477.3903</v>
      </c>
      <c r="G37" s="5">
        <v>1.4115506E-2</v>
      </c>
    </row>
    <row r="38" spans="1:7" ht="25.5" x14ac:dyDescent="0.2">
      <c r="A38" s="6">
        <v>32</v>
      </c>
      <c r="B38" s="7" t="s">
        <v>585</v>
      </c>
      <c r="C38" s="11" t="s">
        <v>586</v>
      </c>
      <c r="D38" s="2" t="s">
        <v>44</v>
      </c>
      <c r="E38" s="47">
        <v>480000</v>
      </c>
      <c r="F38" s="53">
        <v>3292.8</v>
      </c>
      <c r="G38" s="5">
        <v>1.3366212000000001E-2</v>
      </c>
    </row>
    <row r="39" spans="1:7" ht="25.5" x14ac:dyDescent="0.2">
      <c r="A39" s="6">
        <v>33</v>
      </c>
      <c r="B39" s="7" t="s">
        <v>587</v>
      </c>
      <c r="C39" s="11" t="s">
        <v>588</v>
      </c>
      <c r="D39" s="2" t="s">
        <v>44</v>
      </c>
      <c r="E39" s="47">
        <v>800000</v>
      </c>
      <c r="F39" s="53">
        <v>3270.4</v>
      </c>
      <c r="G39" s="5">
        <v>1.3275286000000001E-2</v>
      </c>
    </row>
    <row r="40" spans="1:7" ht="25.5" x14ac:dyDescent="0.2">
      <c r="A40" s="6">
        <v>34</v>
      </c>
      <c r="B40" s="7" t="s">
        <v>418</v>
      </c>
      <c r="C40" s="11" t="s">
        <v>419</v>
      </c>
      <c r="D40" s="2" t="s">
        <v>174</v>
      </c>
      <c r="E40" s="47">
        <v>560000</v>
      </c>
      <c r="F40" s="53">
        <v>3267.04</v>
      </c>
      <c r="G40" s="5">
        <v>1.3261647E-2</v>
      </c>
    </row>
    <row r="41" spans="1:7" ht="25.5" x14ac:dyDescent="0.2">
      <c r="A41" s="6">
        <v>35</v>
      </c>
      <c r="B41" s="7" t="s">
        <v>389</v>
      </c>
      <c r="C41" s="11" t="s">
        <v>390</v>
      </c>
      <c r="D41" s="2" t="s">
        <v>177</v>
      </c>
      <c r="E41" s="47">
        <v>700000</v>
      </c>
      <c r="F41" s="53">
        <v>3118.5</v>
      </c>
      <c r="G41" s="5">
        <v>1.265869E-2</v>
      </c>
    </row>
    <row r="42" spans="1:7" ht="25.5" x14ac:dyDescent="0.2">
      <c r="A42" s="6">
        <v>36</v>
      </c>
      <c r="B42" s="7" t="s">
        <v>524</v>
      </c>
      <c r="C42" s="11" t="s">
        <v>525</v>
      </c>
      <c r="D42" s="2" t="s">
        <v>44</v>
      </c>
      <c r="E42" s="47">
        <v>2209717</v>
      </c>
      <c r="F42" s="53">
        <v>3029.522007</v>
      </c>
      <c r="G42" s="5">
        <v>1.2297508E-2</v>
      </c>
    </row>
    <row r="43" spans="1:7" ht="25.5" x14ac:dyDescent="0.2">
      <c r="A43" s="6">
        <v>37</v>
      </c>
      <c r="B43" s="7" t="s">
        <v>537</v>
      </c>
      <c r="C43" s="11" t="s">
        <v>538</v>
      </c>
      <c r="D43" s="2" t="s">
        <v>44</v>
      </c>
      <c r="E43" s="47">
        <v>245048</v>
      </c>
      <c r="F43" s="53">
        <v>2840.3513680000001</v>
      </c>
      <c r="G43" s="5">
        <v>1.1529622E-2</v>
      </c>
    </row>
    <row r="44" spans="1:7" ht="12.75" x14ac:dyDescent="0.2">
      <c r="A44" s="6">
        <v>38</v>
      </c>
      <c r="B44" s="7" t="s">
        <v>375</v>
      </c>
      <c r="C44" s="11" t="s">
        <v>376</v>
      </c>
      <c r="D44" s="2" t="s">
        <v>249</v>
      </c>
      <c r="E44" s="47">
        <v>62650</v>
      </c>
      <c r="F44" s="53">
        <v>2758.448175</v>
      </c>
      <c r="G44" s="5">
        <v>1.1197159E-2</v>
      </c>
    </row>
    <row r="45" spans="1:7" ht="12.75" x14ac:dyDescent="0.2">
      <c r="A45" s="6">
        <v>39</v>
      </c>
      <c r="B45" s="7" t="s">
        <v>354</v>
      </c>
      <c r="C45" s="11" t="s">
        <v>355</v>
      </c>
      <c r="D45" s="2" t="s">
        <v>356</v>
      </c>
      <c r="E45" s="47">
        <v>500000</v>
      </c>
      <c r="F45" s="53">
        <v>2537.5</v>
      </c>
      <c r="G45" s="5">
        <v>1.0300281E-2</v>
      </c>
    </row>
    <row r="46" spans="1:7" ht="12.75" x14ac:dyDescent="0.2">
      <c r="A46" s="6">
        <v>40</v>
      </c>
      <c r="B46" s="7" t="s">
        <v>589</v>
      </c>
      <c r="C46" s="11" t="s">
        <v>590</v>
      </c>
      <c r="D46" s="2" t="s">
        <v>164</v>
      </c>
      <c r="E46" s="47">
        <v>200000</v>
      </c>
      <c r="F46" s="53">
        <v>2492.5</v>
      </c>
      <c r="G46" s="5">
        <v>1.0117615999999999E-2</v>
      </c>
    </row>
    <row r="47" spans="1:7" ht="12.75" x14ac:dyDescent="0.2">
      <c r="A47" s="6">
        <v>41</v>
      </c>
      <c r="B47" s="7" t="s">
        <v>363</v>
      </c>
      <c r="C47" s="11" t="s">
        <v>364</v>
      </c>
      <c r="D47" s="2" t="s">
        <v>174</v>
      </c>
      <c r="E47" s="47">
        <v>128601</v>
      </c>
      <c r="F47" s="53">
        <v>2379.3757019999998</v>
      </c>
      <c r="G47" s="5">
        <v>9.6584189999999997E-3</v>
      </c>
    </row>
    <row r="48" spans="1:7" ht="25.5" x14ac:dyDescent="0.2">
      <c r="A48" s="6">
        <v>42</v>
      </c>
      <c r="B48" s="7" t="s">
        <v>591</v>
      </c>
      <c r="C48" s="11" t="s">
        <v>592</v>
      </c>
      <c r="D48" s="2" t="s">
        <v>44</v>
      </c>
      <c r="E48" s="47">
        <v>680000</v>
      </c>
      <c r="F48" s="53">
        <v>2357.2199999999998</v>
      </c>
      <c r="G48" s="5">
        <v>9.5684840000000004E-3</v>
      </c>
    </row>
    <row r="49" spans="1:7" ht="12.75" x14ac:dyDescent="0.2">
      <c r="A49" s="6">
        <v>43</v>
      </c>
      <c r="B49" s="7" t="s">
        <v>178</v>
      </c>
      <c r="C49" s="11" t="s">
        <v>179</v>
      </c>
      <c r="D49" s="2" t="s">
        <v>13</v>
      </c>
      <c r="E49" s="47">
        <v>2170099</v>
      </c>
      <c r="F49" s="53">
        <v>2350.2172169999999</v>
      </c>
      <c r="G49" s="5">
        <v>9.5400580000000006E-3</v>
      </c>
    </row>
    <row r="50" spans="1:7" ht="25.5" x14ac:dyDescent="0.2">
      <c r="A50" s="6">
        <v>44</v>
      </c>
      <c r="B50" s="7" t="s">
        <v>61</v>
      </c>
      <c r="C50" s="11" t="s">
        <v>62</v>
      </c>
      <c r="D50" s="2" t="s">
        <v>63</v>
      </c>
      <c r="E50" s="47">
        <v>345596</v>
      </c>
      <c r="F50" s="53">
        <v>2342.7952839999998</v>
      </c>
      <c r="G50" s="5">
        <v>9.5099309999999992E-3</v>
      </c>
    </row>
    <row r="51" spans="1:7" ht="25.5" x14ac:dyDescent="0.2">
      <c r="A51" s="6">
        <v>45</v>
      </c>
      <c r="B51" s="7" t="s">
        <v>593</v>
      </c>
      <c r="C51" s="11" t="s">
        <v>594</v>
      </c>
      <c r="D51" s="2" t="s">
        <v>356</v>
      </c>
      <c r="E51" s="47">
        <v>1400000</v>
      </c>
      <c r="F51" s="53">
        <v>2338.6999999999998</v>
      </c>
      <c r="G51" s="5">
        <v>9.4933069999999994E-3</v>
      </c>
    </row>
    <row r="52" spans="1:7" ht="12.75" x14ac:dyDescent="0.2">
      <c r="A52" s="6">
        <v>46</v>
      </c>
      <c r="B52" s="7" t="s">
        <v>247</v>
      </c>
      <c r="C52" s="11" t="s">
        <v>248</v>
      </c>
      <c r="D52" s="2" t="s">
        <v>249</v>
      </c>
      <c r="E52" s="47">
        <v>1408216</v>
      </c>
      <c r="F52" s="53">
        <v>2308.0660240000002</v>
      </c>
      <c r="G52" s="5">
        <v>9.3689570000000007E-3</v>
      </c>
    </row>
    <row r="53" spans="1:7" ht="25.5" x14ac:dyDescent="0.2">
      <c r="A53" s="6">
        <v>47</v>
      </c>
      <c r="B53" s="7" t="s">
        <v>373</v>
      </c>
      <c r="C53" s="11" t="s">
        <v>374</v>
      </c>
      <c r="D53" s="2" t="s">
        <v>44</v>
      </c>
      <c r="E53" s="47">
        <v>1182492</v>
      </c>
      <c r="F53" s="53">
        <v>2163.96036</v>
      </c>
      <c r="G53" s="5">
        <v>8.7840000000000001E-3</v>
      </c>
    </row>
    <row r="54" spans="1:7" ht="12.75" x14ac:dyDescent="0.2">
      <c r="A54" s="6">
        <v>48</v>
      </c>
      <c r="B54" s="7" t="s">
        <v>595</v>
      </c>
      <c r="C54" s="11" t="s">
        <v>596</v>
      </c>
      <c r="D54" s="2" t="s">
        <v>249</v>
      </c>
      <c r="E54" s="47">
        <v>399922</v>
      </c>
      <c r="F54" s="53">
        <v>2151.7803210000002</v>
      </c>
      <c r="G54" s="5">
        <v>8.7345579999999999E-3</v>
      </c>
    </row>
    <row r="55" spans="1:7" ht="25.5" x14ac:dyDescent="0.2">
      <c r="A55" s="6">
        <v>49</v>
      </c>
      <c r="B55" s="7" t="s">
        <v>162</v>
      </c>
      <c r="C55" s="11" t="s">
        <v>163</v>
      </c>
      <c r="D55" s="2" t="s">
        <v>164</v>
      </c>
      <c r="E55" s="47">
        <v>300000</v>
      </c>
      <c r="F55" s="53">
        <v>2122.8000000000002</v>
      </c>
      <c r="G55" s="5">
        <v>8.6169200000000001E-3</v>
      </c>
    </row>
    <row r="56" spans="1:7" ht="25.5" x14ac:dyDescent="0.2">
      <c r="A56" s="6">
        <v>50</v>
      </c>
      <c r="B56" s="7" t="s">
        <v>422</v>
      </c>
      <c r="C56" s="11" t="s">
        <v>423</v>
      </c>
      <c r="D56" s="2" t="s">
        <v>44</v>
      </c>
      <c r="E56" s="47">
        <v>381100</v>
      </c>
      <c r="F56" s="53">
        <v>2110.9128999999998</v>
      </c>
      <c r="G56" s="5">
        <v>8.5686679999999998E-3</v>
      </c>
    </row>
    <row r="57" spans="1:7" ht="25.5" x14ac:dyDescent="0.2">
      <c r="A57" s="6">
        <v>51</v>
      </c>
      <c r="B57" s="7" t="s">
        <v>597</v>
      </c>
      <c r="C57" s="11" t="s">
        <v>598</v>
      </c>
      <c r="D57" s="2" t="s">
        <v>44</v>
      </c>
      <c r="E57" s="47">
        <v>398118</v>
      </c>
      <c r="F57" s="53">
        <v>2023.6337940000001</v>
      </c>
      <c r="G57" s="5">
        <v>8.2143830000000004E-3</v>
      </c>
    </row>
    <row r="58" spans="1:7" ht="25.5" x14ac:dyDescent="0.2">
      <c r="A58" s="6">
        <v>52</v>
      </c>
      <c r="B58" s="7" t="s">
        <v>214</v>
      </c>
      <c r="C58" s="11" t="s">
        <v>215</v>
      </c>
      <c r="D58" s="2" t="s">
        <v>44</v>
      </c>
      <c r="E58" s="47">
        <v>2260964</v>
      </c>
      <c r="F58" s="53">
        <v>1938.7766300000001</v>
      </c>
      <c r="G58" s="5">
        <v>7.869928E-3</v>
      </c>
    </row>
    <row r="59" spans="1:7" ht="25.5" x14ac:dyDescent="0.2">
      <c r="A59" s="6">
        <v>53</v>
      </c>
      <c r="B59" s="7" t="s">
        <v>599</v>
      </c>
      <c r="C59" s="11" t="s">
        <v>600</v>
      </c>
      <c r="D59" s="2" t="s">
        <v>356</v>
      </c>
      <c r="E59" s="47">
        <v>1546000</v>
      </c>
      <c r="F59" s="53">
        <v>1611.7049999999999</v>
      </c>
      <c r="G59" s="5">
        <v>6.5422709999999997E-3</v>
      </c>
    </row>
    <row r="60" spans="1:7" ht="12.75" x14ac:dyDescent="0.2">
      <c r="A60" s="6">
        <v>54</v>
      </c>
      <c r="B60" s="7" t="s">
        <v>66</v>
      </c>
      <c r="C60" s="11" t="s">
        <v>67</v>
      </c>
      <c r="D60" s="2" t="s">
        <v>13</v>
      </c>
      <c r="E60" s="47">
        <v>1620558</v>
      </c>
      <c r="F60" s="53">
        <v>1595.439351</v>
      </c>
      <c r="G60" s="5">
        <v>6.4762459999999997E-3</v>
      </c>
    </row>
    <row r="61" spans="1:7" ht="25.5" x14ac:dyDescent="0.2">
      <c r="A61" s="6">
        <v>55</v>
      </c>
      <c r="B61" s="7" t="s">
        <v>441</v>
      </c>
      <c r="C61" s="11" t="s">
        <v>442</v>
      </c>
      <c r="D61" s="2" t="s">
        <v>63</v>
      </c>
      <c r="E61" s="47">
        <v>250000</v>
      </c>
      <c r="F61" s="53">
        <v>1573.625</v>
      </c>
      <c r="G61" s="5">
        <v>6.387696E-3</v>
      </c>
    </row>
    <row r="62" spans="1:7" ht="12.75" x14ac:dyDescent="0.2">
      <c r="A62" s="6">
        <v>56</v>
      </c>
      <c r="B62" s="7" t="s">
        <v>185</v>
      </c>
      <c r="C62" s="11" t="s">
        <v>186</v>
      </c>
      <c r="D62" s="2" t="s">
        <v>187</v>
      </c>
      <c r="E62" s="47">
        <v>718923</v>
      </c>
      <c r="F62" s="53">
        <v>1565.0953709999999</v>
      </c>
      <c r="G62" s="5">
        <v>6.3530729999999999E-3</v>
      </c>
    </row>
    <row r="63" spans="1:7" ht="25.5" x14ac:dyDescent="0.2">
      <c r="A63" s="6">
        <v>57</v>
      </c>
      <c r="B63" s="7" t="s">
        <v>338</v>
      </c>
      <c r="C63" s="11" t="s">
        <v>339</v>
      </c>
      <c r="D63" s="2" t="s">
        <v>63</v>
      </c>
      <c r="E63" s="47">
        <v>100000</v>
      </c>
      <c r="F63" s="53">
        <v>1515.1</v>
      </c>
      <c r="G63" s="5">
        <v>6.1501300000000002E-3</v>
      </c>
    </row>
    <row r="64" spans="1:7" ht="12.75" x14ac:dyDescent="0.2">
      <c r="A64" s="6">
        <v>58</v>
      </c>
      <c r="B64" s="7" t="s">
        <v>601</v>
      </c>
      <c r="C64" s="11" t="s">
        <v>602</v>
      </c>
      <c r="D64" s="2" t="s">
        <v>174</v>
      </c>
      <c r="E64" s="47">
        <v>242145</v>
      </c>
      <c r="F64" s="53">
        <v>1363.8817125</v>
      </c>
      <c r="G64" s="5">
        <v>5.5363010000000004E-3</v>
      </c>
    </row>
    <row r="65" spans="1:7" ht="12.75" x14ac:dyDescent="0.2">
      <c r="A65" s="6">
        <v>59</v>
      </c>
      <c r="B65" s="7" t="s">
        <v>603</v>
      </c>
      <c r="C65" s="11" t="s">
        <v>604</v>
      </c>
      <c r="D65" s="2" t="s">
        <v>230</v>
      </c>
      <c r="E65" s="47">
        <v>95711</v>
      </c>
      <c r="F65" s="53">
        <v>1257.8339619999999</v>
      </c>
      <c r="G65" s="5">
        <v>5.1058299999999996E-3</v>
      </c>
    </row>
    <row r="66" spans="1:7" ht="25.5" x14ac:dyDescent="0.2">
      <c r="A66" s="6">
        <v>60</v>
      </c>
      <c r="B66" s="7" t="s">
        <v>605</v>
      </c>
      <c r="C66" s="11" t="s">
        <v>606</v>
      </c>
      <c r="D66" s="2" t="s">
        <v>22</v>
      </c>
      <c r="E66" s="47">
        <v>1820994</v>
      </c>
      <c r="F66" s="53">
        <v>1072.565466</v>
      </c>
      <c r="G66" s="5">
        <v>4.353783E-3</v>
      </c>
    </row>
    <row r="67" spans="1:7" ht="25.5" x14ac:dyDescent="0.2">
      <c r="A67" s="6">
        <v>61</v>
      </c>
      <c r="B67" s="7" t="s">
        <v>607</v>
      </c>
      <c r="C67" s="11" t="s">
        <v>608</v>
      </c>
      <c r="D67" s="2" t="s">
        <v>241</v>
      </c>
      <c r="E67" s="47">
        <v>498484</v>
      </c>
      <c r="F67" s="53">
        <v>1026.8770400000001</v>
      </c>
      <c r="G67" s="5">
        <v>4.1683240000000002E-3</v>
      </c>
    </row>
    <row r="68" spans="1:7" ht="25.5" x14ac:dyDescent="0.2">
      <c r="A68" s="6">
        <v>62</v>
      </c>
      <c r="B68" s="7" t="s">
        <v>609</v>
      </c>
      <c r="C68" s="11" t="s">
        <v>610</v>
      </c>
      <c r="D68" s="2" t="s">
        <v>44</v>
      </c>
      <c r="E68" s="47">
        <v>5000</v>
      </c>
      <c r="F68" s="53">
        <v>362.34</v>
      </c>
      <c r="G68" s="5">
        <v>1.4708189999999999E-3</v>
      </c>
    </row>
    <row r="69" spans="1:7" ht="12.75" x14ac:dyDescent="0.2">
      <c r="A69" s="1"/>
      <c r="B69" s="2"/>
      <c r="C69" s="8" t="s">
        <v>108</v>
      </c>
      <c r="D69" s="12"/>
      <c r="E69" s="49"/>
      <c r="F69" s="55">
        <v>236981.96498549997</v>
      </c>
      <c r="G69" s="13">
        <v>0.96196285399999959</v>
      </c>
    </row>
    <row r="70" spans="1:7" ht="12.75" x14ac:dyDescent="0.2">
      <c r="A70" s="6"/>
      <c r="B70" s="7"/>
      <c r="C70" s="14"/>
      <c r="D70" s="15"/>
      <c r="E70" s="47"/>
      <c r="F70" s="53"/>
      <c r="G70" s="5"/>
    </row>
    <row r="71" spans="1:7" ht="12.75" x14ac:dyDescent="0.2">
      <c r="A71" s="1"/>
      <c r="B71" s="2"/>
      <c r="C71" s="8" t="s">
        <v>109</v>
      </c>
      <c r="D71" s="9"/>
      <c r="E71" s="48"/>
      <c r="F71" s="54"/>
      <c r="G71" s="10"/>
    </row>
    <row r="72" spans="1:7" ht="12.75" x14ac:dyDescent="0.2">
      <c r="A72" s="1"/>
      <c r="B72" s="2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4"/>
      <c r="D73" s="15"/>
      <c r="E73" s="47"/>
      <c r="F73" s="53"/>
      <c r="G73" s="5"/>
    </row>
    <row r="74" spans="1:7" ht="12.75" x14ac:dyDescent="0.2">
      <c r="A74" s="16"/>
      <c r="B74" s="17"/>
      <c r="C74" s="8" t="s">
        <v>110</v>
      </c>
      <c r="D74" s="9"/>
      <c r="E74" s="48"/>
      <c r="F74" s="54"/>
      <c r="G74" s="10"/>
    </row>
    <row r="75" spans="1:7" ht="12.75" x14ac:dyDescent="0.2">
      <c r="A75" s="18"/>
      <c r="B75" s="19"/>
      <c r="C75" s="8" t="s">
        <v>108</v>
      </c>
      <c r="D75" s="20"/>
      <c r="E75" s="50"/>
      <c r="F75" s="56">
        <v>0</v>
      </c>
      <c r="G75" s="21">
        <v>0</v>
      </c>
    </row>
    <row r="76" spans="1:7" ht="12.75" x14ac:dyDescent="0.2">
      <c r="A76" s="18"/>
      <c r="B76" s="19"/>
      <c r="C76" s="14"/>
      <c r="D76" s="22"/>
      <c r="E76" s="51"/>
      <c r="F76" s="57"/>
      <c r="G76" s="23"/>
    </row>
    <row r="77" spans="1:7" ht="12.75" x14ac:dyDescent="0.2">
      <c r="A77" s="1"/>
      <c r="B77" s="2"/>
      <c r="C77" s="8" t="s">
        <v>112</v>
      </c>
      <c r="D77" s="9"/>
      <c r="E77" s="48"/>
      <c r="F77" s="54"/>
      <c r="G77" s="10"/>
    </row>
    <row r="78" spans="1:7" ht="12.75" x14ac:dyDescent="0.2">
      <c r="A78" s="1"/>
      <c r="B78" s="2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12.75" x14ac:dyDescent="0.2">
      <c r="A80" s="1"/>
      <c r="B80" s="2"/>
      <c r="C80" s="8" t="s">
        <v>113</v>
      </c>
      <c r="D80" s="9"/>
      <c r="E80" s="48"/>
      <c r="F80" s="54"/>
      <c r="G80" s="10"/>
    </row>
    <row r="81" spans="1:7" ht="12.75" x14ac:dyDescent="0.2">
      <c r="A81" s="1"/>
      <c r="B81" s="2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1"/>
      <c r="B82" s="2"/>
      <c r="C82" s="14"/>
      <c r="D82" s="4"/>
      <c r="E82" s="47"/>
      <c r="F82" s="53"/>
      <c r="G82" s="5"/>
    </row>
    <row r="83" spans="1:7" ht="12.75" x14ac:dyDescent="0.2">
      <c r="A83" s="1"/>
      <c r="B83" s="2"/>
      <c r="C83" s="8" t="s">
        <v>114</v>
      </c>
      <c r="D83" s="9"/>
      <c r="E83" s="48"/>
      <c r="F83" s="54"/>
      <c r="G83" s="10"/>
    </row>
    <row r="84" spans="1:7" ht="12.75" x14ac:dyDescent="0.2">
      <c r="A84" s="1"/>
      <c r="B84" s="2"/>
      <c r="C84" s="8" t="s">
        <v>108</v>
      </c>
      <c r="D84" s="12"/>
      <c r="E84" s="49"/>
      <c r="F84" s="55">
        <v>0</v>
      </c>
      <c r="G84" s="13">
        <v>0</v>
      </c>
    </row>
    <row r="85" spans="1:7" ht="12.75" x14ac:dyDescent="0.2">
      <c r="A85" s="1"/>
      <c r="B85" s="2"/>
      <c r="C85" s="14"/>
      <c r="D85" s="4"/>
      <c r="E85" s="47"/>
      <c r="F85" s="53"/>
      <c r="G85" s="5"/>
    </row>
    <row r="86" spans="1:7" ht="25.5" x14ac:dyDescent="0.2">
      <c r="A86" s="6"/>
      <c r="B86" s="7"/>
      <c r="C86" s="24" t="s">
        <v>115</v>
      </c>
      <c r="D86" s="25"/>
      <c r="E86" s="49"/>
      <c r="F86" s="55">
        <v>236981.96498549997</v>
      </c>
      <c r="G86" s="13">
        <v>0.96196285399999959</v>
      </c>
    </row>
    <row r="87" spans="1:7" ht="12.75" x14ac:dyDescent="0.2">
      <c r="A87" s="1"/>
      <c r="B87" s="2"/>
      <c r="C87" s="11"/>
      <c r="D87" s="4"/>
      <c r="E87" s="47"/>
      <c r="F87" s="53"/>
      <c r="G87" s="5"/>
    </row>
    <row r="88" spans="1:7" ht="12.75" x14ac:dyDescent="0.2">
      <c r="A88" s="1"/>
      <c r="B88" s="2"/>
      <c r="C88" s="3" t="s">
        <v>116</v>
      </c>
      <c r="D88" s="4"/>
      <c r="E88" s="47"/>
      <c r="F88" s="53"/>
      <c r="G88" s="5"/>
    </row>
    <row r="89" spans="1:7" ht="25.5" x14ac:dyDescent="0.2">
      <c r="A89" s="1"/>
      <c r="B89" s="2"/>
      <c r="C89" s="8" t="s">
        <v>10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12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4"/>
      <c r="E91" s="47"/>
      <c r="F91" s="53"/>
      <c r="G91" s="5"/>
    </row>
    <row r="92" spans="1:7" ht="12.75" x14ac:dyDescent="0.2">
      <c r="A92" s="1"/>
      <c r="B92" s="26"/>
      <c r="C92" s="8" t="s">
        <v>117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12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4"/>
      <c r="E94" s="47"/>
      <c r="F94" s="59"/>
      <c r="G94" s="28"/>
    </row>
    <row r="95" spans="1:7" ht="12.75" x14ac:dyDescent="0.2">
      <c r="A95" s="1"/>
      <c r="B95" s="2"/>
      <c r="C95" s="8" t="s">
        <v>118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12"/>
      <c r="E96" s="49"/>
      <c r="F96" s="55">
        <v>0</v>
      </c>
      <c r="G96" s="13">
        <v>0</v>
      </c>
    </row>
    <row r="97" spans="1:7" ht="12.75" x14ac:dyDescent="0.2">
      <c r="A97" s="1"/>
      <c r="B97" s="2"/>
      <c r="C97" s="14"/>
      <c r="D97" s="4"/>
      <c r="E97" s="47"/>
      <c r="F97" s="53"/>
      <c r="G97" s="5"/>
    </row>
    <row r="98" spans="1:7" ht="25.5" x14ac:dyDescent="0.2">
      <c r="A98" s="1"/>
      <c r="B98" s="26"/>
      <c r="C98" s="8" t="s">
        <v>119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12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4"/>
      <c r="E100" s="47"/>
      <c r="F100" s="53"/>
      <c r="G100" s="5"/>
    </row>
    <row r="101" spans="1:7" ht="12.75" x14ac:dyDescent="0.2">
      <c r="A101" s="6"/>
      <c r="B101" s="7"/>
      <c r="C101" s="29" t="s">
        <v>120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1"/>
      <c r="D102" s="4"/>
      <c r="E102" s="47"/>
      <c r="F102" s="53"/>
      <c r="G102" s="5"/>
    </row>
    <row r="103" spans="1:7" ht="12.75" x14ac:dyDescent="0.2">
      <c r="A103" s="1"/>
      <c r="B103" s="2"/>
      <c r="C103" s="3" t="s">
        <v>121</v>
      </c>
      <c r="D103" s="4"/>
      <c r="E103" s="47"/>
      <c r="F103" s="53"/>
      <c r="G103" s="5"/>
    </row>
    <row r="104" spans="1:7" ht="12.75" x14ac:dyDescent="0.2">
      <c r="A104" s="6"/>
      <c r="B104" s="7"/>
      <c r="C104" s="8" t="s">
        <v>122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12.75" x14ac:dyDescent="0.2">
      <c r="A107" s="6"/>
      <c r="B107" s="7"/>
      <c r="C107" s="8" t="s">
        <v>123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12.75" x14ac:dyDescent="0.2">
      <c r="A110" s="6"/>
      <c r="B110" s="7"/>
      <c r="C110" s="8" t="s">
        <v>124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3"/>
      <c r="G112" s="5"/>
    </row>
    <row r="113" spans="1:7" ht="12.75" x14ac:dyDescent="0.2">
      <c r="A113" s="6"/>
      <c r="B113" s="7"/>
      <c r="C113" s="8" t="s">
        <v>125</v>
      </c>
      <c r="D113" s="9"/>
      <c r="E113" s="48"/>
      <c r="F113" s="54"/>
      <c r="G113" s="10"/>
    </row>
    <row r="114" spans="1:7" ht="12.75" x14ac:dyDescent="0.2">
      <c r="A114" s="6">
        <v>1</v>
      </c>
      <c r="B114" s="7"/>
      <c r="C114" s="11" t="s">
        <v>126</v>
      </c>
      <c r="D114" s="15"/>
      <c r="E114" s="47"/>
      <c r="F114" s="53">
        <v>777.45897409999998</v>
      </c>
      <c r="G114" s="5">
        <v>3.1558799999999998E-3</v>
      </c>
    </row>
    <row r="115" spans="1:7" ht="12.75" x14ac:dyDescent="0.2">
      <c r="A115" s="6"/>
      <c r="B115" s="7"/>
      <c r="C115" s="8" t="s">
        <v>108</v>
      </c>
      <c r="D115" s="25"/>
      <c r="E115" s="49"/>
      <c r="F115" s="55">
        <v>777.45897409999998</v>
      </c>
      <c r="G115" s="13">
        <v>3.1558799999999998E-3</v>
      </c>
    </row>
    <row r="116" spans="1:7" ht="12.75" x14ac:dyDescent="0.2">
      <c r="A116" s="6"/>
      <c r="B116" s="7"/>
      <c r="C116" s="14"/>
      <c r="D116" s="7"/>
      <c r="E116" s="47"/>
      <c r="F116" s="53"/>
      <c r="G116" s="5"/>
    </row>
    <row r="117" spans="1:7" ht="25.5" x14ac:dyDescent="0.2">
      <c r="A117" s="6"/>
      <c r="B117" s="7"/>
      <c r="C117" s="24" t="s">
        <v>127</v>
      </c>
      <c r="D117" s="25"/>
      <c r="E117" s="49"/>
      <c r="F117" s="55">
        <v>777.45897409999998</v>
      </c>
      <c r="G117" s="13">
        <v>3.1558799999999998E-3</v>
      </c>
    </row>
    <row r="118" spans="1:7" ht="12.75" x14ac:dyDescent="0.2">
      <c r="A118" s="6"/>
      <c r="B118" s="7"/>
      <c r="C118" s="30"/>
      <c r="D118" s="7"/>
      <c r="E118" s="47"/>
      <c r="F118" s="53"/>
      <c r="G118" s="5"/>
    </row>
    <row r="119" spans="1:7" ht="12.75" x14ac:dyDescent="0.2">
      <c r="A119" s="1"/>
      <c r="B119" s="2"/>
      <c r="C119" s="3" t="s">
        <v>128</v>
      </c>
      <c r="D119" s="4"/>
      <c r="E119" s="47"/>
      <c r="F119" s="53"/>
      <c r="G119" s="5"/>
    </row>
    <row r="120" spans="1:7" ht="25.5" x14ac:dyDescent="0.2">
      <c r="A120" s="6"/>
      <c r="B120" s="7"/>
      <c r="C120" s="8" t="s">
        <v>129</v>
      </c>
      <c r="D120" s="9"/>
      <c r="E120" s="48"/>
      <c r="F120" s="54"/>
      <c r="G120" s="10"/>
    </row>
    <row r="121" spans="1:7" ht="25.5" x14ac:dyDescent="0.2">
      <c r="A121" s="6">
        <v>1</v>
      </c>
      <c r="B121" s="7" t="s">
        <v>130</v>
      </c>
      <c r="C121" s="11" t="s">
        <v>131</v>
      </c>
      <c r="D121" s="15"/>
      <c r="E121" s="47">
        <v>20830951.745999999</v>
      </c>
      <c r="F121" s="53">
        <v>8209.7905473749997</v>
      </c>
      <c r="G121" s="5">
        <v>3.3325378000000003E-2</v>
      </c>
    </row>
    <row r="122" spans="1:7" ht="12.75" x14ac:dyDescent="0.2">
      <c r="A122" s="6"/>
      <c r="B122" s="7"/>
      <c r="C122" s="8" t="s">
        <v>108</v>
      </c>
      <c r="D122" s="25"/>
      <c r="E122" s="49"/>
      <c r="F122" s="55">
        <v>8209.7905473749997</v>
      </c>
      <c r="G122" s="13">
        <v>3.3325378000000003E-2</v>
      </c>
    </row>
    <row r="123" spans="1:7" ht="12.75" x14ac:dyDescent="0.2">
      <c r="A123" s="6"/>
      <c r="B123" s="7"/>
      <c r="C123" s="14"/>
      <c r="D123" s="7"/>
      <c r="E123" s="47"/>
      <c r="F123" s="53"/>
      <c r="G123" s="5"/>
    </row>
    <row r="124" spans="1:7" ht="12.75" x14ac:dyDescent="0.2">
      <c r="A124" s="1"/>
      <c r="B124" s="2"/>
      <c r="C124" s="3" t="s">
        <v>132</v>
      </c>
      <c r="D124" s="4"/>
      <c r="E124" s="47"/>
      <c r="F124" s="53"/>
      <c r="G124" s="5"/>
    </row>
    <row r="125" spans="1:7" ht="25.5" x14ac:dyDescent="0.2">
      <c r="A125" s="6"/>
      <c r="B125" s="7"/>
      <c r="C125" s="8" t="s">
        <v>133</v>
      </c>
      <c r="D125" s="9"/>
      <c r="E125" s="48"/>
      <c r="F125" s="54"/>
      <c r="G125" s="10"/>
    </row>
    <row r="126" spans="1:7" ht="12.75" x14ac:dyDescent="0.2">
      <c r="A126" s="6"/>
      <c r="B126" s="7"/>
      <c r="C126" s="8" t="s">
        <v>108</v>
      </c>
      <c r="D126" s="25"/>
      <c r="E126" s="49"/>
      <c r="F126" s="55">
        <v>0</v>
      </c>
      <c r="G126" s="13">
        <v>0</v>
      </c>
    </row>
    <row r="127" spans="1:7" ht="12.75" x14ac:dyDescent="0.2">
      <c r="A127" s="6"/>
      <c r="B127" s="7"/>
      <c r="C127" s="14"/>
      <c r="D127" s="7"/>
      <c r="E127" s="47"/>
      <c r="F127" s="53"/>
      <c r="G127" s="5"/>
    </row>
    <row r="128" spans="1:7" ht="25.5" x14ac:dyDescent="0.2">
      <c r="A128" s="6"/>
      <c r="B128" s="7"/>
      <c r="C128" s="8" t="s">
        <v>134</v>
      </c>
      <c r="D128" s="9"/>
      <c r="E128" s="48"/>
      <c r="F128" s="54"/>
      <c r="G128" s="10"/>
    </row>
    <row r="129" spans="1:7" ht="12.75" x14ac:dyDescent="0.2">
      <c r="A129" s="6"/>
      <c r="B129" s="7"/>
      <c r="C129" s="8" t="s">
        <v>108</v>
      </c>
      <c r="D129" s="25"/>
      <c r="E129" s="49"/>
      <c r="F129" s="55">
        <v>0</v>
      </c>
      <c r="G129" s="13">
        <v>0</v>
      </c>
    </row>
    <row r="130" spans="1:7" ht="12.75" x14ac:dyDescent="0.2">
      <c r="A130" s="6"/>
      <c r="B130" s="7"/>
      <c r="C130" s="14"/>
      <c r="D130" s="7"/>
      <c r="E130" s="47"/>
      <c r="F130" s="59"/>
      <c r="G130" s="28"/>
    </row>
    <row r="131" spans="1:7" ht="25.5" x14ac:dyDescent="0.2">
      <c r="A131" s="6"/>
      <c r="B131" s="7"/>
      <c r="C131" s="30" t="s">
        <v>136</v>
      </c>
      <c r="D131" s="7"/>
      <c r="E131" s="47"/>
      <c r="F131" s="59">
        <v>383.29734880000001</v>
      </c>
      <c r="G131" s="28">
        <v>1.5558900000000001E-3</v>
      </c>
    </row>
    <row r="132" spans="1:7" ht="12.75" x14ac:dyDescent="0.2">
      <c r="A132" s="6"/>
      <c r="B132" s="7"/>
      <c r="C132" s="31" t="s">
        <v>137</v>
      </c>
      <c r="D132" s="12"/>
      <c r="E132" s="49"/>
      <c r="F132" s="55">
        <v>246352.51185577497</v>
      </c>
      <c r="G132" s="13">
        <v>1</v>
      </c>
    </row>
    <row r="134" spans="1:7" ht="12.75" x14ac:dyDescent="0.2">
      <c r="B134" s="362"/>
      <c r="C134" s="362"/>
      <c r="D134" s="362"/>
      <c r="E134" s="362"/>
      <c r="F134" s="362"/>
    </row>
    <row r="135" spans="1:7" ht="12.75" x14ac:dyDescent="0.2">
      <c r="B135" s="362"/>
      <c r="C135" s="362"/>
      <c r="D135" s="362"/>
      <c r="E135" s="362"/>
      <c r="F135" s="362"/>
    </row>
    <row r="137" spans="1:7" ht="12.75" x14ac:dyDescent="0.2">
      <c r="B137" s="37" t="s">
        <v>139</v>
      </c>
      <c r="C137" s="38"/>
      <c r="D137" s="39"/>
    </row>
    <row r="138" spans="1:7" ht="12.75" x14ac:dyDescent="0.2">
      <c r="B138" s="40" t="s">
        <v>140</v>
      </c>
      <c r="C138" s="41"/>
      <c r="D138" s="65" t="s">
        <v>141</v>
      </c>
    </row>
    <row r="139" spans="1:7" ht="12.75" x14ac:dyDescent="0.2">
      <c r="B139" s="40" t="s">
        <v>142</v>
      </c>
      <c r="C139" s="41"/>
      <c r="D139" s="65" t="s">
        <v>141</v>
      </c>
    </row>
    <row r="140" spans="1:7" ht="12.75" x14ac:dyDescent="0.2">
      <c r="B140" s="42" t="s">
        <v>143</v>
      </c>
      <c r="C140" s="41"/>
      <c r="D140" s="43"/>
    </row>
    <row r="141" spans="1:7" ht="25.5" customHeight="1" x14ac:dyDescent="0.2">
      <c r="B141" s="43"/>
      <c r="C141" s="33" t="s">
        <v>144</v>
      </c>
      <c r="D141" s="34" t="s">
        <v>145</v>
      </c>
    </row>
    <row r="142" spans="1:7" ht="12.75" customHeight="1" x14ac:dyDescent="0.2">
      <c r="B142" s="60" t="s">
        <v>146</v>
      </c>
      <c r="C142" s="61" t="s">
        <v>147</v>
      </c>
      <c r="D142" s="61" t="s">
        <v>148</v>
      </c>
    </row>
    <row r="143" spans="1:7" ht="12.75" x14ac:dyDescent="0.2">
      <c r="B143" s="43" t="s">
        <v>149</v>
      </c>
      <c r="C143" s="44">
        <v>40.600099999999998</v>
      </c>
      <c r="D143" s="44">
        <v>43.596699999999998</v>
      </c>
    </row>
    <row r="144" spans="1:7" ht="12.75" x14ac:dyDescent="0.2">
      <c r="B144" s="43" t="s">
        <v>150</v>
      </c>
      <c r="C144" s="44">
        <v>18.1845</v>
      </c>
      <c r="D144" s="44">
        <v>19.526599999999998</v>
      </c>
    </row>
    <row r="145" spans="2:4" ht="12.75" x14ac:dyDescent="0.2">
      <c r="B145" s="43" t="s">
        <v>151</v>
      </c>
      <c r="C145" s="44">
        <v>39.114899999999999</v>
      </c>
      <c r="D145" s="44">
        <v>41.974899999999998</v>
      </c>
    </row>
    <row r="146" spans="2:4" ht="12.75" x14ac:dyDescent="0.2">
      <c r="B146" s="43" t="s">
        <v>152</v>
      </c>
      <c r="C146" s="44">
        <v>17.3108</v>
      </c>
      <c r="D146" s="44">
        <v>18.576499999999999</v>
      </c>
    </row>
    <row r="148" spans="2:4" ht="12.75" x14ac:dyDescent="0.2">
      <c r="B148" s="62" t="s">
        <v>153</v>
      </c>
      <c r="C148" s="45"/>
      <c r="D148" s="63" t="s">
        <v>141</v>
      </c>
    </row>
    <row r="149" spans="2:4" ht="24.75" customHeight="1" x14ac:dyDescent="0.2">
      <c r="B149" s="64"/>
      <c r="C149" s="64"/>
    </row>
    <row r="150" spans="2:4" ht="15" x14ac:dyDescent="0.25">
      <c r="B150" s="66"/>
      <c r="C150" s="68"/>
      <c r="D150"/>
    </row>
    <row r="152" spans="2:4" ht="12.75" x14ac:dyDescent="0.2">
      <c r="B152" s="42" t="s">
        <v>155</v>
      </c>
      <c r="C152" s="41"/>
      <c r="D152" s="67" t="s">
        <v>141</v>
      </c>
    </row>
    <row r="153" spans="2:4" ht="12.75" x14ac:dyDescent="0.2">
      <c r="B153" s="42" t="s">
        <v>156</v>
      </c>
      <c r="C153" s="41"/>
      <c r="D153" s="67" t="s">
        <v>141</v>
      </c>
    </row>
    <row r="154" spans="2:4" ht="12.75" x14ac:dyDescent="0.2">
      <c r="B154" s="42" t="s">
        <v>157</v>
      </c>
      <c r="C154" s="41"/>
      <c r="D154" s="46">
        <v>0.20179049286441952</v>
      </c>
    </row>
    <row r="155" spans="2:4" ht="12.75" x14ac:dyDescent="0.2">
      <c r="B155" s="42" t="s">
        <v>158</v>
      </c>
      <c r="C155" s="41"/>
      <c r="D155" s="46" t="s">
        <v>141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611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38</v>
      </c>
      <c r="C7" s="11" t="s">
        <v>39</v>
      </c>
      <c r="D7" s="2" t="s">
        <v>16</v>
      </c>
      <c r="E7" s="47">
        <v>467981</v>
      </c>
      <c r="F7" s="53">
        <v>10852.011409000001</v>
      </c>
      <c r="G7" s="5">
        <v>9.3017604000000004E-2</v>
      </c>
    </row>
    <row r="8" spans="1:7" ht="12.75" x14ac:dyDescent="0.2">
      <c r="A8" s="6">
        <v>2</v>
      </c>
      <c r="B8" s="7" t="s">
        <v>14</v>
      </c>
      <c r="C8" s="11" t="s">
        <v>15</v>
      </c>
      <c r="D8" s="2" t="s">
        <v>16</v>
      </c>
      <c r="E8" s="47">
        <v>2242208</v>
      </c>
      <c r="F8" s="53">
        <v>8980.0430400000005</v>
      </c>
      <c r="G8" s="5">
        <v>7.6972098000000003E-2</v>
      </c>
    </row>
    <row r="9" spans="1:7" ht="12.75" x14ac:dyDescent="0.2">
      <c r="A9" s="6">
        <v>3</v>
      </c>
      <c r="B9" s="7" t="s">
        <v>503</v>
      </c>
      <c r="C9" s="11" t="s">
        <v>504</v>
      </c>
      <c r="D9" s="2" t="s">
        <v>16</v>
      </c>
      <c r="E9" s="47">
        <v>509721</v>
      </c>
      <c r="F9" s="53">
        <v>6802.2267449999999</v>
      </c>
      <c r="G9" s="5">
        <v>5.8305028000000002E-2</v>
      </c>
    </row>
    <row r="10" spans="1:7" ht="25.5" x14ac:dyDescent="0.2">
      <c r="A10" s="6">
        <v>4</v>
      </c>
      <c r="B10" s="7" t="s">
        <v>416</v>
      </c>
      <c r="C10" s="11" t="s">
        <v>417</v>
      </c>
      <c r="D10" s="2" t="s">
        <v>174</v>
      </c>
      <c r="E10" s="47">
        <v>500152</v>
      </c>
      <c r="F10" s="53">
        <v>5168.070616</v>
      </c>
      <c r="G10" s="5">
        <v>4.4297920999999997E-2</v>
      </c>
    </row>
    <row r="11" spans="1:7" ht="25.5" x14ac:dyDescent="0.2">
      <c r="A11" s="6">
        <v>5</v>
      </c>
      <c r="B11" s="7" t="s">
        <v>447</v>
      </c>
      <c r="C11" s="11" t="s">
        <v>448</v>
      </c>
      <c r="D11" s="2" t="s">
        <v>174</v>
      </c>
      <c r="E11" s="47">
        <v>247327</v>
      </c>
      <c r="F11" s="53">
        <v>4868.0136775000001</v>
      </c>
      <c r="G11" s="5">
        <v>4.1725994000000002E-2</v>
      </c>
    </row>
    <row r="12" spans="1:7" ht="25.5" x14ac:dyDescent="0.2">
      <c r="A12" s="6">
        <v>6</v>
      </c>
      <c r="B12" s="7" t="s">
        <v>509</v>
      </c>
      <c r="C12" s="11" t="s">
        <v>510</v>
      </c>
      <c r="D12" s="2" t="s">
        <v>63</v>
      </c>
      <c r="E12" s="47">
        <v>417412</v>
      </c>
      <c r="F12" s="53">
        <v>4766.218922</v>
      </c>
      <c r="G12" s="5">
        <v>4.0853463999999999E-2</v>
      </c>
    </row>
    <row r="13" spans="1:7" ht="12.75" x14ac:dyDescent="0.2">
      <c r="A13" s="6">
        <v>7</v>
      </c>
      <c r="B13" s="7" t="s">
        <v>298</v>
      </c>
      <c r="C13" s="11" t="s">
        <v>299</v>
      </c>
      <c r="D13" s="2" t="s">
        <v>300</v>
      </c>
      <c r="E13" s="47">
        <v>1064581</v>
      </c>
      <c r="F13" s="53">
        <v>3852.7186390000002</v>
      </c>
      <c r="G13" s="5">
        <v>3.3023430999999999E-2</v>
      </c>
    </row>
    <row r="14" spans="1:7" ht="25.5" x14ac:dyDescent="0.2">
      <c r="A14" s="6">
        <v>8</v>
      </c>
      <c r="B14" s="7" t="s">
        <v>301</v>
      </c>
      <c r="C14" s="11" t="s">
        <v>302</v>
      </c>
      <c r="D14" s="2" t="s">
        <v>300</v>
      </c>
      <c r="E14" s="47">
        <v>1645170</v>
      </c>
      <c r="F14" s="53">
        <v>3625.1320949999999</v>
      </c>
      <c r="G14" s="5">
        <v>3.1072682000000001E-2</v>
      </c>
    </row>
    <row r="15" spans="1:7" ht="12.75" x14ac:dyDescent="0.2">
      <c r="A15" s="6">
        <v>9</v>
      </c>
      <c r="B15" s="7" t="s">
        <v>313</v>
      </c>
      <c r="C15" s="11" t="s">
        <v>314</v>
      </c>
      <c r="D15" s="2" t="s">
        <v>103</v>
      </c>
      <c r="E15" s="47">
        <v>1147680</v>
      </c>
      <c r="F15" s="53">
        <v>3505.5885600000001</v>
      </c>
      <c r="G15" s="5">
        <v>3.0048018999999999E-2</v>
      </c>
    </row>
    <row r="16" spans="1:7" ht="25.5" x14ac:dyDescent="0.2">
      <c r="A16" s="6">
        <v>10</v>
      </c>
      <c r="B16" s="7" t="s">
        <v>418</v>
      </c>
      <c r="C16" s="11" t="s">
        <v>419</v>
      </c>
      <c r="D16" s="2" t="s">
        <v>174</v>
      </c>
      <c r="E16" s="47">
        <v>508023</v>
      </c>
      <c r="F16" s="53">
        <v>2963.8061819999998</v>
      </c>
      <c r="G16" s="5">
        <v>2.5404151999999999E-2</v>
      </c>
    </row>
    <row r="17" spans="1:7" ht="12.75" x14ac:dyDescent="0.2">
      <c r="A17" s="6">
        <v>11</v>
      </c>
      <c r="B17" s="7" t="s">
        <v>507</v>
      </c>
      <c r="C17" s="11" t="s">
        <v>508</v>
      </c>
      <c r="D17" s="2" t="s">
        <v>16</v>
      </c>
      <c r="E17" s="47">
        <v>161817</v>
      </c>
      <c r="F17" s="53">
        <v>2880.3425999999999</v>
      </c>
      <c r="G17" s="5">
        <v>2.4688747E-2</v>
      </c>
    </row>
    <row r="18" spans="1:7" ht="51" x14ac:dyDescent="0.2">
      <c r="A18" s="6">
        <v>12</v>
      </c>
      <c r="B18" s="7" t="s">
        <v>242</v>
      </c>
      <c r="C18" s="11" t="s">
        <v>243</v>
      </c>
      <c r="D18" s="2" t="s">
        <v>244</v>
      </c>
      <c r="E18" s="47">
        <v>1189786</v>
      </c>
      <c r="F18" s="53">
        <v>2848.9425769999998</v>
      </c>
      <c r="G18" s="5">
        <v>2.4419603000000002E-2</v>
      </c>
    </row>
    <row r="19" spans="1:7" ht="25.5" x14ac:dyDescent="0.2">
      <c r="A19" s="6">
        <v>13</v>
      </c>
      <c r="B19" s="7" t="s">
        <v>428</v>
      </c>
      <c r="C19" s="11" t="s">
        <v>429</v>
      </c>
      <c r="D19" s="2" t="s">
        <v>174</v>
      </c>
      <c r="E19" s="47">
        <v>719569</v>
      </c>
      <c r="F19" s="53">
        <v>2723.5686649999998</v>
      </c>
      <c r="G19" s="5">
        <v>2.3344964999999999E-2</v>
      </c>
    </row>
    <row r="20" spans="1:7" ht="12.75" x14ac:dyDescent="0.2">
      <c r="A20" s="6">
        <v>14</v>
      </c>
      <c r="B20" s="7" t="s">
        <v>315</v>
      </c>
      <c r="C20" s="11" t="s">
        <v>316</v>
      </c>
      <c r="D20" s="2" t="s">
        <v>317</v>
      </c>
      <c r="E20" s="47">
        <v>345551</v>
      </c>
      <c r="F20" s="53">
        <v>2580.4020925</v>
      </c>
      <c r="G20" s="5">
        <v>2.2117819E-2</v>
      </c>
    </row>
    <row r="21" spans="1:7" ht="51" x14ac:dyDescent="0.2">
      <c r="A21" s="6">
        <v>15</v>
      </c>
      <c r="B21" s="7" t="s">
        <v>324</v>
      </c>
      <c r="C21" s="11" t="s">
        <v>325</v>
      </c>
      <c r="D21" s="2" t="s">
        <v>244</v>
      </c>
      <c r="E21" s="47">
        <v>1251769</v>
      </c>
      <c r="F21" s="53">
        <v>2578.0182555000001</v>
      </c>
      <c r="G21" s="5">
        <v>2.2097386E-2</v>
      </c>
    </row>
    <row r="22" spans="1:7" ht="25.5" x14ac:dyDescent="0.2">
      <c r="A22" s="6">
        <v>16</v>
      </c>
      <c r="B22" s="7" t="s">
        <v>203</v>
      </c>
      <c r="C22" s="11" t="s">
        <v>204</v>
      </c>
      <c r="D22" s="2" t="s">
        <v>177</v>
      </c>
      <c r="E22" s="47">
        <v>736912</v>
      </c>
      <c r="F22" s="53">
        <v>2427.3881280000001</v>
      </c>
      <c r="G22" s="5">
        <v>2.0806265000000001E-2</v>
      </c>
    </row>
    <row r="23" spans="1:7" ht="25.5" x14ac:dyDescent="0.2">
      <c r="A23" s="6">
        <v>17</v>
      </c>
      <c r="B23" s="7" t="s">
        <v>511</v>
      </c>
      <c r="C23" s="11" t="s">
        <v>512</v>
      </c>
      <c r="D23" s="2" t="s">
        <v>513</v>
      </c>
      <c r="E23" s="47">
        <v>671948</v>
      </c>
      <c r="F23" s="53">
        <v>2238.2587880000001</v>
      </c>
      <c r="G23" s="5">
        <v>1.9185150000000002E-2</v>
      </c>
    </row>
    <row r="24" spans="1:7" ht="25.5" x14ac:dyDescent="0.2">
      <c r="A24" s="6">
        <v>18</v>
      </c>
      <c r="B24" s="7" t="s">
        <v>406</v>
      </c>
      <c r="C24" s="11" t="s">
        <v>407</v>
      </c>
      <c r="D24" s="2" t="s">
        <v>44</v>
      </c>
      <c r="E24" s="47">
        <v>148143</v>
      </c>
      <c r="F24" s="53">
        <v>2139.1849200000001</v>
      </c>
      <c r="G24" s="5">
        <v>1.8335942000000001E-2</v>
      </c>
    </row>
    <row r="25" spans="1:7" ht="25.5" x14ac:dyDescent="0.2">
      <c r="A25" s="6">
        <v>19</v>
      </c>
      <c r="B25" s="7" t="s">
        <v>612</v>
      </c>
      <c r="C25" s="11" t="s">
        <v>613</v>
      </c>
      <c r="D25" s="2" t="s">
        <v>174</v>
      </c>
      <c r="E25" s="47">
        <v>915752</v>
      </c>
      <c r="F25" s="53">
        <v>1920.331944</v>
      </c>
      <c r="G25" s="5">
        <v>1.6460051999999999E-2</v>
      </c>
    </row>
    <row r="26" spans="1:7" ht="12.75" x14ac:dyDescent="0.2">
      <c r="A26" s="6">
        <v>20</v>
      </c>
      <c r="B26" s="7" t="s">
        <v>614</v>
      </c>
      <c r="C26" s="11" t="s">
        <v>615</v>
      </c>
      <c r="D26" s="2" t="s">
        <v>211</v>
      </c>
      <c r="E26" s="47">
        <v>100000</v>
      </c>
      <c r="F26" s="53">
        <v>1842.55</v>
      </c>
      <c r="G26" s="5">
        <v>1.5793346999999999E-2</v>
      </c>
    </row>
    <row r="27" spans="1:7" ht="25.5" x14ac:dyDescent="0.2">
      <c r="A27" s="6">
        <v>21</v>
      </c>
      <c r="B27" s="7" t="s">
        <v>305</v>
      </c>
      <c r="C27" s="11" t="s">
        <v>306</v>
      </c>
      <c r="D27" s="2" t="s">
        <v>169</v>
      </c>
      <c r="E27" s="47">
        <v>143212</v>
      </c>
      <c r="F27" s="53">
        <v>1758.070512</v>
      </c>
      <c r="G27" s="5">
        <v>1.5069235E-2</v>
      </c>
    </row>
    <row r="28" spans="1:7" ht="51" x14ac:dyDescent="0.2">
      <c r="A28" s="6">
        <v>22</v>
      </c>
      <c r="B28" s="7" t="s">
        <v>485</v>
      </c>
      <c r="C28" s="11" t="s">
        <v>486</v>
      </c>
      <c r="D28" s="2" t="s">
        <v>244</v>
      </c>
      <c r="E28" s="47">
        <v>2165764</v>
      </c>
      <c r="F28" s="53">
        <v>1746.688666</v>
      </c>
      <c r="G28" s="5">
        <v>1.4971676E-2</v>
      </c>
    </row>
    <row r="29" spans="1:7" ht="51" x14ac:dyDescent="0.2">
      <c r="A29" s="6">
        <v>23</v>
      </c>
      <c r="B29" s="7" t="s">
        <v>492</v>
      </c>
      <c r="C29" s="11" t="s">
        <v>493</v>
      </c>
      <c r="D29" s="2" t="s">
        <v>244</v>
      </c>
      <c r="E29" s="47">
        <v>401702</v>
      </c>
      <c r="F29" s="53">
        <v>1722.0964739999999</v>
      </c>
      <c r="G29" s="5">
        <v>1.4760885E-2</v>
      </c>
    </row>
    <row r="30" spans="1:7" ht="12.75" x14ac:dyDescent="0.2">
      <c r="A30" s="6">
        <v>24</v>
      </c>
      <c r="B30" s="7" t="s">
        <v>496</v>
      </c>
      <c r="C30" s="11" t="s">
        <v>497</v>
      </c>
      <c r="D30" s="2" t="s">
        <v>300</v>
      </c>
      <c r="E30" s="47">
        <v>147974</v>
      </c>
      <c r="F30" s="53">
        <v>1543.6647680000001</v>
      </c>
      <c r="G30" s="5">
        <v>1.3231464E-2</v>
      </c>
    </row>
    <row r="31" spans="1:7" ht="25.5" x14ac:dyDescent="0.2">
      <c r="A31" s="6">
        <v>25</v>
      </c>
      <c r="B31" s="7" t="s">
        <v>377</v>
      </c>
      <c r="C31" s="11" t="s">
        <v>378</v>
      </c>
      <c r="D31" s="2" t="s">
        <v>70</v>
      </c>
      <c r="E31" s="47">
        <v>173613</v>
      </c>
      <c r="F31" s="53">
        <v>1473.106305</v>
      </c>
      <c r="G31" s="5">
        <v>1.2626675E-2</v>
      </c>
    </row>
    <row r="32" spans="1:7" ht="25.5" x14ac:dyDescent="0.2">
      <c r="A32" s="6">
        <v>26</v>
      </c>
      <c r="B32" s="7" t="s">
        <v>167</v>
      </c>
      <c r="C32" s="11" t="s">
        <v>168</v>
      </c>
      <c r="D32" s="2" t="s">
        <v>169</v>
      </c>
      <c r="E32" s="47">
        <v>652856</v>
      </c>
      <c r="F32" s="53">
        <v>1436.2832000000001</v>
      </c>
      <c r="G32" s="5">
        <v>1.2311047E-2</v>
      </c>
    </row>
    <row r="33" spans="1:7" ht="25.5" x14ac:dyDescent="0.2">
      <c r="A33" s="6">
        <v>27</v>
      </c>
      <c r="B33" s="7" t="s">
        <v>389</v>
      </c>
      <c r="C33" s="11" t="s">
        <v>390</v>
      </c>
      <c r="D33" s="2" t="s">
        <v>177</v>
      </c>
      <c r="E33" s="47">
        <v>313905</v>
      </c>
      <c r="F33" s="53">
        <v>1398.4467749999999</v>
      </c>
      <c r="G33" s="5">
        <v>1.1986732999999999E-2</v>
      </c>
    </row>
    <row r="34" spans="1:7" ht="12.75" x14ac:dyDescent="0.2">
      <c r="A34" s="6">
        <v>28</v>
      </c>
      <c r="B34" s="7" t="s">
        <v>369</v>
      </c>
      <c r="C34" s="11" t="s">
        <v>370</v>
      </c>
      <c r="D34" s="2" t="s">
        <v>174</v>
      </c>
      <c r="E34" s="47">
        <v>294903</v>
      </c>
      <c r="F34" s="53">
        <v>1265.1338699999999</v>
      </c>
      <c r="G34" s="5">
        <v>1.0844047000000001E-2</v>
      </c>
    </row>
    <row r="35" spans="1:7" ht="12.75" x14ac:dyDescent="0.2">
      <c r="A35" s="6">
        <v>29</v>
      </c>
      <c r="B35" s="7" t="s">
        <v>209</v>
      </c>
      <c r="C35" s="11" t="s">
        <v>210</v>
      </c>
      <c r="D35" s="2" t="s">
        <v>211</v>
      </c>
      <c r="E35" s="47">
        <v>194031</v>
      </c>
      <c r="F35" s="53">
        <v>1260.1343294999999</v>
      </c>
      <c r="G35" s="5">
        <v>1.0801194E-2</v>
      </c>
    </row>
    <row r="36" spans="1:7" ht="12.75" x14ac:dyDescent="0.2">
      <c r="A36" s="6">
        <v>30</v>
      </c>
      <c r="B36" s="7" t="s">
        <v>420</v>
      </c>
      <c r="C36" s="11" t="s">
        <v>421</v>
      </c>
      <c r="D36" s="2" t="s">
        <v>211</v>
      </c>
      <c r="E36" s="47">
        <v>184926</v>
      </c>
      <c r="F36" s="53">
        <v>1164.2016329999999</v>
      </c>
      <c r="G36" s="5">
        <v>9.9789100000000006E-3</v>
      </c>
    </row>
    <row r="37" spans="1:7" ht="25.5" x14ac:dyDescent="0.2">
      <c r="A37" s="6">
        <v>31</v>
      </c>
      <c r="B37" s="7" t="s">
        <v>200</v>
      </c>
      <c r="C37" s="11" t="s">
        <v>201</v>
      </c>
      <c r="D37" s="2" t="s">
        <v>169</v>
      </c>
      <c r="E37" s="47">
        <v>195000</v>
      </c>
      <c r="F37" s="53">
        <v>1041.105</v>
      </c>
      <c r="G37" s="5">
        <v>8.9237919999999998E-3</v>
      </c>
    </row>
    <row r="38" spans="1:7" ht="12.75" x14ac:dyDescent="0.2">
      <c r="A38" s="6">
        <v>32</v>
      </c>
      <c r="B38" s="7" t="s">
        <v>245</v>
      </c>
      <c r="C38" s="11" t="s">
        <v>246</v>
      </c>
      <c r="D38" s="2" t="s">
        <v>211</v>
      </c>
      <c r="E38" s="47">
        <v>107333</v>
      </c>
      <c r="F38" s="53">
        <v>1033.724123</v>
      </c>
      <c r="G38" s="5">
        <v>8.860527E-3</v>
      </c>
    </row>
    <row r="39" spans="1:7" ht="12.75" x14ac:dyDescent="0.2">
      <c r="A39" s="6">
        <v>33</v>
      </c>
      <c r="B39" s="7" t="s">
        <v>383</v>
      </c>
      <c r="C39" s="11" t="s">
        <v>384</v>
      </c>
      <c r="D39" s="2" t="s">
        <v>174</v>
      </c>
      <c r="E39" s="47">
        <v>375395</v>
      </c>
      <c r="F39" s="53">
        <v>908.45590000000004</v>
      </c>
      <c r="G39" s="5">
        <v>7.786795E-3</v>
      </c>
    </row>
    <row r="40" spans="1:7" ht="25.5" x14ac:dyDescent="0.2">
      <c r="A40" s="6">
        <v>34</v>
      </c>
      <c r="B40" s="7" t="s">
        <v>175</v>
      </c>
      <c r="C40" s="11" t="s">
        <v>176</v>
      </c>
      <c r="D40" s="2" t="s">
        <v>177</v>
      </c>
      <c r="E40" s="47">
        <v>51496</v>
      </c>
      <c r="F40" s="53">
        <v>847.98463200000003</v>
      </c>
      <c r="G40" s="5">
        <v>7.2684680000000002E-3</v>
      </c>
    </row>
    <row r="41" spans="1:7" ht="51" x14ac:dyDescent="0.2">
      <c r="A41" s="6">
        <v>35</v>
      </c>
      <c r="B41" s="7" t="s">
        <v>293</v>
      </c>
      <c r="C41" s="11" t="s">
        <v>294</v>
      </c>
      <c r="D41" s="2" t="s">
        <v>244</v>
      </c>
      <c r="E41" s="47">
        <v>1712070</v>
      </c>
      <c r="F41" s="53">
        <v>788.40823499999999</v>
      </c>
      <c r="G41" s="5">
        <v>6.7578109999999999E-3</v>
      </c>
    </row>
    <row r="42" spans="1:7" ht="12.75" x14ac:dyDescent="0.2">
      <c r="A42" s="6">
        <v>36</v>
      </c>
      <c r="B42" s="7" t="s">
        <v>220</v>
      </c>
      <c r="C42" s="11" t="s">
        <v>221</v>
      </c>
      <c r="D42" s="2" t="s">
        <v>211</v>
      </c>
      <c r="E42" s="47">
        <v>400000</v>
      </c>
      <c r="F42" s="53">
        <v>597.4</v>
      </c>
      <c r="G42" s="5">
        <v>5.1205909999999999E-3</v>
      </c>
    </row>
    <row r="43" spans="1:7" ht="12.75" x14ac:dyDescent="0.2">
      <c r="A43" s="1"/>
      <c r="B43" s="2"/>
      <c r="C43" s="8" t="s">
        <v>108</v>
      </c>
      <c r="D43" s="12"/>
      <c r="E43" s="49"/>
      <c r="F43" s="55">
        <v>99547.722278000045</v>
      </c>
      <c r="G43" s="13">
        <v>0.85326951899999992</v>
      </c>
    </row>
    <row r="44" spans="1:7" ht="12.75" x14ac:dyDescent="0.2">
      <c r="A44" s="6"/>
      <c r="B44" s="7"/>
      <c r="C44" s="14"/>
      <c r="D44" s="15"/>
      <c r="E44" s="47"/>
      <c r="F44" s="53"/>
      <c r="G44" s="5"/>
    </row>
    <row r="45" spans="1:7" ht="12.75" x14ac:dyDescent="0.2">
      <c r="A45" s="1"/>
      <c r="B45" s="2"/>
      <c r="C45" s="8" t="s">
        <v>109</v>
      </c>
      <c r="D45" s="9"/>
      <c r="E45" s="48"/>
      <c r="F45" s="54"/>
      <c r="G45" s="10"/>
    </row>
    <row r="46" spans="1:7" ht="12.75" x14ac:dyDescent="0.2">
      <c r="A46" s="1"/>
      <c r="B46" s="2"/>
      <c r="C46" s="8" t="s">
        <v>108</v>
      </c>
      <c r="D46" s="12"/>
      <c r="E46" s="49"/>
      <c r="F46" s="55">
        <v>0</v>
      </c>
      <c r="G46" s="13">
        <v>0</v>
      </c>
    </row>
    <row r="47" spans="1:7" ht="12.75" x14ac:dyDescent="0.2">
      <c r="A47" s="6"/>
      <c r="B47" s="7"/>
      <c r="C47" s="14"/>
      <c r="D47" s="15"/>
      <c r="E47" s="47"/>
      <c r="F47" s="53"/>
      <c r="G47" s="5"/>
    </row>
    <row r="48" spans="1:7" ht="12.75" x14ac:dyDescent="0.2">
      <c r="A48" s="16"/>
      <c r="B48" s="17"/>
      <c r="C48" s="8" t="s">
        <v>110</v>
      </c>
      <c r="D48" s="9"/>
      <c r="E48" s="48"/>
      <c r="F48" s="54"/>
      <c r="G48" s="10"/>
    </row>
    <row r="49" spans="1:7" ht="12.75" x14ac:dyDescent="0.2">
      <c r="A49" s="18"/>
      <c r="B49" s="19"/>
      <c r="C49" s="8" t="s">
        <v>108</v>
      </c>
      <c r="D49" s="20"/>
      <c r="E49" s="50"/>
      <c r="F49" s="56">
        <v>0</v>
      </c>
      <c r="G49" s="21">
        <v>0</v>
      </c>
    </row>
    <row r="50" spans="1:7" ht="12.75" x14ac:dyDescent="0.2">
      <c r="A50" s="18"/>
      <c r="B50" s="19"/>
      <c r="C50" s="14"/>
      <c r="D50" s="22"/>
      <c r="E50" s="51"/>
      <c r="F50" s="57"/>
      <c r="G50" s="23"/>
    </row>
    <row r="51" spans="1:7" ht="12.75" x14ac:dyDescent="0.2">
      <c r="A51" s="1"/>
      <c r="B51" s="2"/>
      <c r="C51" s="8" t="s">
        <v>112</v>
      </c>
      <c r="D51" s="9"/>
      <c r="E51" s="48"/>
      <c r="F51" s="54"/>
      <c r="G51" s="10"/>
    </row>
    <row r="52" spans="1:7" ht="12.75" x14ac:dyDescent="0.2">
      <c r="A52" s="1"/>
      <c r="B52" s="2"/>
      <c r="C52" s="8" t="s">
        <v>108</v>
      </c>
      <c r="D52" s="12"/>
      <c r="E52" s="49"/>
      <c r="F52" s="55">
        <v>0</v>
      </c>
      <c r="G52" s="13">
        <v>0</v>
      </c>
    </row>
    <row r="53" spans="1:7" ht="12.75" x14ac:dyDescent="0.2">
      <c r="A53" s="1"/>
      <c r="B53" s="2"/>
      <c r="C53" s="14"/>
      <c r="D53" s="4"/>
      <c r="E53" s="47"/>
      <c r="F53" s="53"/>
      <c r="G53" s="5"/>
    </row>
    <row r="54" spans="1:7" ht="12.75" x14ac:dyDescent="0.2">
      <c r="A54" s="1"/>
      <c r="B54" s="2"/>
      <c r="C54" s="8" t="s">
        <v>113</v>
      </c>
      <c r="D54" s="9"/>
      <c r="E54" s="48"/>
      <c r="F54" s="54"/>
      <c r="G54" s="10"/>
    </row>
    <row r="55" spans="1:7" ht="12.75" x14ac:dyDescent="0.2">
      <c r="A55" s="1"/>
      <c r="B55" s="2"/>
      <c r="C55" s="8" t="s">
        <v>108</v>
      </c>
      <c r="D55" s="12"/>
      <c r="E55" s="49"/>
      <c r="F55" s="55">
        <v>0</v>
      </c>
      <c r="G55" s="13">
        <v>0</v>
      </c>
    </row>
    <row r="56" spans="1:7" ht="12.75" x14ac:dyDescent="0.2">
      <c r="A56" s="1"/>
      <c r="B56" s="2"/>
      <c r="C56" s="14"/>
      <c r="D56" s="4"/>
      <c r="E56" s="47"/>
      <c r="F56" s="53"/>
      <c r="G56" s="5"/>
    </row>
    <row r="57" spans="1:7" ht="12.75" x14ac:dyDescent="0.2">
      <c r="A57" s="1"/>
      <c r="B57" s="2"/>
      <c r="C57" s="8" t="s">
        <v>114</v>
      </c>
      <c r="D57" s="9"/>
      <c r="E57" s="48"/>
      <c r="F57" s="54"/>
      <c r="G57" s="10"/>
    </row>
    <row r="58" spans="1:7" ht="12.75" x14ac:dyDescent="0.2">
      <c r="A58" s="1"/>
      <c r="B58" s="2"/>
      <c r="C58" s="8" t="s">
        <v>108</v>
      </c>
      <c r="D58" s="12"/>
      <c r="E58" s="49"/>
      <c r="F58" s="55">
        <v>0</v>
      </c>
      <c r="G58" s="13">
        <v>0</v>
      </c>
    </row>
    <row r="59" spans="1:7" ht="12.75" x14ac:dyDescent="0.2">
      <c r="A59" s="1"/>
      <c r="B59" s="2"/>
      <c r="C59" s="14"/>
      <c r="D59" s="4"/>
      <c r="E59" s="47"/>
      <c r="F59" s="53"/>
      <c r="G59" s="5"/>
    </row>
    <row r="60" spans="1:7" ht="25.5" x14ac:dyDescent="0.2">
      <c r="A60" s="6"/>
      <c r="B60" s="7"/>
      <c r="C60" s="24" t="s">
        <v>115</v>
      </c>
      <c r="D60" s="25"/>
      <c r="E60" s="49"/>
      <c r="F60" s="55">
        <v>99547.722278000045</v>
      </c>
      <c r="G60" s="13">
        <v>0.85326951899999992</v>
      </c>
    </row>
    <row r="61" spans="1:7" ht="12.75" x14ac:dyDescent="0.2">
      <c r="A61" s="1"/>
      <c r="B61" s="2"/>
      <c r="C61" s="11"/>
      <c r="D61" s="4"/>
      <c r="E61" s="47"/>
      <c r="F61" s="53"/>
      <c r="G61" s="5"/>
    </row>
    <row r="62" spans="1:7" ht="12.75" x14ac:dyDescent="0.2">
      <c r="A62" s="1"/>
      <c r="B62" s="2"/>
      <c r="C62" s="3" t="s">
        <v>116</v>
      </c>
      <c r="D62" s="4"/>
      <c r="E62" s="47"/>
      <c r="F62" s="53"/>
      <c r="G62" s="5"/>
    </row>
    <row r="63" spans="1:7" ht="25.5" x14ac:dyDescent="0.2">
      <c r="A63" s="1"/>
      <c r="B63" s="2"/>
      <c r="C63" s="8" t="s">
        <v>10</v>
      </c>
      <c r="D63" s="9"/>
      <c r="E63" s="48"/>
      <c r="F63" s="54"/>
      <c r="G63" s="10"/>
    </row>
    <row r="64" spans="1:7" ht="12.75" x14ac:dyDescent="0.2">
      <c r="A64" s="6"/>
      <c r="B64" s="7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6"/>
      <c r="B65" s="7"/>
      <c r="C65" s="14"/>
      <c r="D65" s="4"/>
      <c r="E65" s="47"/>
      <c r="F65" s="53"/>
      <c r="G65" s="5"/>
    </row>
    <row r="66" spans="1:7" ht="12.75" x14ac:dyDescent="0.2">
      <c r="A66" s="1"/>
      <c r="B66" s="26"/>
      <c r="C66" s="8" t="s">
        <v>117</v>
      </c>
      <c r="D66" s="9"/>
      <c r="E66" s="48"/>
      <c r="F66" s="54"/>
      <c r="G66" s="10"/>
    </row>
    <row r="67" spans="1:7" ht="12.75" x14ac:dyDescent="0.2">
      <c r="A67" s="6"/>
      <c r="B67" s="7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6"/>
      <c r="B68" s="7"/>
      <c r="C68" s="14"/>
      <c r="D68" s="4"/>
      <c r="E68" s="47"/>
      <c r="F68" s="59"/>
      <c r="G68" s="28"/>
    </row>
    <row r="69" spans="1:7" ht="12.75" x14ac:dyDescent="0.2">
      <c r="A69" s="1"/>
      <c r="B69" s="2"/>
      <c r="C69" s="8" t="s">
        <v>118</v>
      </c>
      <c r="D69" s="9"/>
      <c r="E69" s="48"/>
      <c r="F69" s="54"/>
      <c r="G69" s="10"/>
    </row>
    <row r="70" spans="1:7" ht="12.75" x14ac:dyDescent="0.2">
      <c r="A70" s="6"/>
      <c r="B70" s="7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1"/>
      <c r="B71" s="2"/>
      <c r="C71" s="14"/>
      <c r="D71" s="4"/>
      <c r="E71" s="47"/>
      <c r="F71" s="53"/>
      <c r="G71" s="5"/>
    </row>
    <row r="72" spans="1:7" ht="25.5" x14ac:dyDescent="0.2">
      <c r="A72" s="1"/>
      <c r="B72" s="26"/>
      <c r="C72" s="8" t="s">
        <v>119</v>
      </c>
      <c r="D72" s="9"/>
      <c r="E72" s="48"/>
      <c r="F72" s="54"/>
      <c r="G72" s="10"/>
    </row>
    <row r="73" spans="1:7" ht="12.75" x14ac:dyDescent="0.2">
      <c r="A73" s="6"/>
      <c r="B73" s="7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6"/>
      <c r="B74" s="7"/>
      <c r="C74" s="14"/>
      <c r="D74" s="4"/>
      <c r="E74" s="47"/>
      <c r="F74" s="53"/>
      <c r="G74" s="5"/>
    </row>
    <row r="75" spans="1:7" ht="12.75" x14ac:dyDescent="0.2">
      <c r="A75" s="6"/>
      <c r="B75" s="7"/>
      <c r="C75" s="29" t="s">
        <v>120</v>
      </c>
      <c r="D75" s="25"/>
      <c r="E75" s="49"/>
      <c r="F75" s="55">
        <v>0</v>
      </c>
      <c r="G75" s="13">
        <v>0</v>
      </c>
    </row>
    <row r="76" spans="1:7" ht="12.75" x14ac:dyDescent="0.2">
      <c r="A76" s="6"/>
      <c r="B76" s="7"/>
      <c r="C76" s="11"/>
      <c r="D76" s="4"/>
      <c r="E76" s="47"/>
      <c r="F76" s="53"/>
      <c r="G76" s="5"/>
    </row>
    <row r="77" spans="1:7" ht="12.75" x14ac:dyDescent="0.2">
      <c r="A77" s="1"/>
      <c r="B77" s="2"/>
      <c r="C77" s="3" t="s">
        <v>121</v>
      </c>
      <c r="D77" s="4"/>
      <c r="E77" s="47"/>
      <c r="F77" s="53"/>
      <c r="G77" s="5"/>
    </row>
    <row r="78" spans="1:7" ht="12.75" x14ac:dyDescent="0.2">
      <c r="A78" s="6"/>
      <c r="B78" s="7"/>
      <c r="C78" s="8" t="s">
        <v>122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25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7"/>
      <c r="E80" s="47"/>
      <c r="F80" s="53"/>
      <c r="G80" s="5"/>
    </row>
    <row r="81" spans="1:7" ht="12.75" x14ac:dyDescent="0.2">
      <c r="A81" s="6"/>
      <c r="B81" s="7"/>
      <c r="C81" s="8" t="s">
        <v>123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25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7"/>
      <c r="E83" s="47"/>
      <c r="F83" s="53"/>
      <c r="G83" s="5"/>
    </row>
    <row r="84" spans="1:7" ht="12.75" x14ac:dyDescent="0.2">
      <c r="A84" s="6"/>
      <c r="B84" s="7"/>
      <c r="C84" s="8" t="s">
        <v>124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25"/>
      <c r="E85" s="49"/>
      <c r="F85" s="55">
        <v>0</v>
      </c>
      <c r="G85" s="13">
        <v>0</v>
      </c>
    </row>
    <row r="86" spans="1:7" ht="12.75" x14ac:dyDescent="0.2">
      <c r="A86" s="6"/>
      <c r="B86" s="7"/>
      <c r="C86" s="14"/>
      <c r="D86" s="7"/>
      <c r="E86" s="47"/>
      <c r="F86" s="53"/>
      <c r="G86" s="5"/>
    </row>
    <row r="87" spans="1:7" ht="12.75" x14ac:dyDescent="0.2">
      <c r="A87" s="6"/>
      <c r="B87" s="7"/>
      <c r="C87" s="8" t="s">
        <v>125</v>
      </c>
      <c r="D87" s="9"/>
      <c r="E87" s="48"/>
      <c r="F87" s="54"/>
      <c r="G87" s="10"/>
    </row>
    <row r="88" spans="1:7" ht="12.75" x14ac:dyDescent="0.2">
      <c r="A88" s="6">
        <v>1</v>
      </c>
      <c r="B88" s="7"/>
      <c r="C88" s="11" t="s">
        <v>126</v>
      </c>
      <c r="D88" s="15"/>
      <c r="E88" s="47"/>
      <c r="F88" s="53">
        <v>1668.8386720000001</v>
      </c>
      <c r="G88" s="5">
        <v>1.4304387E-2</v>
      </c>
    </row>
    <row r="89" spans="1:7" ht="12.75" x14ac:dyDescent="0.2">
      <c r="A89" s="6"/>
      <c r="B89" s="7"/>
      <c r="C89" s="8" t="s">
        <v>108</v>
      </c>
      <c r="D89" s="25"/>
      <c r="E89" s="49"/>
      <c r="F89" s="55">
        <v>1668.8386720000001</v>
      </c>
      <c r="G89" s="13">
        <v>1.4304387E-2</v>
      </c>
    </row>
    <row r="90" spans="1:7" ht="12.75" x14ac:dyDescent="0.2">
      <c r="A90" s="6"/>
      <c r="B90" s="7"/>
      <c r="C90" s="14"/>
      <c r="D90" s="7"/>
      <c r="E90" s="47"/>
      <c r="F90" s="53"/>
      <c r="G90" s="5"/>
    </row>
    <row r="91" spans="1:7" ht="25.5" x14ac:dyDescent="0.2">
      <c r="A91" s="6"/>
      <c r="B91" s="7"/>
      <c r="C91" s="24" t="s">
        <v>127</v>
      </c>
      <c r="D91" s="25"/>
      <c r="E91" s="49"/>
      <c r="F91" s="55">
        <v>1668.8386720000001</v>
      </c>
      <c r="G91" s="13">
        <v>1.4304387E-2</v>
      </c>
    </row>
    <row r="92" spans="1:7" ht="12.75" x14ac:dyDescent="0.2">
      <c r="A92" s="6"/>
      <c r="B92" s="7"/>
      <c r="C92" s="30"/>
      <c r="D92" s="7"/>
      <c r="E92" s="47"/>
      <c r="F92" s="53"/>
      <c r="G92" s="5"/>
    </row>
    <row r="93" spans="1:7" ht="12.75" x14ac:dyDescent="0.2">
      <c r="A93" s="1"/>
      <c r="B93" s="2"/>
      <c r="C93" s="3" t="s">
        <v>128</v>
      </c>
      <c r="D93" s="4"/>
      <c r="E93" s="47"/>
      <c r="F93" s="53"/>
      <c r="G93" s="5"/>
    </row>
    <row r="94" spans="1:7" ht="25.5" x14ac:dyDescent="0.2">
      <c r="A94" s="6"/>
      <c r="B94" s="7"/>
      <c r="C94" s="8" t="s">
        <v>129</v>
      </c>
      <c r="D94" s="9"/>
      <c r="E94" s="48"/>
      <c r="F94" s="54"/>
      <c r="G94" s="10"/>
    </row>
    <row r="95" spans="1:7" ht="25.5" x14ac:dyDescent="0.2">
      <c r="A95" s="6">
        <v>1</v>
      </c>
      <c r="B95" s="7" t="s">
        <v>130</v>
      </c>
      <c r="C95" s="11" t="s">
        <v>131</v>
      </c>
      <c r="D95" s="15"/>
      <c r="E95" s="47">
        <v>37343291.544</v>
      </c>
      <c r="F95" s="53">
        <v>14717.551346864</v>
      </c>
      <c r="G95" s="5">
        <v>0.12615093199999999</v>
      </c>
    </row>
    <row r="96" spans="1:7" ht="12.75" x14ac:dyDescent="0.2">
      <c r="A96" s="6"/>
      <c r="B96" s="7"/>
      <c r="C96" s="8" t="s">
        <v>108</v>
      </c>
      <c r="D96" s="25"/>
      <c r="E96" s="49"/>
      <c r="F96" s="55">
        <v>14717.551346864</v>
      </c>
      <c r="G96" s="13">
        <v>0.12615093199999999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12.75" x14ac:dyDescent="0.2">
      <c r="A98" s="1"/>
      <c r="B98" s="2"/>
      <c r="C98" s="3" t="s">
        <v>132</v>
      </c>
      <c r="D98" s="4"/>
      <c r="E98" s="47"/>
      <c r="F98" s="53"/>
      <c r="G98" s="5"/>
    </row>
    <row r="99" spans="1:7" ht="25.5" x14ac:dyDescent="0.2">
      <c r="A99" s="6"/>
      <c r="B99" s="7"/>
      <c r="C99" s="8" t="s">
        <v>133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3"/>
      <c r="G101" s="5"/>
    </row>
    <row r="102" spans="1:7" ht="25.5" x14ac:dyDescent="0.2">
      <c r="A102" s="6"/>
      <c r="B102" s="7"/>
      <c r="C102" s="8" t="s">
        <v>134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9"/>
      <c r="G104" s="28"/>
    </row>
    <row r="105" spans="1:7" ht="25.5" x14ac:dyDescent="0.2">
      <c r="A105" s="6"/>
      <c r="B105" s="7"/>
      <c r="C105" s="30" t="s">
        <v>136</v>
      </c>
      <c r="D105" s="7"/>
      <c r="E105" s="47"/>
      <c r="F105" s="59">
        <v>732.09907209000005</v>
      </c>
      <c r="G105" s="28">
        <v>6.2751589999999998E-3</v>
      </c>
    </row>
    <row r="106" spans="1:7" ht="12.75" x14ac:dyDescent="0.2">
      <c r="A106" s="6"/>
      <c r="B106" s="7"/>
      <c r="C106" s="31" t="s">
        <v>137</v>
      </c>
      <c r="D106" s="12"/>
      <c r="E106" s="49"/>
      <c r="F106" s="55">
        <v>116666.21136895404</v>
      </c>
      <c r="G106" s="13">
        <v>1</v>
      </c>
    </row>
    <row r="108" spans="1:7" ht="12.75" x14ac:dyDescent="0.2">
      <c r="B108" s="362"/>
      <c r="C108" s="362"/>
      <c r="D108" s="362"/>
      <c r="E108" s="362"/>
      <c r="F108" s="362"/>
    </row>
    <row r="109" spans="1:7" ht="12.75" x14ac:dyDescent="0.2">
      <c r="B109" s="362"/>
      <c r="C109" s="362"/>
      <c r="D109" s="362"/>
      <c r="E109" s="362"/>
      <c r="F109" s="362"/>
    </row>
    <row r="111" spans="1:7" ht="12.75" x14ac:dyDescent="0.2">
      <c r="B111" s="37" t="s">
        <v>139</v>
      </c>
      <c r="C111" s="38"/>
      <c r="D111" s="39"/>
    </row>
    <row r="112" spans="1:7" ht="12.75" x14ac:dyDescent="0.2">
      <c r="B112" s="40" t="s">
        <v>140</v>
      </c>
      <c r="C112" s="41"/>
      <c r="D112" s="65" t="s">
        <v>141</v>
      </c>
    </row>
    <row r="113" spans="2:4" ht="12.75" x14ac:dyDescent="0.2">
      <c r="B113" s="40" t="s">
        <v>142</v>
      </c>
      <c r="C113" s="41"/>
      <c r="D113" s="65" t="s">
        <v>141</v>
      </c>
    </row>
    <row r="114" spans="2:4" ht="12.75" x14ac:dyDescent="0.2">
      <c r="B114" s="42" t="s">
        <v>143</v>
      </c>
      <c r="C114" s="41"/>
      <c r="D114" s="43"/>
    </row>
    <row r="115" spans="2:4" ht="25.5" customHeight="1" x14ac:dyDescent="0.2">
      <c r="B115" s="43"/>
      <c r="C115" s="33" t="s">
        <v>144</v>
      </c>
      <c r="D115" s="34" t="s">
        <v>145</v>
      </c>
    </row>
    <row r="116" spans="2:4" ht="12.75" customHeight="1" x14ac:dyDescent="0.2">
      <c r="B116" s="60" t="s">
        <v>146</v>
      </c>
      <c r="C116" s="61" t="s">
        <v>147</v>
      </c>
      <c r="D116" s="61" t="s">
        <v>148</v>
      </c>
    </row>
    <row r="117" spans="2:4" ht="12.75" x14ac:dyDescent="0.2">
      <c r="B117" s="43" t="s">
        <v>149</v>
      </c>
      <c r="C117" s="44">
        <v>10.3087</v>
      </c>
      <c r="D117" s="44">
        <v>11.126099999999999</v>
      </c>
    </row>
    <row r="118" spans="2:4" ht="12.75" x14ac:dyDescent="0.2">
      <c r="B118" s="43" t="s">
        <v>150</v>
      </c>
      <c r="C118" s="44">
        <v>10.3085</v>
      </c>
      <c r="D118" s="44">
        <v>11.1259</v>
      </c>
    </row>
    <row r="119" spans="2:4" ht="12.75" x14ac:dyDescent="0.2">
      <c r="B119" s="43" t="s">
        <v>151</v>
      </c>
      <c r="C119" s="44">
        <v>10.2651</v>
      </c>
      <c r="D119" s="44">
        <v>11.069900000000001</v>
      </c>
    </row>
    <row r="120" spans="2:4" ht="12.75" x14ac:dyDescent="0.2">
      <c r="B120" s="43" t="s">
        <v>152</v>
      </c>
      <c r="C120" s="44">
        <v>10.265000000000001</v>
      </c>
      <c r="D120" s="44">
        <v>11.069900000000001</v>
      </c>
    </row>
    <row r="122" spans="2:4" ht="12.75" x14ac:dyDescent="0.2">
      <c r="B122" s="62" t="s">
        <v>153</v>
      </c>
      <c r="C122" s="45"/>
      <c r="D122" s="63" t="s">
        <v>141</v>
      </c>
    </row>
    <row r="123" spans="2:4" ht="24.75" customHeight="1" x14ac:dyDescent="0.2">
      <c r="B123" s="64"/>
      <c r="C123" s="64"/>
    </row>
    <row r="124" spans="2:4" ht="15" x14ac:dyDescent="0.25">
      <c r="B124" s="66"/>
      <c r="C124" s="68"/>
      <c r="D124"/>
    </row>
    <row r="126" spans="2:4" ht="12.75" x14ac:dyDescent="0.2">
      <c r="B126" s="42" t="s">
        <v>155</v>
      </c>
      <c r="C126" s="41"/>
      <c r="D126" s="67" t="s">
        <v>141</v>
      </c>
    </row>
    <row r="127" spans="2:4" ht="12.75" x14ac:dyDescent="0.2">
      <c r="B127" s="42" t="s">
        <v>156</v>
      </c>
      <c r="C127" s="41"/>
      <c r="D127" s="67" t="s">
        <v>141</v>
      </c>
    </row>
    <row r="128" spans="2:4" ht="12.75" x14ac:dyDescent="0.2">
      <c r="B128" s="42" t="s">
        <v>157</v>
      </c>
      <c r="C128" s="41"/>
      <c r="D128" s="46">
        <v>0.22957296067657257</v>
      </c>
    </row>
    <row r="129" spans="2:4" ht="12.75" x14ac:dyDescent="0.2">
      <c r="B129" s="42" t="s">
        <v>158</v>
      </c>
      <c r="C129" s="41"/>
      <c r="D129" s="46" t="s">
        <v>141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616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352</v>
      </c>
      <c r="C7" s="11" t="s">
        <v>353</v>
      </c>
      <c r="D7" s="2" t="s">
        <v>16</v>
      </c>
      <c r="E7" s="47">
        <v>11519</v>
      </c>
      <c r="F7" s="53">
        <v>31.688769000000001</v>
      </c>
      <c r="G7" s="5">
        <v>1.3873785E-2</v>
      </c>
    </row>
    <row r="8" spans="1:7" ht="12.75" x14ac:dyDescent="0.2">
      <c r="A8" s="6">
        <v>2</v>
      </c>
      <c r="B8" s="7" t="s">
        <v>577</v>
      </c>
      <c r="C8" s="11" t="s">
        <v>578</v>
      </c>
      <c r="D8" s="2" t="s">
        <v>249</v>
      </c>
      <c r="E8" s="47">
        <v>2850</v>
      </c>
      <c r="F8" s="53">
        <v>27.327224999999999</v>
      </c>
      <c r="G8" s="5">
        <v>1.1964241E-2</v>
      </c>
    </row>
    <row r="9" spans="1:7" ht="25.5" x14ac:dyDescent="0.2">
      <c r="A9" s="6">
        <v>3</v>
      </c>
      <c r="B9" s="7" t="s">
        <v>509</v>
      </c>
      <c r="C9" s="11" t="s">
        <v>510</v>
      </c>
      <c r="D9" s="2" t="s">
        <v>63</v>
      </c>
      <c r="E9" s="47">
        <v>2359</v>
      </c>
      <c r="F9" s="53">
        <v>26.936241500000001</v>
      </c>
      <c r="G9" s="5">
        <v>1.1793062999999999E-2</v>
      </c>
    </row>
    <row r="10" spans="1:7" ht="12.75" x14ac:dyDescent="0.2">
      <c r="A10" s="6">
        <v>4</v>
      </c>
      <c r="B10" s="7" t="s">
        <v>617</v>
      </c>
      <c r="C10" s="11" t="s">
        <v>618</v>
      </c>
      <c r="D10" s="2" t="s">
        <v>79</v>
      </c>
      <c r="E10" s="47">
        <v>1880</v>
      </c>
      <c r="F10" s="53">
        <v>26.849219999999999</v>
      </c>
      <c r="G10" s="5">
        <v>1.1754963E-2</v>
      </c>
    </row>
    <row r="11" spans="1:7" ht="12.75" x14ac:dyDescent="0.2">
      <c r="A11" s="6">
        <v>5</v>
      </c>
      <c r="B11" s="7" t="s">
        <v>398</v>
      </c>
      <c r="C11" s="11" t="s">
        <v>399</v>
      </c>
      <c r="D11" s="2" t="s">
        <v>16</v>
      </c>
      <c r="E11" s="47">
        <v>3407</v>
      </c>
      <c r="F11" s="53">
        <v>26.480907500000001</v>
      </c>
      <c r="G11" s="5">
        <v>1.1593711E-2</v>
      </c>
    </row>
    <row r="12" spans="1:7" ht="25.5" x14ac:dyDescent="0.2">
      <c r="A12" s="6">
        <v>6</v>
      </c>
      <c r="B12" s="7" t="s">
        <v>31</v>
      </c>
      <c r="C12" s="11" t="s">
        <v>32</v>
      </c>
      <c r="D12" s="2" t="s">
        <v>33</v>
      </c>
      <c r="E12" s="47">
        <v>1933</v>
      </c>
      <c r="F12" s="53">
        <v>26.351622500000001</v>
      </c>
      <c r="G12" s="5">
        <v>1.1537108000000001E-2</v>
      </c>
    </row>
    <row r="13" spans="1:7" ht="12.75" x14ac:dyDescent="0.2">
      <c r="A13" s="6">
        <v>7</v>
      </c>
      <c r="B13" s="7" t="s">
        <v>619</v>
      </c>
      <c r="C13" s="11" t="s">
        <v>620</v>
      </c>
      <c r="D13" s="2" t="s">
        <v>256</v>
      </c>
      <c r="E13" s="47">
        <v>946</v>
      </c>
      <c r="F13" s="53">
        <v>26.140345</v>
      </c>
      <c r="G13" s="5">
        <v>1.1444608E-2</v>
      </c>
    </row>
    <row r="14" spans="1:7" ht="25.5" x14ac:dyDescent="0.2">
      <c r="A14" s="6">
        <v>8</v>
      </c>
      <c r="B14" s="7" t="s">
        <v>416</v>
      </c>
      <c r="C14" s="11" t="s">
        <v>417</v>
      </c>
      <c r="D14" s="2" t="s">
        <v>174</v>
      </c>
      <c r="E14" s="47">
        <v>2511</v>
      </c>
      <c r="F14" s="53">
        <v>25.946162999999999</v>
      </c>
      <c r="G14" s="5">
        <v>1.1359592E-2</v>
      </c>
    </row>
    <row r="15" spans="1:7" ht="38.25" x14ac:dyDescent="0.2">
      <c r="A15" s="6">
        <v>9</v>
      </c>
      <c r="B15" s="7" t="s">
        <v>621</v>
      </c>
      <c r="C15" s="11" t="s">
        <v>622</v>
      </c>
      <c r="D15" s="2" t="s">
        <v>82</v>
      </c>
      <c r="E15" s="47">
        <v>8278</v>
      </c>
      <c r="F15" s="53">
        <v>25.943252000000001</v>
      </c>
      <c r="G15" s="5">
        <v>1.1358317999999999E-2</v>
      </c>
    </row>
    <row r="16" spans="1:7" ht="12.75" x14ac:dyDescent="0.2">
      <c r="A16" s="6">
        <v>10</v>
      </c>
      <c r="B16" s="7" t="s">
        <v>443</v>
      </c>
      <c r="C16" s="11" t="s">
        <v>444</v>
      </c>
      <c r="D16" s="2" t="s">
        <v>174</v>
      </c>
      <c r="E16" s="47">
        <v>838</v>
      </c>
      <c r="F16" s="53">
        <v>25.349499999999999</v>
      </c>
      <c r="G16" s="5">
        <v>1.1098365000000001E-2</v>
      </c>
    </row>
    <row r="17" spans="1:7" ht="25.5" x14ac:dyDescent="0.2">
      <c r="A17" s="6">
        <v>11</v>
      </c>
      <c r="B17" s="7" t="s">
        <v>623</v>
      </c>
      <c r="C17" s="11" t="s">
        <v>624</v>
      </c>
      <c r="D17" s="2" t="s">
        <v>33</v>
      </c>
      <c r="E17" s="47">
        <v>8845</v>
      </c>
      <c r="F17" s="53">
        <v>25.1065325</v>
      </c>
      <c r="G17" s="5">
        <v>1.099199E-2</v>
      </c>
    </row>
    <row r="18" spans="1:7" ht="12.75" x14ac:dyDescent="0.2">
      <c r="A18" s="6">
        <v>12</v>
      </c>
      <c r="B18" s="7" t="s">
        <v>541</v>
      </c>
      <c r="C18" s="11" t="s">
        <v>542</v>
      </c>
      <c r="D18" s="2" t="s">
        <v>211</v>
      </c>
      <c r="E18" s="47">
        <v>2283</v>
      </c>
      <c r="F18" s="53">
        <v>24.826483499999998</v>
      </c>
      <c r="G18" s="5">
        <v>1.0869380999999999E-2</v>
      </c>
    </row>
    <row r="19" spans="1:7" ht="25.5" x14ac:dyDescent="0.2">
      <c r="A19" s="6">
        <v>13</v>
      </c>
      <c r="B19" s="7" t="s">
        <v>449</v>
      </c>
      <c r="C19" s="11" t="s">
        <v>450</v>
      </c>
      <c r="D19" s="2" t="s">
        <v>25</v>
      </c>
      <c r="E19" s="47">
        <v>2163</v>
      </c>
      <c r="F19" s="53">
        <v>24.415944</v>
      </c>
      <c r="G19" s="5">
        <v>1.0689641E-2</v>
      </c>
    </row>
    <row r="20" spans="1:7" ht="12.75" x14ac:dyDescent="0.2">
      <c r="A20" s="6">
        <v>14</v>
      </c>
      <c r="B20" s="7" t="s">
        <v>625</v>
      </c>
      <c r="C20" s="11" t="s">
        <v>626</v>
      </c>
      <c r="D20" s="2" t="s">
        <v>103</v>
      </c>
      <c r="E20" s="47">
        <v>9693</v>
      </c>
      <c r="F20" s="53">
        <v>24.382741500000002</v>
      </c>
      <c r="G20" s="5">
        <v>1.0675105000000001E-2</v>
      </c>
    </row>
    <row r="21" spans="1:7" ht="12.75" x14ac:dyDescent="0.2">
      <c r="A21" s="6">
        <v>15</v>
      </c>
      <c r="B21" s="7" t="s">
        <v>507</v>
      </c>
      <c r="C21" s="11" t="s">
        <v>508</v>
      </c>
      <c r="D21" s="2" t="s">
        <v>16</v>
      </c>
      <c r="E21" s="47">
        <v>1363</v>
      </c>
      <c r="F21" s="53">
        <v>24.261399999999998</v>
      </c>
      <c r="G21" s="5">
        <v>1.062198E-2</v>
      </c>
    </row>
    <row r="22" spans="1:7" ht="25.5" x14ac:dyDescent="0.2">
      <c r="A22" s="6">
        <v>16</v>
      </c>
      <c r="B22" s="7" t="s">
        <v>627</v>
      </c>
      <c r="C22" s="11" t="s">
        <v>628</v>
      </c>
      <c r="D22" s="2" t="s">
        <v>256</v>
      </c>
      <c r="E22" s="47">
        <v>5043</v>
      </c>
      <c r="F22" s="53">
        <v>24.148405499999999</v>
      </c>
      <c r="G22" s="5">
        <v>1.0572509000000001E-2</v>
      </c>
    </row>
    <row r="23" spans="1:7" ht="12.75" x14ac:dyDescent="0.2">
      <c r="A23" s="6">
        <v>17</v>
      </c>
      <c r="B23" s="7" t="s">
        <v>439</v>
      </c>
      <c r="C23" s="11" t="s">
        <v>440</v>
      </c>
      <c r="D23" s="2" t="s">
        <v>211</v>
      </c>
      <c r="E23" s="47">
        <v>3245</v>
      </c>
      <c r="F23" s="53">
        <v>24.137932500000002</v>
      </c>
      <c r="G23" s="5">
        <v>1.0567923999999999E-2</v>
      </c>
    </row>
    <row r="24" spans="1:7" ht="12.75" x14ac:dyDescent="0.2">
      <c r="A24" s="6">
        <v>18</v>
      </c>
      <c r="B24" s="7" t="s">
        <v>404</v>
      </c>
      <c r="C24" s="11" t="s">
        <v>405</v>
      </c>
      <c r="D24" s="2" t="s">
        <v>211</v>
      </c>
      <c r="E24" s="47">
        <v>3098</v>
      </c>
      <c r="F24" s="53">
        <v>24.037382000000001</v>
      </c>
      <c r="G24" s="5">
        <v>1.0523901E-2</v>
      </c>
    </row>
    <row r="25" spans="1:7" ht="25.5" x14ac:dyDescent="0.2">
      <c r="A25" s="6">
        <v>19</v>
      </c>
      <c r="B25" s="7" t="s">
        <v>545</v>
      </c>
      <c r="C25" s="11" t="s">
        <v>546</v>
      </c>
      <c r="D25" s="2" t="s">
        <v>33</v>
      </c>
      <c r="E25" s="47">
        <v>14743</v>
      </c>
      <c r="F25" s="53">
        <v>24.008975499999998</v>
      </c>
      <c r="G25" s="5">
        <v>1.0511464999999999E-2</v>
      </c>
    </row>
    <row r="26" spans="1:7" ht="12.75" x14ac:dyDescent="0.2">
      <c r="A26" s="6">
        <v>20</v>
      </c>
      <c r="B26" s="7" t="s">
        <v>14</v>
      </c>
      <c r="C26" s="11" t="s">
        <v>15</v>
      </c>
      <c r="D26" s="2" t="s">
        <v>16</v>
      </c>
      <c r="E26" s="47">
        <v>5981</v>
      </c>
      <c r="F26" s="53">
        <v>23.953904999999999</v>
      </c>
      <c r="G26" s="5">
        <v>1.0487354000000001E-2</v>
      </c>
    </row>
    <row r="27" spans="1:7" ht="12.75" x14ac:dyDescent="0.2">
      <c r="A27" s="6">
        <v>21</v>
      </c>
      <c r="B27" s="7" t="s">
        <v>516</v>
      </c>
      <c r="C27" s="11" t="s">
        <v>517</v>
      </c>
      <c r="D27" s="2" t="s">
        <v>13</v>
      </c>
      <c r="E27" s="47">
        <v>1437</v>
      </c>
      <c r="F27" s="53">
        <v>23.944731000000001</v>
      </c>
      <c r="G27" s="5">
        <v>1.0483337000000001E-2</v>
      </c>
    </row>
    <row r="28" spans="1:7" ht="12.75" x14ac:dyDescent="0.2">
      <c r="A28" s="6">
        <v>22</v>
      </c>
      <c r="B28" s="7" t="s">
        <v>553</v>
      </c>
      <c r="C28" s="11" t="s">
        <v>554</v>
      </c>
      <c r="D28" s="2" t="s">
        <v>174</v>
      </c>
      <c r="E28" s="47">
        <v>339</v>
      </c>
      <c r="F28" s="53">
        <v>23.8555995</v>
      </c>
      <c r="G28" s="5">
        <v>1.0444314E-2</v>
      </c>
    </row>
    <row r="29" spans="1:7" ht="12.75" x14ac:dyDescent="0.2">
      <c r="A29" s="6">
        <v>23</v>
      </c>
      <c r="B29" s="7" t="s">
        <v>348</v>
      </c>
      <c r="C29" s="11" t="s">
        <v>349</v>
      </c>
      <c r="D29" s="2" t="s">
        <v>174</v>
      </c>
      <c r="E29" s="47">
        <v>4481</v>
      </c>
      <c r="F29" s="53">
        <v>23.847881999999998</v>
      </c>
      <c r="G29" s="5">
        <v>1.0440936E-2</v>
      </c>
    </row>
    <row r="30" spans="1:7" ht="25.5" x14ac:dyDescent="0.2">
      <c r="A30" s="6">
        <v>24</v>
      </c>
      <c r="B30" s="7" t="s">
        <v>629</v>
      </c>
      <c r="C30" s="11" t="s">
        <v>630</v>
      </c>
      <c r="D30" s="2" t="s">
        <v>63</v>
      </c>
      <c r="E30" s="47">
        <v>3087</v>
      </c>
      <c r="F30" s="53">
        <v>23.847075</v>
      </c>
      <c r="G30" s="5">
        <v>1.0440582E-2</v>
      </c>
    </row>
    <row r="31" spans="1:7" ht="25.5" x14ac:dyDescent="0.2">
      <c r="A31" s="6">
        <v>25</v>
      </c>
      <c r="B31" s="7" t="s">
        <v>340</v>
      </c>
      <c r="C31" s="11" t="s">
        <v>341</v>
      </c>
      <c r="D31" s="2" t="s">
        <v>44</v>
      </c>
      <c r="E31" s="47">
        <v>220</v>
      </c>
      <c r="F31" s="53">
        <v>23.83381</v>
      </c>
      <c r="G31" s="5">
        <v>1.0434775E-2</v>
      </c>
    </row>
    <row r="32" spans="1:7" ht="12.75" x14ac:dyDescent="0.2">
      <c r="A32" s="6">
        <v>26</v>
      </c>
      <c r="B32" s="7" t="s">
        <v>505</v>
      </c>
      <c r="C32" s="11" t="s">
        <v>506</v>
      </c>
      <c r="D32" s="2" t="s">
        <v>28</v>
      </c>
      <c r="E32" s="47">
        <v>17664</v>
      </c>
      <c r="F32" s="53">
        <v>23.793407999999999</v>
      </c>
      <c r="G32" s="5">
        <v>1.0417086000000001E-2</v>
      </c>
    </row>
    <row r="33" spans="1:7" ht="25.5" x14ac:dyDescent="0.2">
      <c r="A33" s="6">
        <v>27</v>
      </c>
      <c r="B33" s="7" t="s">
        <v>631</v>
      </c>
      <c r="C33" s="11" t="s">
        <v>632</v>
      </c>
      <c r="D33" s="2" t="s">
        <v>174</v>
      </c>
      <c r="E33" s="47">
        <v>6769</v>
      </c>
      <c r="F33" s="53">
        <v>23.708422500000001</v>
      </c>
      <c r="G33" s="5">
        <v>1.0379878E-2</v>
      </c>
    </row>
    <row r="34" spans="1:7" ht="12.75" x14ac:dyDescent="0.2">
      <c r="A34" s="6">
        <v>28</v>
      </c>
      <c r="B34" s="7" t="s">
        <v>503</v>
      </c>
      <c r="C34" s="11" t="s">
        <v>504</v>
      </c>
      <c r="D34" s="2" t="s">
        <v>16</v>
      </c>
      <c r="E34" s="47">
        <v>1769</v>
      </c>
      <c r="F34" s="53">
        <v>23.607305</v>
      </c>
      <c r="G34" s="5">
        <v>1.0335608E-2</v>
      </c>
    </row>
    <row r="35" spans="1:7" ht="12.75" x14ac:dyDescent="0.2">
      <c r="A35" s="6">
        <v>29</v>
      </c>
      <c r="B35" s="7" t="s">
        <v>56</v>
      </c>
      <c r="C35" s="11" t="s">
        <v>57</v>
      </c>
      <c r="D35" s="2" t="s">
        <v>16</v>
      </c>
      <c r="E35" s="47">
        <v>7354</v>
      </c>
      <c r="F35" s="53">
        <v>23.587955000000001</v>
      </c>
      <c r="G35" s="5">
        <v>1.0327136000000001E-2</v>
      </c>
    </row>
    <row r="36" spans="1:7" ht="12.75" x14ac:dyDescent="0.2">
      <c r="A36" s="6">
        <v>30</v>
      </c>
      <c r="B36" s="7" t="s">
        <v>543</v>
      </c>
      <c r="C36" s="11" t="s">
        <v>544</v>
      </c>
      <c r="D36" s="2" t="s">
        <v>16</v>
      </c>
      <c r="E36" s="47">
        <v>18324</v>
      </c>
      <c r="F36" s="53">
        <v>23.573826</v>
      </c>
      <c r="G36" s="5">
        <v>1.0320950000000001E-2</v>
      </c>
    </row>
    <row r="37" spans="1:7" ht="12.75" x14ac:dyDescent="0.2">
      <c r="A37" s="6">
        <v>31</v>
      </c>
      <c r="B37" s="7" t="s">
        <v>633</v>
      </c>
      <c r="C37" s="11" t="s">
        <v>634</v>
      </c>
      <c r="D37" s="2" t="s">
        <v>265</v>
      </c>
      <c r="E37" s="47">
        <v>22534</v>
      </c>
      <c r="F37" s="53">
        <v>23.536763000000001</v>
      </c>
      <c r="G37" s="5">
        <v>1.0304723E-2</v>
      </c>
    </row>
    <row r="38" spans="1:7" ht="12.75" x14ac:dyDescent="0.2">
      <c r="A38" s="6">
        <v>32</v>
      </c>
      <c r="B38" s="7" t="s">
        <v>635</v>
      </c>
      <c r="C38" s="11" t="s">
        <v>636</v>
      </c>
      <c r="D38" s="2" t="s">
        <v>256</v>
      </c>
      <c r="E38" s="47">
        <v>3001</v>
      </c>
      <c r="F38" s="53">
        <v>23.535342499999999</v>
      </c>
      <c r="G38" s="5">
        <v>1.0304101E-2</v>
      </c>
    </row>
    <row r="39" spans="1:7" ht="25.5" x14ac:dyDescent="0.2">
      <c r="A39" s="6">
        <v>33</v>
      </c>
      <c r="B39" s="7" t="s">
        <v>637</v>
      </c>
      <c r="C39" s="11" t="s">
        <v>638</v>
      </c>
      <c r="D39" s="2" t="s">
        <v>639</v>
      </c>
      <c r="E39" s="47">
        <v>14704</v>
      </c>
      <c r="F39" s="53">
        <v>23.489640000000001</v>
      </c>
      <c r="G39" s="5">
        <v>1.0284092E-2</v>
      </c>
    </row>
    <row r="40" spans="1:7" ht="12.75" x14ac:dyDescent="0.2">
      <c r="A40" s="6">
        <v>34</v>
      </c>
      <c r="B40" s="7" t="s">
        <v>38</v>
      </c>
      <c r="C40" s="11" t="s">
        <v>39</v>
      </c>
      <c r="D40" s="2" t="s">
        <v>16</v>
      </c>
      <c r="E40" s="47">
        <v>1012</v>
      </c>
      <c r="F40" s="53">
        <v>23.467268000000001</v>
      </c>
      <c r="G40" s="5">
        <v>1.0274297E-2</v>
      </c>
    </row>
    <row r="41" spans="1:7" ht="12.75" x14ac:dyDescent="0.2">
      <c r="A41" s="6">
        <v>35</v>
      </c>
      <c r="B41" s="7" t="s">
        <v>45</v>
      </c>
      <c r="C41" s="11" t="s">
        <v>46</v>
      </c>
      <c r="D41" s="2" t="s">
        <v>13</v>
      </c>
      <c r="E41" s="47">
        <v>125</v>
      </c>
      <c r="F41" s="53">
        <v>23.334562500000001</v>
      </c>
      <c r="G41" s="5">
        <v>1.0216197E-2</v>
      </c>
    </row>
    <row r="42" spans="1:7" ht="25.5" x14ac:dyDescent="0.2">
      <c r="A42" s="6">
        <v>36</v>
      </c>
      <c r="B42" s="7" t="s">
        <v>539</v>
      </c>
      <c r="C42" s="11" t="s">
        <v>540</v>
      </c>
      <c r="D42" s="2" t="s">
        <v>33</v>
      </c>
      <c r="E42" s="47">
        <v>5847</v>
      </c>
      <c r="F42" s="53">
        <v>23.2447485</v>
      </c>
      <c r="G42" s="5">
        <v>1.0176875E-2</v>
      </c>
    </row>
    <row r="43" spans="1:7" ht="12.75" x14ac:dyDescent="0.2">
      <c r="A43" s="6">
        <v>37</v>
      </c>
      <c r="B43" s="7" t="s">
        <v>640</v>
      </c>
      <c r="C43" s="11" t="s">
        <v>641</v>
      </c>
      <c r="D43" s="2" t="s">
        <v>13</v>
      </c>
      <c r="E43" s="47">
        <v>9812</v>
      </c>
      <c r="F43" s="53">
        <v>23.087636</v>
      </c>
      <c r="G43" s="5">
        <v>1.0108089000000001E-2</v>
      </c>
    </row>
    <row r="44" spans="1:7" ht="12.75" x14ac:dyDescent="0.2">
      <c r="A44" s="6">
        <v>38</v>
      </c>
      <c r="B44" s="7" t="s">
        <v>400</v>
      </c>
      <c r="C44" s="11" t="s">
        <v>401</v>
      </c>
      <c r="D44" s="2" t="s">
        <v>256</v>
      </c>
      <c r="E44" s="47">
        <v>828</v>
      </c>
      <c r="F44" s="53">
        <v>23.02047</v>
      </c>
      <c r="G44" s="5">
        <v>1.0078683E-2</v>
      </c>
    </row>
    <row r="45" spans="1:7" ht="25.5" x14ac:dyDescent="0.2">
      <c r="A45" s="6">
        <v>39</v>
      </c>
      <c r="B45" s="7" t="s">
        <v>642</v>
      </c>
      <c r="C45" s="11" t="s">
        <v>643</v>
      </c>
      <c r="D45" s="2" t="s">
        <v>25</v>
      </c>
      <c r="E45" s="47">
        <v>30682</v>
      </c>
      <c r="F45" s="53">
        <v>22.996158999999999</v>
      </c>
      <c r="G45" s="5">
        <v>1.0068039000000001E-2</v>
      </c>
    </row>
    <row r="46" spans="1:7" ht="25.5" x14ac:dyDescent="0.2">
      <c r="A46" s="6">
        <v>40</v>
      </c>
      <c r="B46" s="7" t="s">
        <v>644</v>
      </c>
      <c r="C46" s="11" t="s">
        <v>645</v>
      </c>
      <c r="D46" s="2" t="s">
        <v>177</v>
      </c>
      <c r="E46" s="47">
        <v>3652</v>
      </c>
      <c r="F46" s="53">
        <v>22.938212</v>
      </c>
      <c r="G46" s="5">
        <v>1.0042669000000001E-2</v>
      </c>
    </row>
    <row r="47" spans="1:7" ht="25.5" x14ac:dyDescent="0.2">
      <c r="A47" s="6">
        <v>41</v>
      </c>
      <c r="B47" s="7" t="s">
        <v>402</v>
      </c>
      <c r="C47" s="11" t="s">
        <v>403</v>
      </c>
      <c r="D47" s="2" t="s">
        <v>44</v>
      </c>
      <c r="E47" s="47">
        <v>7710</v>
      </c>
      <c r="F47" s="53">
        <v>22.917974999999998</v>
      </c>
      <c r="G47" s="5">
        <v>1.0033808999999999E-2</v>
      </c>
    </row>
    <row r="48" spans="1:7" ht="12.75" x14ac:dyDescent="0.2">
      <c r="A48" s="6">
        <v>42</v>
      </c>
      <c r="B48" s="7" t="s">
        <v>589</v>
      </c>
      <c r="C48" s="11" t="s">
        <v>590</v>
      </c>
      <c r="D48" s="2" t="s">
        <v>164</v>
      </c>
      <c r="E48" s="47">
        <v>1836</v>
      </c>
      <c r="F48" s="53">
        <v>22.881150000000002</v>
      </c>
      <c r="G48" s="5">
        <v>1.0017687000000001E-2</v>
      </c>
    </row>
    <row r="49" spans="1:7" ht="25.5" x14ac:dyDescent="0.2">
      <c r="A49" s="6">
        <v>43</v>
      </c>
      <c r="B49" s="7" t="s">
        <v>410</v>
      </c>
      <c r="C49" s="11" t="s">
        <v>411</v>
      </c>
      <c r="D49" s="2" t="s">
        <v>44</v>
      </c>
      <c r="E49" s="47">
        <v>1529</v>
      </c>
      <c r="F49" s="53">
        <v>22.823383</v>
      </c>
      <c r="G49" s="5">
        <v>9.9923960000000006E-3</v>
      </c>
    </row>
    <row r="50" spans="1:7" ht="12.75" x14ac:dyDescent="0.2">
      <c r="A50" s="6">
        <v>44</v>
      </c>
      <c r="B50" s="7" t="s">
        <v>646</v>
      </c>
      <c r="C50" s="11" t="s">
        <v>647</v>
      </c>
      <c r="D50" s="2" t="s">
        <v>60</v>
      </c>
      <c r="E50" s="47">
        <v>11273</v>
      </c>
      <c r="F50" s="53">
        <v>22.822188499999999</v>
      </c>
      <c r="G50" s="5">
        <v>9.9918730000000001E-3</v>
      </c>
    </row>
    <row r="51" spans="1:7" ht="25.5" x14ac:dyDescent="0.2">
      <c r="A51" s="6">
        <v>45</v>
      </c>
      <c r="B51" s="7" t="s">
        <v>511</v>
      </c>
      <c r="C51" s="11" t="s">
        <v>512</v>
      </c>
      <c r="D51" s="2" t="s">
        <v>513</v>
      </c>
      <c r="E51" s="47">
        <v>6807</v>
      </c>
      <c r="F51" s="53">
        <v>22.674116999999999</v>
      </c>
      <c r="G51" s="5">
        <v>9.9270450000000007E-3</v>
      </c>
    </row>
    <row r="52" spans="1:7" ht="25.5" x14ac:dyDescent="0.2">
      <c r="A52" s="6">
        <v>46</v>
      </c>
      <c r="B52" s="7" t="s">
        <v>648</v>
      </c>
      <c r="C52" s="11" t="s">
        <v>649</v>
      </c>
      <c r="D52" s="2" t="s">
        <v>25</v>
      </c>
      <c r="E52" s="47">
        <v>24236</v>
      </c>
      <c r="F52" s="53">
        <v>22.600069999999999</v>
      </c>
      <c r="G52" s="5">
        <v>9.8946260000000001E-3</v>
      </c>
    </row>
    <row r="53" spans="1:7" ht="12.75" x14ac:dyDescent="0.2">
      <c r="A53" s="6">
        <v>47</v>
      </c>
      <c r="B53" s="7" t="s">
        <v>650</v>
      </c>
      <c r="C53" s="11" t="s">
        <v>651</v>
      </c>
      <c r="D53" s="2" t="s">
        <v>211</v>
      </c>
      <c r="E53" s="47">
        <v>8816</v>
      </c>
      <c r="F53" s="53">
        <v>22.463168</v>
      </c>
      <c r="G53" s="5">
        <v>9.8346890000000006E-3</v>
      </c>
    </row>
    <row r="54" spans="1:7" ht="12.75" x14ac:dyDescent="0.2">
      <c r="A54" s="6">
        <v>48</v>
      </c>
      <c r="B54" s="7" t="s">
        <v>652</v>
      </c>
      <c r="C54" s="11" t="s">
        <v>653</v>
      </c>
      <c r="D54" s="2" t="s">
        <v>639</v>
      </c>
      <c r="E54" s="47">
        <v>12098</v>
      </c>
      <c r="F54" s="53">
        <v>22.435741</v>
      </c>
      <c r="G54" s="5">
        <v>9.8226809999999998E-3</v>
      </c>
    </row>
    <row r="55" spans="1:7" ht="12.75" x14ac:dyDescent="0.2">
      <c r="A55" s="6">
        <v>49</v>
      </c>
      <c r="B55" s="7" t="s">
        <v>528</v>
      </c>
      <c r="C55" s="11" t="s">
        <v>529</v>
      </c>
      <c r="D55" s="2" t="s">
        <v>13</v>
      </c>
      <c r="E55" s="47">
        <v>2606</v>
      </c>
      <c r="F55" s="53">
        <v>22.358177000000001</v>
      </c>
      <c r="G55" s="5">
        <v>9.7887219999999997E-3</v>
      </c>
    </row>
    <row r="56" spans="1:7" ht="25.5" x14ac:dyDescent="0.2">
      <c r="A56" s="6">
        <v>50</v>
      </c>
      <c r="B56" s="7" t="s">
        <v>654</v>
      </c>
      <c r="C56" s="11" t="s">
        <v>655</v>
      </c>
      <c r="D56" s="2" t="s">
        <v>174</v>
      </c>
      <c r="E56" s="47">
        <v>2600</v>
      </c>
      <c r="F56" s="53">
        <v>22.314499999999999</v>
      </c>
      <c r="G56" s="5">
        <v>9.7695999999999998E-3</v>
      </c>
    </row>
    <row r="57" spans="1:7" ht="12.75" x14ac:dyDescent="0.2">
      <c r="A57" s="6">
        <v>51</v>
      </c>
      <c r="B57" s="7" t="s">
        <v>530</v>
      </c>
      <c r="C57" s="11" t="s">
        <v>531</v>
      </c>
      <c r="D57" s="2" t="s">
        <v>211</v>
      </c>
      <c r="E57" s="47">
        <v>1109</v>
      </c>
      <c r="F57" s="53">
        <v>22.1982985</v>
      </c>
      <c r="G57" s="5">
        <v>9.7187249999999992E-3</v>
      </c>
    </row>
    <row r="58" spans="1:7" ht="12.75" x14ac:dyDescent="0.2">
      <c r="A58" s="6">
        <v>52</v>
      </c>
      <c r="B58" s="7" t="s">
        <v>381</v>
      </c>
      <c r="C58" s="11" t="s">
        <v>382</v>
      </c>
      <c r="D58" s="2" t="s">
        <v>49</v>
      </c>
      <c r="E58" s="47">
        <v>41271</v>
      </c>
      <c r="F58" s="53">
        <v>22.183162500000002</v>
      </c>
      <c r="G58" s="5">
        <v>9.7120980000000006E-3</v>
      </c>
    </row>
    <row r="59" spans="1:7" ht="25.5" x14ac:dyDescent="0.2">
      <c r="A59" s="6">
        <v>53</v>
      </c>
      <c r="B59" s="7" t="s">
        <v>656</v>
      </c>
      <c r="C59" s="11" t="s">
        <v>657</v>
      </c>
      <c r="D59" s="2" t="s">
        <v>174</v>
      </c>
      <c r="E59" s="47">
        <v>1733</v>
      </c>
      <c r="F59" s="53">
        <v>22.137342</v>
      </c>
      <c r="G59" s="5">
        <v>9.6920370000000006E-3</v>
      </c>
    </row>
    <row r="60" spans="1:7" ht="12.75" x14ac:dyDescent="0.2">
      <c r="A60" s="6">
        <v>54</v>
      </c>
      <c r="B60" s="7" t="s">
        <v>658</v>
      </c>
      <c r="C60" s="11" t="s">
        <v>659</v>
      </c>
      <c r="D60" s="2" t="s">
        <v>256</v>
      </c>
      <c r="E60" s="47">
        <v>4167</v>
      </c>
      <c r="F60" s="53">
        <v>22.039262999999998</v>
      </c>
      <c r="G60" s="5">
        <v>9.6490970000000006E-3</v>
      </c>
    </row>
    <row r="61" spans="1:7" ht="25.5" x14ac:dyDescent="0.2">
      <c r="A61" s="6">
        <v>55</v>
      </c>
      <c r="B61" s="7" t="s">
        <v>393</v>
      </c>
      <c r="C61" s="11" t="s">
        <v>394</v>
      </c>
      <c r="D61" s="2" t="s">
        <v>25</v>
      </c>
      <c r="E61" s="47">
        <v>1672</v>
      </c>
      <c r="F61" s="53">
        <v>22.003520000000002</v>
      </c>
      <c r="G61" s="5">
        <v>9.6334479999999993E-3</v>
      </c>
    </row>
    <row r="62" spans="1:7" ht="25.5" x14ac:dyDescent="0.2">
      <c r="A62" s="6">
        <v>56</v>
      </c>
      <c r="B62" s="7" t="s">
        <v>660</v>
      </c>
      <c r="C62" s="11" t="s">
        <v>661</v>
      </c>
      <c r="D62" s="2" t="s">
        <v>79</v>
      </c>
      <c r="E62" s="47">
        <v>5817</v>
      </c>
      <c r="F62" s="53">
        <v>21.996985500000001</v>
      </c>
      <c r="G62" s="5">
        <v>9.6305869999999995E-3</v>
      </c>
    </row>
    <row r="63" spans="1:7" ht="12.75" x14ac:dyDescent="0.2">
      <c r="A63" s="6">
        <v>57</v>
      </c>
      <c r="B63" s="7" t="s">
        <v>662</v>
      </c>
      <c r="C63" s="11" t="s">
        <v>663</v>
      </c>
      <c r="D63" s="2" t="s">
        <v>49</v>
      </c>
      <c r="E63" s="47">
        <v>4208</v>
      </c>
      <c r="F63" s="53">
        <v>21.923680000000001</v>
      </c>
      <c r="G63" s="5">
        <v>9.5984929999999996E-3</v>
      </c>
    </row>
    <row r="64" spans="1:7" ht="12.75" x14ac:dyDescent="0.2">
      <c r="A64" s="6">
        <v>58</v>
      </c>
      <c r="B64" s="7" t="s">
        <v>664</v>
      </c>
      <c r="C64" s="11" t="s">
        <v>665</v>
      </c>
      <c r="D64" s="2" t="s">
        <v>230</v>
      </c>
      <c r="E64" s="47">
        <v>751</v>
      </c>
      <c r="F64" s="53">
        <v>21.862361</v>
      </c>
      <c r="G64" s="5">
        <v>9.5716470000000008E-3</v>
      </c>
    </row>
    <row r="65" spans="1:7" ht="12.75" x14ac:dyDescent="0.2">
      <c r="A65" s="6">
        <v>59</v>
      </c>
      <c r="B65" s="7" t="s">
        <v>666</v>
      </c>
      <c r="C65" s="11" t="s">
        <v>667</v>
      </c>
      <c r="D65" s="2" t="s">
        <v>256</v>
      </c>
      <c r="E65" s="47">
        <v>6296</v>
      </c>
      <c r="F65" s="53">
        <v>21.850268</v>
      </c>
      <c r="G65" s="5">
        <v>9.5663520000000002E-3</v>
      </c>
    </row>
    <row r="66" spans="1:7" ht="25.5" x14ac:dyDescent="0.2">
      <c r="A66" s="6">
        <v>60</v>
      </c>
      <c r="B66" s="7" t="s">
        <v>668</v>
      </c>
      <c r="C66" s="11" t="s">
        <v>669</v>
      </c>
      <c r="D66" s="2" t="s">
        <v>534</v>
      </c>
      <c r="E66" s="47">
        <v>7873</v>
      </c>
      <c r="F66" s="53">
        <v>21.796400500000001</v>
      </c>
      <c r="G66" s="5">
        <v>9.5427680000000001E-3</v>
      </c>
    </row>
    <row r="67" spans="1:7" ht="25.5" x14ac:dyDescent="0.2">
      <c r="A67" s="6">
        <v>61</v>
      </c>
      <c r="B67" s="7" t="s">
        <v>670</v>
      </c>
      <c r="C67" s="11" t="s">
        <v>671</v>
      </c>
      <c r="D67" s="2" t="s">
        <v>174</v>
      </c>
      <c r="E67" s="47">
        <v>11468</v>
      </c>
      <c r="F67" s="53">
        <v>21.760529999999999</v>
      </c>
      <c r="G67" s="5">
        <v>9.527064E-3</v>
      </c>
    </row>
    <row r="68" spans="1:7" ht="25.5" x14ac:dyDescent="0.2">
      <c r="A68" s="6">
        <v>62</v>
      </c>
      <c r="B68" s="7" t="s">
        <v>672</v>
      </c>
      <c r="C68" s="11" t="s">
        <v>673</v>
      </c>
      <c r="D68" s="2" t="s">
        <v>28</v>
      </c>
      <c r="E68" s="47">
        <v>10979</v>
      </c>
      <c r="F68" s="53">
        <v>21.727440999999999</v>
      </c>
      <c r="G68" s="5">
        <v>9.5125769999999995E-3</v>
      </c>
    </row>
    <row r="69" spans="1:7" ht="25.5" x14ac:dyDescent="0.2">
      <c r="A69" s="6">
        <v>63</v>
      </c>
      <c r="B69" s="7" t="s">
        <v>674</v>
      </c>
      <c r="C69" s="11" t="s">
        <v>675</v>
      </c>
      <c r="D69" s="2" t="s">
        <v>79</v>
      </c>
      <c r="E69" s="47">
        <v>4125</v>
      </c>
      <c r="F69" s="53">
        <v>21.668624999999999</v>
      </c>
      <c r="G69" s="5">
        <v>9.4868260000000003E-3</v>
      </c>
    </row>
    <row r="70" spans="1:7" ht="25.5" x14ac:dyDescent="0.2">
      <c r="A70" s="6">
        <v>64</v>
      </c>
      <c r="B70" s="7" t="s">
        <v>418</v>
      </c>
      <c r="C70" s="11" t="s">
        <v>419</v>
      </c>
      <c r="D70" s="2" t="s">
        <v>174</v>
      </c>
      <c r="E70" s="47">
        <v>3676</v>
      </c>
      <c r="F70" s="53">
        <v>21.445784</v>
      </c>
      <c r="G70" s="5">
        <v>9.3892639999999996E-3</v>
      </c>
    </row>
    <row r="71" spans="1:7" ht="12.75" x14ac:dyDescent="0.2">
      <c r="A71" s="6">
        <v>65</v>
      </c>
      <c r="B71" s="7" t="s">
        <v>676</v>
      </c>
      <c r="C71" s="11" t="s">
        <v>677</v>
      </c>
      <c r="D71" s="2" t="s">
        <v>230</v>
      </c>
      <c r="E71" s="47">
        <v>12292</v>
      </c>
      <c r="F71" s="53">
        <v>21.418810000000001</v>
      </c>
      <c r="G71" s="5">
        <v>9.3774540000000003E-3</v>
      </c>
    </row>
    <row r="72" spans="1:7" ht="25.5" x14ac:dyDescent="0.2">
      <c r="A72" s="6">
        <v>66</v>
      </c>
      <c r="B72" s="7" t="s">
        <v>447</v>
      </c>
      <c r="C72" s="11" t="s">
        <v>448</v>
      </c>
      <c r="D72" s="2" t="s">
        <v>174</v>
      </c>
      <c r="E72" s="47">
        <v>1087</v>
      </c>
      <c r="F72" s="53">
        <v>21.3948775</v>
      </c>
      <c r="G72" s="5">
        <v>9.3669760000000008E-3</v>
      </c>
    </row>
    <row r="73" spans="1:7" ht="12.75" x14ac:dyDescent="0.2">
      <c r="A73" s="6">
        <v>67</v>
      </c>
      <c r="B73" s="7" t="s">
        <v>445</v>
      </c>
      <c r="C73" s="11" t="s">
        <v>446</v>
      </c>
      <c r="D73" s="2" t="s">
        <v>13</v>
      </c>
      <c r="E73" s="47">
        <v>535</v>
      </c>
      <c r="F73" s="53">
        <v>21.3911725</v>
      </c>
      <c r="G73" s="5">
        <v>9.3653539999999993E-3</v>
      </c>
    </row>
    <row r="74" spans="1:7" ht="25.5" x14ac:dyDescent="0.2">
      <c r="A74" s="6">
        <v>68</v>
      </c>
      <c r="B74" s="7" t="s">
        <v>428</v>
      </c>
      <c r="C74" s="11" t="s">
        <v>429</v>
      </c>
      <c r="D74" s="2" t="s">
        <v>174</v>
      </c>
      <c r="E74" s="47">
        <v>5649</v>
      </c>
      <c r="F74" s="53">
        <v>21.381464999999999</v>
      </c>
      <c r="G74" s="5">
        <v>9.3611040000000003E-3</v>
      </c>
    </row>
    <row r="75" spans="1:7" ht="12.75" x14ac:dyDescent="0.2">
      <c r="A75" s="6">
        <v>69</v>
      </c>
      <c r="B75" s="7" t="s">
        <v>678</v>
      </c>
      <c r="C75" s="11" t="s">
        <v>679</v>
      </c>
      <c r="D75" s="2" t="s">
        <v>174</v>
      </c>
      <c r="E75" s="47">
        <v>21934</v>
      </c>
      <c r="F75" s="53">
        <v>21.319848</v>
      </c>
      <c r="G75" s="5">
        <v>9.3341269999999994E-3</v>
      </c>
    </row>
    <row r="76" spans="1:7" ht="12.75" x14ac:dyDescent="0.2">
      <c r="A76" s="6">
        <v>70</v>
      </c>
      <c r="B76" s="7" t="s">
        <v>101</v>
      </c>
      <c r="C76" s="11" t="s">
        <v>102</v>
      </c>
      <c r="D76" s="2" t="s">
        <v>103</v>
      </c>
      <c r="E76" s="47">
        <v>6125</v>
      </c>
      <c r="F76" s="53">
        <v>21.2935625</v>
      </c>
      <c r="G76" s="5">
        <v>9.3226190000000007E-3</v>
      </c>
    </row>
    <row r="77" spans="1:7" ht="25.5" x14ac:dyDescent="0.2">
      <c r="A77" s="6">
        <v>71</v>
      </c>
      <c r="B77" s="7" t="s">
        <v>581</v>
      </c>
      <c r="C77" s="11" t="s">
        <v>582</v>
      </c>
      <c r="D77" s="2" t="s">
        <v>44</v>
      </c>
      <c r="E77" s="47">
        <v>690</v>
      </c>
      <c r="F77" s="53">
        <v>21.289950000000001</v>
      </c>
      <c r="G77" s="5">
        <v>9.3210370000000008E-3</v>
      </c>
    </row>
    <row r="78" spans="1:7" ht="12.75" x14ac:dyDescent="0.2">
      <c r="A78" s="6">
        <v>72</v>
      </c>
      <c r="B78" s="7" t="s">
        <v>680</v>
      </c>
      <c r="C78" s="11" t="s">
        <v>681</v>
      </c>
      <c r="D78" s="2" t="s">
        <v>16</v>
      </c>
      <c r="E78" s="47">
        <v>4031</v>
      </c>
      <c r="F78" s="53">
        <v>21.213137499999998</v>
      </c>
      <c r="G78" s="5">
        <v>9.2874080000000005E-3</v>
      </c>
    </row>
    <row r="79" spans="1:7" ht="12.75" x14ac:dyDescent="0.2">
      <c r="A79" s="6">
        <v>73</v>
      </c>
      <c r="B79" s="7" t="s">
        <v>682</v>
      </c>
      <c r="C79" s="11" t="s">
        <v>683</v>
      </c>
      <c r="D79" s="2" t="s">
        <v>174</v>
      </c>
      <c r="E79" s="47">
        <v>13815</v>
      </c>
      <c r="F79" s="53">
        <v>21.074782500000001</v>
      </c>
      <c r="G79" s="5">
        <v>9.2268339999999997E-3</v>
      </c>
    </row>
    <row r="80" spans="1:7" ht="25.5" x14ac:dyDescent="0.2">
      <c r="A80" s="6">
        <v>74</v>
      </c>
      <c r="B80" s="7" t="s">
        <v>535</v>
      </c>
      <c r="C80" s="11" t="s">
        <v>536</v>
      </c>
      <c r="D80" s="2" t="s">
        <v>44</v>
      </c>
      <c r="E80" s="47">
        <v>1671</v>
      </c>
      <c r="F80" s="53">
        <v>21.0236865</v>
      </c>
      <c r="G80" s="5">
        <v>9.2044629999999995E-3</v>
      </c>
    </row>
    <row r="81" spans="1:7" ht="12.75" x14ac:dyDescent="0.2">
      <c r="A81" s="6">
        <v>75</v>
      </c>
      <c r="B81" s="7" t="s">
        <v>684</v>
      </c>
      <c r="C81" s="11" t="s">
        <v>685</v>
      </c>
      <c r="D81" s="2" t="s">
        <v>256</v>
      </c>
      <c r="E81" s="47">
        <v>3438</v>
      </c>
      <c r="F81" s="53">
        <v>20.990708999999999</v>
      </c>
      <c r="G81" s="5">
        <v>9.1900249999999992E-3</v>
      </c>
    </row>
    <row r="82" spans="1:7" ht="12.75" x14ac:dyDescent="0.2">
      <c r="A82" s="6">
        <v>76</v>
      </c>
      <c r="B82" s="7" t="s">
        <v>686</v>
      </c>
      <c r="C82" s="11" t="s">
        <v>687</v>
      </c>
      <c r="D82" s="2" t="s">
        <v>49</v>
      </c>
      <c r="E82" s="47">
        <v>7139</v>
      </c>
      <c r="F82" s="53">
        <v>20.9208395</v>
      </c>
      <c r="G82" s="5">
        <v>9.159436E-3</v>
      </c>
    </row>
    <row r="83" spans="1:7" ht="25.5" x14ac:dyDescent="0.2">
      <c r="A83" s="6">
        <v>77</v>
      </c>
      <c r="B83" s="7" t="s">
        <v>389</v>
      </c>
      <c r="C83" s="11" t="s">
        <v>390</v>
      </c>
      <c r="D83" s="2" t="s">
        <v>177</v>
      </c>
      <c r="E83" s="47">
        <v>4691</v>
      </c>
      <c r="F83" s="53">
        <v>20.898405</v>
      </c>
      <c r="G83" s="5">
        <v>9.1496129999999991E-3</v>
      </c>
    </row>
    <row r="84" spans="1:7" ht="25.5" x14ac:dyDescent="0.2">
      <c r="A84" s="6">
        <v>78</v>
      </c>
      <c r="B84" s="7" t="s">
        <v>17</v>
      </c>
      <c r="C84" s="11" t="s">
        <v>18</v>
      </c>
      <c r="D84" s="2" t="s">
        <v>19</v>
      </c>
      <c r="E84" s="47">
        <v>1498</v>
      </c>
      <c r="F84" s="53">
        <v>20.751794</v>
      </c>
      <c r="G84" s="5">
        <v>9.0854249999999994E-3</v>
      </c>
    </row>
    <row r="85" spans="1:7" ht="12.75" x14ac:dyDescent="0.2">
      <c r="A85" s="6">
        <v>79</v>
      </c>
      <c r="B85" s="7" t="s">
        <v>688</v>
      </c>
      <c r="C85" s="11" t="s">
        <v>689</v>
      </c>
      <c r="D85" s="2" t="s">
        <v>28</v>
      </c>
      <c r="E85" s="47">
        <v>83777</v>
      </c>
      <c r="F85" s="53">
        <v>20.692919</v>
      </c>
      <c r="G85" s="5">
        <v>9.0596489999999995E-3</v>
      </c>
    </row>
    <row r="86" spans="1:7" ht="12.75" x14ac:dyDescent="0.2">
      <c r="A86" s="6">
        <v>80</v>
      </c>
      <c r="B86" s="7" t="s">
        <v>526</v>
      </c>
      <c r="C86" s="11" t="s">
        <v>527</v>
      </c>
      <c r="D86" s="2" t="s">
        <v>265</v>
      </c>
      <c r="E86" s="47">
        <v>8709</v>
      </c>
      <c r="F86" s="53">
        <v>20.657748000000002</v>
      </c>
      <c r="G86" s="5">
        <v>9.0442500000000002E-3</v>
      </c>
    </row>
    <row r="87" spans="1:7" ht="25.5" x14ac:dyDescent="0.2">
      <c r="A87" s="6">
        <v>81</v>
      </c>
      <c r="B87" s="7" t="s">
        <v>587</v>
      </c>
      <c r="C87" s="11" t="s">
        <v>588</v>
      </c>
      <c r="D87" s="2" t="s">
        <v>44</v>
      </c>
      <c r="E87" s="47">
        <v>5013</v>
      </c>
      <c r="F87" s="53">
        <v>20.493144000000001</v>
      </c>
      <c r="G87" s="5">
        <v>8.9721839999999994E-3</v>
      </c>
    </row>
    <row r="88" spans="1:7" ht="25.5" x14ac:dyDescent="0.2">
      <c r="A88" s="6">
        <v>82</v>
      </c>
      <c r="B88" s="7" t="s">
        <v>522</v>
      </c>
      <c r="C88" s="11" t="s">
        <v>523</v>
      </c>
      <c r="D88" s="2" t="s">
        <v>44</v>
      </c>
      <c r="E88" s="47">
        <v>1198</v>
      </c>
      <c r="F88" s="53">
        <v>20.447464</v>
      </c>
      <c r="G88" s="5">
        <v>8.9521849999999997E-3</v>
      </c>
    </row>
    <row r="89" spans="1:7" ht="25.5" x14ac:dyDescent="0.2">
      <c r="A89" s="6">
        <v>83</v>
      </c>
      <c r="B89" s="7" t="s">
        <v>690</v>
      </c>
      <c r="C89" s="11" t="s">
        <v>691</v>
      </c>
      <c r="D89" s="2" t="s">
        <v>534</v>
      </c>
      <c r="E89" s="47">
        <v>9884</v>
      </c>
      <c r="F89" s="53">
        <v>20.311620000000001</v>
      </c>
      <c r="G89" s="5">
        <v>8.8927109999999993E-3</v>
      </c>
    </row>
    <row r="90" spans="1:7" ht="12.75" x14ac:dyDescent="0.2">
      <c r="A90" s="6">
        <v>84</v>
      </c>
      <c r="B90" s="7" t="s">
        <v>692</v>
      </c>
      <c r="C90" s="11" t="s">
        <v>693</v>
      </c>
      <c r="D90" s="2" t="s">
        <v>182</v>
      </c>
      <c r="E90" s="47">
        <v>111</v>
      </c>
      <c r="F90" s="53">
        <v>20.185183500000001</v>
      </c>
      <c r="G90" s="5">
        <v>8.8373549999999999E-3</v>
      </c>
    </row>
    <row r="91" spans="1:7" ht="25.5" x14ac:dyDescent="0.2">
      <c r="A91" s="6">
        <v>85</v>
      </c>
      <c r="B91" s="7" t="s">
        <v>694</v>
      </c>
      <c r="C91" s="11" t="s">
        <v>695</v>
      </c>
      <c r="D91" s="2" t="s">
        <v>211</v>
      </c>
      <c r="E91" s="47">
        <v>592</v>
      </c>
      <c r="F91" s="53">
        <v>20.055776000000002</v>
      </c>
      <c r="G91" s="5">
        <v>8.7806989999999994E-3</v>
      </c>
    </row>
    <row r="92" spans="1:7" ht="25.5" x14ac:dyDescent="0.2">
      <c r="A92" s="6">
        <v>86</v>
      </c>
      <c r="B92" s="7" t="s">
        <v>591</v>
      </c>
      <c r="C92" s="11" t="s">
        <v>592</v>
      </c>
      <c r="D92" s="2" t="s">
        <v>44</v>
      </c>
      <c r="E92" s="47">
        <v>5755</v>
      </c>
      <c r="F92" s="53">
        <v>19.949707499999999</v>
      </c>
      <c r="G92" s="5">
        <v>8.7342600000000006E-3</v>
      </c>
    </row>
    <row r="93" spans="1:7" ht="25.5" x14ac:dyDescent="0.2">
      <c r="A93" s="6">
        <v>87</v>
      </c>
      <c r="B93" s="7" t="s">
        <v>696</v>
      </c>
      <c r="C93" s="11" t="s">
        <v>697</v>
      </c>
      <c r="D93" s="2" t="s">
        <v>534</v>
      </c>
      <c r="E93" s="47">
        <v>10785</v>
      </c>
      <c r="F93" s="53">
        <v>19.892932500000001</v>
      </c>
      <c r="G93" s="5">
        <v>8.7094040000000005E-3</v>
      </c>
    </row>
    <row r="94" spans="1:7" ht="12.75" x14ac:dyDescent="0.2">
      <c r="A94" s="6">
        <v>88</v>
      </c>
      <c r="B94" s="7" t="s">
        <v>698</v>
      </c>
      <c r="C94" s="11" t="s">
        <v>699</v>
      </c>
      <c r="D94" s="2" t="s">
        <v>300</v>
      </c>
      <c r="E94" s="47">
        <v>1333</v>
      </c>
      <c r="F94" s="53">
        <v>19.609763000000001</v>
      </c>
      <c r="G94" s="5">
        <v>8.5854280000000009E-3</v>
      </c>
    </row>
    <row r="95" spans="1:7" ht="25.5" x14ac:dyDescent="0.2">
      <c r="A95" s="6">
        <v>89</v>
      </c>
      <c r="B95" s="7" t="s">
        <v>422</v>
      </c>
      <c r="C95" s="11" t="s">
        <v>423</v>
      </c>
      <c r="D95" s="2" t="s">
        <v>44</v>
      </c>
      <c r="E95" s="47">
        <v>3488</v>
      </c>
      <c r="F95" s="53">
        <v>19.320032000000001</v>
      </c>
      <c r="G95" s="5">
        <v>8.4585800000000003E-3</v>
      </c>
    </row>
    <row r="96" spans="1:7" ht="12.75" x14ac:dyDescent="0.2">
      <c r="A96" s="6">
        <v>90</v>
      </c>
      <c r="B96" s="7" t="s">
        <v>565</v>
      </c>
      <c r="C96" s="11" t="s">
        <v>566</v>
      </c>
      <c r="D96" s="2" t="s">
        <v>182</v>
      </c>
      <c r="E96" s="47">
        <v>12886</v>
      </c>
      <c r="F96" s="53">
        <v>19.290341999999999</v>
      </c>
      <c r="G96" s="5">
        <v>8.4455810000000006E-3</v>
      </c>
    </row>
    <row r="97" spans="1:7" ht="12.75" x14ac:dyDescent="0.2">
      <c r="A97" s="6">
        <v>91</v>
      </c>
      <c r="B97" s="7" t="s">
        <v>424</v>
      </c>
      <c r="C97" s="11" t="s">
        <v>425</v>
      </c>
      <c r="D97" s="2" t="s">
        <v>230</v>
      </c>
      <c r="E97" s="47">
        <v>2848</v>
      </c>
      <c r="F97" s="53">
        <v>19.192672000000002</v>
      </c>
      <c r="G97" s="5">
        <v>8.4028200000000001E-3</v>
      </c>
    </row>
    <row r="98" spans="1:7" ht="25.5" x14ac:dyDescent="0.2">
      <c r="A98" s="6">
        <v>92</v>
      </c>
      <c r="B98" s="7" t="s">
        <v>700</v>
      </c>
      <c r="C98" s="11" t="s">
        <v>701</v>
      </c>
      <c r="D98" s="2" t="s">
        <v>174</v>
      </c>
      <c r="E98" s="47">
        <v>7885</v>
      </c>
      <c r="F98" s="53">
        <v>19.054102499999999</v>
      </c>
      <c r="G98" s="5">
        <v>8.3421520000000002E-3</v>
      </c>
    </row>
    <row r="99" spans="1:7" ht="12.75" x14ac:dyDescent="0.2">
      <c r="A99" s="6">
        <v>93</v>
      </c>
      <c r="B99" s="7" t="s">
        <v>702</v>
      </c>
      <c r="C99" s="11" t="s">
        <v>703</v>
      </c>
      <c r="D99" s="2" t="s">
        <v>256</v>
      </c>
      <c r="E99" s="47">
        <v>2556</v>
      </c>
      <c r="F99" s="53">
        <v>18.904176</v>
      </c>
      <c r="G99" s="5">
        <v>8.2765119999999998E-3</v>
      </c>
    </row>
    <row r="100" spans="1:7" ht="12.75" x14ac:dyDescent="0.2">
      <c r="A100" s="6">
        <v>94</v>
      </c>
      <c r="B100" s="7" t="s">
        <v>704</v>
      </c>
      <c r="C100" s="11" t="s">
        <v>705</v>
      </c>
      <c r="D100" s="2" t="s">
        <v>230</v>
      </c>
      <c r="E100" s="47">
        <v>20580</v>
      </c>
      <c r="F100" s="53">
        <v>18.789539999999999</v>
      </c>
      <c r="G100" s="5">
        <v>8.2263230000000007E-3</v>
      </c>
    </row>
    <row r="101" spans="1:7" ht="12.75" x14ac:dyDescent="0.2">
      <c r="A101" s="6">
        <v>95</v>
      </c>
      <c r="B101" s="7" t="s">
        <v>514</v>
      </c>
      <c r="C101" s="11" t="s">
        <v>515</v>
      </c>
      <c r="D101" s="2" t="s">
        <v>230</v>
      </c>
      <c r="E101" s="47">
        <v>277</v>
      </c>
      <c r="F101" s="53">
        <v>18.4829635</v>
      </c>
      <c r="G101" s="5">
        <v>8.0920990000000002E-3</v>
      </c>
    </row>
    <row r="102" spans="1:7" ht="25.5" x14ac:dyDescent="0.2">
      <c r="A102" s="6">
        <v>96</v>
      </c>
      <c r="B102" s="7" t="s">
        <v>585</v>
      </c>
      <c r="C102" s="11" t="s">
        <v>586</v>
      </c>
      <c r="D102" s="2" t="s">
        <v>44</v>
      </c>
      <c r="E102" s="47">
        <v>2649</v>
      </c>
      <c r="F102" s="53">
        <v>18.172139999999999</v>
      </c>
      <c r="G102" s="5">
        <v>7.9560169999999993E-3</v>
      </c>
    </row>
    <row r="103" spans="1:7" ht="12.75" x14ac:dyDescent="0.2">
      <c r="A103" s="6">
        <v>97</v>
      </c>
      <c r="B103" s="7" t="s">
        <v>430</v>
      </c>
      <c r="C103" s="11" t="s">
        <v>431</v>
      </c>
      <c r="D103" s="2" t="s">
        <v>182</v>
      </c>
      <c r="E103" s="47">
        <v>31</v>
      </c>
      <c r="F103" s="53">
        <v>17.9760165</v>
      </c>
      <c r="G103" s="5">
        <v>7.8701510000000006E-3</v>
      </c>
    </row>
    <row r="104" spans="1:7" ht="12.75" x14ac:dyDescent="0.2">
      <c r="A104" s="6">
        <v>98</v>
      </c>
      <c r="B104" s="7" t="s">
        <v>706</v>
      </c>
      <c r="C104" s="11" t="s">
        <v>707</v>
      </c>
      <c r="D104" s="2" t="s">
        <v>230</v>
      </c>
      <c r="E104" s="47">
        <v>87</v>
      </c>
      <c r="F104" s="53">
        <v>17.876498999999999</v>
      </c>
      <c r="G104" s="5">
        <v>7.8265810000000009E-3</v>
      </c>
    </row>
    <row r="105" spans="1:7" ht="12.75" x14ac:dyDescent="0.2">
      <c r="A105" s="6">
        <v>99</v>
      </c>
      <c r="B105" s="7" t="s">
        <v>408</v>
      </c>
      <c r="C105" s="11" t="s">
        <v>409</v>
      </c>
      <c r="D105" s="2" t="s">
        <v>230</v>
      </c>
      <c r="E105" s="47">
        <v>642</v>
      </c>
      <c r="F105" s="53">
        <v>16.391223</v>
      </c>
      <c r="G105" s="5">
        <v>7.1763060000000004E-3</v>
      </c>
    </row>
    <row r="106" spans="1:7" ht="25.5" x14ac:dyDescent="0.2">
      <c r="A106" s="6">
        <v>100</v>
      </c>
      <c r="B106" s="7" t="s">
        <v>708</v>
      </c>
      <c r="C106" s="11" t="s">
        <v>709</v>
      </c>
      <c r="D106" s="2" t="s">
        <v>513</v>
      </c>
      <c r="E106" s="47">
        <v>57280</v>
      </c>
      <c r="F106" s="53">
        <v>10.4536</v>
      </c>
      <c r="G106" s="5">
        <v>4.576732E-3</v>
      </c>
    </row>
    <row r="107" spans="1:7" ht="12.75" x14ac:dyDescent="0.2">
      <c r="A107" s="1"/>
      <c r="B107" s="2"/>
      <c r="C107" s="8" t="s">
        <v>108</v>
      </c>
      <c r="D107" s="12"/>
      <c r="E107" s="49"/>
      <c r="F107" s="55">
        <v>2227.9904969999998</v>
      </c>
      <c r="G107" s="13">
        <v>0.97544533600000005</v>
      </c>
    </row>
    <row r="108" spans="1:7" ht="12.75" x14ac:dyDescent="0.2">
      <c r="A108" s="6"/>
      <c r="B108" s="7"/>
      <c r="C108" s="14"/>
      <c r="D108" s="15"/>
      <c r="E108" s="47"/>
      <c r="F108" s="53"/>
      <c r="G108" s="5"/>
    </row>
    <row r="109" spans="1:7" ht="12.75" x14ac:dyDescent="0.2">
      <c r="A109" s="1"/>
      <c r="B109" s="2"/>
      <c r="C109" s="8" t="s">
        <v>109</v>
      </c>
      <c r="D109" s="9"/>
      <c r="E109" s="48"/>
      <c r="F109" s="54"/>
      <c r="G109" s="10"/>
    </row>
    <row r="110" spans="1:7" ht="12.75" x14ac:dyDescent="0.2">
      <c r="A110" s="1"/>
      <c r="B110" s="2"/>
      <c r="C110" s="8" t="s">
        <v>108</v>
      </c>
      <c r="D110" s="12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15"/>
      <c r="E111" s="47"/>
      <c r="F111" s="53"/>
      <c r="G111" s="5"/>
    </row>
    <row r="112" spans="1:7" ht="12.75" x14ac:dyDescent="0.2">
      <c r="A112" s="16"/>
      <c r="B112" s="17"/>
      <c r="C112" s="8" t="s">
        <v>110</v>
      </c>
      <c r="D112" s="9"/>
      <c r="E112" s="48"/>
      <c r="F112" s="54"/>
      <c r="G112" s="10"/>
    </row>
    <row r="113" spans="1:7" ht="12.75" x14ac:dyDescent="0.2">
      <c r="A113" s="18"/>
      <c r="B113" s="19"/>
      <c r="C113" s="8" t="s">
        <v>108</v>
      </c>
      <c r="D113" s="20"/>
      <c r="E113" s="50"/>
      <c r="F113" s="56">
        <v>0</v>
      </c>
      <c r="G113" s="21">
        <v>0</v>
      </c>
    </row>
    <row r="114" spans="1:7" ht="12.75" x14ac:dyDescent="0.2">
      <c r="A114" s="18"/>
      <c r="B114" s="19"/>
      <c r="C114" s="14"/>
      <c r="D114" s="22"/>
      <c r="E114" s="51"/>
      <c r="F114" s="57"/>
      <c r="G114" s="23"/>
    </row>
    <row r="115" spans="1:7" ht="12.75" x14ac:dyDescent="0.2">
      <c r="A115" s="1"/>
      <c r="B115" s="2"/>
      <c r="C115" s="8" t="s">
        <v>112</v>
      </c>
      <c r="D115" s="9"/>
      <c r="E115" s="48"/>
      <c r="F115" s="54"/>
      <c r="G115" s="10"/>
    </row>
    <row r="116" spans="1:7" ht="25.5" x14ac:dyDescent="0.2">
      <c r="A116" s="1">
        <v>1</v>
      </c>
      <c r="B116" s="7" t="s">
        <v>708</v>
      </c>
      <c r="C116" s="112" t="s">
        <v>861</v>
      </c>
      <c r="D116" s="4" t="s">
        <v>513</v>
      </c>
      <c r="E116" s="47">
        <v>131141</v>
      </c>
      <c r="F116" s="53">
        <v>7.5406075000000001</v>
      </c>
      <c r="G116" s="5">
        <v>3.3013830000000002E-3</v>
      </c>
    </row>
    <row r="117" spans="1:7" ht="12.75" x14ac:dyDescent="0.2">
      <c r="A117" s="1"/>
      <c r="B117" s="2"/>
      <c r="C117" s="8" t="s">
        <v>108</v>
      </c>
      <c r="D117" s="12"/>
      <c r="E117" s="49"/>
      <c r="F117" s="55">
        <v>7.5406075000000001</v>
      </c>
      <c r="G117" s="13">
        <v>3.3013830000000002E-3</v>
      </c>
    </row>
    <row r="118" spans="1:7" ht="12.75" x14ac:dyDescent="0.2">
      <c r="A118" s="1"/>
      <c r="B118" s="2"/>
      <c r="C118" s="14"/>
      <c r="D118" s="4"/>
      <c r="E118" s="47"/>
      <c r="F118" s="53"/>
      <c r="G118" s="5"/>
    </row>
    <row r="119" spans="1:7" ht="12.75" x14ac:dyDescent="0.2">
      <c r="A119" s="1"/>
      <c r="B119" s="2"/>
      <c r="C119" s="8" t="s">
        <v>113</v>
      </c>
      <c r="D119" s="9"/>
      <c r="E119" s="48"/>
      <c r="F119" s="54"/>
      <c r="G119" s="10"/>
    </row>
    <row r="120" spans="1:7" ht="12.75" x14ac:dyDescent="0.2">
      <c r="A120" s="1"/>
      <c r="B120" s="2"/>
      <c r="C120" s="8" t="s">
        <v>108</v>
      </c>
      <c r="D120" s="12"/>
      <c r="E120" s="49"/>
      <c r="F120" s="55">
        <v>0</v>
      </c>
      <c r="G120" s="13">
        <v>0</v>
      </c>
    </row>
    <row r="121" spans="1:7" ht="12.75" x14ac:dyDescent="0.2">
      <c r="A121" s="1"/>
      <c r="B121" s="2"/>
      <c r="C121" s="14"/>
      <c r="D121" s="4"/>
      <c r="E121" s="47"/>
      <c r="F121" s="53"/>
      <c r="G121" s="5"/>
    </row>
    <row r="122" spans="1:7" ht="12.75" x14ac:dyDescent="0.2">
      <c r="A122" s="1"/>
      <c r="B122" s="2"/>
      <c r="C122" s="8" t="s">
        <v>114</v>
      </c>
      <c r="D122" s="9"/>
      <c r="E122" s="48"/>
      <c r="F122" s="54"/>
      <c r="G122" s="10"/>
    </row>
    <row r="123" spans="1:7" ht="12.75" x14ac:dyDescent="0.2">
      <c r="A123" s="1"/>
      <c r="B123" s="2"/>
      <c r="C123" s="8" t="s">
        <v>108</v>
      </c>
      <c r="D123" s="12"/>
      <c r="E123" s="49"/>
      <c r="F123" s="55">
        <v>0</v>
      </c>
      <c r="G123" s="13">
        <v>0</v>
      </c>
    </row>
    <row r="124" spans="1:7" ht="12.75" x14ac:dyDescent="0.2">
      <c r="A124" s="1"/>
      <c r="B124" s="2"/>
      <c r="C124" s="14"/>
      <c r="D124" s="4"/>
      <c r="E124" s="47"/>
      <c r="F124" s="53"/>
      <c r="G124" s="5"/>
    </row>
    <row r="125" spans="1:7" ht="25.5" x14ac:dyDescent="0.2">
      <c r="A125" s="6"/>
      <c r="B125" s="7"/>
      <c r="C125" s="24" t="s">
        <v>115</v>
      </c>
      <c r="D125" s="25"/>
      <c r="E125" s="49"/>
      <c r="F125" s="55">
        <v>2235.5311044999999</v>
      </c>
      <c r="G125" s="13">
        <v>0.9787467190000001</v>
      </c>
    </row>
    <row r="126" spans="1:7" ht="12.75" x14ac:dyDescent="0.2">
      <c r="A126" s="1"/>
      <c r="B126" s="2"/>
      <c r="C126" s="11"/>
      <c r="D126" s="4"/>
      <c r="E126" s="47"/>
      <c r="F126" s="53"/>
      <c r="G126" s="5"/>
    </row>
    <row r="127" spans="1:7" ht="12.75" x14ac:dyDescent="0.2">
      <c r="A127" s="1"/>
      <c r="B127" s="2"/>
      <c r="C127" s="3" t="s">
        <v>116</v>
      </c>
      <c r="D127" s="4"/>
      <c r="E127" s="47"/>
      <c r="F127" s="53"/>
      <c r="G127" s="5"/>
    </row>
    <row r="128" spans="1:7" ht="25.5" x14ac:dyDescent="0.2">
      <c r="A128" s="1"/>
      <c r="B128" s="2"/>
      <c r="C128" s="8" t="s">
        <v>10</v>
      </c>
      <c r="D128" s="9"/>
      <c r="E128" s="48"/>
      <c r="F128" s="54"/>
      <c r="G128" s="10"/>
    </row>
    <row r="129" spans="1:7" ht="12.75" x14ac:dyDescent="0.2">
      <c r="A129" s="6"/>
      <c r="B129" s="7"/>
      <c r="C129" s="8" t="s">
        <v>108</v>
      </c>
      <c r="D129" s="12"/>
      <c r="E129" s="49"/>
      <c r="F129" s="55">
        <v>0</v>
      </c>
      <c r="G129" s="13">
        <v>0</v>
      </c>
    </row>
    <row r="130" spans="1:7" ht="12.75" x14ac:dyDescent="0.2">
      <c r="A130" s="6"/>
      <c r="B130" s="7"/>
      <c r="C130" s="14"/>
      <c r="D130" s="4"/>
      <c r="E130" s="47"/>
      <c r="F130" s="53"/>
      <c r="G130" s="5"/>
    </row>
    <row r="131" spans="1:7" ht="12.75" x14ac:dyDescent="0.2">
      <c r="A131" s="1"/>
      <c r="B131" s="26"/>
      <c r="C131" s="8" t="s">
        <v>117</v>
      </c>
      <c r="D131" s="9"/>
      <c r="E131" s="48"/>
      <c r="F131" s="54"/>
      <c r="G131" s="10"/>
    </row>
    <row r="132" spans="1:7" ht="12.75" x14ac:dyDescent="0.2">
      <c r="A132" s="6"/>
      <c r="B132" s="7"/>
      <c r="C132" s="8" t="s">
        <v>108</v>
      </c>
      <c r="D132" s="12"/>
      <c r="E132" s="49"/>
      <c r="F132" s="55">
        <v>0</v>
      </c>
      <c r="G132" s="13">
        <v>0</v>
      </c>
    </row>
    <row r="133" spans="1:7" ht="12.75" x14ac:dyDescent="0.2">
      <c r="A133" s="6"/>
      <c r="B133" s="7"/>
      <c r="C133" s="14"/>
      <c r="D133" s="4"/>
      <c r="E133" s="47"/>
      <c r="F133" s="59"/>
      <c r="G133" s="28"/>
    </row>
    <row r="134" spans="1:7" ht="12.75" x14ac:dyDescent="0.2">
      <c r="A134" s="1"/>
      <c r="B134" s="2"/>
      <c r="C134" s="8" t="s">
        <v>118</v>
      </c>
      <c r="D134" s="9"/>
      <c r="E134" s="48"/>
      <c r="F134" s="54"/>
      <c r="G134" s="10"/>
    </row>
    <row r="135" spans="1:7" ht="12.75" x14ac:dyDescent="0.2">
      <c r="A135" s="6"/>
      <c r="B135" s="7"/>
      <c r="C135" s="8" t="s">
        <v>108</v>
      </c>
      <c r="D135" s="12"/>
      <c r="E135" s="49"/>
      <c r="F135" s="55">
        <v>0</v>
      </c>
      <c r="G135" s="13">
        <v>0</v>
      </c>
    </row>
    <row r="136" spans="1:7" ht="12.75" x14ac:dyDescent="0.2">
      <c r="A136" s="1"/>
      <c r="B136" s="2"/>
      <c r="C136" s="14"/>
      <c r="D136" s="4"/>
      <c r="E136" s="47"/>
      <c r="F136" s="53"/>
      <c r="G136" s="5"/>
    </row>
    <row r="137" spans="1:7" ht="25.5" x14ac:dyDescent="0.2">
      <c r="A137" s="1"/>
      <c r="B137" s="26"/>
      <c r="C137" s="8" t="s">
        <v>119</v>
      </c>
      <c r="D137" s="9"/>
      <c r="E137" s="48"/>
      <c r="F137" s="54"/>
      <c r="G137" s="10"/>
    </row>
    <row r="138" spans="1:7" ht="12.75" x14ac:dyDescent="0.2">
      <c r="A138" s="6"/>
      <c r="B138" s="7"/>
      <c r="C138" s="8" t="s">
        <v>108</v>
      </c>
      <c r="D138" s="12"/>
      <c r="E138" s="49"/>
      <c r="F138" s="55">
        <v>0</v>
      </c>
      <c r="G138" s="13">
        <v>0</v>
      </c>
    </row>
    <row r="139" spans="1:7" ht="12.75" x14ac:dyDescent="0.2">
      <c r="A139" s="6"/>
      <c r="B139" s="7"/>
      <c r="C139" s="14"/>
      <c r="D139" s="4"/>
      <c r="E139" s="47"/>
      <c r="F139" s="53"/>
      <c r="G139" s="5"/>
    </row>
    <row r="140" spans="1:7" ht="12.75" x14ac:dyDescent="0.2">
      <c r="A140" s="6"/>
      <c r="B140" s="7"/>
      <c r="C140" s="29" t="s">
        <v>120</v>
      </c>
      <c r="D140" s="25"/>
      <c r="E140" s="49"/>
      <c r="F140" s="55">
        <v>0</v>
      </c>
      <c r="G140" s="13">
        <v>0</v>
      </c>
    </row>
    <row r="141" spans="1:7" ht="12.75" x14ac:dyDescent="0.2">
      <c r="A141" s="6"/>
      <c r="B141" s="7"/>
      <c r="C141" s="11"/>
      <c r="D141" s="4"/>
      <c r="E141" s="47"/>
      <c r="F141" s="53"/>
      <c r="G141" s="5"/>
    </row>
    <row r="142" spans="1:7" ht="12.75" x14ac:dyDescent="0.2">
      <c r="A142" s="1"/>
      <c r="B142" s="2"/>
      <c r="C142" s="3" t="s">
        <v>121</v>
      </c>
      <c r="D142" s="4"/>
      <c r="E142" s="47"/>
      <c r="F142" s="53"/>
      <c r="G142" s="5"/>
    </row>
    <row r="143" spans="1:7" ht="12.75" x14ac:dyDescent="0.2">
      <c r="A143" s="6"/>
      <c r="B143" s="7"/>
      <c r="C143" s="8" t="s">
        <v>122</v>
      </c>
      <c r="D143" s="9"/>
      <c r="E143" s="48"/>
      <c r="F143" s="54"/>
      <c r="G143" s="10"/>
    </row>
    <row r="144" spans="1:7" ht="12.75" x14ac:dyDescent="0.2">
      <c r="A144" s="6"/>
      <c r="B144" s="7"/>
      <c r="C144" s="8" t="s">
        <v>108</v>
      </c>
      <c r="D144" s="25"/>
      <c r="E144" s="49"/>
      <c r="F144" s="55">
        <v>0</v>
      </c>
      <c r="G144" s="13">
        <v>0</v>
      </c>
    </row>
    <row r="145" spans="1:7" ht="12.75" x14ac:dyDescent="0.2">
      <c r="A145" s="6"/>
      <c r="B145" s="7"/>
      <c r="C145" s="14"/>
      <c r="D145" s="7"/>
      <c r="E145" s="47"/>
      <c r="F145" s="53"/>
      <c r="G145" s="5"/>
    </row>
    <row r="146" spans="1:7" ht="12.75" x14ac:dyDescent="0.2">
      <c r="A146" s="6"/>
      <c r="B146" s="7"/>
      <c r="C146" s="8" t="s">
        <v>123</v>
      </c>
      <c r="D146" s="9"/>
      <c r="E146" s="48"/>
      <c r="F146" s="54"/>
      <c r="G146" s="10"/>
    </row>
    <row r="147" spans="1:7" ht="12.75" x14ac:dyDescent="0.2">
      <c r="A147" s="6"/>
      <c r="B147" s="7"/>
      <c r="C147" s="8" t="s">
        <v>108</v>
      </c>
      <c r="D147" s="25"/>
      <c r="E147" s="49"/>
      <c r="F147" s="55">
        <v>0</v>
      </c>
      <c r="G147" s="13">
        <v>0</v>
      </c>
    </row>
    <row r="148" spans="1:7" ht="12.75" x14ac:dyDescent="0.2">
      <c r="A148" s="6"/>
      <c r="B148" s="7"/>
      <c r="C148" s="14"/>
      <c r="D148" s="7"/>
      <c r="E148" s="47"/>
      <c r="F148" s="53"/>
      <c r="G148" s="5"/>
    </row>
    <row r="149" spans="1:7" ht="12.75" x14ac:dyDescent="0.2">
      <c r="A149" s="6"/>
      <c r="B149" s="7"/>
      <c r="C149" s="8" t="s">
        <v>124</v>
      </c>
      <c r="D149" s="9"/>
      <c r="E149" s="48"/>
      <c r="F149" s="54"/>
      <c r="G149" s="10"/>
    </row>
    <row r="150" spans="1:7" ht="12.75" x14ac:dyDescent="0.2">
      <c r="A150" s="6"/>
      <c r="B150" s="7"/>
      <c r="C150" s="8" t="s">
        <v>108</v>
      </c>
      <c r="D150" s="25"/>
      <c r="E150" s="49"/>
      <c r="F150" s="55">
        <v>0</v>
      </c>
      <c r="G150" s="13">
        <v>0</v>
      </c>
    </row>
    <row r="151" spans="1:7" ht="12.75" x14ac:dyDescent="0.2">
      <c r="A151" s="6"/>
      <c r="B151" s="7"/>
      <c r="C151" s="14"/>
      <c r="D151" s="7"/>
      <c r="E151" s="47"/>
      <c r="F151" s="53"/>
      <c r="G151" s="5"/>
    </row>
    <row r="152" spans="1:7" ht="12.75" x14ac:dyDescent="0.2">
      <c r="A152" s="6"/>
      <c r="B152" s="7"/>
      <c r="C152" s="8" t="s">
        <v>125</v>
      </c>
      <c r="D152" s="9"/>
      <c r="E152" s="48"/>
      <c r="F152" s="54"/>
      <c r="G152" s="10"/>
    </row>
    <row r="153" spans="1:7" ht="12.75" x14ac:dyDescent="0.2">
      <c r="A153" s="6">
        <v>1</v>
      </c>
      <c r="B153" s="7"/>
      <c r="C153" s="11" t="s">
        <v>126</v>
      </c>
      <c r="D153" s="15"/>
      <c r="E153" s="47"/>
      <c r="F153" s="53">
        <v>43.969402100000003</v>
      </c>
      <c r="G153" s="5">
        <v>1.9250417999999998E-2</v>
      </c>
    </row>
    <row r="154" spans="1:7" ht="12.75" x14ac:dyDescent="0.2">
      <c r="A154" s="6"/>
      <c r="B154" s="7"/>
      <c r="C154" s="8" t="s">
        <v>108</v>
      </c>
      <c r="D154" s="25"/>
      <c r="E154" s="49"/>
      <c r="F154" s="55">
        <v>43.969402100000003</v>
      </c>
      <c r="G154" s="13">
        <v>1.9250417999999998E-2</v>
      </c>
    </row>
    <row r="155" spans="1:7" ht="12.75" x14ac:dyDescent="0.2">
      <c r="A155" s="6"/>
      <c r="B155" s="7"/>
      <c r="C155" s="14"/>
      <c r="D155" s="7"/>
      <c r="E155" s="47"/>
      <c r="F155" s="53"/>
      <c r="G155" s="5"/>
    </row>
    <row r="156" spans="1:7" ht="25.5" x14ac:dyDescent="0.2">
      <c r="A156" s="6"/>
      <c r="B156" s="7"/>
      <c r="C156" s="24" t="s">
        <v>127</v>
      </c>
      <c r="D156" s="25"/>
      <c r="E156" s="49"/>
      <c r="F156" s="55">
        <v>43.969402100000003</v>
      </c>
      <c r="G156" s="13">
        <v>1.9250417999999998E-2</v>
      </c>
    </row>
    <row r="157" spans="1:7" ht="12.75" x14ac:dyDescent="0.2">
      <c r="A157" s="6"/>
      <c r="B157" s="7"/>
      <c r="C157" s="30"/>
      <c r="D157" s="7"/>
      <c r="E157" s="47"/>
      <c r="F157" s="53"/>
      <c r="G157" s="5"/>
    </row>
    <row r="158" spans="1:7" ht="12.75" x14ac:dyDescent="0.2">
      <c r="A158" s="1"/>
      <c r="B158" s="2"/>
      <c r="C158" s="3" t="s">
        <v>128</v>
      </c>
      <c r="D158" s="4"/>
      <c r="E158" s="47"/>
      <c r="F158" s="53"/>
      <c r="G158" s="5"/>
    </row>
    <row r="159" spans="1:7" ht="25.5" x14ac:dyDescent="0.2">
      <c r="A159" s="6"/>
      <c r="B159" s="7"/>
      <c r="C159" s="8" t="s">
        <v>129</v>
      </c>
      <c r="D159" s="9"/>
      <c r="E159" s="48"/>
      <c r="F159" s="54"/>
      <c r="G159" s="10"/>
    </row>
    <row r="160" spans="1:7" ht="12.75" x14ac:dyDescent="0.2">
      <c r="A160" s="6"/>
      <c r="B160" s="7"/>
      <c r="C160" s="8" t="s">
        <v>108</v>
      </c>
      <c r="D160" s="25"/>
      <c r="E160" s="49"/>
      <c r="F160" s="55">
        <v>0</v>
      </c>
      <c r="G160" s="13">
        <v>0</v>
      </c>
    </row>
    <row r="161" spans="1:7" ht="12.75" x14ac:dyDescent="0.2">
      <c r="A161" s="6"/>
      <c r="B161" s="7"/>
      <c r="C161" s="14"/>
      <c r="D161" s="7"/>
      <c r="E161" s="47"/>
      <c r="F161" s="53"/>
      <c r="G161" s="5"/>
    </row>
    <row r="162" spans="1:7" ht="12.75" x14ac:dyDescent="0.2">
      <c r="A162" s="1"/>
      <c r="B162" s="2"/>
      <c r="C162" s="3" t="s">
        <v>132</v>
      </c>
      <c r="D162" s="4"/>
      <c r="E162" s="47"/>
      <c r="F162" s="53"/>
      <c r="G162" s="5"/>
    </row>
    <row r="163" spans="1:7" ht="25.5" x14ac:dyDescent="0.2">
      <c r="A163" s="6"/>
      <c r="B163" s="7"/>
      <c r="C163" s="8" t="s">
        <v>133</v>
      </c>
      <c r="D163" s="9"/>
      <c r="E163" s="48"/>
      <c r="F163" s="54"/>
      <c r="G163" s="10"/>
    </row>
    <row r="164" spans="1:7" ht="12.75" x14ac:dyDescent="0.2">
      <c r="A164" s="6"/>
      <c r="B164" s="7"/>
      <c r="C164" s="8" t="s">
        <v>108</v>
      </c>
      <c r="D164" s="25"/>
      <c r="E164" s="49"/>
      <c r="F164" s="55">
        <v>0</v>
      </c>
      <c r="G164" s="13">
        <v>0</v>
      </c>
    </row>
    <row r="165" spans="1:7" ht="12.75" x14ac:dyDescent="0.2">
      <c r="A165" s="6"/>
      <c r="B165" s="7"/>
      <c r="C165" s="14"/>
      <c r="D165" s="7"/>
      <c r="E165" s="47"/>
      <c r="F165" s="53"/>
      <c r="G165" s="5"/>
    </row>
    <row r="166" spans="1:7" ht="25.5" x14ac:dyDescent="0.2">
      <c r="A166" s="6"/>
      <c r="B166" s="7"/>
      <c r="C166" s="8" t="s">
        <v>134</v>
      </c>
      <c r="D166" s="9"/>
      <c r="E166" s="48"/>
      <c r="F166" s="54"/>
      <c r="G166" s="10"/>
    </row>
    <row r="167" spans="1:7" ht="12.75" x14ac:dyDescent="0.2">
      <c r="A167" s="6"/>
      <c r="B167" s="7"/>
      <c r="C167" s="8" t="s">
        <v>108</v>
      </c>
      <c r="D167" s="25"/>
      <c r="E167" s="49"/>
      <c r="F167" s="55">
        <v>0</v>
      </c>
      <c r="G167" s="13">
        <v>0</v>
      </c>
    </row>
    <row r="168" spans="1:7" ht="12.75" x14ac:dyDescent="0.2">
      <c r="A168" s="6"/>
      <c r="B168" s="7"/>
      <c r="C168" s="14"/>
      <c r="D168" s="7"/>
      <c r="E168" s="47"/>
      <c r="F168" s="59"/>
      <c r="G168" s="28"/>
    </row>
    <row r="169" spans="1:7" ht="25.5" x14ac:dyDescent="0.2">
      <c r="A169" s="6"/>
      <c r="B169" s="7"/>
      <c r="C169" s="30" t="s">
        <v>136</v>
      </c>
      <c r="D169" s="7"/>
      <c r="E169" s="47"/>
      <c r="F169" s="59">
        <v>4.5746820000000001</v>
      </c>
      <c r="G169" s="28">
        <v>2.00286E-3</v>
      </c>
    </row>
    <row r="170" spans="1:7" ht="12.75" x14ac:dyDescent="0.2">
      <c r="A170" s="6"/>
      <c r="B170" s="7"/>
      <c r="C170" s="31" t="s">
        <v>137</v>
      </c>
      <c r="D170" s="12"/>
      <c r="E170" s="49"/>
      <c r="F170" s="55">
        <v>2284.0751885999994</v>
      </c>
      <c r="G170" s="13">
        <v>0.99999999700000008</v>
      </c>
    </row>
    <row r="172" spans="1:7" ht="12.75" x14ac:dyDescent="0.2">
      <c r="B172" s="362"/>
      <c r="C172" s="362"/>
      <c r="D172" s="362"/>
      <c r="E172" s="362"/>
      <c r="F172" s="362"/>
    </row>
    <row r="173" spans="1:7" ht="12.75" x14ac:dyDescent="0.2">
      <c r="B173" s="362"/>
      <c r="C173" s="362"/>
      <c r="D173" s="362"/>
      <c r="E173" s="362"/>
      <c r="F173" s="362"/>
    </row>
    <row r="175" spans="1:7" ht="12.75" x14ac:dyDescent="0.2">
      <c r="B175" s="37" t="s">
        <v>139</v>
      </c>
      <c r="C175" s="38"/>
      <c r="D175" s="39"/>
    </row>
    <row r="176" spans="1:7" ht="12.75" x14ac:dyDescent="0.2">
      <c r="B176" s="40" t="s">
        <v>140</v>
      </c>
      <c r="C176" s="41"/>
      <c r="D176" s="65" t="s">
        <v>141</v>
      </c>
    </row>
    <row r="177" spans="2:4" ht="12.75" x14ac:dyDescent="0.2">
      <c r="B177" s="40" t="s">
        <v>142</v>
      </c>
      <c r="C177" s="41"/>
      <c r="D177" s="65" t="s">
        <v>141</v>
      </c>
    </row>
    <row r="178" spans="2:4" ht="12.75" x14ac:dyDescent="0.2">
      <c r="B178" s="42" t="s">
        <v>143</v>
      </c>
      <c r="C178" s="41"/>
      <c r="D178" s="43"/>
    </row>
    <row r="179" spans="2:4" ht="25.5" customHeight="1" x14ac:dyDescent="0.2">
      <c r="B179" s="43"/>
      <c r="C179" s="33" t="s">
        <v>144</v>
      </c>
      <c r="D179" s="34" t="s">
        <v>145</v>
      </c>
    </row>
    <row r="180" spans="2:4" ht="12.75" customHeight="1" x14ac:dyDescent="0.2">
      <c r="B180" s="60" t="s">
        <v>146</v>
      </c>
      <c r="C180" s="61" t="s">
        <v>147</v>
      </c>
      <c r="D180" s="61" t="s">
        <v>148</v>
      </c>
    </row>
    <row r="181" spans="2:4" ht="12.75" x14ac:dyDescent="0.2">
      <c r="B181" s="43" t="s">
        <v>149</v>
      </c>
      <c r="C181" s="44">
        <v>11.439399999999999</v>
      </c>
      <c r="D181" s="44">
        <v>12.281499999999999</v>
      </c>
    </row>
    <row r="182" spans="2:4" ht="12.75" x14ac:dyDescent="0.2">
      <c r="B182" s="43" t="s">
        <v>150</v>
      </c>
      <c r="C182" s="44">
        <v>10.9498</v>
      </c>
      <c r="D182" s="44">
        <v>11.755800000000001</v>
      </c>
    </row>
    <row r="183" spans="2:4" ht="12.75" x14ac:dyDescent="0.2">
      <c r="B183" s="43" t="s">
        <v>151</v>
      </c>
      <c r="C183" s="44">
        <v>11.234299999999999</v>
      </c>
      <c r="D183" s="44">
        <v>12.051</v>
      </c>
    </row>
    <row r="184" spans="2:4" ht="12.75" x14ac:dyDescent="0.2">
      <c r="B184" s="43" t="s">
        <v>152</v>
      </c>
      <c r="C184" s="44">
        <v>10.7493</v>
      </c>
      <c r="D184" s="44">
        <v>11.530799999999999</v>
      </c>
    </row>
    <row r="186" spans="2:4" ht="12.75" x14ac:dyDescent="0.2">
      <c r="B186" s="62" t="s">
        <v>153</v>
      </c>
      <c r="C186" s="45"/>
      <c r="D186" s="63" t="s">
        <v>141</v>
      </c>
    </row>
    <row r="187" spans="2:4" ht="24.75" customHeight="1" x14ac:dyDescent="0.2">
      <c r="B187" s="64"/>
      <c r="C187" s="64"/>
    </row>
    <row r="188" spans="2:4" ht="15" x14ac:dyDescent="0.25">
      <c r="B188" s="66"/>
      <c r="C188" s="68"/>
      <c r="D188"/>
    </row>
    <row r="190" spans="2:4" ht="12.75" x14ac:dyDescent="0.2">
      <c r="B190" s="42" t="s">
        <v>155</v>
      </c>
      <c r="C190" s="41"/>
      <c r="D190" s="67" t="s">
        <v>141</v>
      </c>
    </row>
    <row r="191" spans="2:4" ht="12.75" x14ac:dyDescent="0.2">
      <c r="B191" s="42" t="s">
        <v>156</v>
      </c>
      <c r="C191" s="41"/>
      <c r="D191" s="67" t="s">
        <v>141</v>
      </c>
    </row>
    <row r="192" spans="2:4" ht="12.75" x14ac:dyDescent="0.2">
      <c r="B192" s="42" t="s">
        <v>157</v>
      </c>
      <c r="C192" s="41"/>
      <c r="D192" s="46">
        <v>0.40167722663312655</v>
      </c>
    </row>
    <row r="193" spans="2:4" ht="12.75" x14ac:dyDescent="0.2">
      <c r="B193" s="42" t="s">
        <v>158</v>
      </c>
      <c r="C193" s="41"/>
      <c r="D193" s="46" t="s">
        <v>141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710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14</v>
      </c>
      <c r="C7" s="11" t="s">
        <v>15</v>
      </c>
      <c r="D7" s="2" t="s">
        <v>16</v>
      </c>
      <c r="E7" s="47">
        <v>4172721</v>
      </c>
      <c r="F7" s="53">
        <v>16711.747605</v>
      </c>
      <c r="G7" s="5">
        <v>6.166311E-2</v>
      </c>
    </row>
    <row r="8" spans="1:7" ht="12.75" x14ac:dyDescent="0.2">
      <c r="A8" s="6">
        <v>2</v>
      </c>
      <c r="B8" s="7" t="s">
        <v>38</v>
      </c>
      <c r="C8" s="11" t="s">
        <v>39</v>
      </c>
      <c r="D8" s="2" t="s">
        <v>16</v>
      </c>
      <c r="E8" s="47">
        <v>625597</v>
      </c>
      <c r="F8" s="53">
        <v>14506.968833000001</v>
      </c>
      <c r="G8" s="5">
        <v>5.3527904000000001E-2</v>
      </c>
    </row>
    <row r="9" spans="1:7" ht="12.75" x14ac:dyDescent="0.2">
      <c r="A9" s="6">
        <v>3</v>
      </c>
      <c r="B9" s="7" t="s">
        <v>398</v>
      </c>
      <c r="C9" s="11" t="s">
        <v>399</v>
      </c>
      <c r="D9" s="2" t="s">
        <v>16</v>
      </c>
      <c r="E9" s="47">
        <v>1641415</v>
      </c>
      <c r="F9" s="53">
        <v>12757.8980875</v>
      </c>
      <c r="G9" s="5">
        <v>4.7074171999999997E-2</v>
      </c>
    </row>
    <row r="10" spans="1:7" ht="12.75" x14ac:dyDescent="0.2">
      <c r="A10" s="6">
        <v>4</v>
      </c>
      <c r="B10" s="7" t="s">
        <v>443</v>
      </c>
      <c r="C10" s="11" t="s">
        <v>444</v>
      </c>
      <c r="D10" s="2" t="s">
        <v>174</v>
      </c>
      <c r="E10" s="47">
        <v>401460</v>
      </c>
      <c r="F10" s="53">
        <v>12144.165000000001</v>
      </c>
      <c r="G10" s="5">
        <v>4.4809615999999997E-2</v>
      </c>
    </row>
    <row r="11" spans="1:7" ht="25.5" x14ac:dyDescent="0.2">
      <c r="A11" s="6">
        <v>5</v>
      </c>
      <c r="B11" s="7" t="s">
        <v>31</v>
      </c>
      <c r="C11" s="11" t="s">
        <v>32</v>
      </c>
      <c r="D11" s="2" t="s">
        <v>33</v>
      </c>
      <c r="E11" s="47">
        <v>879095</v>
      </c>
      <c r="F11" s="53">
        <v>11984.262587499999</v>
      </c>
      <c r="G11" s="5">
        <v>4.4219607000000001E-2</v>
      </c>
    </row>
    <row r="12" spans="1:7" ht="12.75" x14ac:dyDescent="0.2">
      <c r="A12" s="6">
        <v>6</v>
      </c>
      <c r="B12" s="7" t="s">
        <v>56</v>
      </c>
      <c r="C12" s="11" t="s">
        <v>57</v>
      </c>
      <c r="D12" s="2" t="s">
        <v>16</v>
      </c>
      <c r="E12" s="47">
        <v>3479521</v>
      </c>
      <c r="F12" s="53">
        <v>11160.5636075</v>
      </c>
      <c r="G12" s="5">
        <v>4.1180317000000001E-2</v>
      </c>
    </row>
    <row r="13" spans="1:7" ht="12.75" x14ac:dyDescent="0.2">
      <c r="A13" s="6">
        <v>7</v>
      </c>
      <c r="B13" s="7" t="s">
        <v>439</v>
      </c>
      <c r="C13" s="11" t="s">
        <v>440</v>
      </c>
      <c r="D13" s="2" t="s">
        <v>211</v>
      </c>
      <c r="E13" s="47">
        <v>1063000</v>
      </c>
      <c r="F13" s="53">
        <v>7907.1255000000001</v>
      </c>
      <c r="G13" s="5">
        <v>2.9175761000000001E-2</v>
      </c>
    </row>
    <row r="14" spans="1:7" ht="12.75" x14ac:dyDescent="0.2">
      <c r="A14" s="6">
        <v>8</v>
      </c>
      <c r="B14" s="7" t="s">
        <v>11</v>
      </c>
      <c r="C14" s="11" t="s">
        <v>12</v>
      </c>
      <c r="D14" s="2" t="s">
        <v>13</v>
      </c>
      <c r="E14" s="47">
        <v>1070287</v>
      </c>
      <c r="F14" s="53">
        <v>7876.2420330000004</v>
      </c>
      <c r="G14" s="5">
        <v>2.9061806999999999E-2</v>
      </c>
    </row>
    <row r="15" spans="1:7" ht="12.75" x14ac:dyDescent="0.2">
      <c r="A15" s="6">
        <v>9</v>
      </c>
      <c r="B15" s="7" t="s">
        <v>404</v>
      </c>
      <c r="C15" s="11" t="s">
        <v>405</v>
      </c>
      <c r="D15" s="2" t="s">
        <v>211</v>
      </c>
      <c r="E15" s="47">
        <v>942641</v>
      </c>
      <c r="F15" s="53">
        <v>7313.9515190000002</v>
      </c>
      <c r="G15" s="5">
        <v>2.6987064000000002E-2</v>
      </c>
    </row>
    <row r="16" spans="1:7" ht="12.75" x14ac:dyDescent="0.2">
      <c r="A16" s="6">
        <v>10</v>
      </c>
      <c r="B16" s="7" t="s">
        <v>400</v>
      </c>
      <c r="C16" s="11" t="s">
        <v>401</v>
      </c>
      <c r="D16" s="2" t="s">
        <v>256</v>
      </c>
      <c r="E16" s="47">
        <v>258353</v>
      </c>
      <c r="F16" s="53">
        <v>7182.8592824999996</v>
      </c>
      <c r="G16" s="5">
        <v>2.6503359000000001E-2</v>
      </c>
    </row>
    <row r="17" spans="1:7" ht="12.75" x14ac:dyDescent="0.2">
      <c r="A17" s="6">
        <v>11</v>
      </c>
      <c r="B17" s="7" t="s">
        <v>315</v>
      </c>
      <c r="C17" s="11" t="s">
        <v>316</v>
      </c>
      <c r="D17" s="2" t="s">
        <v>317</v>
      </c>
      <c r="E17" s="47">
        <v>847178</v>
      </c>
      <c r="F17" s="53">
        <v>6326.3017149999996</v>
      </c>
      <c r="G17" s="5">
        <v>2.3342827E-2</v>
      </c>
    </row>
    <row r="18" spans="1:7" ht="25.5" x14ac:dyDescent="0.2">
      <c r="A18" s="6">
        <v>12</v>
      </c>
      <c r="B18" s="7" t="s">
        <v>416</v>
      </c>
      <c r="C18" s="11" t="s">
        <v>417</v>
      </c>
      <c r="D18" s="2" t="s">
        <v>174</v>
      </c>
      <c r="E18" s="47">
        <v>607036</v>
      </c>
      <c r="F18" s="53">
        <v>6272.5029880000002</v>
      </c>
      <c r="G18" s="5">
        <v>2.3144320999999999E-2</v>
      </c>
    </row>
    <row r="19" spans="1:7" ht="25.5" x14ac:dyDescent="0.2">
      <c r="A19" s="6">
        <v>13</v>
      </c>
      <c r="B19" s="7" t="s">
        <v>320</v>
      </c>
      <c r="C19" s="11" t="s">
        <v>321</v>
      </c>
      <c r="D19" s="2" t="s">
        <v>174</v>
      </c>
      <c r="E19" s="47">
        <v>411025</v>
      </c>
      <c r="F19" s="53">
        <v>5969.7271000000001</v>
      </c>
      <c r="G19" s="5">
        <v>2.2027135999999999E-2</v>
      </c>
    </row>
    <row r="20" spans="1:7" ht="12.75" x14ac:dyDescent="0.2">
      <c r="A20" s="6">
        <v>14</v>
      </c>
      <c r="B20" s="7" t="s">
        <v>424</v>
      </c>
      <c r="C20" s="11" t="s">
        <v>425</v>
      </c>
      <c r="D20" s="2" t="s">
        <v>230</v>
      </c>
      <c r="E20" s="47">
        <v>840300</v>
      </c>
      <c r="F20" s="53">
        <v>5662.7816999999995</v>
      </c>
      <c r="G20" s="5">
        <v>2.0894566999999999E-2</v>
      </c>
    </row>
    <row r="21" spans="1:7" ht="25.5" x14ac:dyDescent="0.2">
      <c r="A21" s="6">
        <v>15</v>
      </c>
      <c r="B21" s="7" t="s">
        <v>402</v>
      </c>
      <c r="C21" s="11" t="s">
        <v>403</v>
      </c>
      <c r="D21" s="2" t="s">
        <v>44</v>
      </c>
      <c r="E21" s="47">
        <v>1822999</v>
      </c>
      <c r="F21" s="53">
        <v>5418.8645274999999</v>
      </c>
      <c r="G21" s="5">
        <v>1.9994560000000001E-2</v>
      </c>
    </row>
    <row r="22" spans="1:7" ht="25.5" x14ac:dyDescent="0.2">
      <c r="A22" s="6">
        <v>16</v>
      </c>
      <c r="B22" s="7" t="s">
        <v>17</v>
      </c>
      <c r="C22" s="11" t="s">
        <v>18</v>
      </c>
      <c r="D22" s="2" t="s">
        <v>19</v>
      </c>
      <c r="E22" s="47">
        <v>390589</v>
      </c>
      <c r="F22" s="53">
        <v>5410.8294169999999</v>
      </c>
      <c r="G22" s="5">
        <v>1.9964912000000001E-2</v>
      </c>
    </row>
    <row r="23" spans="1:7" ht="12.75" x14ac:dyDescent="0.2">
      <c r="A23" s="6">
        <v>17</v>
      </c>
      <c r="B23" s="7" t="s">
        <v>530</v>
      </c>
      <c r="C23" s="11" t="s">
        <v>531</v>
      </c>
      <c r="D23" s="2" t="s">
        <v>211</v>
      </c>
      <c r="E23" s="47">
        <v>265041</v>
      </c>
      <c r="F23" s="53">
        <v>5305.1931764999999</v>
      </c>
      <c r="G23" s="5">
        <v>1.9575135E-2</v>
      </c>
    </row>
    <row r="24" spans="1:7" ht="12.75" x14ac:dyDescent="0.2">
      <c r="A24" s="6">
        <v>18</v>
      </c>
      <c r="B24" s="7" t="s">
        <v>334</v>
      </c>
      <c r="C24" s="11" t="s">
        <v>335</v>
      </c>
      <c r="D24" s="2" t="s">
        <v>211</v>
      </c>
      <c r="E24" s="47">
        <v>499896</v>
      </c>
      <c r="F24" s="53">
        <v>4954.4692560000003</v>
      </c>
      <c r="G24" s="5">
        <v>1.8281031999999999E-2</v>
      </c>
    </row>
    <row r="25" spans="1:7" ht="25.5" x14ac:dyDescent="0.2">
      <c r="A25" s="6">
        <v>19</v>
      </c>
      <c r="B25" s="7" t="s">
        <v>357</v>
      </c>
      <c r="C25" s="11" t="s">
        <v>358</v>
      </c>
      <c r="D25" s="2" t="s">
        <v>44</v>
      </c>
      <c r="E25" s="47">
        <v>554539</v>
      </c>
      <c r="F25" s="53">
        <v>4805.9122434999999</v>
      </c>
      <c r="G25" s="5">
        <v>1.7732885E-2</v>
      </c>
    </row>
    <row r="26" spans="1:7" ht="25.5" x14ac:dyDescent="0.2">
      <c r="A26" s="6">
        <v>20</v>
      </c>
      <c r="B26" s="7" t="s">
        <v>449</v>
      </c>
      <c r="C26" s="11" t="s">
        <v>450</v>
      </c>
      <c r="D26" s="2" t="s">
        <v>25</v>
      </c>
      <c r="E26" s="47">
        <v>414463</v>
      </c>
      <c r="F26" s="53">
        <v>4678.4583439999997</v>
      </c>
      <c r="G26" s="5">
        <v>1.7262605E-2</v>
      </c>
    </row>
    <row r="27" spans="1:7" ht="25.5" x14ac:dyDescent="0.2">
      <c r="A27" s="6">
        <v>21</v>
      </c>
      <c r="B27" s="7" t="s">
        <v>418</v>
      </c>
      <c r="C27" s="11" t="s">
        <v>419</v>
      </c>
      <c r="D27" s="2" t="s">
        <v>174</v>
      </c>
      <c r="E27" s="47">
        <v>776221</v>
      </c>
      <c r="F27" s="53">
        <v>4528.4733139999998</v>
      </c>
      <c r="G27" s="5">
        <v>1.6709188999999999E-2</v>
      </c>
    </row>
    <row r="28" spans="1:7" ht="25.5" x14ac:dyDescent="0.2">
      <c r="A28" s="6">
        <v>22</v>
      </c>
      <c r="B28" s="7" t="s">
        <v>175</v>
      </c>
      <c r="C28" s="11" t="s">
        <v>176</v>
      </c>
      <c r="D28" s="2" t="s">
        <v>177</v>
      </c>
      <c r="E28" s="47">
        <v>271764</v>
      </c>
      <c r="F28" s="53">
        <v>4475.137788</v>
      </c>
      <c r="G28" s="5">
        <v>1.6512391000000001E-2</v>
      </c>
    </row>
    <row r="29" spans="1:7" ht="25.5" x14ac:dyDescent="0.2">
      <c r="A29" s="6">
        <v>23</v>
      </c>
      <c r="B29" s="7" t="s">
        <v>367</v>
      </c>
      <c r="C29" s="11" t="s">
        <v>368</v>
      </c>
      <c r="D29" s="2" t="s">
        <v>22</v>
      </c>
      <c r="E29" s="47">
        <v>1039558</v>
      </c>
      <c r="F29" s="53">
        <v>4265.8262530000002</v>
      </c>
      <c r="G29" s="5">
        <v>1.5740072000000001E-2</v>
      </c>
    </row>
    <row r="30" spans="1:7" ht="25.5" x14ac:dyDescent="0.2">
      <c r="A30" s="6">
        <v>24</v>
      </c>
      <c r="B30" s="7" t="s">
        <v>406</v>
      </c>
      <c r="C30" s="11" t="s">
        <v>407</v>
      </c>
      <c r="D30" s="2" t="s">
        <v>44</v>
      </c>
      <c r="E30" s="47">
        <v>278557</v>
      </c>
      <c r="F30" s="53">
        <v>4022.3630800000001</v>
      </c>
      <c r="G30" s="5">
        <v>1.4841740000000001E-2</v>
      </c>
    </row>
    <row r="31" spans="1:7" ht="25.5" x14ac:dyDescent="0.2">
      <c r="A31" s="6">
        <v>25</v>
      </c>
      <c r="B31" s="7" t="s">
        <v>340</v>
      </c>
      <c r="C31" s="11" t="s">
        <v>341</v>
      </c>
      <c r="D31" s="2" t="s">
        <v>44</v>
      </c>
      <c r="E31" s="47">
        <v>35760</v>
      </c>
      <c r="F31" s="53">
        <v>3874.0774799999999</v>
      </c>
      <c r="G31" s="5">
        <v>1.4294595E-2</v>
      </c>
    </row>
    <row r="32" spans="1:7" ht="25.5" x14ac:dyDescent="0.2">
      <c r="A32" s="6">
        <v>26</v>
      </c>
      <c r="B32" s="7" t="s">
        <v>40</v>
      </c>
      <c r="C32" s="11" t="s">
        <v>41</v>
      </c>
      <c r="D32" s="2" t="s">
        <v>25</v>
      </c>
      <c r="E32" s="47">
        <v>16758</v>
      </c>
      <c r="F32" s="53">
        <v>3742.3379070000001</v>
      </c>
      <c r="G32" s="5">
        <v>1.3808502E-2</v>
      </c>
    </row>
    <row r="33" spans="1:7" ht="25.5" x14ac:dyDescent="0.2">
      <c r="A33" s="6">
        <v>27</v>
      </c>
      <c r="B33" s="7" t="s">
        <v>332</v>
      </c>
      <c r="C33" s="11" t="s">
        <v>333</v>
      </c>
      <c r="D33" s="2" t="s">
        <v>22</v>
      </c>
      <c r="E33" s="47">
        <v>1581570</v>
      </c>
      <c r="F33" s="53">
        <v>3708.7816499999999</v>
      </c>
      <c r="G33" s="5">
        <v>1.3684686E-2</v>
      </c>
    </row>
    <row r="34" spans="1:7" ht="25.5" x14ac:dyDescent="0.2">
      <c r="A34" s="6">
        <v>28</v>
      </c>
      <c r="B34" s="7" t="s">
        <v>414</v>
      </c>
      <c r="C34" s="11" t="s">
        <v>415</v>
      </c>
      <c r="D34" s="2" t="s">
        <v>63</v>
      </c>
      <c r="E34" s="47">
        <v>1610580</v>
      </c>
      <c r="F34" s="53">
        <v>3659.23776</v>
      </c>
      <c r="G34" s="5">
        <v>1.3501878E-2</v>
      </c>
    </row>
    <row r="35" spans="1:7" ht="25.5" x14ac:dyDescent="0.2">
      <c r="A35" s="6">
        <v>29</v>
      </c>
      <c r="B35" s="7" t="s">
        <v>20</v>
      </c>
      <c r="C35" s="11" t="s">
        <v>21</v>
      </c>
      <c r="D35" s="2" t="s">
        <v>22</v>
      </c>
      <c r="E35" s="47">
        <v>611247</v>
      </c>
      <c r="F35" s="53">
        <v>3642.420873</v>
      </c>
      <c r="G35" s="5">
        <v>1.3439827E-2</v>
      </c>
    </row>
    <row r="36" spans="1:7" ht="25.5" x14ac:dyDescent="0.2">
      <c r="A36" s="6">
        <v>30</v>
      </c>
      <c r="B36" s="7" t="s">
        <v>42</v>
      </c>
      <c r="C36" s="11" t="s">
        <v>43</v>
      </c>
      <c r="D36" s="2" t="s">
        <v>44</v>
      </c>
      <c r="E36" s="47">
        <v>773985</v>
      </c>
      <c r="F36" s="53">
        <v>3548.7212249999998</v>
      </c>
      <c r="G36" s="5">
        <v>1.3094094000000001E-2</v>
      </c>
    </row>
    <row r="37" spans="1:7" ht="12.75" x14ac:dyDescent="0.2">
      <c r="A37" s="6">
        <v>31</v>
      </c>
      <c r="B37" s="7" t="s">
        <v>408</v>
      </c>
      <c r="C37" s="11" t="s">
        <v>409</v>
      </c>
      <c r="D37" s="2" t="s">
        <v>230</v>
      </c>
      <c r="E37" s="47">
        <v>135461</v>
      </c>
      <c r="F37" s="53">
        <v>3458.5225215</v>
      </c>
      <c r="G37" s="5">
        <v>1.2761277999999999E-2</v>
      </c>
    </row>
    <row r="38" spans="1:7" ht="25.5" x14ac:dyDescent="0.2">
      <c r="A38" s="6">
        <v>32</v>
      </c>
      <c r="B38" s="7" t="s">
        <v>34</v>
      </c>
      <c r="C38" s="11" t="s">
        <v>35</v>
      </c>
      <c r="D38" s="2" t="s">
        <v>19</v>
      </c>
      <c r="E38" s="47">
        <v>2990897</v>
      </c>
      <c r="F38" s="53">
        <v>3375.2272644999998</v>
      </c>
      <c r="G38" s="5">
        <v>1.2453934999999999E-2</v>
      </c>
    </row>
    <row r="39" spans="1:7" ht="12.75" x14ac:dyDescent="0.2">
      <c r="A39" s="6">
        <v>33</v>
      </c>
      <c r="B39" s="7" t="s">
        <v>375</v>
      </c>
      <c r="C39" s="11" t="s">
        <v>376</v>
      </c>
      <c r="D39" s="2" t="s">
        <v>249</v>
      </c>
      <c r="E39" s="47">
        <v>73553</v>
      </c>
      <c r="F39" s="53">
        <v>3238.5018135</v>
      </c>
      <c r="G39" s="5">
        <v>1.1949444E-2</v>
      </c>
    </row>
    <row r="40" spans="1:7" ht="25.5" x14ac:dyDescent="0.2">
      <c r="A40" s="6">
        <v>34</v>
      </c>
      <c r="B40" s="7" t="s">
        <v>52</v>
      </c>
      <c r="C40" s="11" t="s">
        <v>53</v>
      </c>
      <c r="D40" s="2" t="s">
        <v>25</v>
      </c>
      <c r="E40" s="47">
        <v>327774</v>
      </c>
      <c r="F40" s="53">
        <v>3184.3244100000002</v>
      </c>
      <c r="G40" s="5">
        <v>1.1749539999999999E-2</v>
      </c>
    </row>
    <row r="41" spans="1:7" ht="12.75" x14ac:dyDescent="0.2">
      <c r="A41" s="6">
        <v>35</v>
      </c>
      <c r="B41" s="7" t="s">
        <v>346</v>
      </c>
      <c r="C41" s="11" t="s">
        <v>347</v>
      </c>
      <c r="D41" s="2" t="s">
        <v>174</v>
      </c>
      <c r="E41" s="47">
        <v>713725</v>
      </c>
      <c r="F41" s="53">
        <v>3106.1311999999998</v>
      </c>
      <c r="G41" s="5">
        <v>1.1461022E-2</v>
      </c>
    </row>
    <row r="42" spans="1:7" ht="25.5" x14ac:dyDescent="0.2">
      <c r="A42" s="6">
        <v>36</v>
      </c>
      <c r="B42" s="7" t="s">
        <v>305</v>
      </c>
      <c r="C42" s="11" t="s">
        <v>306</v>
      </c>
      <c r="D42" s="2" t="s">
        <v>169</v>
      </c>
      <c r="E42" s="47">
        <v>248251</v>
      </c>
      <c r="F42" s="53">
        <v>3047.5292760000002</v>
      </c>
      <c r="G42" s="5">
        <v>1.1244792999999999E-2</v>
      </c>
    </row>
    <row r="43" spans="1:7" ht="25.5" x14ac:dyDescent="0.2">
      <c r="A43" s="6">
        <v>37</v>
      </c>
      <c r="B43" s="7" t="s">
        <v>350</v>
      </c>
      <c r="C43" s="11" t="s">
        <v>351</v>
      </c>
      <c r="D43" s="2" t="s">
        <v>44</v>
      </c>
      <c r="E43" s="47">
        <v>751033</v>
      </c>
      <c r="F43" s="53">
        <v>3004.1320000000001</v>
      </c>
      <c r="G43" s="5">
        <v>1.1084665E-2</v>
      </c>
    </row>
    <row r="44" spans="1:7" ht="12.75" x14ac:dyDescent="0.2">
      <c r="A44" s="6">
        <v>38</v>
      </c>
      <c r="B44" s="7" t="s">
        <v>66</v>
      </c>
      <c r="C44" s="11" t="s">
        <v>67</v>
      </c>
      <c r="D44" s="2" t="s">
        <v>13</v>
      </c>
      <c r="E44" s="47">
        <v>3010398</v>
      </c>
      <c r="F44" s="53">
        <v>2963.7368310000002</v>
      </c>
      <c r="G44" s="5">
        <v>1.0935614999999999E-2</v>
      </c>
    </row>
    <row r="45" spans="1:7" ht="25.5" x14ac:dyDescent="0.2">
      <c r="A45" s="6">
        <v>39</v>
      </c>
      <c r="B45" s="7" t="s">
        <v>167</v>
      </c>
      <c r="C45" s="11" t="s">
        <v>168</v>
      </c>
      <c r="D45" s="2" t="s">
        <v>169</v>
      </c>
      <c r="E45" s="47">
        <v>1337642</v>
      </c>
      <c r="F45" s="53">
        <v>2942.8123999999998</v>
      </c>
      <c r="G45" s="5">
        <v>1.0858408E-2</v>
      </c>
    </row>
    <row r="46" spans="1:7" ht="25.5" x14ac:dyDescent="0.2">
      <c r="A46" s="6">
        <v>40</v>
      </c>
      <c r="B46" s="7" t="s">
        <v>303</v>
      </c>
      <c r="C46" s="11" t="s">
        <v>304</v>
      </c>
      <c r="D46" s="2" t="s">
        <v>22</v>
      </c>
      <c r="E46" s="47">
        <v>53281</v>
      </c>
      <c r="F46" s="53">
        <v>2932.5063184999999</v>
      </c>
      <c r="G46" s="5">
        <v>1.0820379999999999E-2</v>
      </c>
    </row>
    <row r="47" spans="1:7" ht="12.75" x14ac:dyDescent="0.2">
      <c r="A47" s="6">
        <v>41</v>
      </c>
      <c r="B47" s="7" t="s">
        <v>318</v>
      </c>
      <c r="C47" s="11" t="s">
        <v>319</v>
      </c>
      <c r="D47" s="2" t="s">
        <v>16</v>
      </c>
      <c r="E47" s="47">
        <v>2945596</v>
      </c>
      <c r="F47" s="53">
        <v>2841.0273419999999</v>
      </c>
      <c r="G47" s="5">
        <v>1.048284E-2</v>
      </c>
    </row>
    <row r="48" spans="1:7" ht="12.75" x14ac:dyDescent="0.2">
      <c r="A48" s="6">
        <v>42</v>
      </c>
      <c r="B48" s="7" t="s">
        <v>47</v>
      </c>
      <c r="C48" s="11" t="s">
        <v>48</v>
      </c>
      <c r="D48" s="2" t="s">
        <v>49</v>
      </c>
      <c r="E48" s="47">
        <v>1579139</v>
      </c>
      <c r="F48" s="53">
        <v>2837.7127829999999</v>
      </c>
      <c r="G48" s="5">
        <v>1.047061E-2</v>
      </c>
    </row>
    <row r="49" spans="1:7" ht="12.75" x14ac:dyDescent="0.2">
      <c r="A49" s="6">
        <v>43</v>
      </c>
      <c r="B49" s="7" t="s">
        <v>330</v>
      </c>
      <c r="C49" s="11" t="s">
        <v>331</v>
      </c>
      <c r="D49" s="2" t="s">
        <v>182</v>
      </c>
      <c r="E49" s="47">
        <v>1252154</v>
      </c>
      <c r="F49" s="53">
        <v>2738.4607980000001</v>
      </c>
      <c r="G49" s="5">
        <v>1.010439E-2</v>
      </c>
    </row>
    <row r="50" spans="1:7" ht="12.75" x14ac:dyDescent="0.2">
      <c r="A50" s="6">
        <v>44</v>
      </c>
      <c r="B50" s="7" t="s">
        <v>387</v>
      </c>
      <c r="C50" s="11" t="s">
        <v>388</v>
      </c>
      <c r="D50" s="2" t="s">
        <v>174</v>
      </c>
      <c r="E50" s="47">
        <v>2820278</v>
      </c>
      <c r="F50" s="53">
        <v>2653.8815979999999</v>
      </c>
      <c r="G50" s="5">
        <v>9.7923090000000008E-3</v>
      </c>
    </row>
    <row r="51" spans="1:7" ht="25.5" x14ac:dyDescent="0.2">
      <c r="A51" s="6">
        <v>45</v>
      </c>
      <c r="B51" s="7" t="s">
        <v>377</v>
      </c>
      <c r="C51" s="11" t="s">
        <v>378</v>
      </c>
      <c r="D51" s="2" t="s">
        <v>70</v>
      </c>
      <c r="E51" s="47">
        <v>309197</v>
      </c>
      <c r="F51" s="53">
        <v>2623.5365449999999</v>
      </c>
      <c r="G51" s="5">
        <v>9.6803410000000003E-3</v>
      </c>
    </row>
    <row r="52" spans="1:7" ht="12.75" x14ac:dyDescent="0.2">
      <c r="A52" s="6">
        <v>46</v>
      </c>
      <c r="B52" s="7" t="s">
        <v>101</v>
      </c>
      <c r="C52" s="11" t="s">
        <v>102</v>
      </c>
      <c r="D52" s="2" t="s">
        <v>103</v>
      </c>
      <c r="E52" s="47">
        <v>752459</v>
      </c>
      <c r="F52" s="53">
        <v>2615.9237134999998</v>
      </c>
      <c r="G52" s="5">
        <v>9.6522520000000001E-3</v>
      </c>
    </row>
    <row r="53" spans="1:7" ht="12.75" x14ac:dyDescent="0.2">
      <c r="A53" s="6">
        <v>47</v>
      </c>
      <c r="B53" s="7" t="s">
        <v>385</v>
      </c>
      <c r="C53" s="11" t="s">
        <v>386</v>
      </c>
      <c r="D53" s="2" t="s">
        <v>16</v>
      </c>
      <c r="E53" s="47">
        <v>3555722</v>
      </c>
      <c r="F53" s="53">
        <v>2535.2297859999999</v>
      </c>
      <c r="G53" s="5">
        <v>9.3545069999999998E-3</v>
      </c>
    </row>
    <row r="54" spans="1:7" ht="12.75" x14ac:dyDescent="0.2">
      <c r="A54" s="6">
        <v>48</v>
      </c>
      <c r="B54" s="7" t="s">
        <v>196</v>
      </c>
      <c r="C54" s="11" t="s">
        <v>197</v>
      </c>
      <c r="D54" s="2" t="s">
        <v>174</v>
      </c>
      <c r="E54" s="47">
        <v>203068</v>
      </c>
      <c r="F54" s="53">
        <v>2419.0475499999998</v>
      </c>
      <c r="G54" s="5">
        <v>8.9258170000000008E-3</v>
      </c>
    </row>
    <row r="55" spans="1:7" ht="25.5" x14ac:dyDescent="0.2">
      <c r="A55" s="6">
        <v>49</v>
      </c>
      <c r="B55" s="7" t="s">
        <v>183</v>
      </c>
      <c r="C55" s="11" t="s">
        <v>184</v>
      </c>
      <c r="D55" s="2" t="s">
        <v>63</v>
      </c>
      <c r="E55" s="47">
        <v>979560</v>
      </c>
      <c r="F55" s="53">
        <v>2040.4234799999999</v>
      </c>
      <c r="G55" s="5">
        <v>7.5287669999999996E-3</v>
      </c>
    </row>
    <row r="56" spans="1:7" ht="12.75" x14ac:dyDescent="0.2">
      <c r="A56" s="6">
        <v>50</v>
      </c>
      <c r="B56" s="7" t="s">
        <v>228</v>
      </c>
      <c r="C56" s="11" t="s">
        <v>229</v>
      </c>
      <c r="D56" s="2" t="s">
        <v>230</v>
      </c>
      <c r="E56" s="47">
        <v>101856</v>
      </c>
      <c r="F56" s="53">
        <v>1731.602928</v>
      </c>
      <c r="G56" s="5">
        <v>6.3892790000000003E-3</v>
      </c>
    </row>
    <row r="57" spans="1:7" ht="12.75" x14ac:dyDescent="0.2">
      <c r="A57" s="6">
        <v>51</v>
      </c>
      <c r="B57" s="7" t="s">
        <v>89</v>
      </c>
      <c r="C57" s="11" t="s">
        <v>858</v>
      </c>
      <c r="D57" s="2" t="s">
        <v>60</v>
      </c>
      <c r="E57" s="47">
        <v>721519</v>
      </c>
      <c r="F57" s="53">
        <v>1636.405092</v>
      </c>
      <c r="G57" s="5">
        <v>6.038018E-3</v>
      </c>
    </row>
    <row r="58" spans="1:7" ht="38.25" x14ac:dyDescent="0.2">
      <c r="A58" s="6">
        <v>52</v>
      </c>
      <c r="B58" s="7" t="s">
        <v>266</v>
      </c>
      <c r="C58" s="11" t="s">
        <v>267</v>
      </c>
      <c r="D58" s="2" t="s">
        <v>268</v>
      </c>
      <c r="E58" s="47">
        <v>573530</v>
      </c>
      <c r="F58" s="53">
        <v>697.12571500000001</v>
      </c>
      <c r="G58" s="5">
        <v>2.5722589999999999E-3</v>
      </c>
    </row>
    <row r="59" spans="1:7" ht="12.75" x14ac:dyDescent="0.2">
      <c r="A59" s="1"/>
      <c r="B59" s="2"/>
      <c r="C59" s="8" t="s">
        <v>108</v>
      </c>
      <c r="D59" s="12"/>
      <c r="E59" s="49"/>
      <c r="F59" s="55">
        <v>262442.003218</v>
      </c>
      <c r="G59" s="13">
        <v>0.96836014000000004</v>
      </c>
    </row>
    <row r="60" spans="1:7" ht="12.75" x14ac:dyDescent="0.2">
      <c r="A60" s="6"/>
      <c r="B60" s="7"/>
      <c r="C60" s="14"/>
      <c r="D60" s="15"/>
      <c r="E60" s="47"/>
      <c r="F60" s="53"/>
      <c r="G60" s="5"/>
    </row>
    <row r="61" spans="1:7" ht="12.75" x14ac:dyDescent="0.2">
      <c r="A61" s="1"/>
      <c r="B61" s="2"/>
      <c r="C61" s="8" t="s">
        <v>109</v>
      </c>
      <c r="D61" s="9"/>
      <c r="E61" s="48"/>
      <c r="F61" s="54"/>
      <c r="G61" s="10"/>
    </row>
    <row r="62" spans="1:7" ht="12.75" x14ac:dyDescent="0.2">
      <c r="A62" s="1"/>
      <c r="B62" s="2"/>
      <c r="C62" s="8" t="s">
        <v>108</v>
      </c>
      <c r="D62" s="12"/>
      <c r="E62" s="49"/>
      <c r="F62" s="55">
        <v>0</v>
      </c>
      <c r="G62" s="13">
        <v>0</v>
      </c>
    </row>
    <row r="63" spans="1:7" ht="12.75" x14ac:dyDescent="0.2">
      <c r="A63" s="6"/>
      <c r="B63" s="7"/>
      <c r="C63" s="14"/>
      <c r="D63" s="15"/>
      <c r="E63" s="47"/>
      <c r="F63" s="53"/>
      <c r="G63" s="5"/>
    </row>
    <row r="64" spans="1:7" ht="12.75" x14ac:dyDescent="0.2">
      <c r="A64" s="16"/>
      <c r="B64" s="17"/>
      <c r="C64" s="8" t="s">
        <v>110</v>
      </c>
      <c r="D64" s="9"/>
      <c r="E64" s="48"/>
      <c r="F64" s="54"/>
      <c r="G64" s="10"/>
    </row>
    <row r="65" spans="1:7" ht="12.75" x14ac:dyDescent="0.2">
      <c r="A65" s="18"/>
      <c r="B65" s="19"/>
      <c r="C65" s="8" t="s">
        <v>108</v>
      </c>
      <c r="D65" s="20"/>
      <c r="E65" s="50"/>
      <c r="F65" s="56">
        <v>0</v>
      </c>
      <c r="G65" s="21">
        <v>0</v>
      </c>
    </row>
    <row r="66" spans="1:7" ht="12.75" x14ac:dyDescent="0.2">
      <c r="A66" s="18"/>
      <c r="B66" s="19"/>
      <c r="C66" s="14"/>
      <c r="D66" s="22"/>
      <c r="E66" s="51"/>
      <c r="F66" s="57"/>
      <c r="G66" s="23"/>
    </row>
    <row r="67" spans="1:7" ht="12.75" x14ac:dyDescent="0.2">
      <c r="A67" s="1"/>
      <c r="B67" s="2"/>
      <c r="C67" s="8" t="s">
        <v>112</v>
      </c>
      <c r="D67" s="9"/>
      <c r="E67" s="48"/>
      <c r="F67" s="54"/>
      <c r="G67" s="10"/>
    </row>
    <row r="68" spans="1:7" ht="12.75" x14ac:dyDescent="0.2">
      <c r="A68" s="1"/>
      <c r="B68" s="2"/>
      <c r="C68" s="8" t="s">
        <v>108</v>
      </c>
      <c r="D68" s="12"/>
      <c r="E68" s="49"/>
      <c r="F68" s="55">
        <v>0</v>
      </c>
      <c r="G68" s="13">
        <v>0</v>
      </c>
    </row>
    <row r="69" spans="1:7" ht="12.75" x14ac:dyDescent="0.2">
      <c r="A69" s="1"/>
      <c r="B69" s="2"/>
      <c r="C69" s="14"/>
      <c r="D69" s="4"/>
      <c r="E69" s="47"/>
      <c r="F69" s="53"/>
      <c r="G69" s="5"/>
    </row>
    <row r="70" spans="1:7" ht="12.75" x14ac:dyDescent="0.2">
      <c r="A70" s="1"/>
      <c r="B70" s="2"/>
      <c r="C70" s="8" t="s">
        <v>113</v>
      </c>
      <c r="D70" s="9"/>
      <c r="E70" s="48"/>
      <c r="F70" s="54"/>
      <c r="G70" s="10"/>
    </row>
    <row r="71" spans="1:7" ht="12.75" x14ac:dyDescent="0.2">
      <c r="A71" s="1"/>
      <c r="B71" s="2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1"/>
      <c r="B72" s="2"/>
      <c r="C72" s="14"/>
      <c r="D72" s="4"/>
      <c r="E72" s="47"/>
      <c r="F72" s="53"/>
      <c r="G72" s="5"/>
    </row>
    <row r="73" spans="1:7" ht="12.75" x14ac:dyDescent="0.2">
      <c r="A73" s="1"/>
      <c r="B73" s="2"/>
      <c r="C73" s="8" t="s">
        <v>114</v>
      </c>
      <c r="D73" s="9"/>
      <c r="E73" s="48"/>
      <c r="F73" s="54"/>
      <c r="G73" s="10"/>
    </row>
    <row r="74" spans="1:7" ht="12.75" x14ac:dyDescent="0.2">
      <c r="A74" s="1"/>
      <c r="B74" s="2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1"/>
      <c r="B75" s="2"/>
      <c r="C75" s="14"/>
      <c r="D75" s="4"/>
      <c r="E75" s="47"/>
      <c r="F75" s="53"/>
      <c r="G75" s="5"/>
    </row>
    <row r="76" spans="1:7" ht="25.5" x14ac:dyDescent="0.2">
      <c r="A76" s="6"/>
      <c r="B76" s="7"/>
      <c r="C76" s="24" t="s">
        <v>115</v>
      </c>
      <c r="D76" s="25"/>
      <c r="E76" s="49"/>
      <c r="F76" s="55">
        <v>262442.003218</v>
      </c>
      <c r="G76" s="13">
        <v>0.96836014000000004</v>
      </c>
    </row>
    <row r="77" spans="1:7" ht="12.75" x14ac:dyDescent="0.2">
      <c r="A77" s="1"/>
      <c r="B77" s="2"/>
      <c r="C77" s="11"/>
      <c r="D77" s="4"/>
      <c r="E77" s="47"/>
      <c r="F77" s="53"/>
      <c r="G77" s="5"/>
    </row>
    <row r="78" spans="1:7" ht="12.75" x14ac:dyDescent="0.2">
      <c r="A78" s="1"/>
      <c r="B78" s="2"/>
      <c r="C78" s="3" t="s">
        <v>116</v>
      </c>
      <c r="D78" s="4"/>
      <c r="E78" s="47"/>
      <c r="F78" s="53"/>
      <c r="G78" s="5"/>
    </row>
    <row r="79" spans="1:7" ht="25.5" x14ac:dyDescent="0.2">
      <c r="A79" s="1"/>
      <c r="B79" s="2"/>
      <c r="C79" s="8" t="s">
        <v>10</v>
      </c>
      <c r="D79" s="9"/>
      <c r="E79" s="48"/>
      <c r="F79" s="54"/>
      <c r="G79" s="10"/>
    </row>
    <row r="80" spans="1:7" ht="12.75" x14ac:dyDescent="0.2">
      <c r="A80" s="6"/>
      <c r="B80" s="7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4"/>
      <c r="D81" s="4"/>
      <c r="E81" s="47"/>
      <c r="F81" s="53"/>
      <c r="G81" s="5"/>
    </row>
    <row r="82" spans="1:7" ht="12.75" x14ac:dyDescent="0.2">
      <c r="A82" s="1"/>
      <c r="B82" s="26"/>
      <c r="C82" s="8" t="s">
        <v>117</v>
      </c>
      <c r="D82" s="9"/>
      <c r="E82" s="48"/>
      <c r="F82" s="54"/>
      <c r="G82" s="10"/>
    </row>
    <row r="83" spans="1:7" ht="12.75" x14ac:dyDescent="0.2">
      <c r="A83" s="6"/>
      <c r="B83" s="7"/>
      <c r="C83" s="8" t="s">
        <v>108</v>
      </c>
      <c r="D83" s="12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4"/>
      <c r="D84" s="4"/>
      <c r="E84" s="47"/>
      <c r="F84" s="59"/>
      <c r="G84" s="28"/>
    </row>
    <row r="85" spans="1:7" ht="12.75" x14ac:dyDescent="0.2">
      <c r="A85" s="1"/>
      <c r="B85" s="2"/>
      <c r="C85" s="8" t="s">
        <v>118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12"/>
      <c r="E86" s="49"/>
      <c r="F86" s="55">
        <v>0</v>
      </c>
      <c r="G86" s="13">
        <v>0</v>
      </c>
    </row>
    <row r="87" spans="1:7" ht="12.75" x14ac:dyDescent="0.2">
      <c r="A87" s="1"/>
      <c r="B87" s="2"/>
      <c r="C87" s="14"/>
      <c r="D87" s="4"/>
      <c r="E87" s="47"/>
      <c r="F87" s="53"/>
      <c r="G87" s="5"/>
    </row>
    <row r="88" spans="1:7" ht="25.5" x14ac:dyDescent="0.2">
      <c r="A88" s="1"/>
      <c r="B88" s="26"/>
      <c r="C88" s="8" t="s">
        <v>119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12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4"/>
      <c r="E90" s="47"/>
      <c r="F90" s="53"/>
      <c r="G90" s="5"/>
    </row>
    <row r="91" spans="1:7" ht="12.75" x14ac:dyDescent="0.2">
      <c r="A91" s="6"/>
      <c r="B91" s="7"/>
      <c r="C91" s="29" t="s">
        <v>120</v>
      </c>
      <c r="D91" s="25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1"/>
      <c r="D92" s="4"/>
      <c r="E92" s="47"/>
      <c r="F92" s="53"/>
      <c r="G92" s="5"/>
    </row>
    <row r="93" spans="1:7" ht="12.75" x14ac:dyDescent="0.2">
      <c r="A93" s="1"/>
      <c r="B93" s="2"/>
      <c r="C93" s="3" t="s">
        <v>121</v>
      </c>
      <c r="D93" s="4"/>
      <c r="E93" s="47"/>
      <c r="F93" s="53"/>
      <c r="G93" s="5"/>
    </row>
    <row r="94" spans="1:7" ht="12.75" x14ac:dyDescent="0.2">
      <c r="A94" s="6"/>
      <c r="B94" s="7"/>
      <c r="C94" s="8" t="s">
        <v>122</v>
      </c>
      <c r="D94" s="9"/>
      <c r="E94" s="48"/>
      <c r="F94" s="54"/>
      <c r="G94" s="10"/>
    </row>
    <row r="95" spans="1:7" ht="12.75" x14ac:dyDescent="0.2">
      <c r="A95" s="6"/>
      <c r="B95" s="7"/>
      <c r="C95" s="8" t="s">
        <v>108</v>
      </c>
      <c r="D95" s="25"/>
      <c r="E95" s="49"/>
      <c r="F95" s="55">
        <v>0</v>
      </c>
      <c r="G95" s="13">
        <v>0</v>
      </c>
    </row>
    <row r="96" spans="1:7" ht="12.75" x14ac:dyDescent="0.2">
      <c r="A96" s="6"/>
      <c r="B96" s="7"/>
      <c r="C96" s="14"/>
      <c r="D96" s="7"/>
      <c r="E96" s="47"/>
      <c r="F96" s="53"/>
      <c r="G96" s="5"/>
    </row>
    <row r="97" spans="1:7" ht="12.75" x14ac:dyDescent="0.2">
      <c r="A97" s="6"/>
      <c r="B97" s="7"/>
      <c r="C97" s="8" t="s">
        <v>123</v>
      </c>
      <c r="D97" s="9"/>
      <c r="E97" s="48"/>
      <c r="F97" s="54"/>
      <c r="G97" s="10"/>
    </row>
    <row r="98" spans="1:7" ht="12.75" x14ac:dyDescent="0.2">
      <c r="A98" s="6"/>
      <c r="B98" s="7"/>
      <c r="C98" s="8" t="s">
        <v>108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4"/>
      <c r="D99" s="7"/>
      <c r="E99" s="47"/>
      <c r="F99" s="53"/>
      <c r="G99" s="5"/>
    </row>
    <row r="100" spans="1:7" ht="12.75" x14ac:dyDescent="0.2">
      <c r="A100" s="6"/>
      <c r="B100" s="7"/>
      <c r="C100" s="8" t="s">
        <v>124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12.75" x14ac:dyDescent="0.2">
      <c r="A103" s="6"/>
      <c r="B103" s="7"/>
      <c r="C103" s="8" t="s">
        <v>125</v>
      </c>
      <c r="D103" s="9"/>
      <c r="E103" s="48"/>
      <c r="F103" s="54"/>
      <c r="G103" s="10"/>
    </row>
    <row r="104" spans="1:7" ht="12.75" x14ac:dyDescent="0.2">
      <c r="A104" s="6">
        <v>1</v>
      </c>
      <c r="B104" s="7"/>
      <c r="C104" s="11" t="s">
        <v>126</v>
      </c>
      <c r="D104" s="15"/>
      <c r="E104" s="47"/>
      <c r="F104" s="53">
        <v>7900.5021792999996</v>
      </c>
      <c r="G104" s="5">
        <v>2.9151322E-2</v>
      </c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7900.5021792999996</v>
      </c>
      <c r="G105" s="13">
        <v>2.9151322E-2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25.5" x14ac:dyDescent="0.2">
      <c r="A107" s="6"/>
      <c r="B107" s="7"/>
      <c r="C107" s="24" t="s">
        <v>127</v>
      </c>
      <c r="D107" s="25"/>
      <c r="E107" s="49"/>
      <c r="F107" s="55">
        <v>7900.5021792999996</v>
      </c>
      <c r="G107" s="13">
        <v>2.9151322E-2</v>
      </c>
    </row>
    <row r="108" spans="1:7" ht="12.75" x14ac:dyDescent="0.2">
      <c r="A108" s="6"/>
      <c r="B108" s="7"/>
      <c r="C108" s="30"/>
      <c r="D108" s="7"/>
      <c r="E108" s="47"/>
      <c r="F108" s="53"/>
      <c r="G108" s="5"/>
    </row>
    <row r="109" spans="1:7" ht="12.75" x14ac:dyDescent="0.2">
      <c r="A109" s="1"/>
      <c r="B109" s="2"/>
      <c r="C109" s="3" t="s">
        <v>128</v>
      </c>
      <c r="D109" s="4"/>
      <c r="E109" s="47"/>
      <c r="F109" s="53"/>
      <c r="G109" s="5"/>
    </row>
    <row r="110" spans="1:7" ht="25.5" x14ac:dyDescent="0.2">
      <c r="A110" s="6"/>
      <c r="B110" s="7"/>
      <c r="C110" s="8" t="s">
        <v>129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3"/>
      <c r="G112" s="5"/>
    </row>
    <row r="113" spans="1:7" ht="12.75" x14ac:dyDescent="0.2">
      <c r="A113" s="1"/>
      <c r="B113" s="2"/>
      <c r="C113" s="3" t="s">
        <v>132</v>
      </c>
      <c r="D113" s="4"/>
      <c r="E113" s="47"/>
      <c r="F113" s="53"/>
      <c r="G113" s="5"/>
    </row>
    <row r="114" spans="1:7" ht="25.5" x14ac:dyDescent="0.2">
      <c r="A114" s="6"/>
      <c r="B114" s="7"/>
      <c r="C114" s="8" t="s">
        <v>133</v>
      </c>
      <c r="D114" s="9"/>
      <c r="E114" s="48"/>
      <c r="F114" s="54"/>
      <c r="G114" s="10"/>
    </row>
    <row r="115" spans="1:7" ht="12.75" x14ac:dyDescent="0.2">
      <c r="A115" s="6"/>
      <c r="B115" s="7"/>
      <c r="C115" s="8" t="s">
        <v>108</v>
      </c>
      <c r="D115" s="25"/>
      <c r="E115" s="49"/>
      <c r="F115" s="55">
        <v>0</v>
      </c>
      <c r="G115" s="13">
        <v>0</v>
      </c>
    </row>
    <row r="116" spans="1:7" ht="12.75" x14ac:dyDescent="0.2">
      <c r="A116" s="6"/>
      <c r="B116" s="7"/>
      <c r="C116" s="14"/>
      <c r="D116" s="7"/>
      <c r="E116" s="47"/>
      <c r="F116" s="53"/>
      <c r="G116" s="5"/>
    </row>
    <row r="117" spans="1:7" ht="25.5" x14ac:dyDescent="0.2">
      <c r="A117" s="6"/>
      <c r="B117" s="7"/>
      <c r="C117" s="8" t="s">
        <v>134</v>
      </c>
      <c r="D117" s="9"/>
      <c r="E117" s="48"/>
      <c r="F117" s="54"/>
      <c r="G117" s="10"/>
    </row>
    <row r="118" spans="1:7" ht="12.75" x14ac:dyDescent="0.2">
      <c r="A118" s="6"/>
      <c r="B118" s="7"/>
      <c r="C118" s="8" t="s">
        <v>108</v>
      </c>
      <c r="D118" s="25"/>
      <c r="E118" s="49"/>
      <c r="F118" s="55">
        <v>0</v>
      </c>
      <c r="G118" s="13">
        <v>0</v>
      </c>
    </row>
    <row r="119" spans="1:7" ht="12.75" x14ac:dyDescent="0.2">
      <c r="A119" s="6"/>
      <c r="B119" s="7"/>
      <c r="C119" s="14"/>
      <c r="D119" s="7"/>
      <c r="E119" s="47"/>
      <c r="F119" s="59"/>
      <c r="G119" s="28"/>
    </row>
    <row r="120" spans="1:7" ht="25.5" x14ac:dyDescent="0.2">
      <c r="A120" s="6"/>
      <c r="B120" s="7"/>
      <c r="C120" s="30" t="s">
        <v>136</v>
      </c>
      <c r="D120" s="7"/>
      <c r="E120" s="47"/>
      <c r="F120" s="59">
        <v>674.43643463000001</v>
      </c>
      <c r="G120" s="28">
        <v>2.48854E-3</v>
      </c>
    </row>
    <row r="121" spans="1:7" ht="12.75" x14ac:dyDescent="0.2">
      <c r="A121" s="6"/>
      <c r="B121" s="7"/>
      <c r="C121" s="31" t="s">
        <v>137</v>
      </c>
      <c r="D121" s="12"/>
      <c r="E121" s="49"/>
      <c r="F121" s="55">
        <v>271016.94183193002</v>
      </c>
      <c r="G121" s="13">
        <v>1.0000000020000002</v>
      </c>
    </row>
    <row r="123" spans="1:7" ht="12.75" x14ac:dyDescent="0.2">
      <c r="B123" s="362"/>
      <c r="C123" s="362"/>
      <c r="D123" s="362"/>
      <c r="E123" s="362"/>
      <c r="F123" s="362"/>
    </row>
    <row r="124" spans="1:7" ht="12.75" x14ac:dyDescent="0.2">
      <c r="B124" s="362"/>
      <c r="C124" s="362"/>
      <c r="D124" s="362"/>
      <c r="E124" s="362"/>
      <c r="F124" s="362"/>
    </row>
    <row r="126" spans="1:7" ht="12.75" x14ac:dyDescent="0.2">
      <c r="B126" s="37" t="s">
        <v>139</v>
      </c>
      <c r="C126" s="38"/>
      <c r="D126" s="39"/>
    </row>
    <row r="127" spans="1:7" ht="12.75" x14ac:dyDescent="0.2">
      <c r="B127" s="40" t="s">
        <v>140</v>
      </c>
      <c r="C127" s="41"/>
      <c r="D127" s="65" t="s">
        <v>141</v>
      </c>
    </row>
    <row r="128" spans="1:7" ht="12.75" x14ac:dyDescent="0.2">
      <c r="B128" s="40" t="s">
        <v>142</v>
      </c>
      <c r="C128" s="41"/>
      <c r="D128" s="65" t="s">
        <v>141</v>
      </c>
    </row>
    <row r="129" spans="2:4" ht="12.75" x14ac:dyDescent="0.2">
      <c r="B129" s="42" t="s">
        <v>143</v>
      </c>
      <c r="C129" s="41"/>
      <c r="D129" s="43"/>
    </row>
    <row r="130" spans="2:4" ht="25.5" customHeight="1" x14ac:dyDescent="0.2">
      <c r="B130" s="43"/>
      <c r="C130" s="33" t="s">
        <v>144</v>
      </c>
      <c r="D130" s="34" t="s">
        <v>145</v>
      </c>
    </row>
    <row r="131" spans="2:4" ht="12.75" customHeight="1" x14ac:dyDescent="0.2">
      <c r="B131" s="60" t="s">
        <v>146</v>
      </c>
      <c r="C131" s="61" t="s">
        <v>147</v>
      </c>
      <c r="D131" s="61" t="s">
        <v>148</v>
      </c>
    </row>
    <row r="132" spans="2:4" ht="12.75" x14ac:dyDescent="0.2">
      <c r="B132" s="43" t="s">
        <v>149</v>
      </c>
      <c r="C132" s="44">
        <v>96.908699999999996</v>
      </c>
      <c r="D132" s="44">
        <v>104.4409</v>
      </c>
    </row>
    <row r="133" spans="2:4" ht="12.75" x14ac:dyDescent="0.2">
      <c r="B133" s="43" t="s">
        <v>150</v>
      </c>
      <c r="C133" s="44">
        <v>11.9663</v>
      </c>
      <c r="D133" s="44">
        <v>12.8964</v>
      </c>
    </row>
    <row r="134" spans="2:4" ht="12.75" x14ac:dyDescent="0.2">
      <c r="B134" s="43" t="s">
        <v>151</v>
      </c>
      <c r="C134" s="44">
        <v>94.501300000000001</v>
      </c>
      <c r="D134" s="44">
        <v>101.8065</v>
      </c>
    </row>
    <row r="135" spans="2:4" ht="12.75" x14ac:dyDescent="0.2">
      <c r="B135" s="43" t="s">
        <v>152</v>
      </c>
      <c r="C135" s="44">
        <v>11.0633</v>
      </c>
      <c r="D135" s="44">
        <v>11.613899999999999</v>
      </c>
    </row>
    <row r="137" spans="2:4" ht="12.75" x14ac:dyDescent="0.2">
      <c r="B137" s="78" t="s">
        <v>153</v>
      </c>
      <c r="C137" s="133"/>
      <c r="D137" s="135"/>
    </row>
    <row r="138" spans="2:4" ht="24.75" customHeight="1" x14ac:dyDescent="0.2">
      <c r="B138" s="131" t="s">
        <v>146</v>
      </c>
      <c r="C138" s="131" t="s">
        <v>154</v>
      </c>
    </row>
    <row r="139" spans="2:4" ht="15" x14ac:dyDescent="0.25">
      <c r="B139" s="43" t="s">
        <v>152</v>
      </c>
      <c r="C139" s="134">
        <v>0.265623</v>
      </c>
      <c r="D139"/>
    </row>
    <row r="141" spans="2:4" ht="12.75" x14ac:dyDescent="0.2">
      <c r="B141" s="42" t="s">
        <v>155</v>
      </c>
      <c r="C141" s="41"/>
      <c r="D141" s="67" t="s">
        <v>141</v>
      </c>
    </row>
    <row r="142" spans="2:4" ht="12.75" x14ac:dyDescent="0.2">
      <c r="B142" s="42" t="s">
        <v>156</v>
      </c>
      <c r="C142" s="41"/>
      <c r="D142" s="67" t="s">
        <v>141</v>
      </c>
    </row>
    <row r="143" spans="2:4" ht="12.75" x14ac:dyDescent="0.2">
      <c r="B143" s="42" t="s">
        <v>157</v>
      </c>
      <c r="C143" s="41"/>
      <c r="D143" s="46">
        <v>0.62818664217408549</v>
      </c>
    </row>
    <row r="144" spans="2:4" ht="12.75" x14ac:dyDescent="0.2">
      <c r="B144" s="42" t="s">
        <v>158</v>
      </c>
      <c r="C144" s="41"/>
      <c r="D144" s="46" t="s">
        <v>141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269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222978</v>
      </c>
      <c r="F7" s="53">
        <v>345.83887800000002</v>
      </c>
      <c r="G7" s="5">
        <v>4.7049705999999997E-2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46133</v>
      </c>
      <c r="F8" s="53">
        <v>274.90654699999999</v>
      </c>
      <c r="G8" s="5">
        <v>3.7399704999999998E-2</v>
      </c>
    </row>
    <row r="9" spans="1:7" ht="25.5" x14ac:dyDescent="0.2">
      <c r="A9" s="6">
        <v>3</v>
      </c>
      <c r="B9" s="7" t="s">
        <v>162</v>
      </c>
      <c r="C9" s="11" t="s">
        <v>163</v>
      </c>
      <c r="D9" s="2" t="s">
        <v>164</v>
      </c>
      <c r="E9" s="47">
        <v>38000</v>
      </c>
      <c r="F9" s="53">
        <v>268.88799999999998</v>
      </c>
      <c r="G9" s="5">
        <v>3.6580911000000001E-2</v>
      </c>
    </row>
    <row r="10" spans="1:7" ht="25.5" x14ac:dyDescent="0.2">
      <c r="A10" s="6">
        <v>4</v>
      </c>
      <c r="B10" s="7" t="s">
        <v>26</v>
      </c>
      <c r="C10" s="11" t="s">
        <v>27</v>
      </c>
      <c r="D10" s="2" t="s">
        <v>28</v>
      </c>
      <c r="E10" s="47">
        <v>51426</v>
      </c>
      <c r="F10" s="53">
        <v>242.087895</v>
      </c>
      <c r="G10" s="5">
        <v>3.2934887000000003E-2</v>
      </c>
    </row>
    <row r="11" spans="1:7" ht="12.75" x14ac:dyDescent="0.2">
      <c r="A11" s="6">
        <v>5</v>
      </c>
      <c r="B11" s="7" t="s">
        <v>165</v>
      </c>
      <c r="C11" s="11" t="s">
        <v>166</v>
      </c>
      <c r="D11" s="2" t="s">
        <v>13</v>
      </c>
      <c r="E11" s="47">
        <v>123534</v>
      </c>
      <c r="F11" s="53">
        <v>224.27597700000001</v>
      </c>
      <c r="G11" s="5">
        <v>3.0511660999999999E-2</v>
      </c>
    </row>
    <row r="12" spans="1:7" ht="25.5" x14ac:dyDescent="0.2">
      <c r="A12" s="6">
        <v>6</v>
      </c>
      <c r="B12" s="7" t="s">
        <v>167</v>
      </c>
      <c r="C12" s="11" t="s">
        <v>168</v>
      </c>
      <c r="D12" s="2" t="s">
        <v>169</v>
      </c>
      <c r="E12" s="47">
        <v>100000</v>
      </c>
      <c r="F12" s="53">
        <v>220</v>
      </c>
      <c r="G12" s="5">
        <v>2.9929935000000001E-2</v>
      </c>
    </row>
    <row r="13" spans="1:7" ht="25.5" x14ac:dyDescent="0.2">
      <c r="A13" s="6">
        <v>7</v>
      </c>
      <c r="B13" s="7" t="s">
        <v>64</v>
      </c>
      <c r="C13" s="11" t="s">
        <v>65</v>
      </c>
      <c r="D13" s="2" t="s">
        <v>19</v>
      </c>
      <c r="E13" s="47">
        <v>163130</v>
      </c>
      <c r="F13" s="53">
        <v>207.01196999999999</v>
      </c>
      <c r="G13" s="5">
        <v>2.8162976999999999E-2</v>
      </c>
    </row>
    <row r="14" spans="1:7" ht="25.5" x14ac:dyDescent="0.2">
      <c r="A14" s="6">
        <v>8</v>
      </c>
      <c r="B14" s="7" t="s">
        <v>34</v>
      </c>
      <c r="C14" s="11" t="s">
        <v>35</v>
      </c>
      <c r="D14" s="2" t="s">
        <v>19</v>
      </c>
      <c r="E14" s="47">
        <v>180279</v>
      </c>
      <c r="F14" s="53">
        <v>203.4448515</v>
      </c>
      <c r="G14" s="5">
        <v>2.7677687999999999E-2</v>
      </c>
    </row>
    <row r="15" spans="1:7" ht="38.25" x14ac:dyDescent="0.2">
      <c r="A15" s="6">
        <v>9</v>
      </c>
      <c r="B15" s="7" t="s">
        <v>80</v>
      </c>
      <c r="C15" s="11" t="s">
        <v>81</v>
      </c>
      <c r="D15" s="2" t="s">
        <v>82</v>
      </c>
      <c r="E15" s="47">
        <v>191867</v>
      </c>
      <c r="F15" s="53">
        <v>189.756463</v>
      </c>
      <c r="G15" s="5">
        <v>2.5815449000000001E-2</v>
      </c>
    </row>
    <row r="16" spans="1:7" ht="25.5" x14ac:dyDescent="0.2">
      <c r="A16" s="6">
        <v>10</v>
      </c>
      <c r="B16" s="7" t="s">
        <v>170</v>
      </c>
      <c r="C16" s="11" t="s">
        <v>171</v>
      </c>
      <c r="D16" s="2" t="s">
        <v>22</v>
      </c>
      <c r="E16" s="47">
        <v>34808</v>
      </c>
      <c r="F16" s="53">
        <v>189.45994400000001</v>
      </c>
      <c r="G16" s="5">
        <v>2.5775109000000001E-2</v>
      </c>
    </row>
    <row r="17" spans="1:7" ht="12.75" x14ac:dyDescent="0.2">
      <c r="A17" s="6">
        <v>11</v>
      </c>
      <c r="B17" s="7" t="s">
        <v>172</v>
      </c>
      <c r="C17" s="11" t="s">
        <v>173</v>
      </c>
      <c r="D17" s="2" t="s">
        <v>174</v>
      </c>
      <c r="E17" s="47">
        <v>48741</v>
      </c>
      <c r="F17" s="53">
        <v>169.521198</v>
      </c>
      <c r="G17" s="5">
        <v>2.3062539E-2</v>
      </c>
    </row>
    <row r="18" spans="1:7" ht="12.75" x14ac:dyDescent="0.2">
      <c r="A18" s="6">
        <v>12</v>
      </c>
      <c r="B18" s="7" t="s">
        <v>71</v>
      </c>
      <c r="C18" s="11" t="s">
        <v>72</v>
      </c>
      <c r="D18" s="2" t="s">
        <v>13</v>
      </c>
      <c r="E18" s="47">
        <v>18936</v>
      </c>
      <c r="F18" s="53">
        <v>164.118312</v>
      </c>
      <c r="G18" s="5">
        <v>2.2327501999999999E-2</v>
      </c>
    </row>
    <row r="19" spans="1:7" ht="12.75" x14ac:dyDescent="0.2">
      <c r="A19" s="6">
        <v>13</v>
      </c>
      <c r="B19" s="7" t="s">
        <v>178</v>
      </c>
      <c r="C19" s="11" t="s">
        <v>179</v>
      </c>
      <c r="D19" s="2" t="s">
        <v>13</v>
      </c>
      <c r="E19" s="47">
        <v>138867</v>
      </c>
      <c r="F19" s="53">
        <v>150.39296100000001</v>
      </c>
      <c r="G19" s="5">
        <v>2.0460235E-2</v>
      </c>
    </row>
    <row r="20" spans="1:7" ht="25.5" x14ac:dyDescent="0.2">
      <c r="A20" s="6">
        <v>14</v>
      </c>
      <c r="B20" s="7" t="s">
        <v>54</v>
      </c>
      <c r="C20" s="11" t="s">
        <v>55</v>
      </c>
      <c r="D20" s="2" t="s">
        <v>22</v>
      </c>
      <c r="E20" s="47">
        <v>76551</v>
      </c>
      <c r="F20" s="53">
        <v>145.52345099999999</v>
      </c>
      <c r="G20" s="5">
        <v>1.9797761000000001E-2</v>
      </c>
    </row>
    <row r="21" spans="1:7" ht="12.75" x14ac:dyDescent="0.2">
      <c r="A21" s="6">
        <v>15</v>
      </c>
      <c r="B21" s="7" t="s">
        <v>180</v>
      </c>
      <c r="C21" s="11" t="s">
        <v>181</v>
      </c>
      <c r="D21" s="2" t="s">
        <v>182</v>
      </c>
      <c r="E21" s="47">
        <v>51995</v>
      </c>
      <c r="F21" s="53">
        <v>139.2166125</v>
      </c>
      <c r="G21" s="5">
        <v>1.8939746E-2</v>
      </c>
    </row>
    <row r="22" spans="1:7" ht="12.75" x14ac:dyDescent="0.2">
      <c r="A22" s="6">
        <v>16</v>
      </c>
      <c r="B22" s="7" t="s">
        <v>237</v>
      </c>
      <c r="C22" s="11" t="s">
        <v>238</v>
      </c>
      <c r="D22" s="2" t="s">
        <v>182</v>
      </c>
      <c r="E22" s="47">
        <v>35774</v>
      </c>
      <c r="F22" s="53">
        <v>137.08596800000001</v>
      </c>
      <c r="G22" s="5">
        <v>1.8649882999999999E-2</v>
      </c>
    </row>
    <row r="23" spans="1:7" ht="25.5" x14ac:dyDescent="0.2">
      <c r="A23" s="6">
        <v>17</v>
      </c>
      <c r="B23" s="7" t="s">
        <v>92</v>
      </c>
      <c r="C23" s="11" t="s">
        <v>93</v>
      </c>
      <c r="D23" s="2" t="s">
        <v>94</v>
      </c>
      <c r="E23" s="47">
        <v>40891</v>
      </c>
      <c r="F23" s="53">
        <v>134.572281</v>
      </c>
      <c r="G23" s="5">
        <v>1.8307908000000001E-2</v>
      </c>
    </row>
    <row r="24" spans="1:7" ht="51" x14ac:dyDescent="0.2">
      <c r="A24" s="6">
        <v>18</v>
      </c>
      <c r="B24" s="7" t="s">
        <v>242</v>
      </c>
      <c r="C24" s="11" t="s">
        <v>243</v>
      </c>
      <c r="D24" s="2" t="s">
        <v>244</v>
      </c>
      <c r="E24" s="47">
        <v>55299</v>
      </c>
      <c r="F24" s="53">
        <v>132.4134555</v>
      </c>
      <c r="G24" s="5">
        <v>1.8014209999999999E-2</v>
      </c>
    </row>
    <row r="25" spans="1:7" ht="25.5" x14ac:dyDescent="0.2">
      <c r="A25" s="6">
        <v>19</v>
      </c>
      <c r="B25" s="7" t="s">
        <v>200</v>
      </c>
      <c r="C25" s="11" t="s">
        <v>201</v>
      </c>
      <c r="D25" s="2" t="s">
        <v>169</v>
      </c>
      <c r="E25" s="47">
        <v>24507</v>
      </c>
      <c r="F25" s="53">
        <v>130.842873</v>
      </c>
      <c r="G25" s="5">
        <v>1.780054E-2</v>
      </c>
    </row>
    <row r="26" spans="1:7" ht="12.75" x14ac:dyDescent="0.2">
      <c r="A26" s="6">
        <v>20</v>
      </c>
      <c r="B26" s="7" t="s">
        <v>185</v>
      </c>
      <c r="C26" s="11" t="s">
        <v>186</v>
      </c>
      <c r="D26" s="2" t="s">
        <v>187</v>
      </c>
      <c r="E26" s="47">
        <v>59674</v>
      </c>
      <c r="F26" s="53">
        <v>129.91029800000001</v>
      </c>
      <c r="G26" s="5">
        <v>1.7673667000000001E-2</v>
      </c>
    </row>
    <row r="27" spans="1:7" ht="12.75" x14ac:dyDescent="0.2">
      <c r="A27" s="6">
        <v>21</v>
      </c>
      <c r="B27" s="7" t="s">
        <v>222</v>
      </c>
      <c r="C27" s="11" t="s">
        <v>223</v>
      </c>
      <c r="D27" s="2" t="s">
        <v>79</v>
      </c>
      <c r="E27" s="47">
        <v>126486</v>
      </c>
      <c r="F27" s="53">
        <v>129.71139299999999</v>
      </c>
      <c r="G27" s="5">
        <v>1.7646607000000002E-2</v>
      </c>
    </row>
    <row r="28" spans="1:7" ht="25.5" x14ac:dyDescent="0.2">
      <c r="A28" s="6">
        <v>22</v>
      </c>
      <c r="B28" s="7" t="s">
        <v>36</v>
      </c>
      <c r="C28" s="11" t="s">
        <v>37</v>
      </c>
      <c r="D28" s="2" t="s">
        <v>25</v>
      </c>
      <c r="E28" s="47">
        <v>20760</v>
      </c>
      <c r="F28" s="53">
        <v>125.598</v>
      </c>
      <c r="G28" s="5">
        <v>1.7087000000000001E-2</v>
      </c>
    </row>
    <row r="29" spans="1:7" ht="25.5" x14ac:dyDescent="0.2">
      <c r="A29" s="6">
        <v>23</v>
      </c>
      <c r="B29" s="7" t="s">
        <v>202</v>
      </c>
      <c r="C29" s="11" t="s">
        <v>859</v>
      </c>
      <c r="D29" s="2" t="s">
        <v>63</v>
      </c>
      <c r="E29" s="47">
        <v>6059</v>
      </c>
      <c r="F29" s="53">
        <v>124.930521</v>
      </c>
      <c r="G29" s="5">
        <v>1.6996193E-2</v>
      </c>
    </row>
    <row r="30" spans="1:7" ht="12.75" x14ac:dyDescent="0.2">
      <c r="A30" s="6">
        <v>24</v>
      </c>
      <c r="B30" s="7" t="s">
        <v>58</v>
      </c>
      <c r="C30" s="11" t="s">
        <v>59</v>
      </c>
      <c r="D30" s="2" t="s">
        <v>60</v>
      </c>
      <c r="E30" s="47">
        <v>48192</v>
      </c>
      <c r="F30" s="53">
        <v>120.76915200000001</v>
      </c>
      <c r="G30" s="5">
        <v>1.6430059E-2</v>
      </c>
    </row>
    <row r="31" spans="1:7" ht="12.75" x14ac:dyDescent="0.2">
      <c r="A31" s="6">
        <v>25</v>
      </c>
      <c r="B31" s="7" t="s">
        <v>245</v>
      </c>
      <c r="C31" s="11" t="s">
        <v>246</v>
      </c>
      <c r="D31" s="2" t="s">
        <v>211</v>
      </c>
      <c r="E31" s="47">
        <v>12428</v>
      </c>
      <c r="F31" s="53">
        <v>119.694068</v>
      </c>
      <c r="G31" s="5">
        <v>1.6283799000000002E-2</v>
      </c>
    </row>
    <row r="32" spans="1:7" ht="12.75" x14ac:dyDescent="0.2">
      <c r="A32" s="6">
        <v>26</v>
      </c>
      <c r="B32" s="7" t="s">
        <v>231</v>
      </c>
      <c r="C32" s="11" t="s">
        <v>232</v>
      </c>
      <c r="D32" s="2" t="s">
        <v>60</v>
      </c>
      <c r="E32" s="47">
        <v>48000</v>
      </c>
      <c r="F32" s="53">
        <v>118.152</v>
      </c>
      <c r="G32" s="5">
        <v>1.6074008000000001E-2</v>
      </c>
    </row>
    <row r="33" spans="1:7" ht="25.5" x14ac:dyDescent="0.2">
      <c r="A33" s="6">
        <v>27</v>
      </c>
      <c r="B33" s="7" t="s">
        <v>218</v>
      </c>
      <c r="C33" s="11" t="s">
        <v>219</v>
      </c>
      <c r="D33" s="2" t="s">
        <v>177</v>
      </c>
      <c r="E33" s="47">
        <v>108643</v>
      </c>
      <c r="F33" s="53">
        <v>118.09494100000001</v>
      </c>
      <c r="G33" s="5">
        <v>1.6066245E-2</v>
      </c>
    </row>
    <row r="34" spans="1:7" ht="12.75" x14ac:dyDescent="0.2">
      <c r="A34" s="6">
        <v>28</v>
      </c>
      <c r="B34" s="7" t="s">
        <v>239</v>
      </c>
      <c r="C34" s="11" t="s">
        <v>240</v>
      </c>
      <c r="D34" s="2" t="s">
        <v>241</v>
      </c>
      <c r="E34" s="47">
        <v>43791</v>
      </c>
      <c r="F34" s="53">
        <v>116.9876565</v>
      </c>
      <c r="G34" s="5">
        <v>1.5915604999999999E-2</v>
      </c>
    </row>
    <row r="35" spans="1:7" ht="25.5" x14ac:dyDescent="0.2">
      <c r="A35" s="6">
        <v>29</v>
      </c>
      <c r="B35" s="7" t="s">
        <v>203</v>
      </c>
      <c r="C35" s="11" t="s">
        <v>204</v>
      </c>
      <c r="D35" s="2" t="s">
        <v>177</v>
      </c>
      <c r="E35" s="47">
        <v>34372</v>
      </c>
      <c r="F35" s="53">
        <v>113.221368</v>
      </c>
      <c r="G35" s="5">
        <v>1.5403218999999999E-2</v>
      </c>
    </row>
    <row r="36" spans="1:7" ht="25.5" x14ac:dyDescent="0.2">
      <c r="A36" s="6">
        <v>30</v>
      </c>
      <c r="B36" s="7" t="s">
        <v>254</v>
      </c>
      <c r="C36" s="11" t="s">
        <v>255</v>
      </c>
      <c r="D36" s="2" t="s">
        <v>256</v>
      </c>
      <c r="E36" s="47">
        <v>30858</v>
      </c>
      <c r="F36" s="53">
        <v>111.829392</v>
      </c>
      <c r="G36" s="5">
        <v>1.5213848E-2</v>
      </c>
    </row>
    <row r="37" spans="1:7" ht="12.75" x14ac:dyDescent="0.2">
      <c r="A37" s="6">
        <v>31</v>
      </c>
      <c r="B37" s="7" t="s">
        <v>205</v>
      </c>
      <c r="C37" s="11" t="s">
        <v>206</v>
      </c>
      <c r="D37" s="2" t="s">
        <v>28</v>
      </c>
      <c r="E37" s="47">
        <v>150000</v>
      </c>
      <c r="F37" s="53">
        <v>110.175</v>
      </c>
      <c r="G37" s="5">
        <v>1.4988776000000001E-2</v>
      </c>
    </row>
    <row r="38" spans="1:7" ht="12.75" x14ac:dyDescent="0.2">
      <c r="A38" s="6">
        <v>32</v>
      </c>
      <c r="B38" s="7" t="s">
        <v>196</v>
      </c>
      <c r="C38" s="11" t="s">
        <v>197</v>
      </c>
      <c r="D38" s="2" t="s">
        <v>174</v>
      </c>
      <c r="E38" s="47">
        <v>9085</v>
      </c>
      <c r="F38" s="53">
        <v>108.22506250000001</v>
      </c>
      <c r="G38" s="5">
        <v>1.4723496000000001E-2</v>
      </c>
    </row>
    <row r="39" spans="1:7" ht="12.75" x14ac:dyDescent="0.2">
      <c r="A39" s="6">
        <v>33</v>
      </c>
      <c r="B39" s="7" t="s">
        <v>188</v>
      </c>
      <c r="C39" s="11" t="s">
        <v>189</v>
      </c>
      <c r="D39" s="2" t="s">
        <v>16</v>
      </c>
      <c r="E39" s="47">
        <v>52406</v>
      </c>
      <c r="F39" s="53">
        <v>107.275082</v>
      </c>
      <c r="G39" s="5">
        <v>1.4594256E-2</v>
      </c>
    </row>
    <row r="40" spans="1:7" ht="12.75" x14ac:dyDescent="0.2">
      <c r="A40" s="6">
        <v>34</v>
      </c>
      <c r="B40" s="7" t="s">
        <v>247</v>
      </c>
      <c r="C40" s="11" t="s">
        <v>248</v>
      </c>
      <c r="D40" s="2" t="s">
        <v>249</v>
      </c>
      <c r="E40" s="47">
        <v>64192</v>
      </c>
      <c r="F40" s="53">
        <v>105.210688</v>
      </c>
      <c r="G40" s="5">
        <v>1.4313405E-2</v>
      </c>
    </row>
    <row r="41" spans="1:7" ht="12.75" x14ac:dyDescent="0.2">
      <c r="A41" s="6">
        <v>35</v>
      </c>
      <c r="B41" s="7" t="s">
        <v>66</v>
      </c>
      <c r="C41" s="11" t="s">
        <v>67</v>
      </c>
      <c r="D41" s="2" t="s">
        <v>13</v>
      </c>
      <c r="E41" s="47">
        <v>105670</v>
      </c>
      <c r="F41" s="53">
        <v>104.032115</v>
      </c>
      <c r="G41" s="5">
        <v>1.4153066000000001E-2</v>
      </c>
    </row>
    <row r="42" spans="1:7" ht="12.75" x14ac:dyDescent="0.2">
      <c r="A42" s="6">
        <v>36</v>
      </c>
      <c r="B42" s="7" t="s">
        <v>198</v>
      </c>
      <c r="C42" s="11" t="s">
        <v>199</v>
      </c>
      <c r="D42" s="2" t="s">
        <v>174</v>
      </c>
      <c r="E42" s="47">
        <v>24830</v>
      </c>
      <c r="F42" s="53">
        <v>103.31762999999999</v>
      </c>
      <c r="G42" s="5">
        <v>1.4055864E-2</v>
      </c>
    </row>
    <row r="43" spans="1:7" ht="25.5" x14ac:dyDescent="0.2">
      <c r="A43" s="6">
        <v>37</v>
      </c>
      <c r="B43" s="7" t="s">
        <v>106</v>
      </c>
      <c r="C43" s="11" t="s">
        <v>107</v>
      </c>
      <c r="D43" s="2" t="s">
        <v>22</v>
      </c>
      <c r="E43" s="47">
        <v>23277</v>
      </c>
      <c r="F43" s="53">
        <v>99.031996500000005</v>
      </c>
      <c r="G43" s="5">
        <v>1.3472824E-2</v>
      </c>
    </row>
    <row r="44" spans="1:7" ht="12.75" x14ac:dyDescent="0.2">
      <c r="A44" s="6">
        <v>38</v>
      </c>
      <c r="B44" s="7" t="s">
        <v>209</v>
      </c>
      <c r="C44" s="11" t="s">
        <v>210</v>
      </c>
      <c r="D44" s="2" t="s">
        <v>211</v>
      </c>
      <c r="E44" s="47">
        <v>14681</v>
      </c>
      <c r="F44" s="53">
        <v>95.345754499999998</v>
      </c>
      <c r="G44" s="5">
        <v>1.2971329E-2</v>
      </c>
    </row>
    <row r="45" spans="1:7" ht="25.5" x14ac:dyDescent="0.2">
      <c r="A45" s="6">
        <v>39</v>
      </c>
      <c r="B45" s="7" t="s">
        <v>29</v>
      </c>
      <c r="C45" s="11" t="s">
        <v>30</v>
      </c>
      <c r="D45" s="2" t="s">
        <v>22</v>
      </c>
      <c r="E45" s="47">
        <v>16156</v>
      </c>
      <c r="F45" s="53">
        <v>94.876109999999997</v>
      </c>
      <c r="G45" s="5">
        <v>1.2907436E-2</v>
      </c>
    </row>
    <row r="46" spans="1:7" ht="12.75" x14ac:dyDescent="0.2">
      <c r="A46" s="6">
        <v>40</v>
      </c>
      <c r="B46" s="7" t="s">
        <v>250</v>
      </c>
      <c r="C46" s="11" t="s">
        <v>251</v>
      </c>
      <c r="D46" s="2" t="s">
        <v>182</v>
      </c>
      <c r="E46" s="47">
        <v>28709</v>
      </c>
      <c r="F46" s="53">
        <v>94.122456499999998</v>
      </c>
      <c r="G46" s="5">
        <v>1.2804905E-2</v>
      </c>
    </row>
    <row r="47" spans="1:7" ht="12.75" x14ac:dyDescent="0.2">
      <c r="A47" s="6">
        <v>41</v>
      </c>
      <c r="B47" s="7" t="s">
        <v>216</v>
      </c>
      <c r="C47" s="11" t="s">
        <v>217</v>
      </c>
      <c r="D47" s="2" t="s">
        <v>164</v>
      </c>
      <c r="E47" s="47">
        <v>37272</v>
      </c>
      <c r="F47" s="53">
        <v>92.509103999999994</v>
      </c>
      <c r="G47" s="5">
        <v>1.2585416E-2</v>
      </c>
    </row>
    <row r="48" spans="1:7" ht="51" x14ac:dyDescent="0.2">
      <c r="A48" s="6">
        <v>42</v>
      </c>
      <c r="B48" s="7" t="s">
        <v>252</v>
      </c>
      <c r="C48" s="11" t="s">
        <v>253</v>
      </c>
      <c r="D48" s="2" t="s">
        <v>244</v>
      </c>
      <c r="E48" s="47">
        <v>37596</v>
      </c>
      <c r="F48" s="53">
        <v>89.534874000000002</v>
      </c>
      <c r="G48" s="5">
        <v>1.2180786000000001E-2</v>
      </c>
    </row>
    <row r="49" spans="1:7" ht="25.5" x14ac:dyDescent="0.2">
      <c r="A49" s="6">
        <v>43</v>
      </c>
      <c r="B49" s="7" t="s">
        <v>194</v>
      </c>
      <c r="C49" s="11" t="s">
        <v>195</v>
      </c>
      <c r="D49" s="2" t="s">
        <v>44</v>
      </c>
      <c r="E49" s="47">
        <v>16000</v>
      </c>
      <c r="F49" s="53">
        <v>86.968000000000004</v>
      </c>
      <c r="G49" s="5">
        <v>1.1831576E-2</v>
      </c>
    </row>
    <row r="50" spans="1:7" ht="25.5" x14ac:dyDescent="0.2">
      <c r="A50" s="6">
        <v>44</v>
      </c>
      <c r="B50" s="7" t="s">
        <v>183</v>
      </c>
      <c r="C50" s="11" t="s">
        <v>184</v>
      </c>
      <c r="D50" s="2" t="s">
        <v>63</v>
      </c>
      <c r="E50" s="47">
        <v>40763</v>
      </c>
      <c r="F50" s="53">
        <v>84.909329</v>
      </c>
      <c r="G50" s="5">
        <v>1.1551502999999999E-2</v>
      </c>
    </row>
    <row r="51" spans="1:7" ht="25.5" x14ac:dyDescent="0.2">
      <c r="A51" s="6">
        <v>45</v>
      </c>
      <c r="B51" s="7" t="s">
        <v>212</v>
      </c>
      <c r="C51" s="11" t="s">
        <v>213</v>
      </c>
      <c r="D51" s="2" t="s">
        <v>63</v>
      </c>
      <c r="E51" s="47">
        <v>16740</v>
      </c>
      <c r="F51" s="53">
        <v>79.975350000000006</v>
      </c>
      <c r="G51" s="5">
        <v>1.0880259E-2</v>
      </c>
    </row>
    <row r="52" spans="1:7" ht="12.75" x14ac:dyDescent="0.2">
      <c r="A52" s="6">
        <v>46</v>
      </c>
      <c r="B52" s="7" t="s">
        <v>83</v>
      </c>
      <c r="C52" s="11" t="s">
        <v>84</v>
      </c>
      <c r="D52" s="2" t="s">
        <v>60</v>
      </c>
      <c r="E52" s="47">
        <v>30000</v>
      </c>
      <c r="F52" s="53">
        <v>75.150000000000006</v>
      </c>
      <c r="G52" s="5">
        <v>1.0223794E-2</v>
      </c>
    </row>
    <row r="53" spans="1:7" ht="12.75" x14ac:dyDescent="0.2">
      <c r="A53" s="6">
        <v>47</v>
      </c>
      <c r="B53" s="7" t="s">
        <v>259</v>
      </c>
      <c r="C53" s="11" t="s">
        <v>260</v>
      </c>
      <c r="D53" s="2" t="s">
        <v>187</v>
      </c>
      <c r="E53" s="47">
        <v>50605</v>
      </c>
      <c r="F53" s="53">
        <v>68.139632500000005</v>
      </c>
      <c r="G53" s="5">
        <v>9.2700669999999999E-3</v>
      </c>
    </row>
    <row r="54" spans="1:7" ht="12.75" x14ac:dyDescent="0.2">
      <c r="A54" s="6">
        <v>48</v>
      </c>
      <c r="B54" s="7" t="s">
        <v>257</v>
      </c>
      <c r="C54" s="11" t="s">
        <v>258</v>
      </c>
      <c r="D54" s="2" t="s">
        <v>211</v>
      </c>
      <c r="E54" s="47">
        <v>7400</v>
      </c>
      <c r="F54" s="53">
        <v>67.898700000000005</v>
      </c>
      <c r="G54" s="5">
        <v>9.2372900000000004E-3</v>
      </c>
    </row>
    <row r="55" spans="1:7" ht="25.5" x14ac:dyDescent="0.2">
      <c r="A55" s="6">
        <v>49</v>
      </c>
      <c r="B55" s="7" t="s">
        <v>261</v>
      </c>
      <c r="C55" s="11" t="s">
        <v>262</v>
      </c>
      <c r="D55" s="2" t="s">
        <v>25</v>
      </c>
      <c r="E55" s="47">
        <v>58394</v>
      </c>
      <c r="F55" s="53">
        <v>62.948732</v>
      </c>
      <c r="G55" s="5">
        <v>8.5638699999999995E-3</v>
      </c>
    </row>
    <row r="56" spans="1:7" ht="12.75" x14ac:dyDescent="0.2">
      <c r="A56" s="6">
        <v>50</v>
      </c>
      <c r="B56" s="7" t="s">
        <v>89</v>
      </c>
      <c r="C56" s="11" t="s">
        <v>858</v>
      </c>
      <c r="D56" s="2" t="s">
        <v>60</v>
      </c>
      <c r="E56" s="47">
        <v>26761</v>
      </c>
      <c r="F56" s="53">
        <v>60.693947999999999</v>
      </c>
      <c r="G56" s="5">
        <v>8.2571180000000008E-3</v>
      </c>
    </row>
    <row r="57" spans="1:7" ht="25.5" x14ac:dyDescent="0.2">
      <c r="A57" s="6">
        <v>51</v>
      </c>
      <c r="B57" s="7" t="s">
        <v>214</v>
      </c>
      <c r="C57" s="11" t="s">
        <v>215</v>
      </c>
      <c r="D57" s="2" t="s">
        <v>44</v>
      </c>
      <c r="E57" s="47">
        <v>67267</v>
      </c>
      <c r="F57" s="53">
        <v>57.681452499999999</v>
      </c>
      <c r="G57" s="5">
        <v>7.8472820000000006E-3</v>
      </c>
    </row>
    <row r="58" spans="1:7" ht="25.5" x14ac:dyDescent="0.2">
      <c r="A58" s="6">
        <v>52</v>
      </c>
      <c r="B58" s="7" t="s">
        <v>263</v>
      </c>
      <c r="C58" s="11" t="s">
        <v>264</v>
      </c>
      <c r="D58" s="2" t="s">
        <v>265</v>
      </c>
      <c r="E58" s="47">
        <v>69055</v>
      </c>
      <c r="F58" s="53">
        <v>56.141714999999998</v>
      </c>
      <c r="G58" s="5">
        <v>7.6378089999999997E-3</v>
      </c>
    </row>
    <row r="59" spans="1:7" ht="12.75" x14ac:dyDescent="0.2">
      <c r="A59" s="6">
        <v>53</v>
      </c>
      <c r="B59" s="7" t="s">
        <v>226</v>
      </c>
      <c r="C59" s="11" t="s">
        <v>227</v>
      </c>
      <c r="D59" s="2" t="s">
        <v>187</v>
      </c>
      <c r="E59" s="47">
        <v>19140</v>
      </c>
      <c r="F59" s="53">
        <v>54.826529999999998</v>
      </c>
      <c r="G59" s="5">
        <v>7.4588839999999998E-3</v>
      </c>
    </row>
    <row r="60" spans="1:7" ht="12.75" x14ac:dyDescent="0.2">
      <c r="A60" s="6">
        <v>54</v>
      </c>
      <c r="B60" s="7" t="s">
        <v>228</v>
      </c>
      <c r="C60" s="11" t="s">
        <v>229</v>
      </c>
      <c r="D60" s="2" t="s">
        <v>230</v>
      </c>
      <c r="E60" s="47">
        <v>3000</v>
      </c>
      <c r="F60" s="53">
        <v>51.0015</v>
      </c>
      <c r="G60" s="5">
        <v>6.938507E-3</v>
      </c>
    </row>
    <row r="61" spans="1:7" ht="38.25" x14ac:dyDescent="0.2">
      <c r="A61" s="6">
        <v>55</v>
      </c>
      <c r="B61" s="7" t="s">
        <v>266</v>
      </c>
      <c r="C61" s="11" t="s">
        <v>267</v>
      </c>
      <c r="D61" s="2" t="s">
        <v>268</v>
      </c>
      <c r="E61" s="47">
        <v>35911</v>
      </c>
      <c r="F61" s="53">
        <v>43.649820499999997</v>
      </c>
      <c r="G61" s="5">
        <v>5.9383470000000001E-3</v>
      </c>
    </row>
    <row r="62" spans="1:7" ht="25.5" x14ac:dyDescent="0.2">
      <c r="A62" s="6">
        <v>56</v>
      </c>
      <c r="B62" s="7" t="s">
        <v>99</v>
      </c>
      <c r="C62" s="11" t="s">
        <v>100</v>
      </c>
      <c r="D62" s="2" t="s">
        <v>25</v>
      </c>
      <c r="E62" s="47">
        <v>33263</v>
      </c>
      <c r="F62" s="53">
        <v>39.915599999999998</v>
      </c>
      <c r="G62" s="5">
        <v>5.4303240000000003E-3</v>
      </c>
    </row>
    <row r="63" spans="1:7" ht="25.5" x14ac:dyDescent="0.2">
      <c r="A63" s="6">
        <v>57</v>
      </c>
      <c r="B63" s="7" t="s">
        <v>233</v>
      </c>
      <c r="C63" s="11" t="s">
        <v>234</v>
      </c>
      <c r="D63" s="2" t="s">
        <v>177</v>
      </c>
      <c r="E63" s="47">
        <v>19647</v>
      </c>
      <c r="F63" s="53">
        <v>35.669128499999999</v>
      </c>
      <c r="G63" s="5">
        <v>4.8526120000000001E-3</v>
      </c>
    </row>
    <row r="64" spans="1:7" ht="12.75" x14ac:dyDescent="0.2">
      <c r="A64" s="6">
        <v>58</v>
      </c>
      <c r="B64" s="7" t="s">
        <v>104</v>
      </c>
      <c r="C64" s="11" t="s">
        <v>105</v>
      </c>
      <c r="D64" s="2" t="s">
        <v>60</v>
      </c>
      <c r="E64" s="47">
        <v>22460</v>
      </c>
      <c r="F64" s="53">
        <v>25.604399999999998</v>
      </c>
      <c r="G64" s="5">
        <v>3.483355E-3</v>
      </c>
    </row>
    <row r="65" spans="1:7" ht="25.5" x14ac:dyDescent="0.2">
      <c r="A65" s="6">
        <v>59</v>
      </c>
      <c r="B65" s="7" t="s">
        <v>235</v>
      </c>
      <c r="C65" s="11" t="s">
        <v>236</v>
      </c>
      <c r="D65" s="2" t="s">
        <v>22</v>
      </c>
      <c r="E65" s="47">
        <v>17693</v>
      </c>
      <c r="F65" s="53">
        <v>14.0924745</v>
      </c>
      <c r="G65" s="5">
        <v>1.9172130000000001E-3</v>
      </c>
    </row>
    <row r="66" spans="1:7" ht="12.75" x14ac:dyDescent="0.2">
      <c r="A66" s="1"/>
      <c r="B66" s="2"/>
      <c r="C66" s="8" t="s">
        <v>108</v>
      </c>
      <c r="D66" s="12"/>
      <c r="E66" s="49"/>
      <c r="F66" s="55">
        <v>7167.178612499999</v>
      </c>
      <c r="G66" s="13">
        <v>0.97505997099999964</v>
      </c>
    </row>
    <row r="67" spans="1:7" ht="12.75" x14ac:dyDescent="0.2">
      <c r="A67" s="6"/>
      <c r="B67" s="7"/>
      <c r="C67" s="14"/>
      <c r="D67" s="15"/>
      <c r="E67" s="47"/>
      <c r="F67" s="53"/>
      <c r="G67" s="5"/>
    </row>
    <row r="68" spans="1:7" ht="12.75" x14ac:dyDescent="0.2">
      <c r="A68" s="1"/>
      <c r="B68" s="2"/>
      <c r="C68" s="8" t="s">
        <v>109</v>
      </c>
      <c r="D68" s="9"/>
      <c r="E68" s="48"/>
      <c r="F68" s="54"/>
      <c r="G68" s="10"/>
    </row>
    <row r="69" spans="1:7" ht="12.75" x14ac:dyDescent="0.2">
      <c r="A69" s="1"/>
      <c r="B69" s="2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6"/>
      <c r="B70" s="7"/>
      <c r="C70" s="14"/>
      <c r="D70" s="15"/>
      <c r="E70" s="47"/>
      <c r="F70" s="53"/>
      <c r="G70" s="5"/>
    </row>
    <row r="71" spans="1:7" ht="12.75" x14ac:dyDescent="0.2">
      <c r="A71" s="16"/>
      <c r="B71" s="17"/>
      <c r="C71" s="8" t="s">
        <v>110</v>
      </c>
      <c r="D71" s="9"/>
      <c r="E71" s="48"/>
      <c r="F71" s="54"/>
      <c r="G71" s="10"/>
    </row>
    <row r="72" spans="1:7" ht="12.75" x14ac:dyDescent="0.2">
      <c r="A72" s="18"/>
      <c r="B72" s="19"/>
      <c r="C72" s="8" t="s">
        <v>108</v>
      </c>
      <c r="D72" s="20"/>
      <c r="E72" s="50"/>
      <c r="F72" s="56">
        <v>0</v>
      </c>
      <c r="G72" s="21">
        <v>0</v>
      </c>
    </row>
    <row r="73" spans="1:7" ht="12.75" x14ac:dyDescent="0.2">
      <c r="A73" s="18"/>
      <c r="B73" s="19"/>
      <c r="C73" s="14"/>
      <c r="D73" s="22"/>
      <c r="E73" s="51"/>
      <c r="F73" s="57"/>
      <c r="G73" s="23"/>
    </row>
    <row r="74" spans="1:7" ht="12.75" x14ac:dyDescent="0.2">
      <c r="A74" s="1"/>
      <c r="B74" s="2"/>
      <c r="C74" s="8" t="s">
        <v>112</v>
      </c>
      <c r="D74" s="9"/>
      <c r="E74" s="48"/>
      <c r="F74" s="54"/>
      <c r="G74" s="10"/>
    </row>
    <row r="75" spans="1:7" ht="12.75" x14ac:dyDescent="0.2">
      <c r="A75" s="1"/>
      <c r="B75" s="2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1"/>
      <c r="B76" s="2"/>
      <c r="C76" s="14"/>
      <c r="D76" s="4"/>
      <c r="E76" s="47"/>
      <c r="F76" s="53"/>
      <c r="G76" s="5"/>
    </row>
    <row r="77" spans="1:7" ht="12.75" x14ac:dyDescent="0.2">
      <c r="A77" s="1"/>
      <c r="B77" s="2"/>
      <c r="C77" s="8" t="s">
        <v>113</v>
      </c>
      <c r="D77" s="9"/>
      <c r="E77" s="48"/>
      <c r="F77" s="54"/>
      <c r="G77" s="10"/>
    </row>
    <row r="78" spans="1:7" ht="12.75" x14ac:dyDescent="0.2">
      <c r="A78" s="1"/>
      <c r="B78" s="2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12.75" x14ac:dyDescent="0.2">
      <c r="A80" s="1"/>
      <c r="B80" s="2"/>
      <c r="C80" s="8" t="s">
        <v>114</v>
      </c>
      <c r="D80" s="9"/>
      <c r="E80" s="48"/>
      <c r="F80" s="54"/>
      <c r="G80" s="10"/>
    </row>
    <row r="81" spans="1:7" ht="12.75" x14ac:dyDescent="0.2">
      <c r="A81" s="1"/>
      <c r="B81" s="2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1"/>
      <c r="B82" s="2"/>
      <c r="C82" s="14"/>
      <c r="D82" s="4"/>
      <c r="E82" s="47"/>
      <c r="F82" s="53"/>
      <c r="G82" s="5"/>
    </row>
    <row r="83" spans="1:7" ht="25.5" x14ac:dyDescent="0.2">
      <c r="A83" s="6"/>
      <c r="B83" s="7"/>
      <c r="C83" s="24" t="s">
        <v>115</v>
      </c>
      <c r="D83" s="25"/>
      <c r="E83" s="49"/>
      <c r="F83" s="55">
        <v>7167.178612499999</v>
      </c>
      <c r="G83" s="13">
        <v>0.97505997099999964</v>
      </c>
    </row>
    <row r="84" spans="1:7" ht="12.75" x14ac:dyDescent="0.2">
      <c r="A84" s="1"/>
      <c r="B84" s="2"/>
      <c r="C84" s="11"/>
      <c r="D84" s="4"/>
      <c r="E84" s="47"/>
      <c r="F84" s="53"/>
      <c r="G84" s="5"/>
    </row>
    <row r="85" spans="1:7" ht="12.75" x14ac:dyDescent="0.2">
      <c r="A85" s="1"/>
      <c r="B85" s="2"/>
      <c r="C85" s="3" t="s">
        <v>116</v>
      </c>
      <c r="D85" s="4"/>
      <c r="E85" s="47"/>
      <c r="F85" s="53"/>
      <c r="G85" s="5"/>
    </row>
    <row r="86" spans="1:7" ht="25.5" x14ac:dyDescent="0.2">
      <c r="A86" s="1"/>
      <c r="B86" s="2"/>
      <c r="C86" s="8" t="s">
        <v>10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12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4"/>
      <c r="E88" s="47"/>
      <c r="F88" s="53"/>
      <c r="G88" s="5"/>
    </row>
    <row r="89" spans="1:7" ht="12.75" x14ac:dyDescent="0.2">
      <c r="A89" s="1"/>
      <c r="B89" s="26"/>
      <c r="C89" s="8" t="s">
        <v>117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12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4"/>
      <c r="E91" s="47"/>
      <c r="F91" s="59"/>
      <c r="G91" s="28"/>
    </row>
    <row r="92" spans="1:7" ht="12.75" x14ac:dyDescent="0.2">
      <c r="A92" s="1"/>
      <c r="B92" s="2"/>
      <c r="C92" s="8" t="s">
        <v>118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12"/>
      <c r="E93" s="49"/>
      <c r="F93" s="55">
        <v>0</v>
      </c>
      <c r="G93" s="13">
        <v>0</v>
      </c>
    </row>
    <row r="94" spans="1:7" ht="12.75" x14ac:dyDescent="0.2">
      <c r="A94" s="1"/>
      <c r="B94" s="2"/>
      <c r="C94" s="14"/>
      <c r="D94" s="4"/>
      <c r="E94" s="47"/>
      <c r="F94" s="53"/>
      <c r="G94" s="5"/>
    </row>
    <row r="95" spans="1:7" ht="25.5" x14ac:dyDescent="0.2">
      <c r="A95" s="1"/>
      <c r="B95" s="26"/>
      <c r="C95" s="8" t="s">
        <v>119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12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4"/>
      <c r="E97" s="47"/>
      <c r="F97" s="53"/>
      <c r="G97" s="5"/>
    </row>
    <row r="98" spans="1:7" ht="12.75" x14ac:dyDescent="0.2">
      <c r="A98" s="6"/>
      <c r="B98" s="7"/>
      <c r="C98" s="29" t="s">
        <v>120</v>
      </c>
      <c r="D98" s="25"/>
      <c r="E98" s="49"/>
      <c r="F98" s="55">
        <v>0</v>
      </c>
      <c r="G98" s="13">
        <v>0</v>
      </c>
    </row>
    <row r="99" spans="1:7" ht="12.75" x14ac:dyDescent="0.2">
      <c r="A99" s="6"/>
      <c r="B99" s="7"/>
      <c r="C99" s="11"/>
      <c r="D99" s="4"/>
      <c r="E99" s="47"/>
      <c r="F99" s="53"/>
      <c r="G99" s="5"/>
    </row>
    <row r="100" spans="1:7" ht="12.75" x14ac:dyDescent="0.2">
      <c r="A100" s="1"/>
      <c r="B100" s="2"/>
      <c r="C100" s="3" t="s">
        <v>121</v>
      </c>
      <c r="D100" s="4"/>
      <c r="E100" s="47"/>
      <c r="F100" s="53"/>
      <c r="G100" s="5"/>
    </row>
    <row r="101" spans="1:7" ht="12.75" x14ac:dyDescent="0.2">
      <c r="A101" s="6"/>
      <c r="B101" s="7"/>
      <c r="C101" s="8" t="s">
        <v>122</v>
      </c>
      <c r="D101" s="9"/>
      <c r="E101" s="48"/>
      <c r="F101" s="54"/>
      <c r="G101" s="10"/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12.75" x14ac:dyDescent="0.2">
      <c r="A104" s="6"/>
      <c r="B104" s="7"/>
      <c r="C104" s="8" t="s">
        <v>123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12.75" x14ac:dyDescent="0.2">
      <c r="A107" s="6"/>
      <c r="B107" s="7"/>
      <c r="C107" s="8" t="s">
        <v>124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12.75" x14ac:dyDescent="0.2">
      <c r="A110" s="6"/>
      <c r="B110" s="7"/>
      <c r="C110" s="8" t="s">
        <v>125</v>
      </c>
      <c r="D110" s="9"/>
      <c r="E110" s="48"/>
      <c r="F110" s="54"/>
      <c r="G110" s="10"/>
    </row>
    <row r="111" spans="1:7" ht="12.75" x14ac:dyDescent="0.2">
      <c r="A111" s="6">
        <v>1</v>
      </c>
      <c r="B111" s="7"/>
      <c r="C111" s="11" t="s">
        <v>126</v>
      </c>
      <c r="D111" s="15"/>
      <c r="E111" s="47"/>
      <c r="F111" s="53">
        <v>171.88039019999999</v>
      </c>
      <c r="G111" s="5">
        <v>2.3383495000000001E-2</v>
      </c>
    </row>
    <row r="112" spans="1:7" ht="12.75" x14ac:dyDescent="0.2">
      <c r="A112" s="6"/>
      <c r="B112" s="7"/>
      <c r="C112" s="8" t="s">
        <v>108</v>
      </c>
      <c r="D112" s="25"/>
      <c r="E112" s="49"/>
      <c r="F112" s="55">
        <v>171.88039019999999</v>
      </c>
      <c r="G112" s="13">
        <v>2.3383495000000001E-2</v>
      </c>
    </row>
    <row r="113" spans="1:7" ht="12.75" x14ac:dyDescent="0.2">
      <c r="A113" s="6"/>
      <c r="B113" s="7"/>
      <c r="C113" s="14"/>
      <c r="D113" s="7"/>
      <c r="E113" s="47"/>
      <c r="F113" s="53"/>
      <c r="G113" s="5"/>
    </row>
    <row r="114" spans="1:7" ht="25.5" x14ac:dyDescent="0.2">
      <c r="A114" s="6"/>
      <c r="B114" s="7"/>
      <c r="C114" s="24" t="s">
        <v>127</v>
      </c>
      <c r="D114" s="25"/>
      <c r="E114" s="49"/>
      <c r="F114" s="55">
        <v>171.88039019999999</v>
      </c>
      <c r="G114" s="13">
        <v>2.3383495000000001E-2</v>
      </c>
    </row>
    <row r="115" spans="1:7" ht="12.75" x14ac:dyDescent="0.2">
      <c r="A115" s="6"/>
      <c r="B115" s="7"/>
      <c r="C115" s="30"/>
      <c r="D115" s="7"/>
      <c r="E115" s="47"/>
      <c r="F115" s="53"/>
      <c r="G115" s="5"/>
    </row>
    <row r="116" spans="1:7" ht="12.75" x14ac:dyDescent="0.2">
      <c r="A116" s="1"/>
      <c r="B116" s="2"/>
      <c r="C116" s="3" t="s">
        <v>128</v>
      </c>
      <c r="D116" s="4"/>
      <c r="E116" s="47"/>
      <c r="F116" s="53"/>
      <c r="G116" s="5"/>
    </row>
    <row r="117" spans="1:7" ht="25.5" x14ac:dyDescent="0.2">
      <c r="A117" s="6"/>
      <c r="B117" s="7"/>
      <c r="C117" s="8" t="s">
        <v>129</v>
      </c>
      <c r="D117" s="9"/>
      <c r="E117" s="48"/>
      <c r="F117" s="54"/>
      <c r="G117" s="10"/>
    </row>
    <row r="118" spans="1:7" ht="12.75" x14ac:dyDescent="0.2">
      <c r="A118" s="6"/>
      <c r="B118" s="7"/>
      <c r="C118" s="8" t="s">
        <v>108</v>
      </c>
      <c r="D118" s="25"/>
      <c r="E118" s="49"/>
      <c r="F118" s="55">
        <v>0</v>
      </c>
      <c r="G118" s="13">
        <v>0</v>
      </c>
    </row>
    <row r="119" spans="1:7" ht="12.75" x14ac:dyDescent="0.2">
      <c r="A119" s="6"/>
      <c r="B119" s="7"/>
      <c r="C119" s="14"/>
      <c r="D119" s="7"/>
      <c r="E119" s="47"/>
      <c r="F119" s="53"/>
      <c r="G119" s="5"/>
    </row>
    <row r="120" spans="1:7" ht="12.75" x14ac:dyDescent="0.2">
      <c r="A120" s="1"/>
      <c r="B120" s="2"/>
      <c r="C120" s="3" t="s">
        <v>132</v>
      </c>
      <c r="D120" s="4"/>
      <c r="E120" s="47"/>
      <c r="F120" s="53"/>
      <c r="G120" s="5"/>
    </row>
    <row r="121" spans="1:7" ht="25.5" x14ac:dyDescent="0.2">
      <c r="A121" s="6"/>
      <c r="B121" s="7"/>
      <c r="C121" s="8" t="s">
        <v>133</v>
      </c>
      <c r="D121" s="9"/>
      <c r="E121" s="48"/>
      <c r="F121" s="54"/>
      <c r="G121" s="10"/>
    </row>
    <row r="122" spans="1:7" ht="12.75" x14ac:dyDescent="0.2">
      <c r="A122" s="6"/>
      <c r="B122" s="7"/>
      <c r="C122" s="8" t="s">
        <v>108</v>
      </c>
      <c r="D122" s="25"/>
      <c r="E122" s="49"/>
      <c r="F122" s="55">
        <v>0</v>
      </c>
      <c r="G122" s="13">
        <v>0</v>
      </c>
    </row>
    <row r="123" spans="1:7" ht="12.75" x14ac:dyDescent="0.2">
      <c r="A123" s="6"/>
      <c r="B123" s="7"/>
      <c r="C123" s="14"/>
      <c r="D123" s="7"/>
      <c r="E123" s="47"/>
      <c r="F123" s="53"/>
      <c r="G123" s="5"/>
    </row>
    <row r="124" spans="1:7" ht="25.5" x14ac:dyDescent="0.2">
      <c r="A124" s="6"/>
      <c r="B124" s="7"/>
      <c r="C124" s="8" t="s">
        <v>134</v>
      </c>
      <c r="D124" s="9"/>
      <c r="E124" s="48"/>
      <c r="F124" s="54"/>
      <c r="G124" s="10"/>
    </row>
    <row r="125" spans="1:7" ht="12.75" x14ac:dyDescent="0.2">
      <c r="A125" s="6"/>
      <c r="B125" s="7"/>
      <c r="C125" s="8" t="s">
        <v>108</v>
      </c>
      <c r="D125" s="25"/>
      <c r="E125" s="49"/>
      <c r="F125" s="55">
        <v>0</v>
      </c>
      <c r="G125" s="13">
        <v>0</v>
      </c>
    </row>
    <row r="126" spans="1:7" ht="12.75" x14ac:dyDescent="0.2">
      <c r="A126" s="6"/>
      <c r="B126" s="7"/>
      <c r="C126" s="14"/>
      <c r="D126" s="7"/>
      <c r="E126" s="47"/>
      <c r="F126" s="59"/>
      <c r="G126" s="28"/>
    </row>
    <row r="127" spans="1:7" ht="25.5" x14ac:dyDescent="0.2">
      <c r="A127" s="6"/>
      <c r="B127" s="7"/>
      <c r="C127" s="30" t="s">
        <v>136</v>
      </c>
      <c r="D127" s="7"/>
      <c r="E127" s="47"/>
      <c r="F127" s="59">
        <v>11.441316390000001</v>
      </c>
      <c r="G127" s="28">
        <v>1.5565360000000001E-3</v>
      </c>
    </row>
    <row r="128" spans="1:7" ht="12.75" x14ac:dyDescent="0.2">
      <c r="A128" s="6"/>
      <c r="B128" s="7"/>
      <c r="C128" s="31" t="s">
        <v>137</v>
      </c>
      <c r="D128" s="12"/>
      <c r="E128" s="49"/>
      <c r="F128" s="55">
        <v>7350.5003190899988</v>
      </c>
      <c r="G128" s="13">
        <v>1.0000000019999995</v>
      </c>
    </row>
    <row r="130" spans="2:6" ht="12.75" x14ac:dyDescent="0.2">
      <c r="B130" s="362"/>
      <c r="C130" s="362"/>
      <c r="D130" s="362"/>
      <c r="E130" s="362"/>
      <c r="F130" s="362"/>
    </row>
    <row r="131" spans="2:6" ht="12.75" x14ac:dyDescent="0.2">
      <c r="B131" s="362"/>
      <c r="C131" s="362"/>
      <c r="D131" s="362"/>
      <c r="E131" s="362"/>
      <c r="F131" s="362"/>
    </row>
    <row r="133" spans="2:6" ht="12.75" x14ac:dyDescent="0.2">
      <c r="B133" s="37" t="s">
        <v>139</v>
      </c>
      <c r="C133" s="38"/>
      <c r="D133" s="39"/>
    </row>
    <row r="134" spans="2:6" ht="12.75" x14ac:dyDescent="0.2">
      <c r="B134" s="40" t="s">
        <v>140</v>
      </c>
      <c r="C134" s="41"/>
      <c r="D134" s="65" t="s">
        <v>141</v>
      </c>
    </row>
    <row r="135" spans="2:6" ht="12.75" x14ac:dyDescent="0.2">
      <c r="B135" s="40" t="s">
        <v>142</v>
      </c>
      <c r="C135" s="41"/>
      <c r="D135" s="65" t="s">
        <v>141</v>
      </c>
    </row>
    <row r="136" spans="2:6" ht="12.75" x14ac:dyDescent="0.2">
      <c r="B136" s="42" t="s">
        <v>143</v>
      </c>
      <c r="C136" s="41"/>
      <c r="D136" s="43"/>
    </row>
    <row r="137" spans="2:6" ht="25.5" customHeight="1" x14ac:dyDescent="0.2">
      <c r="B137" s="43"/>
      <c r="C137" s="33" t="s">
        <v>144</v>
      </c>
      <c r="D137" s="34" t="s">
        <v>145</v>
      </c>
    </row>
    <row r="138" spans="2:6" ht="12.75" customHeight="1" x14ac:dyDescent="0.2">
      <c r="B138" s="60" t="s">
        <v>146</v>
      </c>
      <c r="C138" s="61" t="s">
        <v>147</v>
      </c>
      <c r="D138" s="61" t="s">
        <v>148</v>
      </c>
    </row>
    <row r="139" spans="2:6" ht="12.75" x14ac:dyDescent="0.2">
      <c r="B139" s="43" t="s">
        <v>149</v>
      </c>
      <c r="C139" s="44">
        <v>9.3145000000000007</v>
      </c>
      <c r="D139" s="44">
        <v>10.4633</v>
      </c>
    </row>
    <row r="140" spans="2:6" ht="12.75" x14ac:dyDescent="0.2">
      <c r="B140" s="43" t="s">
        <v>150</v>
      </c>
      <c r="C140" s="44">
        <v>9.3145000000000007</v>
      </c>
      <c r="D140" s="44">
        <v>10.4633</v>
      </c>
    </row>
    <row r="141" spans="2:6" ht="12.75" x14ac:dyDescent="0.2">
      <c r="B141" s="43" t="s">
        <v>151</v>
      </c>
      <c r="C141" s="44">
        <v>9.1323000000000008</v>
      </c>
      <c r="D141" s="44">
        <v>10.250400000000001</v>
      </c>
    </row>
    <row r="142" spans="2:6" ht="12.75" x14ac:dyDescent="0.2">
      <c r="B142" s="43" t="s">
        <v>152</v>
      </c>
      <c r="C142" s="44">
        <v>9.1323000000000008</v>
      </c>
      <c r="D142" s="44">
        <v>10.250400000000001</v>
      </c>
    </row>
    <row r="144" spans="2:6" ht="12.75" x14ac:dyDescent="0.2">
      <c r="B144" s="62" t="s">
        <v>153</v>
      </c>
      <c r="C144" s="45"/>
      <c r="D144" s="63" t="s">
        <v>141</v>
      </c>
    </row>
    <row r="145" spans="2:4" ht="24.75" customHeight="1" x14ac:dyDescent="0.2">
      <c r="B145" s="64"/>
      <c r="C145" s="64"/>
    </row>
    <row r="146" spans="2:4" ht="15" x14ac:dyDescent="0.25">
      <c r="B146" s="66"/>
      <c r="C146" s="68"/>
      <c r="D146"/>
    </row>
    <row r="148" spans="2:4" ht="12.75" x14ac:dyDescent="0.2">
      <c r="B148" s="42" t="s">
        <v>155</v>
      </c>
      <c r="C148" s="41"/>
      <c r="D148" s="67" t="s">
        <v>141</v>
      </c>
    </row>
    <row r="149" spans="2:4" ht="12.75" x14ac:dyDescent="0.2">
      <c r="B149" s="42" t="s">
        <v>156</v>
      </c>
      <c r="C149" s="41"/>
      <c r="D149" s="67" t="s">
        <v>141</v>
      </c>
    </row>
    <row r="150" spans="2:4" ht="12.75" x14ac:dyDescent="0.2">
      <c r="B150" s="42" t="s">
        <v>157</v>
      </c>
      <c r="C150" s="41"/>
      <c r="D150" s="46">
        <v>0.11335005799993177</v>
      </c>
    </row>
    <row r="151" spans="2:4" ht="12.75" x14ac:dyDescent="0.2">
      <c r="B151" s="42" t="s">
        <v>158</v>
      </c>
      <c r="C151" s="41"/>
      <c r="D151" s="46" t="s">
        <v>141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850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38</v>
      </c>
      <c r="C7" s="11" t="s">
        <v>39</v>
      </c>
      <c r="D7" s="2" t="s">
        <v>16</v>
      </c>
      <c r="E7" s="47">
        <v>9203</v>
      </c>
      <c r="F7" s="53">
        <v>213.408367</v>
      </c>
      <c r="G7" s="5">
        <v>7.3762532000000006E-2</v>
      </c>
    </row>
    <row r="8" spans="1:7" ht="12.75" x14ac:dyDescent="0.2">
      <c r="A8" s="6">
        <v>2</v>
      </c>
      <c r="B8" s="7" t="s">
        <v>439</v>
      </c>
      <c r="C8" s="11" t="s">
        <v>440</v>
      </c>
      <c r="D8" s="2" t="s">
        <v>211</v>
      </c>
      <c r="E8" s="47">
        <v>28203</v>
      </c>
      <c r="F8" s="53">
        <v>209.7880155</v>
      </c>
      <c r="G8" s="5">
        <v>7.2511193000000002E-2</v>
      </c>
    </row>
    <row r="9" spans="1:7" ht="12.75" x14ac:dyDescent="0.2">
      <c r="A9" s="6">
        <v>3</v>
      </c>
      <c r="B9" s="7" t="s">
        <v>503</v>
      </c>
      <c r="C9" s="11" t="s">
        <v>504</v>
      </c>
      <c r="D9" s="2" t="s">
        <v>16</v>
      </c>
      <c r="E9" s="47">
        <v>13121</v>
      </c>
      <c r="F9" s="53">
        <v>175.09974500000001</v>
      </c>
      <c r="G9" s="5">
        <v>6.0521528999999998E-2</v>
      </c>
    </row>
    <row r="10" spans="1:7" ht="12.75" x14ac:dyDescent="0.2">
      <c r="A10" s="6">
        <v>4</v>
      </c>
      <c r="B10" s="7" t="s">
        <v>336</v>
      </c>
      <c r="C10" s="11" t="s">
        <v>337</v>
      </c>
      <c r="D10" s="2" t="s">
        <v>256</v>
      </c>
      <c r="E10" s="47">
        <v>8461</v>
      </c>
      <c r="F10" s="53">
        <v>164.96834749999999</v>
      </c>
      <c r="G10" s="5">
        <v>5.7019709000000002E-2</v>
      </c>
    </row>
    <row r="11" spans="1:7" ht="25.5" x14ac:dyDescent="0.2">
      <c r="A11" s="6">
        <v>5</v>
      </c>
      <c r="B11" s="7" t="s">
        <v>447</v>
      </c>
      <c r="C11" s="11" t="s">
        <v>448</v>
      </c>
      <c r="D11" s="2" t="s">
        <v>174</v>
      </c>
      <c r="E11" s="47">
        <v>7853</v>
      </c>
      <c r="F11" s="53">
        <v>154.56667250000001</v>
      </c>
      <c r="G11" s="5">
        <v>5.3424471000000001E-2</v>
      </c>
    </row>
    <row r="12" spans="1:7" ht="25.5" x14ac:dyDescent="0.2">
      <c r="A12" s="6">
        <v>6</v>
      </c>
      <c r="B12" s="7" t="s">
        <v>583</v>
      </c>
      <c r="C12" s="11" t="s">
        <v>584</v>
      </c>
      <c r="D12" s="2" t="s">
        <v>44</v>
      </c>
      <c r="E12" s="47">
        <v>1376</v>
      </c>
      <c r="F12" s="53">
        <v>150.82267200000001</v>
      </c>
      <c r="G12" s="5">
        <v>5.2130393999999997E-2</v>
      </c>
    </row>
    <row r="13" spans="1:7" ht="12.75" x14ac:dyDescent="0.2">
      <c r="A13" s="6">
        <v>7</v>
      </c>
      <c r="B13" s="7" t="s">
        <v>404</v>
      </c>
      <c r="C13" s="11" t="s">
        <v>405</v>
      </c>
      <c r="D13" s="2" t="s">
        <v>211</v>
      </c>
      <c r="E13" s="47">
        <v>19292</v>
      </c>
      <c r="F13" s="53">
        <v>149.68662800000001</v>
      </c>
      <c r="G13" s="5">
        <v>5.1737731000000002E-2</v>
      </c>
    </row>
    <row r="14" spans="1:7" ht="25.5" x14ac:dyDescent="0.2">
      <c r="A14" s="6">
        <v>8</v>
      </c>
      <c r="B14" s="7" t="s">
        <v>31</v>
      </c>
      <c r="C14" s="11" t="s">
        <v>32</v>
      </c>
      <c r="D14" s="2" t="s">
        <v>33</v>
      </c>
      <c r="E14" s="47">
        <v>10642</v>
      </c>
      <c r="F14" s="53">
        <v>145.077065</v>
      </c>
      <c r="G14" s="5">
        <v>5.0144480999999998E-2</v>
      </c>
    </row>
    <row r="15" spans="1:7" ht="12.75" x14ac:dyDescent="0.2">
      <c r="A15" s="6">
        <v>9</v>
      </c>
      <c r="B15" s="7" t="s">
        <v>330</v>
      </c>
      <c r="C15" s="11" t="s">
        <v>331</v>
      </c>
      <c r="D15" s="2" t="s">
        <v>182</v>
      </c>
      <c r="E15" s="47">
        <v>65915</v>
      </c>
      <c r="F15" s="53">
        <v>144.156105</v>
      </c>
      <c r="G15" s="5">
        <v>4.9826160000000001E-2</v>
      </c>
    </row>
    <row r="16" spans="1:7" ht="12.75" x14ac:dyDescent="0.2">
      <c r="A16" s="6">
        <v>10</v>
      </c>
      <c r="B16" s="7" t="s">
        <v>658</v>
      </c>
      <c r="C16" s="11" t="s">
        <v>659</v>
      </c>
      <c r="D16" s="2" t="s">
        <v>256</v>
      </c>
      <c r="E16" s="47">
        <v>25615</v>
      </c>
      <c r="F16" s="53">
        <v>135.477735</v>
      </c>
      <c r="G16" s="5">
        <v>4.6826565000000001E-2</v>
      </c>
    </row>
    <row r="17" spans="1:7" ht="25.5" x14ac:dyDescent="0.2">
      <c r="A17" s="6">
        <v>11</v>
      </c>
      <c r="B17" s="7" t="s">
        <v>509</v>
      </c>
      <c r="C17" s="11" t="s">
        <v>510</v>
      </c>
      <c r="D17" s="2" t="s">
        <v>63</v>
      </c>
      <c r="E17" s="47">
        <v>8891</v>
      </c>
      <c r="F17" s="53">
        <v>101.5218835</v>
      </c>
      <c r="G17" s="5">
        <v>3.5090054000000002E-2</v>
      </c>
    </row>
    <row r="18" spans="1:7" ht="12.75" x14ac:dyDescent="0.2">
      <c r="A18" s="6">
        <v>12</v>
      </c>
      <c r="B18" s="7" t="s">
        <v>408</v>
      </c>
      <c r="C18" s="11" t="s">
        <v>409</v>
      </c>
      <c r="D18" s="2" t="s">
        <v>230</v>
      </c>
      <c r="E18" s="47">
        <v>3929</v>
      </c>
      <c r="F18" s="53">
        <v>100.31326350000001</v>
      </c>
      <c r="G18" s="5">
        <v>3.4672306999999999E-2</v>
      </c>
    </row>
    <row r="19" spans="1:7" ht="12.75" x14ac:dyDescent="0.2">
      <c r="A19" s="6">
        <v>13</v>
      </c>
      <c r="B19" s="7" t="s">
        <v>507</v>
      </c>
      <c r="C19" s="11" t="s">
        <v>508</v>
      </c>
      <c r="D19" s="2" t="s">
        <v>16</v>
      </c>
      <c r="E19" s="47">
        <v>5187</v>
      </c>
      <c r="F19" s="53">
        <v>92.328599999999994</v>
      </c>
      <c r="G19" s="5">
        <v>3.1912484999999997E-2</v>
      </c>
    </row>
    <row r="20" spans="1:7" ht="12.75" x14ac:dyDescent="0.2">
      <c r="A20" s="6">
        <v>14</v>
      </c>
      <c r="B20" s="7" t="s">
        <v>514</v>
      </c>
      <c r="C20" s="11" t="s">
        <v>515</v>
      </c>
      <c r="D20" s="2" t="s">
        <v>230</v>
      </c>
      <c r="E20" s="47">
        <v>1194</v>
      </c>
      <c r="F20" s="53">
        <v>79.670247000000003</v>
      </c>
      <c r="G20" s="5">
        <v>2.7537248E-2</v>
      </c>
    </row>
    <row r="21" spans="1:7" ht="12.75" x14ac:dyDescent="0.2">
      <c r="A21" s="6">
        <v>15</v>
      </c>
      <c r="B21" s="7" t="s">
        <v>45</v>
      </c>
      <c r="C21" s="11" t="s">
        <v>46</v>
      </c>
      <c r="D21" s="2" t="s">
        <v>13</v>
      </c>
      <c r="E21" s="47">
        <v>386</v>
      </c>
      <c r="F21" s="53">
        <v>72.057129000000003</v>
      </c>
      <c r="G21" s="5">
        <v>2.4905848000000001E-2</v>
      </c>
    </row>
    <row r="22" spans="1:7" ht="12.75" x14ac:dyDescent="0.2">
      <c r="A22" s="6">
        <v>16</v>
      </c>
      <c r="B22" s="7" t="s">
        <v>348</v>
      </c>
      <c r="C22" s="11" t="s">
        <v>349</v>
      </c>
      <c r="D22" s="2" t="s">
        <v>174</v>
      </c>
      <c r="E22" s="47">
        <v>12454</v>
      </c>
      <c r="F22" s="53">
        <v>66.280187999999995</v>
      </c>
      <c r="G22" s="5">
        <v>2.2909104E-2</v>
      </c>
    </row>
    <row r="23" spans="1:7" ht="25.5" x14ac:dyDescent="0.2">
      <c r="A23" s="6">
        <v>17</v>
      </c>
      <c r="B23" s="7" t="s">
        <v>581</v>
      </c>
      <c r="C23" s="11" t="s">
        <v>582</v>
      </c>
      <c r="D23" s="2" t="s">
        <v>44</v>
      </c>
      <c r="E23" s="47">
        <v>2084</v>
      </c>
      <c r="F23" s="53">
        <v>64.301820000000006</v>
      </c>
      <c r="G23" s="5">
        <v>2.22253E-2</v>
      </c>
    </row>
    <row r="24" spans="1:7" ht="12.75" x14ac:dyDescent="0.2">
      <c r="A24" s="6">
        <v>18</v>
      </c>
      <c r="B24" s="7" t="s">
        <v>530</v>
      </c>
      <c r="C24" s="11" t="s">
        <v>531</v>
      </c>
      <c r="D24" s="2" t="s">
        <v>211</v>
      </c>
      <c r="E24" s="47">
        <v>3075</v>
      </c>
      <c r="F24" s="53">
        <v>61.550737499999997</v>
      </c>
      <c r="G24" s="5">
        <v>2.1274415000000001E-2</v>
      </c>
    </row>
    <row r="25" spans="1:7" ht="25.5" x14ac:dyDescent="0.2">
      <c r="A25" s="6">
        <v>19</v>
      </c>
      <c r="B25" s="7" t="s">
        <v>656</v>
      </c>
      <c r="C25" s="11" t="s">
        <v>657</v>
      </c>
      <c r="D25" s="2" t="s">
        <v>174</v>
      </c>
      <c r="E25" s="47">
        <v>4659</v>
      </c>
      <c r="F25" s="53">
        <v>59.514066</v>
      </c>
      <c r="G25" s="5">
        <v>2.0570459999999999E-2</v>
      </c>
    </row>
    <row r="26" spans="1:7" ht="12.75" x14ac:dyDescent="0.2">
      <c r="A26" s="6">
        <v>20</v>
      </c>
      <c r="B26" s="7" t="s">
        <v>635</v>
      </c>
      <c r="C26" s="11" t="s">
        <v>636</v>
      </c>
      <c r="D26" s="2" t="s">
        <v>256</v>
      </c>
      <c r="E26" s="47">
        <v>7426</v>
      </c>
      <c r="F26" s="53">
        <v>58.238405</v>
      </c>
      <c r="G26" s="5">
        <v>2.0129540000000001E-2</v>
      </c>
    </row>
    <row r="27" spans="1:7" ht="12.75" x14ac:dyDescent="0.2">
      <c r="A27" s="6">
        <v>21</v>
      </c>
      <c r="B27" s="7" t="s">
        <v>553</v>
      </c>
      <c r="C27" s="11" t="s">
        <v>554</v>
      </c>
      <c r="D27" s="2" t="s">
        <v>174</v>
      </c>
      <c r="E27" s="47">
        <v>704</v>
      </c>
      <c r="F27" s="53">
        <v>49.540832000000002</v>
      </c>
      <c r="G27" s="5">
        <v>1.7123308E-2</v>
      </c>
    </row>
    <row r="28" spans="1:7" ht="25.5" x14ac:dyDescent="0.2">
      <c r="A28" s="6">
        <v>22</v>
      </c>
      <c r="B28" s="7" t="s">
        <v>389</v>
      </c>
      <c r="C28" s="11" t="s">
        <v>390</v>
      </c>
      <c r="D28" s="2" t="s">
        <v>177</v>
      </c>
      <c r="E28" s="47">
        <v>11100</v>
      </c>
      <c r="F28" s="53">
        <v>49.450499999999998</v>
      </c>
      <c r="G28" s="5">
        <v>1.7092085999999999E-2</v>
      </c>
    </row>
    <row r="29" spans="1:7" ht="12.75" x14ac:dyDescent="0.2">
      <c r="A29" s="6">
        <v>23</v>
      </c>
      <c r="B29" s="7" t="s">
        <v>565</v>
      </c>
      <c r="C29" s="11" t="s">
        <v>566</v>
      </c>
      <c r="D29" s="2" t="s">
        <v>182</v>
      </c>
      <c r="E29" s="47">
        <v>32521</v>
      </c>
      <c r="F29" s="53">
        <v>48.683937</v>
      </c>
      <c r="G29" s="5">
        <v>1.6827130999999999E-2</v>
      </c>
    </row>
    <row r="30" spans="1:7" ht="12.75" x14ac:dyDescent="0.2">
      <c r="A30" s="6">
        <v>24</v>
      </c>
      <c r="B30" s="7" t="s">
        <v>577</v>
      </c>
      <c r="C30" s="11" t="s">
        <v>578</v>
      </c>
      <c r="D30" s="2" t="s">
        <v>249</v>
      </c>
      <c r="E30" s="47">
        <v>4944</v>
      </c>
      <c r="F30" s="53">
        <v>47.405543999999999</v>
      </c>
      <c r="G30" s="5">
        <v>1.6385266999999998E-2</v>
      </c>
    </row>
    <row r="31" spans="1:7" ht="12.75" x14ac:dyDescent="0.2">
      <c r="A31" s="6">
        <v>25</v>
      </c>
      <c r="B31" s="7" t="s">
        <v>443</v>
      </c>
      <c r="C31" s="11" t="s">
        <v>444</v>
      </c>
      <c r="D31" s="2" t="s">
        <v>174</v>
      </c>
      <c r="E31" s="47">
        <v>1190</v>
      </c>
      <c r="F31" s="53">
        <v>35.997500000000002</v>
      </c>
      <c r="G31" s="5">
        <v>1.2442187E-2</v>
      </c>
    </row>
    <row r="32" spans="1:7" ht="12.75" x14ac:dyDescent="0.2">
      <c r="A32" s="6">
        <v>26</v>
      </c>
      <c r="B32" s="7" t="s">
        <v>711</v>
      </c>
      <c r="C32" s="11" t="s">
        <v>712</v>
      </c>
      <c r="D32" s="2" t="s">
        <v>60</v>
      </c>
      <c r="E32" s="47">
        <v>50099</v>
      </c>
      <c r="F32" s="53">
        <v>33.215637000000001</v>
      </c>
      <c r="G32" s="5">
        <v>1.1480663E-2</v>
      </c>
    </row>
    <row r="33" spans="1:7" ht="25.5" x14ac:dyDescent="0.2">
      <c r="A33" s="6">
        <v>27</v>
      </c>
      <c r="B33" s="7" t="s">
        <v>648</v>
      </c>
      <c r="C33" s="11" t="s">
        <v>649</v>
      </c>
      <c r="D33" s="2" t="s">
        <v>25</v>
      </c>
      <c r="E33" s="47">
        <v>34071</v>
      </c>
      <c r="F33" s="53">
        <v>31.771207499999999</v>
      </c>
      <c r="G33" s="5">
        <v>1.098141E-2</v>
      </c>
    </row>
    <row r="34" spans="1:7" ht="12.75" x14ac:dyDescent="0.2">
      <c r="A34" s="6">
        <v>28</v>
      </c>
      <c r="B34" s="7" t="s">
        <v>706</v>
      </c>
      <c r="C34" s="11" t="s">
        <v>707</v>
      </c>
      <c r="D34" s="2" t="s">
        <v>230</v>
      </c>
      <c r="E34" s="47">
        <v>141</v>
      </c>
      <c r="F34" s="53">
        <v>28.972256999999999</v>
      </c>
      <c r="G34" s="5">
        <v>1.001398E-2</v>
      </c>
    </row>
    <row r="35" spans="1:7" ht="12.75" x14ac:dyDescent="0.2">
      <c r="A35" s="6">
        <v>29</v>
      </c>
      <c r="B35" s="7" t="s">
        <v>704</v>
      </c>
      <c r="C35" s="11" t="s">
        <v>705</v>
      </c>
      <c r="D35" s="2" t="s">
        <v>230</v>
      </c>
      <c r="E35" s="47">
        <v>31676</v>
      </c>
      <c r="F35" s="53">
        <v>28.920188</v>
      </c>
      <c r="G35" s="5">
        <v>9.995983E-3</v>
      </c>
    </row>
    <row r="36" spans="1:7" ht="25.5" x14ac:dyDescent="0.2">
      <c r="A36" s="6">
        <v>30</v>
      </c>
      <c r="B36" s="7" t="s">
        <v>350</v>
      </c>
      <c r="C36" s="11" t="s">
        <v>351</v>
      </c>
      <c r="D36" s="2" t="s">
        <v>44</v>
      </c>
      <c r="E36" s="47">
        <v>6938</v>
      </c>
      <c r="F36" s="53">
        <v>27.751999999999999</v>
      </c>
      <c r="G36" s="5">
        <v>9.5922100000000003E-3</v>
      </c>
    </row>
    <row r="37" spans="1:7" ht="12.75" x14ac:dyDescent="0.2">
      <c r="A37" s="6">
        <v>31</v>
      </c>
      <c r="B37" s="7" t="s">
        <v>541</v>
      </c>
      <c r="C37" s="11" t="s">
        <v>542</v>
      </c>
      <c r="D37" s="2" t="s">
        <v>211</v>
      </c>
      <c r="E37" s="47">
        <v>1642</v>
      </c>
      <c r="F37" s="53">
        <v>17.855929</v>
      </c>
      <c r="G37" s="5">
        <v>6.1717289999999999E-3</v>
      </c>
    </row>
    <row r="38" spans="1:7" ht="12.75" x14ac:dyDescent="0.2">
      <c r="A38" s="6">
        <v>32</v>
      </c>
      <c r="B38" s="7" t="s">
        <v>617</v>
      </c>
      <c r="C38" s="11" t="s">
        <v>618</v>
      </c>
      <c r="D38" s="2" t="s">
        <v>79</v>
      </c>
      <c r="E38" s="47">
        <v>969</v>
      </c>
      <c r="F38" s="53">
        <v>13.8387735</v>
      </c>
      <c r="G38" s="5">
        <v>4.7832380000000004E-3</v>
      </c>
    </row>
    <row r="39" spans="1:7" ht="12.75" x14ac:dyDescent="0.2">
      <c r="A39" s="6">
        <v>33</v>
      </c>
      <c r="B39" s="7" t="s">
        <v>702</v>
      </c>
      <c r="C39" s="11" t="s">
        <v>703</v>
      </c>
      <c r="D39" s="2" t="s">
        <v>256</v>
      </c>
      <c r="E39" s="47">
        <v>1751</v>
      </c>
      <c r="F39" s="53">
        <v>12.950396</v>
      </c>
      <c r="G39" s="5">
        <v>4.4761790000000003E-3</v>
      </c>
    </row>
    <row r="40" spans="1:7" ht="12.75" x14ac:dyDescent="0.2">
      <c r="A40" s="1"/>
      <c r="B40" s="2"/>
      <c r="C40" s="8" t="s">
        <v>108</v>
      </c>
      <c r="D40" s="12"/>
      <c r="E40" s="49"/>
      <c r="F40" s="55">
        <v>2825.182393</v>
      </c>
      <c r="G40" s="13">
        <v>0.97649689699999975</v>
      </c>
    </row>
    <row r="41" spans="1:7" ht="12.75" x14ac:dyDescent="0.2">
      <c r="A41" s="6"/>
      <c r="B41" s="7"/>
      <c r="C41" s="14"/>
      <c r="D41" s="15"/>
      <c r="E41" s="47"/>
      <c r="F41" s="53"/>
      <c r="G41" s="5"/>
    </row>
    <row r="42" spans="1:7" ht="12.75" x14ac:dyDescent="0.2">
      <c r="A42" s="1"/>
      <c r="B42" s="2"/>
      <c r="C42" s="8" t="s">
        <v>109</v>
      </c>
      <c r="D42" s="9"/>
      <c r="E42" s="48"/>
      <c r="F42" s="54"/>
      <c r="G42" s="10"/>
    </row>
    <row r="43" spans="1:7" ht="12.75" x14ac:dyDescent="0.2">
      <c r="A43" s="1"/>
      <c r="B43" s="2"/>
      <c r="C43" s="8" t="s">
        <v>108</v>
      </c>
      <c r="D43" s="12"/>
      <c r="E43" s="49"/>
      <c r="F43" s="55">
        <v>0</v>
      </c>
      <c r="G43" s="13">
        <v>0</v>
      </c>
    </row>
    <row r="44" spans="1:7" ht="12.75" x14ac:dyDescent="0.2">
      <c r="A44" s="6"/>
      <c r="B44" s="7"/>
      <c r="C44" s="14"/>
      <c r="D44" s="15"/>
      <c r="E44" s="47"/>
      <c r="F44" s="53"/>
      <c r="G44" s="5"/>
    </row>
    <row r="45" spans="1:7" ht="12.75" x14ac:dyDescent="0.2">
      <c r="A45" s="16"/>
      <c r="B45" s="17"/>
      <c r="C45" s="8" t="s">
        <v>110</v>
      </c>
      <c r="D45" s="9"/>
      <c r="E45" s="48"/>
      <c r="F45" s="54"/>
      <c r="G45" s="10"/>
    </row>
    <row r="46" spans="1:7" ht="12.75" x14ac:dyDescent="0.2">
      <c r="A46" s="18"/>
      <c r="B46" s="19"/>
      <c r="C46" s="8" t="s">
        <v>108</v>
      </c>
      <c r="D46" s="20"/>
      <c r="E46" s="50"/>
      <c r="F46" s="56">
        <v>0</v>
      </c>
      <c r="G46" s="21">
        <v>0</v>
      </c>
    </row>
    <row r="47" spans="1:7" ht="12.75" x14ac:dyDescent="0.2">
      <c r="A47" s="18"/>
      <c r="B47" s="19"/>
      <c r="C47" s="14"/>
      <c r="D47" s="22"/>
      <c r="E47" s="51"/>
      <c r="F47" s="57"/>
      <c r="G47" s="23"/>
    </row>
    <row r="48" spans="1:7" ht="12.75" x14ac:dyDescent="0.2">
      <c r="A48" s="1"/>
      <c r="B48" s="2"/>
      <c r="C48" s="8" t="s">
        <v>112</v>
      </c>
      <c r="D48" s="9"/>
      <c r="E48" s="48"/>
      <c r="F48" s="54"/>
      <c r="G48" s="10"/>
    </row>
    <row r="49" spans="1:7" ht="12.75" x14ac:dyDescent="0.2">
      <c r="A49" s="1"/>
      <c r="B49" s="2"/>
      <c r="C49" s="8" t="s">
        <v>108</v>
      </c>
      <c r="D49" s="12"/>
      <c r="E49" s="49"/>
      <c r="F49" s="55">
        <v>0</v>
      </c>
      <c r="G49" s="13">
        <v>0</v>
      </c>
    </row>
    <row r="50" spans="1:7" ht="12.75" x14ac:dyDescent="0.2">
      <c r="A50" s="1"/>
      <c r="B50" s="2"/>
      <c r="C50" s="14"/>
      <c r="D50" s="4"/>
      <c r="E50" s="47"/>
      <c r="F50" s="53"/>
      <c r="G50" s="5"/>
    </row>
    <row r="51" spans="1:7" ht="12.75" x14ac:dyDescent="0.2">
      <c r="A51" s="1"/>
      <c r="B51" s="2"/>
      <c r="C51" s="8" t="s">
        <v>113</v>
      </c>
      <c r="D51" s="9"/>
      <c r="E51" s="48"/>
      <c r="F51" s="54"/>
      <c r="G51" s="10"/>
    </row>
    <row r="52" spans="1:7" ht="12.75" x14ac:dyDescent="0.2">
      <c r="A52" s="1"/>
      <c r="B52" s="2"/>
      <c r="C52" s="8" t="s">
        <v>108</v>
      </c>
      <c r="D52" s="12"/>
      <c r="E52" s="49"/>
      <c r="F52" s="55">
        <v>0</v>
      </c>
      <c r="G52" s="13">
        <v>0</v>
      </c>
    </row>
    <row r="53" spans="1:7" ht="12.75" x14ac:dyDescent="0.2">
      <c r="A53" s="1"/>
      <c r="B53" s="2"/>
      <c r="C53" s="14"/>
      <c r="D53" s="4"/>
      <c r="E53" s="47"/>
      <c r="F53" s="53"/>
      <c r="G53" s="5"/>
    </row>
    <row r="54" spans="1:7" ht="12.75" x14ac:dyDescent="0.2">
      <c r="A54" s="1"/>
      <c r="B54" s="2"/>
      <c r="C54" s="8" t="s">
        <v>114</v>
      </c>
      <c r="D54" s="9"/>
      <c r="E54" s="48"/>
      <c r="F54" s="54"/>
      <c r="G54" s="10"/>
    </row>
    <row r="55" spans="1:7" ht="12.75" x14ac:dyDescent="0.2">
      <c r="A55" s="1"/>
      <c r="B55" s="2"/>
      <c r="C55" s="8" t="s">
        <v>108</v>
      </c>
      <c r="D55" s="12"/>
      <c r="E55" s="49"/>
      <c r="F55" s="55">
        <v>0</v>
      </c>
      <c r="G55" s="13">
        <v>0</v>
      </c>
    </row>
    <row r="56" spans="1:7" ht="12.75" x14ac:dyDescent="0.2">
      <c r="A56" s="1"/>
      <c r="B56" s="2"/>
      <c r="C56" s="14"/>
      <c r="D56" s="4"/>
      <c r="E56" s="47"/>
      <c r="F56" s="53"/>
      <c r="G56" s="5"/>
    </row>
    <row r="57" spans="1:7" ht="25.5" x14ac:dyDescent="0.2">
      <c r="A57" s="6"/>
      <c r="B57" s="7"/>
      <c r="C57" s="24" t="s">
        <v>115</v>
      </c>
      <c r="D57" s="25"/>
      <c r="E57" s="49"/>
      <c r="F57" s="55">
        <v>2825.182393</v>
      </c>
      <c r="G57" s="13">
        <v>0.97649689699999975</v>
      </c>
    </row>
    <row r="58" spans="1:7" ht="12.75" x14ac:dyDescent="0.2">
      <c r="A58" s="1"/>
      <c r="B58" s="2"/>
      <c r="C58" s="11"/>
      <c r="D58" s="4"/>
      <c r="E58" s="47"/>
      <c r="F58" s="53"/>
      <c r="G58" s="5"/>
    </row>
    <row r="59" spans="1:7" ht="12.75" x14ac:dyDescent="0.2">
      <c r="A59" s="1"/>
      <c r="B59" s="2"/>
      <c r="C59" s="3" t="s">
        <v>116</v>
      </c>
      <c r="D59" s="4"/>
      <c r="E59" s="47"/>
      <c r="F59" s="53"/>
      <c r="G59" s="5"/>
    </row>
    <row r="60" spans="1:7" ht="25.5" x14ac:dyDescent="0.2">
      <c r="A60" s="1"/>
      <c r="B60" s="2"/>
      <c r="C60" s="8" t="s">
        <v>10</v>
      </c>
      <c r="D60" s="9"/>
      <c r="E60" s="48"/>
      <c r="F60" s="54"/>
      <c r="G60" s="10"/>
    </row>
    <row r="61" spans="1:7" ht="12.75" x14ac:dyDescent="0.2">
      <c r="A61" s="6"/>
      <c r="B61" s="7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4"/>
      <c r="E62" s="47"/>
      <c r="F62" s="53"/>
      <c r="G62" s="5"/>
    </row>
    <row r="63" spans="1:7" ht="12.75" x14ac:dyDescent="0.2">
      <c r="A63" s="1"/>
      <c r="B63" s="26"/>
      <c r="C63" s="8" t="s">
        <v>117</v>
      </c>
      <c r="D63" s="9"/>
      <c r="E63" s="48"/>
      <c r="F63" s="54"/>
      <c r="G63" s="10"/>
    </row>
    <row r="64" spans="1:7" ht="12.75" x14ac:dyDescent="0.2">
      <c r="A64" s="6"/>
      <c r="B64" s="7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6"/>
      <c r="B65" s="7"/>
      <c r="C65" s="14"/>
      <c r="D65" s="4"/>
      <c r="E65" s="47"/>
      <c r="F65" s="59"/>
      <c r="G65" s="28"/>
    </row>
    <row r="66" spans="1:7" ht="12.75" x14ac:dyDescent="0.2">
      <c r="A66" s="1"/>
      <c r="B66" s="2"/>
      <c r="C66" s="8" t="s">
        <v>118</v>
      </c>
      <c r="D66" s="9"/>
      <c r="E66" s="48"/>
      <c r="F66" s="54"/>
      <c r="G66" s="10"/>
    </row>
    <row r="67" spans="1:7" ht="12.75" x14ac:dyDescent="0.2">
      <c r="A67" s="6"/>
      <c r="B67" s="7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25.5" x14ac:dyDescent="0.2">
      <c r="A69" s="1"/>
      <c r="B69" s="26"/>
      <c r="C69" s="8" t="s">
        <v>119</v>
      </c>
      <c r="D69" s="9"/>
      <c r="E69" s="48"/>
      <c r="F69" s="54"/>
      <c r="G69" s="10"/>
    </row>
    <row r="70" spans="1:7" ht="12.75" x14ac:dyDescent="0.2">
      <c r="A70" s="6"/>
      <c r="B70" s="7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4"/>
      <c r="E71" s="47"/>
      <c r="F71" s="53"/>
      <c r="G71" s="5"/>
    </row>
    <row r="72" spans="1:7" ht="12.75" x14ac:dyDescent="0.2">
      <c r="A72" s="6"/>
      <c r="B72" s="7"/>
      <c r="C72" s="29" t="s">
        <v>120</v>
      </c>
      <c r="D72" s="25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1"/>
      <c r="D73" s="4"/>
      <c r="E73" s="47"/>
      <c r="F73" s="53"/>
      <c r="G73" s="5"/>
    </row>
    <row r="74" spans="1:7" ht="12.75" x14ac:dyDescent="0.2">
      <c r="A74" s="1"/>
      <c r="B74" s="2"/>
      <c r="C74" s="3" t="s">
        <v>121</v>
      </c>
      <c r="D74" s="4"/>
      <c r="E74" s="47"/>
      <c r="F74" s="53"/>
      <c r="G74" s="5"/>
    </row>
    <row r="75" spans="1:7" ht="12.75" x14ac:dyDescent="0.2">
      <c r="A75" s="6"/>
      <c r="B75" s="7"/>
      <c r="C75" s="8" t="s">
        <v>122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25"/>
      <c r="E76" s="49"/>
      <c r="F76" s="55">
        <v>0</v>
      </c>
      <c r="G76" s="13">
        <v>0</v>
      </c>
    </row>
    <row r="77" spans="1:7" ht="12.75" x14ac:dyDescent="0.2">
      <c r="A77" s="6"/>
      <c r="B77" s="7"/>
      <c r="C77" s="14"/>
      <c r="D77" s="7"/>
      <c r="E77" s="47"/>
      <c r="F77" s="53"/>
      <c r="G77" s="5"/>
    </row>
    <row r="78" spans="1:7" ht="12.75" x14ac:dyDescent="0.2">
      <c r="A78" s="6"/>
      <c r="B78" s="7"/>
      <c r="C78" s="8" t="s">
        <v>123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25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7"/>
      <c r="E80" s="47"/>
      <c r="F80" s="53"/>
      <c r="G80" s="5"/>
    </row>
    <row r="81" spans="1:7" ht="12.75" x14ac:dyDescent="0.2">
      <c r="A81" s="6"/>
      <c r="B81" s="7"/>
      <c r="C81" s="8" t="s">
        <v>124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25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7"/>
      <c r="E83" s="47"/>
      <c r="F83" s="53"/>
      <c r="G83" s="5"/>
    </row>
    <row r="84" spans="1:7" ht="12.75" x14ac:dyDescent="0.2">
      <c r="A84" s="6"/>
      <c r="B84" s="7"/>
      <c r="C84" s="8" t="s">
        <v>125</v>
      </c>
      <c r="D84" s="9"/>
      <c r="E84" s="48"/>
      <c r="F84" s="54"/>
      <c r="G84" s="10"/>
    </row>
    <row r="85" spans="1:7" ht="12.75" x14ac:dyDescent="0.2">
      <c r="A85" s="6">
        <v>1</v>
      </c>
      <c r="B85" s="7"/>
      <c r="C85" s="11" t="s">
        <v>126</v>
      </c>
      <c r="D85" s="15"/>
      <c r="E85" s="47"/>
      <c r="F85" s="53">
        <v>114.9200283</v>
      </c>
      <c r="G85" s="5">
        <v>3.9720993000000003E-2</v>
      </c>
    </row>
    <row r="86" spans="1:7" ht="12.75" x14ac:dyDescent="0.2">
      <c r="A86" s="6"/>
      <c r="B86" s="7"/>
      <c r="C86" s="8" t="s">
        <v>108</v>
      </c>
      <c r="D86" s="25"/>
      <c r="E86" s="49"/>
      <c r="F86" s="55">
        <v>114.9200283</v>
      </c>
      <c r="G86" s="13">
        <v>3.9720993000000003E-2</v>
      </c>
    </row>
    <row r="87" spans="1:7" ht="12.75" x14ac:dyDescent="0.2">
      <c r="A87" s="6"/>
      <c r="B87" s="7"/>
      <c r="C87" s="14"/>
      <c r="D87" s="7"/>
      <c r="E87" s="47"/>
      <c r="F87" s="53"/>
      <c r="G87" s="5"/>
    </row>
    <row r="88" spans="1:7" ht="25.5" x14ac:dyDescent="0.2">
      <c r="A88" s="6"/>
      <c r="B88" s="7"/>
      <c r="C88" s="24" t="s">
        <v>127</v>
      </c>
      <c r="D88" s="25"/>
      <c r="E88" s="49"/>
      <c r="F88" s="55">
        <v>114.9200283</v>
      </c>
      <c r="G88" s="13">
        <v>3.9720993000000003E-2</v>
      </c>
    </row>
    <row r="89" spans="1:7" ht="12.75" x14ac:dyDescent="0.2">
      <c r="A89" s="6"/>
      <c r="B89" s="7"/>
      <c r="C89" s="30"/>
      <c r="D89" s="7"/>
      <c r="E89" s="47"/>
      <c r="F89" s="53"/>
      <c r="G89" s="5"/>
    </row>
    <row r="90" spans="1:7" ht="12.75" x14ac:dyDescent="0.2">
      <c r="A90" s="1"/>
      <c r="B90" s="2"/>
      <c r="C90" s="3" t="s">
        <v>128</v>
      </c>
      <c r="D90" s="4"/>
      <c r="E90" s="47"/>
      <c r="F90" s="53"/>
      <c r="G90" s="5"/>
    </row>
    <row r="91" spans="1:7" ht="25.5" x14ac:dyDescent="0.2">
      <c r="A91" s="6"/>
      <c r="B91" s="7"/>
      <c r="C91" s="8" t="s">
        <v>129</v>
      </c>
      <c r="D91" s="9"/>
      <c r="E91" s="48"/>
      <c r="F91" s="54"/>
      <c r="G91" s="10"/>
    </row>
    <row r="92" spans="1:7" ht="12.75" x14ac:dyDescent="0.2">
      <c r="A92" s="6"/>
      <c r="B92" s="7"/>
      <c r="C92" s="8" t="s">
        <v>108</v>
      </c>
      <c r="D92" s="25"/>
      <c r="E92" s="49"/>
      <c r="F92" s="55">
        <v>0</v>
      </c>
      <c r="G92" s="13">
        <v>0</v>
      </c>
    </row>
    <row r="93" spans="1:7" ht="12.75" x14ac:dyDescent="0.2">
      <c r="A93" s="6"/>
      <c r="B93" s="7"/>
      <c r="C93" s="14"/>
      <c r="D93" s="7"/>
      <c r="E93" s="47"/>
      <c r="F93" s="53"/>
      <c r="G93" s="5"/>
    </row>
    <row r="94" spans="1:7" ht="12.75" x14ac:dyDescent="0.2">
      <c r="A94" s="1"/>
      <c r="B94" s="2"/>
      <c r="C94" s="3" t="s">
        <v>132</v>
      </c>
      <c r="D94" s="4"/>
      <c r="E94" s="47"/>
      <c r="F94" s="53"/>
      <c r="G94" s="5"/>
    </row>
    <row r="95" spans="1:7" ht="25.5" x14ac:dyDescent="0.2">
      <c r="A95" s="6"/>
      <c r="B95" s="7"/>
      <c r="C95" s="8" t="s">
        <v>133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25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25.5" x14ac:dyDescent="0.2">
      <c r="A98" s="6"/>
      <c r="B98" s="7"/>
      <c r="C98" s="8" t="s">
        <v>134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7"/>
      <c r="E100" s="47"/>
      <c r="F100" s="59"/>
      <c r="G100" s="28"/>
    </row>
    <row r="101" spans="1:7" ht="25.5" x14ac:dyDescent="0.2">
      <c r="A101" s="6"/>
      <c r="B101" s="7"/>
      <c r="C101" s="30" t="s">
        <v>136</v>
      </c>
      <c r="D101" s="7"/>
      <c r="E101" s="47"/>
      <c r="F101" s="132">
        <v>-46.92128649</v>
      </c>
      <c r="G101" s="148">
        <v>-1.6217887613552889E-2</v>
      </c>
    </row>
    <row r="102" spans="1:7" ht="12.75" x14ac:dyDescent="0.2">
      <c r="A102" s="6"/>
      <c r="B102" s="7"/>
      <c r="C102" s="31" t="s">
        <v>137</v>
      </c>
      <c r="D102" s="12"/>
      <c r="E102" s="49"/>
      <c r="F102" s="55">
        <v>2893.1811348100005</v>
      </c>
      <c r="G102" s="13">
        <v>1.0000000019999997</v>
      </c>
    </row>
    <row r="104" spans="1:7" ht="12.75" x14ac:dyDescent="0.2">
      <c r="B104" s="362"/>
      <c r="C104" s="362"/>
      <c r="D104" s="362"/>
      <c r="E104" s="362"/>
      <c r="F104" s="362"/>
    </row>
    <row r="105" spans="1:7" ht="12.75" x14ac:dyDescent="0.2">
      <c r="B105" s="362"/>
      <c r="C105" s="362"/>
      <c r="D105" s="362"/>
      <c r="E105" s="362"/>
      <c r="F105" s="362"/>
    </row>
    <row r="107" spans="1:7" ht="12.75" x14ac:dyDescent="0.2">
      <c r="B107" s="37" t="s">
        <v>139</v>
      </c>
      <c r="C107" s="38"/>
      <c r="D107" s="39"/>
    </row>
    <row r="108" spans="1:7" ht="12.75" x14ac:dyDescent="0.2">
      <c r="B108" s="40" t="s">
        <v>140</v>
      </c>
      <c r="C108" s="41"/>
      <c r="D108" s="65" t="s">
        <v>141</v>
      </c>
    </row>
    <row r="109" spans="1:7" ht="12.75" x14ac:dyDescent="0.2">
      <c r="B109" s="40" t="s">
        <v>142</v>
      </c>
      <c r="C109" s="41"/>
      <c r="D109" s="65" t="s">
        <v>141</v>
      </c>
    </row>
    <row r="110" spans="1:7" ht="12.75" x14ac:dyDescent="0.2">
      <c r="B110" s="42" t="s">
        <v>143</v>
      </c>
      <c r="C110" s="41"/>
      <c r="D110" s="43"/>
    </row>
    <row r="111" spans="1:7" ht="25.5" customHeight="1" x14ac:dyDescent="0.2">
      <c r="B111" s="43"/>
      <c r="C111" s="33" t="s">
        <v>144</v>
      </c>
      <c r="D111" s="34" t="s">
        <v>145</v>
      </c>
    </row>
    <row r="112" spans="1:7" ht="12.75" customHeight="1" x14ac:dyDescent="0.2">
      <c r="B112" s="60" t="s">
        <v>146</v>
      </c>
      <c r="C112" s="61" t="s">
        <v>147</v>
      </c>
      <c r="D112" s="61" t="s">
        <v>148</v>
      </c>
    </row>
    <row r="113" spans="2:4" ht="12.75" x14ac:dyDescent="0.2">
      <c r="B113" s="43" t="s">
        <v>149</v>
      </c>
      <c r="C113" s="44">
        <v>12.062200000000001</v>
      </c>
      <c r="D113" s="44">
        <v>12.6942</v>
      </c>
    </row>
    <row r="114" spans="2:4" ht="12.75" x14ac:dyDescent="0.2">
      <c r="B114" s="43" t="s">
        <v>150</v>
      </c>
      <c r="C114" s="44">
        <v>12.062200000000001</v>
      </c>
      <c r="D114" s="44">
        <v>12.6942</v>
      </c>
    </row>
    <row r="115" spans="2:4" ht="12.75" x14ac:dyDescent="0.2">
      <c r="B115" s="43" t="s">
        <v>151</v>
      </c>
      <c r="C115" s="44">
        <v>11.7485</v>
      </c>
      <c r="D115" s="44">
        <v>12.3499</v>
      </c>
    </row>
    <row r="116" spans="2:4" ht="12.75" x14ac:dyDescent="0.2">
      <c r="B116" s="43" t="s">
        <v>152</v>
      </c>
      <c r="C116" s="44">
        <v>11.7485</v>
      </c>
      <c r="D116" s="44">
        <v>12.3499</v>
      </c>
    </row>
    <row r="118" spans="2:4" ht="12.75" x14ac:dyDescent="0.2">
      <c r="B118" s="62" t="s">
        <v>153</v>
      </c>
      <c r="C118" s="45"/>
      <c r="D118" s="63" t="s">
        <v>141</v>
      </c>
    </row>
    <row r="119" spans="2:4" ht="24.75" customHeight="1" x14ac:dyDescent="0.2">
      <c r="B119" s="64"/>
      <c r="C119" s="64"/>
    </row>
    <row r="120" spans="2:4" ht="15" x14ac:dyDescent="0.25">
      <c r="B120" s="66"/>
      <c r="C120" s="68"/>
      <c r="D120"/>
    </row>
    <row r="122" spans="2:4" ht="12.75" x14ac:dyDescent="0.2">
      <c r="B122" s="42" t="s">
        <v>155</v>
      </c>
      <c r="C122" s="41"/>
      <c r="D122" s="67" t="s">
        <v>141</v>
      </c>
    </row>
    <row r="123" spans="2:4" ht="12.75" x14ac:dyDescent="0.2">
      <c r="B123" s="42" t="s">
        <v>156</v>
      </c>
      <c r="C123" s="41"/>
      <c r="D123" s="67" t="s">
        <v>141</v>
      </c>
    </row>
    <row r="124" spans="2:4" ht="12.75" x14ac:dyDescent="0.2">
      <c r="B124" s="42" t="s">
        <v>157</v>
      </c>
      <c r="C124" s="41"/>
      <c r="D124" s="46">
        <v>0.3212705758631908</v>
      </c>
    </row>
    <row r="125" spans="2:4" ht="12.75" x14ac:dyDescent="0.2">
      <c r="B125" s="42" t="s">
        <v>158</v>
      </c>
      <c r="C125" s="41"/>
      <c r="D125" s="46" t="s">
        <v>141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849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38</v>
      </c>
      <c r="C7" s="11" t="s">
        <v>39</v>
      </c>
      <c r="D7" s="2" t="s">
        <v>16</v>
      </c>
      <c r="E7" s="47">
        <v>6353</v>
      </c>
      <c r="F7" s="53">
        <v>147.319717</v>
      </c>
      <c r="G7" s="5">
        <v>7.3933069000000004E-2</v>
      </c>
    </row>
    <row r="8" spans="1:7" ht="12.75" x14ac:dyDescent="0.2">
      <c r="A8" s="6">
        <v>2</v>
      </c>
      <c r="B8" s="7" t="s">
        <v>439</v>
      </c>
      <c r="C8" s="11" t="s">
        <v>440</v>
      </c>
      <c r="D8" s="2" t="s">
        <v>211</v>
      </c>
      <c r="E8" s="47">
        <v>19490</v>
      </c>
      <c r="F8" s="53">
        <v>144.97636499999999</v>
      </c>
      <c r="G8" s="5">
        <v>7.2757047000000005E-2</v>
      </c>
    </row>
    <row r="9" spans="1:7" ht="12.75" x14ac:dyDescent="0.2">
      <c r="A9" s="6">
        <v>3</v>
      </c>
      <c r="B9" s="7" t="s">
        <v>336</v>
      </c>
      <c r="C9" s="11" t="s">
        <v>337</v>
      </c>
      <c r="D9" s="2" t="s">
        <v>256</v>
      </c>
      <c r="E9" s="47">
        <v>6732</v>
      </c>
      <c r="F9" s="53">
        <v>131.25717</v>
      </c>
      <c r="G9" s="5">
        <v>6.5872006999999996E-2</v>
      </c>
    </row>
    <row r="10" spans="1:7" ht="12.75" x14ac:dyDescent="0.2">
      <c r="A10" s="6">
        <v>4</v>
      </c>
      <c r="B10" s="7" t="s">
        <v>503</v>
      </c>
      <c r="C10" s="11" t="s">
        <v>504</v>
      </c>
      <c r="D10" s="2" t="s">
        <v>16</v>
      </c>
      <c r="E10" s="47">
        <v>8920</v>
      </c>
      <c r="F10" s="53">
        <v>119.03740000000001</v>
      </c>
      <c r="G10" s="5">
        <v>5.9739460000000001E-2</v>
      </c>
    </row>
    <row r="11" spans="1:7" ht="25.5" x14ac:dyDescent="0.2">
      <c r="A11" s="6">
        <v>5</v>
      </c>
      <c r="B11" s="7" t="s">
        <v>447</v>
      </c>
      <c r="C11" s="11" t="s">
        <v>448</v>
      </c>
      <c r="D11" s="2" t="s">
        <v>174</v>
      </c>
      <c r="E11" s="47">
        <v>5465</v>
      </c>
      <c r="F11" s="53">
        <v>107.5648625</v>
      </c>
      <c r="G11" s="5">
        <v>5.3981914999999998E-2</v>
      </c>
    </row>
    <row r="12" spans="1:7" ht="25.5" x14ac:dyDescent="0.2">
      <c r="A12" s="6">
        <v>6</v>
      </c>
      <c r="B12" s="7" t="s">
        <v>583</v>
      </c>
      <c r="C12" s="11" t="s">
        <v>584</v>
      </c>
      <c r="D12" s="2" t="s">
        <v>44</v>
      </c>
      <c r="E12" s="47">
        <v>955</v>
      </c>
      <c r="F12" s="53">
        <v>104.67707249999999</v>
      </c>
      <c r="G12" s="5">
        <v>5.2532664E-2</v>
      </c>
    </row>
    <row r="13" spans="1:7" ht="12.75" x14ac:dyDescent="0.2">
      <c r="A13" s="6">
        <v>7</v>
      </c>
      <c r="B13" s="7" t="s">
        <v>404</v>
      </c>
      <c r="C13" s="11" t="s">
        <v>405</v>
      </c>
      <c r="D13" s="2" t="s">
        <v>211</v>
      </c>
      <c r="E13" s="47">
        <v>13327</v>
      </c>
      <c r="F13" s="53">
        <v>103.40419300000001</v>
      </c>
      <c r="G13" s="5">
        <v>5.1893863999999998E-2</v>
      </c>
    </row>
    <row r="14" spans="1:7" ht="12.75" x14ac:dyDescent="0.2">
      <c r="A14" s="6">
        <v>8</v>
      </c>
      <c r="B14" s="7" t="s">
        <v>330</v>
      </c>
      <c r="C14" s="11" t="s">
        <v>331</v>
      </c>
      <c r="D14" s="2" t="s">
        <v>182</v>
      </c>
      <c r="E14" s="47">
        <v>45471</v>
      </c>
      <c r="F14" s="53">
        <v>99.445076999999998</v>
      </c>
      <c r="G14" s="5">
        <v>4.9906963999999998E-2</v>
      </c>
    </row>
    <row r="15" spans="1:7" ht="25.5" x14ac:dyDescent="0.2">
      <c r="A15" s="6">
        <v>9</v>
      </c>
      <c r="B15" s="7" t="s">
        <v>31</v>
      </c>
      <c r="C15" s="11" t="s">
        <v>32</v>
      </c>
      <c r="D15" s="2" t="s">
        <v>33</v>
      </c>
      <c r="E15" s="47">
        <v>7262</v>
      </c>
      <c r="F15" s="53">
        <v>98.999215000000007</v>
      </c>
      <c r="G15" s="5">
        <v>4.9683206000000001E-2</v>
      </c>
    </row>
    <row r="16" spans="1:7" ht="12.75" x14ac:dyDescent="0.2">
      <c r="A16" s="6">
        <v>10</v>
      </c>
      <c r="B16" s="7" t="s">
        <v>658</v>
      </c>
      <c r="C16" s="11" t="s">
        <v>659</v>
      </c>
      <c r="D16" s="2" t="s">
        <v>256</v>
      </c>
      <c r="E16" s="47">
        <v>17633</v>
      </c>
      <c r="F16" s="53">
        <v>93.260936999999998</v>
      </c>
      <c r="G16" s="5">
        <v>4.6803425000000003E-2</v>
      </c>
    </row>
    <row r="17" spans="1:7" ht="12.75" x14ac:dyDescent="0.2">
      <c r="A17" s="6">
        <v>11</v>
      </c>
      <c r="B17" s="7" t="s">
        <v>408</v>
      </c>
      <c r="C17" s="11" t="s">
        <v>409</v>
      </c>
      <c r="D17" s="2" t="s">
        <v>230</v>
      </c>
      <c r="E17" s="47">
        <v>2717</v>
      </c>
      <c r="F17" s="53">
        <v>69.369085499999997</v>
      </c>
      <c r="G17" s="5">
        <v>3.4813191E-2</v>
      </c>
    </row>
    <row r="18" spans="1:7" ht="12.75" x14ac:dyDescent="0.2">
      <c r="A18" s="6">
        <v>12</v>
      </c>
      <c r="B18" s="7" t="s">
        <v>507</v>
      </c>
      <c r="C18" s="11" t="s">
        <v>508</v>
      </c>
      <c r="D18" s="2" t="s">
        <v>16</v>
      </c>
      <c r="E18" s="47">
        <v>3581</v>
      </c>
      <c r="F18" s="53">
        <v>63.741799999999998</v>
      </c>
      <c r="G18" s="5">
        <v>3.1989112E-2</v>
      </c>
    </row>
    <row r="19" spans="1:7" ht="12.75" x14ac:dyDescent="0.2">
      <c r="A19" s="6">
        <v>13</v>
      </c>
      <c r="B19" s="7" t="s">
        <v>45</v>
      </c>
      <c r="C19" s="11" t="s">
        <v>46</v>
      </c>
      <c r="D19" s="2" t="s">
        <v>13</v>
      </c>
      <c r="E19" s="47">
        <v>333</v>
      </c>
      <c r="F19" s="53">
        <v>62.1632745</v>
      </c>
      <c r="G19" s="5">
        <v>3.1196921999999998E-2</v>
      </c>
    </row>
    <row r="20" spans="1:7" ht="12.75" x14ac:dyDescent="0.2">
      <c r="A20" s="6">
        <v>14</v>
      </c>
      <c r="B20" s="7" t="s">
        <v>514</v>
      </c>
      <c r="C20" s="11" t="s">
        <v>515</v>
      </c>
      <c r="D20" s="2" t="s">
        <v>230</v>
      </c>
      <c r="E20" s="47">
        <v>826</v>
      </c>
      <c r="F20" s="53">
        <v>55.115262999999999</v>
      </c>
      <c r="G20" s="5">
        <v>2.7659844999999999E-2</v>
      </c>
    </row>
    <row r="21" spans="1:7" ht="25.5" x14ac:dyDescent="0.2">
      <c r="A21" s="6">
        <v>15</v>
      </c>
      <c r="B21" s="7" t="s">
        <v>581</v>
      </c>
      <c r="C21" s="11" t="s">
        <v>582</v>
      </c>
      <c r="D21" s="2" t="s">
        <v>44</v>
      </c>
      <c r="E21" s="47">
        <v>1506</v>
      </c>
      <c r="F21" s="53">
        <v>46.46763</v>
      </c>
      <c r="G21" s="5">
        <v>2.3319991000000002E-2</v>
      </c>
    </row>
    <row r="22" spans="1:7" ht="12.75" x14ac:dyDescent="0.2">
      <c r="A22" s="6">
        <v>16</v>
      </c>
      <c r="B22" s="7" t="s">
        <v>348</v>
      </c>
      <c r="C22" s="11" t="s">
        <v>349</v>
      </c>
      <c r="D22" s="2" t="s">
        <v>174</v>
      </c>
      <c r="E22" s="47">
        <v>8622</v>
      </c>
      <c r="F22" s="53">
        <v>45.886284000000003</v>
      </c>
      <c r="G22" s="5">
        <v>2.3028239999999998E-2</v>
      </c>
    </row>
    <row r="23" spans="1:7" ht="25.5" x14ac:dyDescent="0.2">
      <c r="A23" s="6">
        <v>17</v>
      </c>
      <c r="B23" s="7" t="s">
        <v>509</v>
      </c>
      <c r="C23" s="11" t="s">
        <v>510</v>
      </c>
      <c r="D23" s="2" t="s">
        <v>63</v>
      </c>
      <c r="E23" s="47">
        <v>4007</v>
      </c>
      <c r="F23" s="53">
        <v>45.753929499999998</v>
      </c>
      <c r="G23" s="5">
        <v>2.2961816999999999E-2</v>
      </c>
    </row>
    <row r="24" spans="1:7" ht="12.75" x14ac:dyDescent="0.2">
      <c r="A24" s="6">
        <v>18</v>
      </c>
      <c r="B24" s="7" t="s">
        <v>530</v>
      </c>
      <c r="C24" s="11" t="s">
        <v>531</v>
      </c>
      <c r="D24" s="2" t="s">
        <v>211</v>
      </c>
      <c r="E24" s="47">
        <v>2132</v>
      </c>
      <c r="F24" s="53">
        <v>42.675178000000002</v>
      </c>
      <c r="G24" s="5">
        <v>2.1416732000000001E-2</v>
      </c>
    </row>
    <row r="25" spans="1:7" ht="12.75" x14ac:dyDescent="0.2">
      <c r="A25" s="6">
        <v>19</v>
      </c>
      <c r="B25" s="7" t="s">
        <v>635</v>
      </c>
      <c r="C25" s="11" t="s">
        <v>636</v>
      </c>
      <c r="D25" s="2" t="s">
        <v>256</v>
      </c>
      <c r="E25" s="47">
        <v>5154</v>
      </c>
      <c r="F25" s="53">
        <v>40.420245000000001</v>
      </c>
      <c r="G25" s="5">
        <v>2.0285083999999998E-2</v>
      </c>
    </row>
    <row r="26" spans="1:7" ht="25.5" x14ac:dyDescent="0.2">
      <c r="A26" s="6">
        <v>20</v>
      </c>
      <c r="B26" s="7" t="s">
        <v>656</v>
      </c>
      <c r="C26" s="11" t="s">
        <v>657</v>
      </c>
      <c r="D26" s="2" t="s">
        <v>174</v>
      </c>
      <c r="E26" s="47">
        <v>2686</v>
      </c>
      <c r="F26" s="53">
        <v>34.310963999999998</v>
      </c>
      <c r="G26" s="5">
        <v>1.7219113000000001E-2</v>
      </c>
    </row>
    <row r="27" spans="1:7" ht="12.75" x14ac:dyDescent="0.2">
      <c r="A27" s="6">
        <v>21</v>
      </c>
      <c r="B27" s="7" t="s">
        <v>553</v>
      </c>
      <c r="C27" s="11" t="s">
        <v>554</v>
      </c>
      <c r="D27" s="2" t="s">
        <v>174</v>
      </c>
      <c r="E27" s="47">
        <v>484</v>
      </c>
      <c r="F27" s="53">
        <v>34.059322000000002</v>
      </c>
      <c r="G27" s="5">
        <v>1.7092824999999999E-2</v>
      </c>
    </row>
    <row r="28" spans="1:7" ht="25.5" x14ac:dyDescent="0.2">
      <c r="A28" s="6">
        <v>22</v>
      </c>
      <c r="B28" s="7" t="s">
        <v>389</v>
      </c>
      <c r="C28" s="11" t="s">
        <v>390</v>
      </c>
      <c r="D28" s="2" t="s">
        <v>177</v>
      </c>
      <c r="E28" s="47">
        <v>7636</v>
      </c>
      <c r="F28" s="53">
        <v>34.018380000000001</v>
      </c>
      <c r="G28" s="5">
        <v>1.7072278999999999E-2</v>
      </c>
    </row>
    <row r="29" spans="1:7" ht="12.75" x14ac:dyDescent="0.2">
      <c r="A29" s="6">
        <v>23</v>
      </c>
      <c r="B29" s="7" t="s">
        <v>565</v>
      </c>
      <c r="C29" s="11" t="s">
        <v>566</v>
      </c>
      <c r="D29" s="2" t="s">
        <v>182</v>
      </c>
      <c r="E29" s="47">
        <v>22429</v>
      </c>
      <c r="F29" s="53">
        <v>33.576213000000003</v>
      </c>
      <c r="G29" s="5">
        <v>1.6850375000000001E-2</v>
      </c>
    </row>
    <row r="30" spans="1:7" ht="12.75" x14ac:dyDescent="0.2">
      <c r="A30" s="6">
        <v>24</v>
      </c>
      <c r="B30" s="7" t="s">
        <v>577</v>
      </c>
      <c r="C30" s="11" t="s">
        <v>578</v>
      </c>
      <c r="D30" s="2" t="s">
        <v>249</v>
      </c>
      <c r="E30" s="47">
        <v>3390</v>
      </c>
      <c r="F30" s="53">
        <v>32.505015</v>
      </c>
      <c r="G30" s="5">
        <v>1.6312789000000001E-2</v>
      </c>
    </row>
    <row r="31" spans="1:7" ht="12.75" x14ac:dyDescent="0.2">
      <c r="A31" s="6">
        <v>25</v>
      </c>
      <c r="B31" s="7" t="s">
        <v>443</v>
      </c>
      <c r="C31" s="11" t="s">
        <v>444</v>
      </c>
      <c r="D31" s="2" t="s">
        <v>174</v>
      </c>
      <c r="E31" s="47">
        <v>833</v>
      </c>
      <c r="F31" s="53">
        <v>25.198250000000002</v>
      </c>
      <c r="G31" s="5">
        <v>1.2645856E-2</v>
      </c>
    </row>
    <row r="32" spans="1:7" ht="12.75" x14ac:dyDescent="0.2">
      <c r="A32" s="6">
        <v>26</v>
      </c>
      <c r="B32" s="7" t="s">
        <v>711</v>
      </c>
      <c r="C32" s="11" t="s">
        <v>712</v>
      </c>
      <c r="D32" s="2" t="s">
        <v>60</v>
      </c>
      <c r="E32" s="47">
        <v>32676</v>
      </c>
      <c r="F32" s="53">
        <v>21.664187999999999</v>
      </c>
      <c r="G32" s="5">
        <v>1.0872270999999999E-2</v>
      </c>
    </row>
    <row r="33" spans="1:7" ht="25.5" x14ac:dyDescent="0.2">
      <c r="A33" s="6">
        <v>27</v>
      </c>
      <c r="B33" s="7" t="s">
        <v>648</v>
      </c>
      <c r="C33" s="11" t="s">
        <v>649</v>
      </c>
      <c r="D33" s="2" t="s">
        <v>25</v>
      </c>
      <c r="E33" s="47">
        <v>22933</v>
      </c>
      <c r="F33" s="53">
        <v>21.385022500000002</v>
      </c>
      <c r="G33" s="5">
        <v>1.0732171E-2</v>
      </c>
    </row>
    <row r="34" spans="1:7" ht="12.75" x14ac:dyDescent="0.2">
      <c r="A34" s="6">
        <v>28</v>
      </c>
      <c r="B34" s="7" t="s">
        <v>704</v>
      </c>
      <c r="C34" s="11" t="s">
        <v>705</v>
      </c>
      <c r="D34" s="2" t="s">
        <v>230</v>
      </c>
      <c r="E34" s="47">
        <v>22247</v>
      </c>
      <c r="F34" s="53">
        <v>20.311510999999999</v>
      </c>
      <c r="G34" s="5">
        <v>1.0193424E-2</v>
      </c>
    </row>
    <row r="35" spans="1:7" ht="12.75" x14ac:dyDescent="0.2">
      <c r="A35" s="6">
        <v>29</v>
      </c>
      <c r="B35" s="7" t="s">
        <v>706</v>
      </c>
      <c r="C35" s="11" t="s">
        <v>707</v>
      </c>
      <c r="D35" s="2" t="s">
        <v>230</v>
      </c>
      <c r="E35" s="47">
        <v>96</v>
      </c>
      <c r="F35" s="53">
        <v>19.725791999999998</v>
      </c>
      <c r="G35" s="5">
        <v>9.8994779999999997E-3</v>
      </c>
    </row>
    <row r="36" spans="1:7" ht="25.5" x14ac:dyDescent="0.2">
      <c r="A36" s="6">
        <v>30</v>
      </c>
      <c r="B36" s="7" t="s">
        <v>350</v>
      </c>
      <c r="C36" s="11" t="s">
        <v>351</v>
      </c>
      <c r="D36" s="2" t="s">
        <v>44</v>
      </c>
      <c r="E36" s="47">
        <v>4748</v>
      </c>
      <c r="F36" s="53">
        <v>18.992000000000001</v>
      </c>
      <c r="G36" s="5">
        <v>9.5312209999999994E-3</v>
      </c>
    </row>
    <row r="37" spans="1:7" ht="12.75" x14ac:dyDescent="0.2">
      <c r="A37" s="6">
        <v>31</v>
      </c>
      <c r="B37" s="7" t="s">
        <v>541</v>
      </c>
      <c r="C37" s="11" t="s">
        <v>542</v>
      </c>
      <c r="D37" s="2" t="s">
        <v>211</v>
      </c>
      <c r="E37" s="47">
        <v>1200</v>
      </c>
      <c r="F37" s="53">
        <v>13.0494</v>
      </c>
      <c r="G37" s="5">
        <v>6.5489010000000002E-3</v>
      </c>
    </row>
    <row r="38" spans="1:7" ht="12.75" x14ac:dyDescent="0.2">
      <c r="A38" s="6">
        <v>32</v>
      </c>
      <c r="B38" s="7" t="s">
        <v>617</v>
      </c>
      <c r="C38" s="11" t="s">
        <v>618</v>
      </c>
      <c r="D38" s="2" t="s">
        <v>79</v>
      </c>
      <c r="E38" s="47">
        <v>660</v>
      </c>
      <c r="F38" s="53">
        <v>9.4257899999999992</v>
      </c>
      <c r="G38" s="5">
        <v>4.7303759999999997E-3</v>
      </c>
    </row>
    <row r="39" spans="1:7" ht="12.75" x14ac:dyDescent="0.2">
      <c r="A39" s="6">
        <v>33</v>
      </c>
      <c r="B39" s="7" t="s">
        <v>702</v>
      </c>
      <c r="C39" s="11" t="s">
        <v>703</v>
      </c>
      <c r="D39" s="2" t="s">
        <v>256</v>
      </c>
      <c r="E39" s="47">
        <v>1251</v>
      </c>
      <c r="F39" s="53">
        <v>9.2523959999999992</v>
      </c>
      <c r="G39" s="5">
        <v>4.6433569999999999E-3</v>
      </c>
    </row>
    <row r="40" spans="1:7" ht="12.75" x14ac:dyDescent="0.2">
      <c r="A40" s="1"/>
      <c r="B40" s="2"/>
      <c r="C40" s="8" t="s">
        <v>108</v>
      </c>
      <c r="D40" s="12"/>
      <c r="E40" s="49"/>
      <c r="F40" s="55">
        <v>1949.0089419999999</v>
      </c>
      <c r="G40" s="13">
        <v>0.9781189910000001</v>
      </c>
    </row>
    <row r="41" spans="1:7" ht="12.75" x14ac:dyDescent="0.2">
      <c r="A41" s="6"/>
      <c r="B41" s="7"/>
      <c r="C41" s="14"/>
      <c r="D41" s="15"/>
      <c r="E41" s="47"/>
      <c r="F41" s="53"/>
      <c r="G41" s="5"/>
    </row>
    <row r="42" spans="1:7" ht="12.75" x14ac:dyDescent="0.2">
      <c r="A42" s="1"/>
      <c r="B42" s="2"/>
      <c r="C42" s="8" t="s">
        <v>109</v>
      </c>
      <c r="D42" s="9"/>
      <c r="E42" s="48"/>
      <c r="F42" s="54"/>
      <c r="G42" s="10"/>
    </row>
    <row r="43" spans="1:7" ht="12.75" x14ac:dyDescent="0.2">
      <c r="A43" s="1"/>
      <c r="B43" s="2"/>
      <c r="C43" s="8" t="s">
        <v>108</v>
      </c>
      <c r="D43" s="12"/>
      <c r="E43" s="49"/>
      <c r="F43" s="55">
        <v>0</v>
      </c>
      <c r="G43" s="13">
        <v>0</v>
      </c>
    </row>
    <row r="44" spans="1:7" ht="12.75" x14ac:dyDescent="0.2">
      <c r="A44" s="6"/>
      <c r="B44" s="7"/>
      <c r="C44" s="14"/>
      <c r="D44" s="15"/>
      <c r="E44" s="47"/>
      <c r="F44" s="53"/>
      <c r="G44" s="5"/>
    </row>
    <row r="45" spans="1:7" ht="12.75" x14ac:dyDescent="0.2">
      <c r="A45" s="16"/>
      <c r="B45" s="17"/>
      <c r="C45" s="8" t="s">
        <v>110</v>
      </c>
      <c r="D45" s="9"/>
      <c r="E45" s="48"/>
      <c r="F45" s="54"/>
      <c r="G45" s="10"/>
    </row>
    <row r="46" spans="1:7" ht="12.75" x14ac:dyDescent="0.2">
      <c r="A46" s="18"/>
      <c r="B46" s="19"/>
      <c r="C46" s="8" t="s">
        <v>108</v>
      </c>
      <c r="D46" s="20"/>
      <c r="E46" s="50"/>
      <c r="F46" s="56">
        <v>0</v>
      </c>
      <c r="G46" s="21">
        <v>0</v>
      </c>
    </row>
    <row r="47" spans="1:7" ht="12.75" x14ac:dyDescent="0.2">
      <c r="A47" s="18"/>
      <c r="B47" s="19"/>
      <c r="C47" s="14"/>
      <c r="D47" s="22"/>
      <c r="E47" s="51"/>
      <c r="F47" s="57"/>
      <c r="G47" s="23"/>
    </row>
    <row r="48" spans="1:7" ht="12.75" x14ac:dyDescent="0.2">
      <c r="A48" s="1"/>
      <c r="B48" s="2"/>
      <c r="C48" s="8" t="s">
        <v>112</v>
      </c>
      <c r="D48" s="9"/>
      <c r="E48" s="48"/>
      <c r="F48" s="54"/>
      <c r="G48" s="10"/>
    </row>
    <row r="49" spans="1:7" ht="12.75" x14ac:dyDescent="0.2">
      <c r="A49" s="1"/>
      <c r="B49" s="2"/>
      <c r="C49" s="8" t="s">
        <v>108</v>
      </c>
      <c r="D49" s="12"/>
      <c r="E49" s="49"/>
      <c r="F49" s="55">
        <v>0</v>
      </c>
      <c r="G49" s="13">
        <v>0</v>
      </c>
    </row>
    <row r="50" spans="1:7" ht="12.75" x14ac:dyDescent="0.2">
      <c r="A50" s="1"/>
      <c r="B50" s="2"/>
      <c r="C50" s="14"/>
      <c r="D50" s="4"/>
      <c r="E50" s="47"/>
      <c r="F50" s="53"/>
      <c r="G50" s="5"/>
    </row>
    <row r="51" spans="1:7" ht="12.75" x14ac:dyDescent="0.2">
      <c r="A51" s="1"/>
      <c r="B51" s="2"/>
      <c r="C51" s="8" t="s">
        <v>113</v>
      </c>
      <c r="D51" s="9"/>
      <c r="E51" s="48"/>
      <c r="F51" s="54"/>
      <c r="G51" s="10"/>
    </row>
    <row r="52" spans="1:7" ht="12.75" x14ac:dyDescent="0.2">
      <c r="A52" s="1"/>
      <c r="B52" s="2"/>
      <c r="C52" s="8" t="s">
        <v>108</v>
      </c>
      <c r="D52" s="12"/>
      <c r="E52" s="49"/>
      <c r="F52" s="55">
        <v>0</v>
      </c>
      <c r="G52" s="13">
        <v>0</v>
      </c>
    </row>
    <row r="53" spans="1:7" ht="12.75" x14ac:dyDescent="0.2">
      <c r="A53" s="1"/>
      <c r="B53" s="2"/>
      <c r="C53" s="14"/>
      <c r="D53" s="4"/>
      <c r="E53" s="47"/>
      <c r="F53" s="53"/>
      <c r="G53" s="5"/>
    </row>
    <row r="54" spans="1:7" ht="12.75" x14ac:dyDescent="0.2">
      <c r="A54" s="1"/>
      <c r="B54" s="2"/>
      <c r="C54" s="8" t="s">
        <v>114</v>
      </c>
      <c r="D54" s="9"/>
      <c r="E54" s="48"/>
      <c r="F54" s="54"/>
      <c r="G54" s="10"/>
    </row>
    <row r="55" spans="1:7" ht="12.75" x14ac:dyDescent="0.2">
      <c r="A55" s="1"/>
      <c r="B55" s="2"/>
      <c r="C55" s="8" t="s">
        <v>108</v>
      </c>
      <c r="D55" s="12"/>
      <c r="E55" s="49"/>
      <c r="F55" s="55">
        <v>0</v>
      </c>
      <c r="G55" s="13">
        <v>0</v>
      </c>
    </row>
    <row r="56" spans="1:7" ht="12.75" x14ac:dyDescent="0.2">
      <c r="A56" s="1"/>
      <c r="B56" s="2"/>
      <c r="C56" s="14"/>
      <c r="D56" s="4"/>
      <c r="E56" s="47"/>
      <c r="F56" s="53"/>
      <c r="G56" s="5"/>
    </row>
    <row r="57" spans="1:7" ht="25.5" x14ac:dyDescent="0.2">
      <c r="A57" s="6"/>
      <c r="B57" s="7"/>
      <c r="C57" s="24" t="s">
        <v>115</v>
      </c>
      <c r="D57" s="25"/>
      <c r="E57" s="49"/>
      <c r="F57" s="55">
        <v>1949.0089419999999</v>
      </c>
      <c r="G57" s="13">
        <v>0.9781189910000001</v>
      </c>
    </row>
    <row r="58" spans="1:7" ht="12.75" x14ac:dyDescent="0.2">
      <c r="A58" s="1"/>
      <c r="B58" s="2"/>
      <c r="C58" s="11"/>
      <c r="D58" s="4"/>
      <c r="E58" s="47"/>
      <c r="F58" s="53"/>
      <c r="G58" s="5"/>
    </row>
    <row r="59" spans="1:7" ht="12.75" x14ac:dyDescent="0.2">
      <c r="A59" s="1"/>
      <c r="B59" s="2"/>
      <c r="C59" s="3" t="s">
        <v>116</v>
      </c>
      <c r="D59" s="4"/>
      <c r="E59" s="47"/>
      <c r="F59" s="53"/>
      <c r="G59" s="5"/>
    </row>
    <row r="60" spans="1:7" ht="25.5" x14ac:dyDescent="0.2">
      <c r="A60" s="1"/>
      <c r="B60" s="2"/>
      <c r="C60" s="8" t="s">
        <v>10</v>
      </c>
      <c r="D60" s="9"/>
      <c r="E60" s="48"/>
      <c r="F60" s="54"/>
      <c r="G60" s="10"/>
    </row>
    <row r="61" spans="1:7" ht="12.75" x14ac:dyDescent="0.2">
      <c r="A61" s="6"/>
      <c r="B61" s="7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4"/>
      <c r="E62" s="47"/>
      <c r="F62" s="53"/>
      <c r="G62" s="5"/>
    </row>
    <row r="63" spans="1:7" ht="12.75" x14ac:dyDescent="0.2">
      <c r="A63" s="1"/>
      <c r="B63" s="26"/>
      <c r="C63" s="8" t="s">
        <v>117</v>
      </c>
      <c r="D63" s="9"/>
      <c r="E63" s="48"/>
      <c r="F63" s="54"/>
      <c r="G63" s="10"/>
    </row>
    <row r="64" spans="1:7" ht="12.75" x14ac:dyDescent="0.2">
      <c r="A64" s="6"/>
      <c r="B64" s="7"/>
      <c r="C64" s="8" t="s">
        <v>108</v>
      </c>
      <c r="D64" s="12"/>
      <c r="E64" s="49"/>
      <c r="F64" s="55">
        <v>0</v>
      </c>
      <c r="G64" s="13">
        <v>0</v>
      </c>
    </row>
    <row r="65" spans="1:7" ht="12.75" x14ac:dyDescent="0.2">
      <c r="A65" s="6"/>
      <c r="B65" s="7"/>
      <c r="C65" s="14"/>
      <c r="D65" s="4"/>
      <c r="E65" s="47"/>
      <c r="F65" s="59"/>
      <c r="G65" s="28"/>
    </row>
    <row r="66" spans="1:7" ht="12.75" x14ac:dyDescent="0.2">
      <c r="A66" s="1"/>
      <c r="B66" s="2"/>
      <c r="C66" s="8" t="s">
        <v>118</v>
      </c>
      <c r="D66" s="9"/>
      <c r="E66" s="48"/>
      <c r="F66" s="54"/>
      <c r="G66" s="10"/>
    </row>
    <row r="67" spans="1:7" ht="12.75" x14ac:dyDescent="0.2">
      <c r="A67" s="6"/>
      <c r="B67" s="7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25.5" x14ac:dyDescent="0.2">
      <c r="A69" s="1"/>
      <c r="B69" s="26"/>
      <c r="C69" s="8" t="s">
        <v>119</v>
      </c>
      <c r="D69" s="9"/>
      <c r="E69" s="48"/>
      <c r="F69" s="54"/>
      <c r="G69" s="10"/>
    </row>
    <row r="70" spans="1:7" ht="12.75" x14ac:dyDescent="0.2">
      <c r="A70" s="6"/>
      <c r="B70" s="7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4"/>
      <c r="E71" s="47"/>
      <c r="F71" s="53"/>
      <c r="G71" s="5"/>
    </row>
    <row r="72" spans="1:7" ht="12.75" x14ac:dyDescent="0.2">
      <c r="A72" s="6"/>
      <c r="B72" s="7"/>
      <c r="C72" s="29" t="s">
        <v>120</v>
      </c>
      <c r="D72" s="25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1"/>
      <c r="D73" s="4"/>
      <c r="E73" s="47"/>
      <c r="F73" s="53"/>
      <c r="G73" s="5"/>
    </row>
    <row r="74" spans="1:7" ht="12.75" x14ac:dyDescent="0.2">
      <c r="A74" s="1"/>
      <c r="B74" s="2"/>
      <c r="C74" s="3" t="s">
        <v>121</v>
      </c>
      <c r="D74" s="4"/>
      <c r="E74" s="47"/>
      <c r="F74" s="53"/>
      <c r="G74" s="5"/>
    </row>
    <row r="75" spans="1:7" ht="12.75" x14ac:dyDescent="0.2">
      <c r="A75" s="6"/>
      <c r="B75" s="7"/>
      <c r="C75" s="8" t="s">
        <v>122</v>
      </c>
      <c r="D75" s="9"/>
      <c r="E75" s="48"/>
      <c r="F75" s="54"/>
      <c r="G75" s="10"/>
    </row>
    <row r="76" spans="1:7" ht="12.75" x14ac:dyDescent="0.2">
      <c r="A76" s="6"/>
      <c r="B76" s="7"/>
      <c r="C76" s="8" t="s">
        <v>108</v>
      </c>
      <c r="D76" s="25"/>
      <c r="E76" s="49"/>
      <c r="F76" s="55">
        <v>0</v>
      </c>
      <c r="G76" s="13">
        <v>0</v>
      </c>
    </row>
    <row r="77" spans="1:7" ht="12.75" x14ac:dyDescent="0.2">
      <c r="A77" s="6"/>
      <c r="B77" s="7"/>
      <c r="C77" s="14"/>
      <c r="D77" s="7"/>
      <c r="E77" s="47"/>
      <c r="F77" s="53"/>
      <c r="G77" s="5"/>
    </row>
    <row r="78" spans="1:7" ht="12.75" x14ac:dyDescent="0.2">
      <c r="A78" s="6"/>
      <c r="B78" s="7"/>
      <c r="C78" s="8" t="s">
        <v>123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25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7"/>
      <c r="E80" s="47"/>
      <c r="F80" s="53"/>
      <c r="G80" s="5"/>
    </row>
    <row r="81" spans="1:7" ht="12.75" x14ac:dyDescent="0.2">
      <c r="A81" s="6"/>
      <c r="B81" s="7"/>
      <c r="C81" s="8" t="s">
        <v>124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25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7"/>
      <c r="E83" s="47"/>
      <c r="F83" s="53"/>
      <c r="G83" s="5"/>
    </row>
    <row r="84" spans="1:7" ht="12.75" x14ac:dyDescent="0.2">
      <c r="A84" s="6"/>
      <c r="B84" s="7"/>
      <c r="C84" s="8" t="s">
        <v>125</v>
      </c>
      <c r="D84" s="9"/>
      <c r="E84" s="48"/>
      <c r="F84" s="54"/>
      <c r="G84" s="10"/>
    </row>
    <row r="85" spans="1:7" ht="12.75" x14ac:dyDescent="0.2">
      <c r="A85" s="6">
        <v>1</v>
      </c>
      <c r="B85" s="7"/>
      <c r="C85" s="11" t="s">
        <v>126</v>
      </c>
      <c r="D85" s="15"/>
      <c r="E85" s="47"/>
      <c r="F85" s="53">
        <v>66.953407799999994</v>
      </c>
      <c r="G85" s="5">
        <v>3.3600871999999997E-2</v>
      </c>
    </row>
    <row r="86" spans="1:7" ht="12.75" x14ac:dyDescent="0.2">
      <c r="A86" s="6"/>
      <c r="B86" s="7"/>
      <c r="C86" s="8" t="s">
        <v>108</v>
      </c>
      <c r="D86" s="25"/>
      <c r="E86" s="49"/>
      <c r="F86" s="55">
        <v>66.953407799999994</v>
      </c>
      <c r="G86" s="13">
        <v>3.3600871999999997E-2</v>
      </c>
    </row>
    <row r="87" spans="1:7" ht="12.75" x14ac:dyDescent="0.2">
      <c r="A87" s="6"/>
      <c r="B87" s="7"/>
      <c r="C87" s="14"/>
      <c r="D87" s="7"/>
      <c r="E87" s="47"/>
      <c r="F87" s="53"/>
      <c r="G87" s="5"/>
    </row>
    <row r="88" spans="1:7" ht="25.5" x14ac:dyDescent="0.2">
      <c r="A88" s="6"/>
      <c r="B88" s="7"/>
      <c r="C88" s="24" t="s">
        <v>127</v>
      </c>
      <c r="D88" s="25"/>
      <c r="E88" s="49"/>
      <c r="F88" s="55">
        <v>66.953407799999994</v>
      </c>
      <c r="G88" s="13">
        <v>3.3600871999999997E-2</v>
      </c>
    </row>
    <row r="89" spans="1:7" ht="12.75" x14ac:dyDescent="0.2">
      <c r="A89" s="6"/>
      <c r="B89" s="7"/>
      <c r="C89" s="30"/>
      <c r="D89" s="7"/>
      <c r="E89" s="47"/>
      <c r="F89" s="53"/>
      <c r="G89" s="5"/>
    </row>
    <row r="90" spans="1:7" ht="12.75" x14ac:dyDescent="0.2">
      <c r="A90" s="1"/>
      <c r="B90" s="2"/>
      <c r="C90" s="3" t="s">
        <v>128</v>
      </c>
      <c r="D90" s="4"/>
      <c r="E90" s="47"/>
      <c r="F90" s="53"/>
      <c r="G90" s="5"/>
    </row>
    <row r="91" spans="1:7" ht="25.5" x14ac:dyDescent="0.2">
      <c r="A91" s="6"/>
      <c r="B91" s="7"/>
      <c r="C91" s="8" t="s">
        <v>129</v>
      </c>
      <c r="D91" s="9"/>
      <c r="E91" s="48"/>
      <c r="F91" s="54"/>
      <c r="G91" s="10"/>
    </row>
    <row r="92" spans="1:7" ht="12.75" x14ac:dyDescent="0.2">
      <c r="A92" s="6"/>
      <c r="B92" s="7"/>
      <c r="C92" s="8" t="s">
        <v>108</v>
      </c>
      <c r="D92" s="25"/>
      <c r="E92" s="49"/>
      <c r="F92" s="55">
        <v>0</v>
      </c>
      <c r="G92" s="13">
        <v>0</v>
      </c>
    </row>
    <row r="93" spans="1:7" ht="12.75" x14ac:dyDescent="0.2">
      <c r="A93" s="6"/>
      <c r="B93" s="7"/>
      <c r="C93" s="14"/>
      <c r="D93" s="7"/>
      <c r="E93" s="47"/>
      <c r="F93" s="53"/>
      <c r="G93" s="5"/>
    </row>
    <row r="94" spans="1:7" ht="12.75" x14ac:dyDescent="0.2">
      <c r="A94" s="1"/>
      <c r="B94" s="2"/>
      <c r="C94" s="3" t="s">
        <v>132</v>
      </c>
      <c r="D94" s="4"/>
      <c r="E94" s="47"/>
      <c r="F94" s="53"/>
      <c r="G94" s="5"/>
    </row>
    <row r="95" spans="1:7" ht="25.5" x14ac:dyDescent="0.2">
      <c r="A95" s="6"/>
      <c r="B95" s="7"/>
      <c r="C95" s="8" t="s">
        <v>133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25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25.5" x14ac:dyDescent="0.2">
      <c r="A98" s="6"/>
      <c r="B98" s="7"/>
      <c r="C98" s="8" t="s">
        <v>134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7"/>
      <c r="E100" s="47"/>
      <c r="F100" s="59"/>
      <c r="G100" s="28"/>
    </row>
    <row r="101" spans="1:7" ht="25.5" x14ac:dyDescent="0.2">
      <c r="A101" s="6"/>
      <c r="B101" s="7"/>
      <c r="C101" s="30" t="s">
        <v>136</v>
      </c>
      <c r="D101" s="7"/>
      <c r="E101" s="47"/>
      <c r="F101" s="132">
        <v>-23.353105899999999</v>
      </c>
      <c r="G101" s="148">
        <v>-1.1719862271788188E-2</v>
      </c>
    </row>
    <row r="102" spans="1:7" ht="12.75" x14ac:dyDescent="0.2">
      <c r="A102" s="6"/>
      <c r="B102" s="7"/>
      <c r="C102" s="31" t="s">
        <v>137</v>
      </c>
      <c r="D102" s="12"/>
      <c r="E102" s="49"/>
      <c r="F102" s="55">
        <v>1992.6092438999999</v>
      </c>
      <c r="G102" s="13">
        <v>1.0000000010000001</v>
      </c>
    </row>
    <row r="104" spans="1:7" ht="12.75" x14ac:dyDescent="0.2">
      <c r="B104" s="362"/>
      <c r="C104" s="362"/>
      <c r="D104" s="362"/>
      <c r="E104" s="362"/>
      <c r="F104" s="362"/>
    </row>
    <row r="105" spans="1:7" ht="12.75" x14ac:dyDescent="0.2">
      <c r="B105" s="362"/>
      <c r="C105" s="362"/>
      <c r="D105" s="362"/>
      <c r="E105" s="362"/>
      <c r="F105" s="362"/>
    </row>
    <row r="107" spans="1:7" ht="12.75" x14ac:dyDescent="0.2">
      <c r="B107" s="37" t="s">
        <v>139</v>
      </c>
      <c r="C107" s="38"/>
      <c r="D107" s="39"/>
    </row>
    <row r="108" spans="1:7" ht="12.75" x14ac:dyDescent="0.2">
      <c r="B108" s="40" t="s">
        <v>140</v>
      </c>
      <c r="C108" s="41"/>
      <c r="D108" s="65" t="s">
        <v>141</v>
      </c>
    </row>
    <row r="109" spans="1:7" ht="12.75" x14ac:dyDescent="0.2">
      <c r="B109" s="40" t="s">
        <v>142</v>
      </c>
      <c r="C109" s="41"/>
      <c r="D109" s="65" t="s">
        <v>141</v>
      </c>
    </row>
    <row r="110" spans="1:7" ht="12.75" x14ac:dyDescent="0.2">
      <c r="B110" s="42" t="s">
        <v>143</v>
      </c>
      <c r="C110" s="41"/>
      <c r="D110" s="43"/>
    </row>
    <row r="111" spans="1:7" ht="25.5" customHeight="1" x14ac:dyDescent="0.2">
      <c r="B111" s="43"/>
      <c r="C111" s="33" t="s">
        <v>144</v>
      </c>
      <c r="D111" s="34" t="s">
        <v>145</v>
      </c>
    </row>
    <row r="112" spans="1:7" ht="12.75" customHeight="1" x14ac:dyDescent="0.2">
      <c r="B112" s="60" t="s">
        <v>146</v>
      </c>
      <c r="C112" s="61" t="s">
        <v>147</v>
      </c>
      <c r="D112" s="61" t="s">
        <v>148</v>
      </c>
    </row>
    <row r="113" spans="2:4" ht="12.75" x14ac:dyDescent="0.2">
      <c r="B113" s="43" t="s">
        <v>149</v>
      </c>
      <c r="C113" s="44">
        <v>11.798400000000001</v>
      </c>
      <c r="D113" s="44">
        <v>12.405799999999999</v>
      </c>
    </row>
    <row r="114" spans="2:4" ht="12.75" x14ac:dyDescent="0.2">
      <c r="B114" s="43" t="s">
        <v>150</v>
      </c>
      <c r="C114" s="44">
        <v>11.798299999999999</v>
      </c>
      <c r="D114" s="44">
        <v>12.4057</v>
      </c>
    </row>
    <row r="115" spans="2:4" ht="12.75" x14ac:dyDescent="0.2">
      <c r="B115" s="43" t="s">
        <v>151</v>
      </c>
      <c r="C115" s="44">
        <v>11.5466</v>
      </c>
      <c r="D115" s="44">
        <v>12.1296</v>
      </c>
    </row>
    <row r="116" spans="2:4" ht="12.75" x14ac:dyDescent="0.2">
      <c r="B116" s="43" t="s">
        <v>152</v>
      </c>
      <c r="C116" s="44">
        <v>11.5466</v>
      </c>
      <c r="D116" s="44">
        <v>12.1296</v>
      </c>
    </row>
    <row r="118" spans="2:4" ht="12.75" x14ac:dyDescent="0.2">
      <c r="B118" s="62" t="s">
        <v>153</v>
      </c>
      <c r="C118" s="45"/>
      <c r="D118" s="63" t="s">
        <v>141</v>
      </c>
    </row>
    <row r="119" spans="2:4" ht="24.75" customHeight="1" x14ac:dyDescent="0.2">
      <c r="B119" s="64"/>
      <c r="C119" s="64"/>
    </row>
    <row r="120" spans="2:4" ht="15" x14ac:dyDescent="0.25">
      <c r="B120" s="66"/>
      <c r="C120" s="68"/>
      <c r="D120"/>
    </row>
    <row r="122" spans="2:4" ht="12.75" x14ac:dyDescent="0.2">
      <c r="B122" s="42" t="s">
        <v>155</v>
      </c>
      <c r="C122" s="41"/>
      <c r="D122" s="67" t="s">
        <v>141</v>
      </c>
    </row>
    <row r="123" spans="2:4" ht="12.75" x14ac:dyDescent="0.2">
      <c r="B123" s="42" t="s">
        <v>156</v>
      </c>
      <c r="C123" s="41"/>
      <c r="D123" s="67" t="s">
        <v>141</v>
      </c>
    </row>
    <row r="124" spans="2:4" ht="12.75" x14ac:dyDescent="0.2">
      <c r="B124" s="42" t="s">
        <v>157</v>
      </c>
      <c r="C124" s="41"/>
      <c r="D124" s="46">
        <v>0.3272931909281323</v>
      </c>
    </row>
    <row r="125" spans="2:4" ht="12.75" x14ac:dyDescent="0.2">
      <c r="B125" s="42" t="s">
        <v>158</v>
      </c>
      <c r="C125" s="41"/>
      <c r="D125" s="46" t="s">
        <v>141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sqref="A1:G1"/>
    </sheetView>
  </sheetViews>
  <sheetFormatPr defaultRowHeight="15.95" customHeight="1" x14ac:dyDescent="0.2"/>
  <cols>
    <col min="1" max="1" width="5.7109375" style="70" customWidth="1"/>
    <col min="2" max="2" width="22.7109375" style="70" customWidth="1"/>
    <col min="3" max="3" width="25.7109375" style="70" customWidth="1"/>
    <col min="4" max="4" width="14.7109375" style="70" customWidth="1"/>
    <col min="5" max="10" width="13.7109375" style="70" customWidth="1"/>
    <col min="11" max="16384" width="9.140625" style="70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822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10"/>
      <c r="B5" s="109"/>
      <c r="C5" s="108" t="s">
        <v>9</v>
      </c>
      <c r="D5" s="107"/>
      <c r="E5" s="95"/>
      <c r="F5" s="94"/>
      <c r="G5" s="93"/>
    </row>
    <row r="6" spans="1:7" ht="28.5" customHeight="1" x14ac:dyDescent="0.2">
      <c r="A6" s="92"/>
      <c r="B6" s="91"/>
      <c r="C6" s="101" t="s">
        <v>10</v>
      </c>
      <c r="D6" s="105"/>
      <c r="E6" s="104"/>
      <c r="F6" s="103"/>
      <c r="G6" s="102"/>
    </row>
    <row r="7" spans="1:7" ht="12.75" x14ac:dyDescent="0.2">
      <c r="A7" s="92">
        <v>1</v>
      </c>
      <c r="B7" s="91" t="s">
        <v>38</v>
      </c>
      <c r="C7" s="112" t="s">
        <v>39</v>
      </c>
      <c r="D7" s="109" t="s">
        <v>16</v>
      </c>
      <c r="E7" s="95">
        <v>564509</v>
      </c>
      <c r="F7" s="94">
        <v>13090.399201</v>
      </c>
      <c r="G7" s="93">
        <v>8.3906821000000006E-2</v>
      </c>
    </row>
    <row r="8" spans="1:7" ht="12.75" x14ac:dyDescent="0.2">
      <c r="A8" s="92">
        <v>2</v>
      </c>
      <c r="B8" s="91" t="s">
        <v>439</v>
      </c>
      <c r="C8" s="112" t="s">
        <v>440</v>
      </c>
      <c r="D8" s="109" t="s">
        <v>211</v>
      </c>
      <c r="E8" s="95">
        <v>1380372</v>
      </c>
      <c r="F8" s="94">
        <v>10267.897122</v>
      </c>
      <c r="G8" s="93">
        <v>6.5815151000000002E-2</v>
      </c>
    </row>
    <row r="9" spans="1:7" ht="12.75" x14ac:dyDescent="0.2">
      <c r="A9" s="92">
        <v>3</v>
      </c>
      <c r="B9" s="91" t="s">
        <v>14</v>
      </c>
      <c r="C9" s="112" t="s">
        <v>15</v>
      </c>
      <c r="D9" s="109" t="s">
        <v>16</v>
      </c>
      <c r="E9" s="95">
        <v>2233113</v>
      </c>
      <c r="F9" s="94">
        <v>8943.6175650000005</v>
      </c>
      <c r="G9" s="93">
        <v>5.7326785999999998E-2</v>
      </c>
    </row>
    <row r="10" spans="1:7" ht="12.75" x14ac:dyDescent="0.2">
      <c r="A10" s="92">
        <v>4</v>
      </c>
      <c r="B10" s="91" t="s">
        <v>398</v>
      </c>
      <c r="C10" s="112" t="s">
        <v>399</v>
      </c>
      <c r="D10" s="109" t="s">
        <v>16</v>
      </c>
      <c r="E10" s="95">
        <v>880817</v>
      </c>
      <c r="F10" s="94">
        <v>6846.1501324999999</v>
      </c>
      <c r="G10" s="93">
        <v>4.3882443E-2</v>
      </c>
    </row>
    <row r="11" spans="1:7" ht="25.5" x14ac:dyDescent="0.2">
      <c r="A11" s="92">
        <v>5</v>
      </c>
      <c r="B11" s="91" t="s">
        <v>402</v>
      </c>
      <c r="C11" s="112" t="s">
        <v>403</v>
      </c>
      <c r="D11" s="109" t="s">
        <v>44</v>
      </c>
      <c r="E11" s="95">
        <v>1900166</v>
      </c>
      <c r="F11" s="94">
        <v>5648.2434350000003</v>
      </c>
      <c r="G11" s="93">
        <v>3.6204102000000002E-2</v>
      </c>
    </row>
    <row r="12" spans="1:7" ht="12.75" x14ac:dyDescent="0.2">
      <c r="A12" s="92">
        <v>6</v>
      </c>
      <c r="B12" s="91" t="s">
        <v>336</v>
      </c>
      <c r="C12" s="112" t="s">
        <v>337</v>
      </c>
      <c r="D12" s="109" t="s">
        <v>256</v>
      </c>
      <c r="E12" s="95">
        <v>242980</v>
      </c>
      <c r="F12" s="94">
        <v>4737.5025500000002</v>
      </c>
      <c r="G12" s="93">
        <v>3.0366437E-2</v>
      </c>
    </row>
    <row r="13" spans="1:7" ht="25.5" x14ac:dyDescent="0.2">
      <c r="A13" s="92">
        <v>7</v>
      </c>
      <c r="B13" s="91" t="s">
        <v>31</v>
      </c>
      <c r="C13" s="112" t="s">
        <v>32</v>
      </c>
      <c r="D13" s="109" t="s">
        <v>33</v>
      </c>
      <c r="E13" s="95">
        <v>327504</v>
      </c>
      <c r="F13" s="94">
        <v>4464.6982799999996</v>
      </c>
      <c r="G13" s="93">
        <v>2.8617816000000001E-2</v>
      </c>
    </row>
    <row r="14" spans="1:7" ht="25.5" x14ac:dyDescent="0.2">
      <c r="A14" s="92">
        <v>8</v>
      </c>
      <c r="B14" s="91" t="s">
        <v>447</v>
      </c>
      <c r="C14" s="112" t="s">
        <v>448</v>
      </c>
      <c r="D14" s="109" t="s">
        <v>174</v>
      </c>
      <c r="E14" s="95">
        <v>209234</v>
      </c>
      <c r="F14" s="94">
        <v>4118.2482049999999</v>
      </c>
      <c r="G14" s="93">
        <v>2.6397140999999999E-2</v>
      </c>
    </row>
    <row r="15" spans="1:7" ht="12.75" x14ac:dyDescent="0.2">
      <c r="A15" s="92">
        <v>9</v>
      </c>
      <c r="B15" s="91" t="s">
        <v>503</v>
      </c>
      <c r="C15" s="112" t="s">
        <v>504</v>
      </c>
      <c r="D15" s="109" t="s">
        <v>16</v>
      </c>
      <c r="E15" s="95">
        <v>282783</v>
      </c>
      <c r="F15" s="94">
        <v>3773.7391349999998</v>
      </c>
      <c r="G15" s="93">
        <v>2.4188906999999999E-2</v>
      </c>
    </row>
    <row r="16" spans="1:7" ht="12.75" x14ac:dyDescent="0.2">
      <c r="A16" s="92">
        <v>10</v>
      </c>
      <c r="B16" s="91" t="s">
        <v>365</v>
      </c>
      <c r="C16" s="112" t="s">
        <v>366</v>
      </c>
      <c r="D16" s="109" t="s">
        <v>164</v>
      </c>
      <c r="E16" s="95">
        <v>215264</v>
      </c>
      <c r="F16" s="94">
        <v>3396.1124960000002</v>
      </c>
      <c r="G16" s="93">
        <v>2.1768396999999998E-2</v>
      </c>
    </row>
    <row r="17" spans="1:7" ht="25.5" x14ac:dyDescent="0.2">
      <c r="A17" s="92">
        <v>11</v>
      </c>
      <c r="B17" s="91" t="s">
        <v>357</v>
      </c>
      <c r="C17" s="112" t="s">
        <v>358</v>
      </c>
      <c r="D17" s="109" t="s">
        <v>44</v>
      </c>
      <c r="E17" s="95">
        <v>386647</v>
      </c>
      <c r="F17" s="94">
        <v>3350.8762255000001</v>
      </c>
      <c r="G17" s="93">
        <v>2.1478441000000001E-2</v>
      </c>
    </row>
    <row r="18" spans="1:7" ht="25.5" x14ac:dyDescent="0.2">
      <c r="A18" s="92">
        <v>12</v>
      </c>
      <c r="B18" s="91" t="s">
        <v>301</v>
      </c>
      <c r="C18" s="112" t="s">
        <v>302</v>
      </c>
      <c r="D18" s="109" t="s">
        <v>300</v>
      </c>
      <c r="E18" s="95">
        <v>1475721</v>
      </c>
      <c r="F18" s="94">
        <v>3251.7512234999999</v>
      </c>
      <c r="G18" s="93">
        <v>2.0843070000000002E-2</v>
      </c>
    </row>
    <row r="19" spans="1:7" ht="12.75" x14ac:dyDescent="0.2">
      <c r="A19" s="92">
        <v>13</v>
      </c>
      <c r="B19" s="91" t="s">
        <v>404</v>
      </c>
      <c r="C19" s="112" t="s">
        <v>405</v>
      </c>
      <c r="D19" s="109" t="s">
        <v>211</v>
      </c>
      <c r="E19" s="95">
        <v>398016</v>
      </c>
      <c r="F19" s="94">
        <v>3088.2061440000002</v>
      </c>
      <c r="G19" s="93">
        <v>1.9794778999999998E-2</v>
      </c>
    </row>
    <row r="20" spans="1:7" ht="12.75" x14ac:dyDescent="0.2">
      <c r="A20" s="92">
        <v>14</v>
      </c>
      <c r="B20" s="91" t="s">
        <v>330</v>
      </c>
      <c r="C20" s="112" t="s">
        <v>331</v>
      </c>
      <c r="D20" s="109" t="s">
        <v>182</v>
      </c>
      <c r="E20" s="95">
        <v>1371759</v>
      </c>
      <c r="F20" s="94">
        <v>3000.0369329999999</v>
      </c>
      <c r="G20" s="93">
        <v>1.9229632E-2</v>
      </c>
    </row>
    <row r="21" spans="1:7" ht="25.5" x14ac:dyDescent="0.2">
      <c r="A21" s="92">
        <v>15</v>
      </c>
      <c r="B21" s="91" t="s">
        <v>418</v>
      </c>
      <c r="C21" s="112" t="s">
        <v>419</v>
      </c>
      <c r="D21" s="109" t="s">
        <v>174</v>
      </c>
      <c r="E21" s="95">
        <v>496568</v>
      </c>
      <c r="F21" s="94">
        <v>2896.9777119999999</v>
      </c>
      <c r="G21" s="93">
        <v>1.8569043E-2</v>
      </c>
    </row>
    <row r="22" spans="1:7" ht="12.75" x14ac:dyDescent="0.2">
      <c r="A22" s="92">
        <v>16</v>
      </c>
      <c r="B22" s="91" t="s">
        <v>56</v>
      </c>
      <c r="C22" s="112" t="s">
        <v>57</v>
      </c>
      <c r="D22" s="109" t="s">
        <v>16</v>
      </c>
      <c r="E22" s="95">
        <v>842397</v>
      </c>
      <c r="F22" s="94">
        <v>2701.9883774999998</v>
      </c>
      <c r="G22" s="93">
        <v>1.7319200999999999E-2</v>
      </c>
    </row>
    <row r="23" spans="1:7" ht="25.5" x14ac:dyDescent="0.2">
      <c r="A23" s="92">
        <v>17</v>
      </c>
      <c r="B23" s="91" t="s">
        <v>441</v>
      </c>
      <c r="C23" s="112" t="s">
        <v>442</v>
      </c>
      <c r="D23" s="109" t="s">
        <v>63</v>
      </c>
      <c r="E23" s="95">
        <v>403405</v>
      </c>
      <c r="F23" s="94">
        <v>2539.2327725</v>
      </c>
      <c r="G23" s="93">
        <v>1.6275970000000001E-2</v>
      </c>
    </row>
    <row r="24" spans="1:7" ht="25.5" x14ac:dyDescent="0.2">
      <c r="A24" s="92">
        <v>18</v>
      </c>
      <c r="B24" s="91" t="s">
        <v>416</v>
      </c>
      <c r="C24" s="112" t="s">
        <v>417</v>
      </c>
      <c r="D24" s="109" t="s">
        <v>174</v>
      </c>
      <c r="E24" s="95">
        <v>235230</v>
      </c>
      <c r="F24" s="94">
        <v>2430.63159</v>
      </c>
      <c r="G24" s="93">
        <v>1.5579859E-2</v>
      </c>
    </row>
    <row r="25" spans="1:7" ht="12.75" x14ac:dyDescent="0.2">
      <c r="A25" s="92">
        <v>19</v>
      </c>
      <c r="B25" s="91" t="s">
        <v>315</v>
      </c>
      <c r="C25" s="112" t="s">
        <v>316</v>
      </c>
      <c r="D25" s="109" t="s">
        <v>317</v>
      </c>
      <c r="E25" s="95">
        <v>305669</v>
      </c>
      <c r="F25" s="94">
        <v>2282.5832574999999</v>
      </c>
      <c r="G25" s="93">
        <v>1.4630898999999999E-2</v>
      </c>
    </row>
    <row r="26" spans="1:7" ht="12.75" x14ac:dyDescent="0.2">
      <c r="A26" s="92">
        <v>20</v>
      </c>
      <c r="B26" s="91" t="s">
        <v>505</v>
      </c>
      <c r="C26" s="112" t="s">
        <v>506</v>
      </c>
      <c r="D26" s="109" t="s">
        <v>28</v>
      </c>
      <c r="E26" s="95">
        <v>1435489</v>
      </c>
      <c r="F26" s="94">
        <v>1933.603683</v>
      </c>
      <c r="G26" s="93">
        <v>1.239401E-2</v>
      </c>
    </row>
    <row r="27" spans="1:7" ht="25.5" x14ac:dyDescent="0.2">
      <c r="A27" s="92">
        <v>21</v>
      </c>
      <c r="B27" s="91" t="s">
        <v>414</v>
      </c>
      <c r="C27" s="112" t="s">
        <v>415</v>
      </c>
      <c r="D27" s="109" t="s">
        <v>63</v>
      </c>
      <c r="E27" s="95">
        <v>810391</v>
      </c>
      <c r="F27" s="94">
        <v>1841.2083520000001</v>
      </c>
      <c r="G27" s="93">
        <v>1.1801773999999999E-2</v>
      </c>
    </row>
    <row r="28" spans="1:7" ht="51" x14ac:dyDescent="0.2">
      <c r="A28" s="92">
        <v>22</v>
      </c>
      <c r="B28" s="91" t="s">
        <v>324</v>
      </c>
      <c r="C28" s="112" t="s">
        <v>325</v>
      </c>
      <c r="D28" s="109" t="s">
        <v>244</v>
      </c>
      <c r="E28" s="95">
        <v>821513</v>
      </c>
      <c r="F28" s="94">
        <v>1691.9060234999999</v>
      </c>
      <c r="G28" s="93">
        <v>1.0844777E-2</v>
      </c>
    </row>
    <row r="29" spans="1:7" ht="12.75" x14ac:dyDescent="0.2">
      <c r="A29" s="92">
        <v>23</v>
      </c>
      <c r="B29" s="91" t="s">
        <v>209</v>
      </c>
      <c r="C29" s="112" t="s">
        <v>210</v>
      </c>
      <c r="D29" s="109" t="s">
        <v>211</v>
      </c>
      <c r="E29" s="95">
        <v>259282</v>
      </c>
      <c r="F29" s="94">
        <v>1683.9069489999999</v>
      </c>
      <c r="G29" s="93">
        <v>1.0793504000000001E-2</v>
      </c>
    </row>
    <row r="30" spans="1:7" ht="12.75" x14ac:dyDescent="0.2">
      <c r="A30" s="92">
        <v>24</v>
      </c>
      <c r="B30" s="91" t="s">
        <v>298</v>
      </c>
      <c r="C30" s="112" t="s">
        <v>299</v>
      </c>
      <c r="D30" s="109" t="s">
        <v>300</v>
      </c>
      <c r="E30" s="95">
        <v>454625</v>
      </c>
      <c r="F30" s="94">
        <v>1645.287875</v>
      </c>
      <c r="G30" s="93">
        <v>1.0545964E-2</v>
      </c>
    </row>
    <row r="31" spans="1:7" ht="25.5" x14ac:dyDescent="0.2">
      <c r="A31" s="92">
        <v>25</v>
      </c>
      <c r="B31" s="91" t="s">
        <v>509</v>
      </c>
      <c r="C31" s="112" t="s">
        <v>510</v>
      </c>
      <c r="D31" s="109" t="s">
        <v>63</v>
      </c>
      <c r="E31" s="95">
        <v>142377</v>
      </c>
      <c r="F31" s="94">
        <v>1625.7317745</v>
      </c>
      <c r="G31" s="93">
        <v>1.0420613E-2</v>
      </c>
    </row>
    <row r="32" spans="1:7" ht="25.5" x14ac:dyDescent="0.2">
      <c r="A32" s="92">
        <v>26</v>
      </c>
      <c r="B32" s="91" t="s">
        <v>340</v>
      </c>
      <c r="C32" s="112" t="s">
        <v>341</v>
      </c>
      <c r="D32" s="109" t="s">
        <v>44</v>
      </c>
      <c r="E32" s="95">
        <v>14024</v>
      </c>
      <c r="F32" s="94">
        <v>1519.2970519999999</v>
      </c>
      <c r="G32" s="93">
        <v>9.7383880000000006E-3</v>
      </c>
    </row>
    <row r="33" spans="1:7" ht="25.5" x14ac:dyDescent="0.2">
      <c r="A33" s="92">
        <v>27</v>
      </c>
      <c r="B33" s="91" t="s">
        <v>422</v>
      </c>
      <c r="C33" s="112" t="s">
        <v>423</v>
      </c>
      <c r="D33" s="109" t="s">
        <v>44</v>
      </c>
      <c r="E33" s="95">
        <v>268869</v>
      </c>
      <c r="F33" s="94">
        <v>1489.2653909999999</v>
      </c>
      <c r="G33" s="93">
        <v>9.5458910000000008E-3</v>
      </c>
    </row>
    <row r="34" spans="1:7" ht="12.75" x14ac:dyDescent="0.2">
      <c r="A34" s="92">
        <v>28</v>
      </c>
      <c r="B34" s="91" t="s">
        <v>307</v>
      </c>
      <c r="C34" s="112" t="s">
        <v>308</v>
      </c>
      <c r="D34" s="109" t="s">
        <v>16</v>
      </c>
      <c r="E34" s="95">
        <v>217470</v>
      </c>
      <c r="F34" s="94">
        <v>1479.557145</v>
      </c>
      <c r="G34" s="93">
        <v>9.4836629999999998E-3</v>
      </c>
    </row>
    <row r="35" spans="1:7" ht="25.5" x14ac:dyDescent="0.2">
      <c r="A35" s="92">
        <v>29</v>
      </c>
      <c r="B35" s="91" t="s">
        <v>311</v>
      </c>
      <c r="C35" s="112" t="s">
        <v>312</v>
      </c>
      <c r="D35" s="109" t="s">
        <v>22</v>
      </c>
      <c r="E35" s="95">
        <v>162677</v>
      </c>
      <c r="F35" s="94">
        <v>1213.57042</v>
      </c>
      <c r="G35" s="93">
        <v>7.7787419999999999E-3</v>
      </c>
    </row>
    <row r="36" spans="1:7" ht="12.75" x14ac:dyDescent="0.2">
      <c r="A36" s="92">
        <v>30</v>
      </c>
      <c r="B36" s="91" t="s">
        <v>445</v>
      </c>
      <c r="C36" s="112" t="s">
        <v>446</v>
      </c>
      <c r="D36" s="109" t="s">
        <v>13</v>
      </c>
      <c r="E36" s="95">
        <v>27793</v>
      </c>
      <c r="F36" s="94">
        <v>1111.2614155000001</v>
      </c>
      <c r="G36" s="93">
        <v>7.122962E-3</v>
      </c>
    </row>
    <row r="37" spans="1:7" ht="25.5" x14ac:dyDescent="0.2">
      <c r="A37" s="92">
        <v>31</v>
      </c>
      <c r="B37" s="91" t="s">
        <v>410</v>
      </c>
      <c r="C37" s="112" t="s">
        <v>411</v>
      </c>
      <c r="D37" s="109" t="s">
        <v>44</v>
      </c>
      <c r="E37" s="95">
        <v>70800</v>
      </c>
      <c r="F37" s="94">
        <v>1056.8316</v>
      </c>
      <c r="G37" s="93">
        <v>6.7740780000000002E-3</v>
      </c>
    </row>
    <row r="38" spans="1:7" ht="25.5" x14ac:dyDescent="0.2">
      <c r="A38" s="92">
        <v>32</v>
      </c>
      <c r="B38" s="91" t="s">
        <v>511</v>
      </c>
      <c r="C38" s="112" t="s">
        <v>512</v>
      </c>
      <c r="D38" s="109" t="s">
        <v>513</v>
      </c>
      <c r="E38" s="95">
        <v>312046</v>
      </c>
      <c r="F38" s="94">
        <v>1039.4252260000001</v>
      </c>
      <c r="G38" s="93">
        <v>6.6625060000000003E-3</v>
      </c>
    </row>
    <row r="39" spans="1:7" ht="12.75" x14ac:dyDescent="0.2">
      <c r="A39" s="92">
        <v>33</v>
      </c>
      <c r="B39" s="91" t="s">
        <v>436</v>
      </c>
      <c r="C39" s="112" t="s">
        <v>437</v>
      </c>
      <c r="D39" s="109" t="s">
        <v>174</v>
      </c>
      <c r="E39" s="95">
        <v>91353</v>
      </c>
      <c r="F39" s="94">
        <v>1032.4716060000001</v>
      </c>
      <c r="G39" s="93">
        <v>6.6179350000000001E-3</v>
      </c>
    </row>
    <row r="40" spans="1:7" ht="51" x14ac:dyDescent="0.2">
      <c r="A40" s="92">
        <v>34</v>
      </c>
      <c r="B40" s="91" t="s">
        <v>485</v>
      </c>
      <c r="C40" s="112" t="s">
        <v>486</v>
      </c>
      <c r="D40" s="109" t="s">
        <v>244</v>
      </c>
      <c r="E40" s="95">
        <v>1175066</v>
      </c>
      <c r="F40" s="94">
        <v>947.69072900000003</v>
      </c>
      <c r="G40" s="93">
        <v>6.0745069999999998E-3</v>
      </c>
    </row>
    <row r="41" spans="1:7" ht="12.75" x14ac:dyDescent="0.2">
      <c r="A41" s="92">
        <v>35</v>
      </c>
      <c r="B41" s="91" t="s">
        <v>514</v>
      </c>
      <c r="C41" s="112" t="s">
        <v>515</v>
      </c>
      <c r="D41" s="109" t="s">
        <v>230</v>
      </c>
      <c r="E41" s="95">
        <v>14029</v>
      </c>
      <c r="F41" s="94">
        <v>936.09203950000006</v>
      </c>
      <c r="G41" s="93">
        <v>6.0001610000000004E-3</v>
      </c>
    </row>
    <row r="42" spans="1:7" ht="12.75" x14ac:dyDescent="0.2">
      <c r="A42" s="92">
        <v>36</v>
      </c>
      <c r="B42" s="91" t="s">
        <v>698</v>
      </c>
      <c r="C42" s="112" t="s">
        <v>699</v>
      </c>
      <c r="D42" s="109" t="s">
        <v>300</v>
      </c>
      <c r="E42" s="95">
        <v>58972</v>
      </c>
      <c r="F42" s="94">
        <v>867.53709200000003</v>
      </c>
      <c r="G42" s="93">
        <v>5.560738E-3</v>
      </c>
    </row>
    <row r="43" spans="1:7" ht="25.5" x14ac:dyDescent="0.2">
      <c r="A43" s="92">
        <v>37</v>
      </c>
      <c r="B43" s="91" t="s">
        <v>303</v>
      </c>
      <c r="C43" s="112" t="s">
        <v>304</v>
      </c>
      <c r="D43" s="109" t="s">
        <v>22</v>
      </c>
      <c r="E43" s="95">
        <v>13262</v>
      </c>
      <c r="F43" s="94">
        <v>729.92058699999995</v>
      </c>
      <c r="G43" s="93">
        <v>4.678644E-3</v>
      </c>
    </row>
    <row r="44" spans="1:7" ht="25.5" x14ac:dyDescent="0.2">
      <c r="A44" s="92">
        <v>38</v>
      </c>
      <c r="B44" s="91" t="s">
        <v>377</v>
      </c>
      <c r="C44" s="112" t="s">
        <v>378</v>
      </c>
      <c r="D44" s="109" t="s">
        <v>70</v>
      </c>
      <c r="E44" s="95">
        <v>64800</v>
      </c>
      <c r="F44" s="94">
        <v>549.82799999999997</v>
      </c>
      <c r="G44" s="93">
        <v>3.5242870000000001E-3</v>
      </c>
    </row>
    <row r="45" spans="1:7" ht="12.75" x14ac:dyDescent="0.2">
      <c r="A45" s="92">
        <v>39</v>
      </c>
      <c r="B45" s="91" t="s">
        <v>408</v>
      </c>
      <c r="C45" s="112" t="s">
        <v>409</v>
      </c>
      <c r="D45" s="109" t="s">
        <v>230</v>
      </c>
      <c r="E45" s="95">
        <v>20145</v>
      </c>
      <c r="F45" s="94">
        <v>514.33206749999999</v>
      </c>
      <c r="G45" s="93">
        <v>3.2967650000000001E-3</v>
      </c>
    </row>
    <row r="46" spans="1:7" ht="25.5" x14ac:dyDescent="0.2">
      <c r="A46" s="92">
        <v>40</v>
      </c>
      <c r="B46" s="91" t="s">
        <v>203</v>
      </c>
      <c r="C46" s="112" t="s">
        <v>204</v>
      </c>
      <c r="D46" s="109" t="s">
        <v>177</v>
      </c>
      <c r="E46" s="95">
        <v>143079</v>
      </c>
      <c r="F46" s="94">
        <v>471.30222600000002</v>
      </c>
      <c r="G46" s="93">
        <v>3.0209519999999999E-3</v>
      </c>
    </row>
    <row r="47" spans="1:7" ht="25.5" x14ac:dyDescent="0.2">
      <c r="A47" s="92">
        <v>41</v>
      </c>
      <c r="B47" s="91" t="s">
        <v>338</v>
      </c>
      <c r="C47" s="112" t="s">
        <v>339</v>
      </c>
      <c r="D47" s="109" t="s">
        <v>63</v>
      </c>
      <c r="E47" s="95">
        <v>30145</v>
      </c>
      <c r="F47" s="94">
        <v>456.72689500000001</v>
      </c>
      <c r="G47" s="93">
        <v>2.9275270000000001E-3</v>
      </c>
    </row>
    <row r="48" spans="1:7" ht="12.75" x14ac:dyDescent="0.2">
      <c r="A48" s="92">
        <v>42</v>
      </c>
      <c r="B48" s="91" t="s">
        <v>101</v>
      </c>
      <c r="C48" s="112" t="s">
        <v>102</v>
      </c>
      <c r="D48" s="109" t="s">
        <v>103</v>
      </c>
      <c r="E48" s="95">
        <v>106606</v>
      </c>
      <c r="F48" s="94">
        <v>370.61575900000003</v>
      </c>
      <c r="G48" s="93">
        <v>2.3755719999999998E-3</v>
      </c>
    </row>
    <row r="49" spans="1:7" ht="12.75" x14ac:dyDescent="0.2">
      <c r="A49" s="110"/>
      <c r="B49" s="109"/>
      <c r="C49" s="101" t="s">
        <v>108</v>
      </c>
      <c r="D49" s="89"/>
      <c r="E49" s="88"/>
      <c r="F49" s="87">
        <v>117036.26226450001</v>
      </c>
      <c r="G49" s="86">
        <v>0.75017885499999981</v>
      </c>
    </row>
    <row r="50" spans="1:7" ht="12.75" x14ac:dyDescent="0.2">
      <c r="A50" s="92"/>
      <c r="B50" s="91"/>
      <c r="C50" s="106"/>
      <c r="D50" s="111"/>
      <c r="E50" s="95"/>
      <c r="F50" s="94"/>
      <c r="G50" s="93"/>
    </row>
    <row r="51" spans="1:7" ht="12.75" x14ac:dyDescent="0.2">
      <c r="A51" s="110"/>
      <c r="B51" s="109"/>
      <c r="C51" s="101" t="s">
        <v>109</v>
      </c>
      <c r="D51" s="105"/>
      <c r="E51" s="104"/>
      <c r="F51" s="103"/>
      <c r="G51" s="102"/>
    </row>
    <row r="52" spans="1:7" ht="12.75" x14ac:dyDescent="0.2">
      <c r="A52" s="110"/>
      <c r="B52" s="109"/>
      <c r="C52" s="101" t="s">
        <v>108</v>
      </c>
      <c r="D52" s="89"/>
      <c r="E52" s="88"/>
      <c r="F52" s="87">
        <v>0</v>
      </c>
      <c r="G52" s="86">
        <v>0</v>
      </c>
    </row>
    <row r="53" spans="1:7" ht="12.75" x14ac:dyDescent="0.2">
      <c r="A53" s="92"/>
      <c r="B53" s="91"/>
      <c r="C53" s="106"/>
      <c r="D53" s="111"/>
      <c r="E53" s="95"/>
      <c r="F53" s="94"/>
      <c r="G53" s="93"/>
    </row>
    <row r="54" spans="1:7" ht="12.75" x14ac:dyDescent="0.2">
      <c r="A54" s="130"/>
      <c r="B54" s="129"/>
      <c r="C54" s="101" t="s">
        <v>110</v>
      </c>
      <c r="D54" s="105"/>
      <c r="E54" s="104"/>
      <c r="F54" s="103"/>
      <c r="G54" s="102"/>
    </row>
    <row r="55" spans="1:7" ht="12.75" x14ac:dyDescent="0.2">
      <c r="A55" s="124"/>
      <c r="B55" s="123"/>
      <c r="C55" s="101" t="s">
        <v>108</v>
      </c>
      <c r="D55" s="128"/>
      <c r="E55" s="127"/>
      <c r="F55" s="126">
        <v>0</v>
      </c>
      <c r="G55" s="125">
        <v>0</v>
      </c>
    </row>
    <row r="56" spans="1:7" ht="12.75" x14ac:dyDescent="0.2">
      <c r="A56" s="124"/>
      <c r="B56" s="123"/>
      <c r="C56" s="106"/>
      <c r="D56" s="122"/>
      <c r="E56" s="121"/>
      <c r="F56" s="120"/>
      <c r="G56" s="119"/>
    </row>
    <row r="57" spans="1:7" ht="12.75" x14ac:dyDescent="0.2">
      <c r="A57" s="110"/>
      <c r="B57" s="109"/>
      <c r="C57" s="101" t="s">
        <v>112</v>
      </c>
      <c r="D57" s="105"/>
      <c r="E57" s="104"/>
      <c r="F57" s="103"/>
      <c r="G57" s="102"/>
    </row>
    <row r="58" spans="1:7" ht="12.75" x14ac:dyDescent="0.2">
      <c r="A58" s="110"/>
      <c r="B58" s="109"/>
      <c r="C58" s="101" t="s">
        <v>108</v>
      </c>
      <c r="D58" s="89"/>
      <c r="E58" s="88"/>
      <c r="F58" s="87">
        <v>0</v>
      </c>
      <c r="G58" s="86">
        <v>0</v>
      </c>
    </row>
    <row r="59" spans="1:7" ht="12.75" x14ac:dyDescent="0.2">
      <c r="A59" s="110"/>
      <c r="B59" s="109"/>
      <c r="C59" s="106"/>
      <c r="D59" s="107"/>
      <c r="E59" s="95"/>
      <c r="F59" s="94"/>
      <c r="G59" s="93"/>
    </row>
    <row r="60" spans="1:7" ht="12.75" x14ac:dyDescent="0.2">
      <c r="A60" s="110"/>
      <c r="B60" s="109"/>
      <c r="C60" s="101" t="s">
        <v>113</v>
      </c>
      <c r="D60" s="105"/>
      <c r="E60" s="104"/>
      <c r="F60" s="103"/>
      <c r="G60" s="102"/>
    </row>
    <row r="61" spans="1:7" ht="12.75" x14ac:dyDescent="0.2">
      <c r="A61" s="110"/>
      <c r="B61" s="109"/>
      <c r="C61" s="101" t="s">
        <v>108</v>
      </c>
      <c r="D61" s="89"/>
      <c r="E61" s="88"/>
      <c r="F61" s="87">
        <v>0</v>
      </c>
      <c r="G61" s="86">
        <v>0</v>
      </c>
    </row>
    <row r="62" spans="1:7" ht="12.75" x14ac:dyDescent="0.2">
      <c r="A62" s="110"/>
      <c r="B62" s="109"/>
      <c r="C62" s="106"/>
      <c r="D62" s="107"/>
      <c r="E62" s="95"/>
      <c r="F62" s="94"/>
      <c r="G62" s="93"/>
    </row>
    <row r="63" spans="1:7" ht="12.75" x14ac:dyDescent="0.2">
      <c r="A63" s="110"/>
      <c r="B63" s="109"/>
      <c r="C63" s="101" t="s">
        <v>820</v>
      </c>
      <c r="D63" s="105"/>
      <c r="E63" s="104"/>
      <c r="F63" s="103"/>
      <c r="G63" s="102"/>
    </row>
    <row r="64" spans="1:7" ht="12.75" x14ac:dyDescent="0.2">
      <c r="A64" s="110"/>
      <c r="B64" s="109"/>
      <c r="C64" s="101" t="s">
        <v>108</v>
      </c>
      <c r="D64" s="89"/>
      <c r="E64" s="88"/>
      <c r="F64" s="87">
        <v>0</v>
      </c>
      <c r="G64" s="86">
        <v>0</v>
      </c>
    </row>
    <row r="65" spans="1:7" ht="12.75" x14ac:dyDescent="0.2">
      <c r="A65" s="110"/>
      <c r="B65" s="109"/>
      <c r="C65" s="106"/>
      <c r="D65" s="107"/>
      <c r="E65" s="95"/>
      <c r="F65" s="94"/>
      <c r="G65" s="93"/>
    </row>
    <row r="66" spans="1:7" ht="25.5" x14ac:dyDescent="0.2">
      <c r="A66" s="92"/>
      <c r="B66" s="91"/>
      <c r="C66" s="113" t="s">
        <v>115</v>
      </c>
      <c r="D66" s="100"/>
      <c r="E66" s="88"/>
      <c r="F66" s="87">
        <v>117036.26226450001</v>
      </c>
      <c r="G66" s="86">
        <v>0.75017885499999981</v>
      </c>
    </row>
    <row r="67" spans="1:7" ht="12.75" x14ac:dyDescent="0.2">
      <c r="A67" s="110"/>
      <c r="B67" s="109"/>
      <c r="C67" s="112"/>
      <c r="D67" s="107"/>
      <c r="E67" s="95"/>
      <c r="F67" s="94"/>
      <c r="G67" s="93"/>
    </row>
    <row r="68" spans="1:7" ht="12.75" x14ac:dyDescent="0.2">
      <c r="A68" s="110"/>
      <c r="B68" s="109"/>
      <c r="C68" s="108" t="s">
        <v>116</v>
      </c>
      <c r="D68" s="107"/>
      <c r="E68" s="95"/>
      <c r="F68" s="94"/>
      <c r="G68" s="93"/>
    </row>
    <row r="69" spans="1:7" ht="25.5" x14ac:dyDescent="0.2">
      <c r="A69" s="110"/>
      <c r="B69" s="109"/>
      <c r="C69" s="101" t="s">
        <v>10</v>
      </c>
      <c r="D69" s="105"/>
      <c r="E69" s="104"/>
      <c r="F69" s="103"/>
      <c r="G69" s="102"/>
    </row>
    <row r="70" spans="1:7" ht="38.25" x14ac:dyDescent="0.2">
      <c r="A70" s="110">
        <v>1</v>
      </c>
      <c r="B70" s="109" t="s">
        <v>819</v>
      </c>
      <c r="C70" s="112" t="s">
        <v>818</v>
      </c>
      <c r="D70" s="107" t="s">
        <v>772</v>
      </c>
      <c r="E70" s="95">
        <v>250</v>
      </c>
      <c r="F70" s="94">
        <v>2492.6999999999998</v>
      </c>
      <c r="G70" s="93">
        <v>1.5977704999999998E-2</v>
      </c>
    </row>
    <row r="71" spans="1:7" ht="25.5" x14ac:dyDescent="0.2">
      <c r="A71" s="110">
        <v>2</v>
      </c>
      <c r="B71" s="109" t="s">
        <v>817</v>
      </c>
      <c r="C71" s="112" t="s">
        <v>816</v>
      </c>
      <c r="D71" s="107" t="s">
        <v>799</v>
      </c>
      <c r="E71" s="95">
        <v>250</v>
      </c>
      <c r="F71" s="94">
        <v>2421.98</v>
      </c>
      <c r="G71" s="93">
        <v>1.5524404E-2</v>
      </c>
    </row>
    <row r="72" spans="1:7" ht="25.5" x14ac:dyDescent="0.2">
      <c r="A72" s="110">
        <v>3</v>
      </c>
      <c r="B72" s="109" t="s">
        <v>815</v>
      </c>
      <c r="C72" s="112" t="s">
        <v>814</v>
      </c>
      <c r="D72" s="107" t="s">
        <v>799</v>
      </c>
      <c r="E72" s="95">
        <v>220</v>
      </c>
      <c r="F72" s="94">
        <v>2175.3863999999999</v>
      </c>
      <c r="G72" s="93">
        <v>1.3943788E-2</v>
      </c>
    </row>
    <row r="73" spans="1:7" ht="25.5" x14ac:dyDescent="0.2">
      <c r="A73" s="110">
        <v>4</v>
      </c>
      <c r="B73" s="109" t="s">
        <v>813</v>
      </c>
      <c r="C73" s="112" t="s">
        <v>812</v>
      </c>
      <c r="D73" s="107" t="s">
        <v>772</v>
      </c>
      <c r="E73" s="95">
        <v>200</v>
      </c>
      <c r="F73" s="94">
        <v>1999.7239999999999</v>
      </c>
      <c r="G73" s="93">
        <v>1.2817828E-2</v>
      </c>
    </row>
    <row r="74" spans="1:7" ht="25.5" x14ac:dyDescent="0.2">
      <c r="A74" s="110">
        <v>5</v>
      </c>
      <c r="B74" s="109" t="s">
        <v>811</v>
      </c>
      <c r="C74" s="112" t="s">
        <v>810</v>
      </c>
      <c r="D74" s="107" t="s">
        <v>719</v>
      </c>
      <c r="E74" s="95">
        <v>200</v>
      </c>
      <c r="F74" s="94">
        <v>1966.1479999999999</v>
      </c>
      <c r="G74" s="93">
        <v>1.2602611999999999E-2</v>
      </c>
    </row>
    <row r="75" spans="1:7" ht="25.5" x14ac:dyDescent="0.2">
      <c r="A75" s="110">
        <v>6</v>
      </c>
      <c r="B75" s="109" t="s">
        <v>809</v>
      </c>
      <c r="C75" s="112" t="s">
        <v>808</v>
      </c>
      <c r="D75" s="107" t="s">
        <v>799</v>
      </c>
      <c r="E75" s="95">
        <v>200</v>
      </c>
      <c r="F75" s="94">
        <v>1966.002</v>
      </c>
      <c r="G75" s="93">
        <v>1.2601677E-2</v>
      </c>
    </row>
    <row r="76" spans="1:7" ht="25.5" x14ac:dyDescent="0.2">
      <c r="A76" s="110">
        <v>7</v>
      </c>
      <c r="B76" s="109" t="s">
        <v>807</v>
      </c>
      <c r="C76" s="112" t="s">
        <v>806</v>
      </c>
      <c r="D76" s="107" t="s">
        <v>799</v>
      </c>
      <c r="E76" s="95">
        <v>200</v>
      </c>
      <c r="F76" s="94">
        <v>1962.5840000000001</v>
      </c>
      <c r="G76" s="93">
        <v>1.2579768E-2</v>
      </c>
    </row>
    <row r="77" spans="1:7" ht="25.5" x14ac:dyDescent="0.2">
      <c r="A77" s="110">
        <v>8</v>
      </c>
      <c r="B77" s="109" t="s">
        <v>805</v>
      </c>
      <c r="C77" s="112" t="s">
        <v>804</v>
      </c>
      <c r="D77" s="107" t="s">
        <v>799</v>
      </c>
      <c r="E77" s="95">
        <v>200</v>
      </c>
      <c r="F77" s="94">
        <v>1947.4880000000001</v>
      </c>
      <c r="G77" s="93">
        <v>1.2483006E-2</v>
      </c>
    </row>
    <row r="78" spans="1:7" ht="25.5" x14ac:dyDescent="0.2">
      <c r="A78" s="110">
        <v>9</v>
      </c>
      <c r="B78" s="109" t="s">
        <v>803</v>
      </c>
      <c r="C78" s="112" t="s">
        <v>802</v>
      </c>
      <c r="D78" s="107" t="s">
        <v>799</v>
      </c>
      <c r="E78" s="95">
        <v>150</v>
      </c>
      <c r="F78" s="94">
        <v>1514.5440000000001</v>
      </c>
      <c r="G78" s="93">
        <v>9.7079220000000008E-3</v>
      </c>
    </row>
    <row r="79" spans="1:7" ht="25.5" x14ac:dyDescent="0.2">
      <c r="A79" s="110">
        <v>10</v>
      </c>
      <c r="B79" s="109" t="s">
        <v>801</v>
      </c>
      <c r="C79" s="112" t="s">
        <v>800</v>
      </c>
      <c r="D79" s="107" t="s">
        <v>799</v>
      </c>
      <c r="E79" s="95">
        <v>120</v>
      </c>
      <c r="F79" s="94">
        <v>1157.3424</v>
      </c>
      <c r="G79" s="93">
        <v>7.4183319999999997E-3</v>
      </c>
    </row>
    <row r="80" spans="1:7" ht="25.5" x14ac:dyDescent="0.2">
      <c r="A80" s="110">
        <v>11</v>
      </c>
      <c r="B80" s="109" t="s">
        <v>798</v>
      </c>
      <c r="C80" s="112" t="s">
        <v>797</v>
      </c>
      <c r="D80" s="107" t="s">
        <v>730</v>
      </c>
      <c r="E80" s="95">
        <v>100</v>
      </c>
      <c r="F80" s="94">
        <v>1011.193</v>
      </c>
      <c r="G80" s="93">
        <v>6.4815430000000002E-3</v>
      </c>
    </row>
    <row r="81" spans="1:7" ht="38.25" x14ac:dyDescent="0.2">
      <c r="A81" s="110">
        <v>12</v>
      </c>
      <c r="B81" s="109" t="s">
        <v>796</v>
      </c>
      <c r="C81" s="112" t="s">
        <v>795</v>
      </c>
      <c r="D81" s="107" t="s">
        <v>794</v>
      </c>
      <c r="E81" s="95">
        <v>1000</v>
      </c>
      <c r="F81" s="94">
        <v>992.48599999999999</v>
      </c>
      <c r="G81" s="93">
        <v>6.361635E-3</v>
      </c>
    </row>
    <row r="82" spans="1:7" ht="25.5" x14ac:dyDescent="0.2">
      <c r="A82" s="110">
        <v>13</v>
      </c>
      <c r="B82" s="109" t="s">
        <v>793</v>
      </c>
      <c r="C82" s="112" t="s">
        <v>792</v>
      </c>
      <c r="D82" s="107" t="s">
        <v>772</v>
      </c>
      <c r="E82" s="95">
        <v>100</v>
      </c>
      <c r="F82" s="94">
        <v>990.43</v>
      </c>
      <c r="G82" s="93">
        <v>6.3484570000000001E-3</v>
      </c>
    </row>
    <row r="83" spans="1:7" ht="25.5" x14ac:dyDescent="0.2">
      <c r="A83" s="110">
        <v>14</v>
      </c>
      <c r="B83" s="109" t="s">
        <v>791</v>
      </c>
      <c r="C83" s="112" t="s">
        <v>790</v>
      </c>
      <c r="D83" s="107" t="s">
        <v>719</v>
      </c>
      <c r="E83" s="95">
        <v>99</v>
      </c>
      <c r="F83" s="94">
        <v>990.1099395</v>
      </c>
      <c r="G83" s="93">
        <v>6.3464050000000003E-3</v>
      </c>
    </row>
    <row r="84" spans="1:7" ht="25.5" x14ac:dyDescent="0.2">
      <c r="A84" s="110">
        <v>15</v>
      </c>
      <c r="B84" s="109" t="s">
        <v>789</v>
      </c>
      <c r="C84" s="112" t="s">
        <v>788</v>
      </c>
      <c r="D84" s="107" t="s">
        <v>787</v>
      </c>
      <c r="E84" s="95">
        <v>100</v>
      </c>
      <c r="F84" s="94">
        <v>919.89599999999996</v>
      </c>
      <c r="G84" s="93">
        <v>5.896348E-3</v>
      </c>
    </row>
    <row r="85" spans="1:7" ht="25.5" x14ac:dyDescent="0.2">
      <c r="A85" s="110">
        <v>16</v>
      </c>
      <c r="B85" s="109" t="s">
        <v>786</v>
      </c>
      <c r="C85" s="112" t="s">
        <v>785</v>
      </c>
      <c r="D85" s="107" t="s">
        <v>784</v>
      </c>
      <c r="E85" s="95">
        <v>91</v>
      </c>
      <c r="F85" s="94">
        <v>875.98329000000001</v>
      </c>
      <c r="G85" s="93">
        <v>5.6148760000000004E-3</v>
      </c>
    </row>
    <row r="86" spans="1:7" ht="38.25" x14ac:dyDescent="0.2">
      <c r="A86" s="110">
        <v>17</v>
      </c>
      <c r="B86" s="109" t="s">
        <v>783</v>
      </c>
      <c r="C86" s="112" t="s">
        <v>782</v>
      </c>
      <c r="D86" s="107" t="s">
        <v>719</v>
      </c>
      <c r="E86" s="95">
        <v>75</v>
      </c>
      <c r="F86" s="94">
        <v>750.76274999999998</v>
      </c>
      <c r="G86" s="93">
        <v>4.8122379999999999E-3</v>
      </c>
    </row>
    <row r="87" spans="1:7" ht="25.5" x14ac:dyDescent="0.2">
      <c r="A87" s="110">
        <v>18</v>
      </c>
      <c r="B87" s="109" t="s">
        <v>781</v>
      </c>
      <c r="C87" s="112" t="s">
        <v>780</v>
      </c>
      <c r="D87" s="107" t="s">
        <v>779</v>
      </c>
      <c r="E87" s="95">
        <v>28</v>
      </c>
      <c r="F87" s="94">
        <v>703.33619999999996</v>
      </c>
      <c r="G87" s="93">
        <v>4.5082430000000003E-3</v>
      </c>
    </row>
    <row r="88" spans="1:7" ht="25.5" x14ac:dyDescent="0.2">
      <c r="A88" s="110">
        <v>19</v>
      </c>
      <c r="B88" s="109" t="s">
        <v>778</v>
      </c>
      <c r="C88" s="112" t="s">
        <v>777</v>
      </c>
      <c r="D88" s="107" t="s">
        <v>719</v>
      </c>
      <c r="E88" s="95">
        <v>50</v>
      </c>
      <c r="F88" s="94">
        <v>519.83399999999995</v>
      </c>
      <c r="G88" s="93">
        <v>3.3320310000000001E-3</v>
      </c>
    </row>
    <row r="89" spans="1:7" ht="25.5" x14ac:dyDescent="0.2">
      <c r="A89" s="110">
        <v>20</v>
      </c>
      <c r="B89" s="109" t="s">
        <v>776</v>
      </c>
      <c r="C89" s="112" t="s">
        <v>775</v>
      </c>
      <c r="D89" s="107" t="s">
        <v>719</v>
      </c>
      <c r="E89" s="95">
        <v>50</v>
      </c>
      <c r="F89" s="94">
        <v>514.49099999999999</v>
      </c>
      <c r="G89" s="93">
        <v>3.2977839999999998E-3</v>
      </c>
    </row>
    <row r="90" spans="1:7" ht="38.25" x14ac:dyDescent="0.2">
      <c r="A90" s="110">
        <v>21</v>
      </c>
      <c r="B90" s="109" t="s">
        <v>774</v>
      </c>
      <c r="C90" s="112" t="s">
        <v>773</v>
      </c>
      <c r="D90" s="107" t="s">
        <v>772</v>
      </c>
      <c r="E90" s="95">
        <v>50</v>
      </c>
      <c r="F90" s="94">
        <v>502.28899999999999</v>
      </c>
      <c r="G90" s="93">
        <v>3.2195710000000001E-3</v>
      </c>
    </row>
    <row r="91" spans="1:7" ht="25.5" x14ac:dyDescent="0.2">
      <c r="A91" s="110">
        <v>22</v>
      </c>
      <c r="B91" s="109" t="s">
        <v>771</v>
      </c>
      <c r="C91" s="112" t="s">
        <v>770</v>
      </c>
      <c r="D91" s="107" t="s">
        <v>719</v>
      </c>
      <c r="E91" s="95">
        <v>50</v>
      </c>
      <c r="F91" s="94">
        <v>501.07650000000001</v>
      </c>
      <c r="G91" s="93">
        <v>3.211799E-3</v>
      </c>
    </row>
    <row r="92" spans="1:7" ht="38.25" x14ac:dyDescent="0.2">
      <c r="A92" s="110">
        <v>23</v>
      </c>
      <c r="B92" s="109" t="s">
        <v>769</v>
      </c>
      <c r="C92" s="112" t="s">
        <v>768</v>
      </c>
      <c r="D92" s="107" t="s">
        <v>719</v>
      </c>
      <c r="E92" s="95">
        <v>50</v>
      </c>
      <c r="F92" s="94">
        <v>500.44193335</v>
      </c>
      <c r="G92" s="93">
        <v>3.207732E-3</v>
      </c>
    </row>
    <row r="93" spans="1:7" ht="38.25" x14ac:dyDescent="0.2">
      <c r="A93" s="110">
        <v>24</v>
      </c>
      <c r="B93" s="109" t="s">
        <v>767</v>
      </c>
      <c r="C93" s="112" t="s">
        <v>766</v>
      </c>
      <c r="D93" s="107" t="s">
        <v>765</v>
      </c>
      <c r="E93" s="95">
        <v>50</v>
      </c>
      <c r="F93" s="94">
        <v>493.54500000000002</v>
      </c>
      <c r="G93" s="93">
        <v>3.163524E-3</v>
      </c>
    </row>
    <row r="94" spans="1:7" ht="25.5" x14ac:dyDescent="0.2">
      <c r="A94" s="110">
        <v>25</v>
      </c>
      <c r="B94" s="109" t="s">
        <v>764</v>
      </c>
      <c r="C94" s="112" t="s">
        <v>763</v>
      </c>
      <c r="D94" s="107" t="s">
        <v>719</v>
      </c>
      <c r="E94" s="95">
        <v>22</v>
      </c>
      <c r="F94" s="94">
        <v>220.21498399999999</v>
      </c>
      <c r="G94" s="93">
        <v>1.4115340000000001E-3</v>
      </c>
    </row>
    <row r="95" spans="1:7" ht="25.5" x14ac:dyDescent="0.2">
      <c r="A95" s="110">
        <v>26</v>
      </c>
      <c r="B95" s="109" t="s">
        <v>762</v>
      </c>
      <c r="C95" s="112" t="s">
        <v>761</v>
      </c>
      <c r="D95" s="107" t="s">
        <v>760</v>
      </c>
      <c r="E95" s="95">
        <v>20</v>
      </c>
      <c r="F95" s="94">
        <v>202.15639999999999</v>
      </c>
      <c r="G95" s="93">
        <v>1.2957820000000001E-3</v>
      </c>
    </row>
    <row r="96" spans="1:7" ht="25.5" x14ac:dyDescent="0.2">
      <c r="A96" s="110">
        <v>27</v>
      </c>
      <c r="B96" s="109" t="s">
        <v>759</v>
      </c>
      <c r="C96" s="112" t="s">
        <v>758</v>
      </c>
      <c r="D96" s="107" t="s">
        <v>719</v>
      </c>
      <c r="E96" s="95">
        <v>20</v>
      </c>
      <c r="F96" s="94">
        <v>201.5196</v>
      </c>
      <c r="G96" s="93">
        <v>1.2917E-3</v>
      </c>
    </row>
    <row r="97" spans="1:7" ht="12.75" x14ac:dyDescent="0.2">
      <c r="A97" s="92"/>
      <c r="B97" s="91"/>
      <c r="C97" s="101" t="s">
        <v>108</v>
      </c>
      <c r="D97" s="89"/>
      <c r="E97" s="88"/>
      <c r="F97" s="87">
        <v>30493.664396850003</v>
      </c>
      <c r="G97" s="86">
        <v>0.195458244</v>
      </c>
    </row>
    <row r="98" spans="1:7" ht="12.75" x14ac:dyDescent="0.2">
      <c r="A98" s="92"/>
      <c r="B98" s="91"/>
      <c r="C98" s="106"/>
      <c r="D98" s="107"/>
      <c r="E98" s="95"/>
      <c r="F98" s="94"/>
      <c r="G98" s="93"/>
    </row>
    <row r="99" spans="1:7" ht="12.75" x14ac:dyDescent="0.2">
      <c r="A99" s="110"/>
      <c r="B99" s="115"/>
      <c r="C99" s="101" t="s">
        <v>117</v>
      </c>
      <c r="D99" s="105"/>
      <c r="E99" s="104"/>
      <c r="F99" s="103"/>
      <c r="G99" s="102"/>
    </row>
    <row r="100" spans="1:7" ht="25.5" x14ac:dyDescent="0.2">
      <c r="A100" s="110">
        <v>1</v>
      </c>
      <c r="B100" s="115" t="s">
        <v>757</v>
      </c>
      <c r="C100" s="112" t="s">
        <v>756</v>
      </c>
      <c r="D100" s="115" t="s">
        <v>755</v>
      </c>
      <c r="E100" s="118">
        <v>250</v>
      </c>
      <c r="F100" s="117">
        <v>2977.8850000000002</v>
      </c>
      <c r="G100" s="116">
        <v>1.9087643000000001E-2</v>
      </c>
    </row>
    <row r="101" spans="1:7" ht="25.5" x14ac:dyDescent="0.2">
      <c r="A101" s="110">
        <v>2</v>
      </c>
      <c r="B101" s="115" t="s">
        <v>754</v>
      </c>
      <c r="C101" s="112" t="s">
        <v>753</v>
      </c>
      <c r="D101" s="115" t="s">
        <v>719</v>
      </c>
      <c r="E101" s="118">
        <v>77</v>
      </c>
      <c r="F101" s="117">
        <v>773.02378999999996</v>
      </c>
      <c r="G101" s="116">
        <v>4.9549269999999996E-3</v>
      </c>
    </row>
    <row r="102" spans="1:7" ht="12.75" x14ac:dyDescent="0.2">
      <c r="A102" s="92"/>
      <c r="B102" s="91"/>
      <c r="C102" s="101" t="s">
        <v>108</v>
      </c>
      <c r="D102" s="89"/>
      <c r="E102" s="88"/>
      <c r="F102" s="87">
        <v>3750.9087900000004</v>
      </c>
      <c r="G102" s="86">
        <v>2.4042569999999999E-2</v>
      </c>
    </row>
    <row r="103" spans="1:7" ht="12.75" x14ac:dyDescent="0.2">
      <c r="A103" s="92"/>
      <c r="B103" s="91"/>
      <c r="C103" s="106"/>
      <c r="D103" s="107"/>
      <c r="E103" s="95"/>
      <c r="F103" s="99"/>
      <c r="G103" s="98"/>
    </row>
    <row r="104" spans="1:7" ht="12.75" x14ac:dyDescent="0.2">
      <c r="A104" s="110"/>
      <c r="B104" s="109"/>
      <c r="C104" s="101" t="s">
        <v>118</v>
      </c>
      <c r="D104" s="105"/>
      <c r="E104" s="104"/>
      <c r="F104" s="103"/>
      <c r="G104" s="102"/>
    </row>
    <row r="105" spans="1:7" ht="25.5" x14ac:dyDescent="0.2">
      <c r="A105" s="110">
        <v>1</v>
      </c>
      <c r="B105" s="109" t="s">
        <v>752</v>
      </c>
      <c r="C105" s="112" t="s">
        <v>751</v>
      </c>
      <c r="D105" s="109" t="s">
        <v>750</v>
      </c>
      <c r="E105" s="95">
        <v>26100</v>
      </c>
      <c r="F105" s="99">
        <v>26.095771800000001</v>
      </c>
      <c r="G105" s="98">
        <v>1.67269E-4</v>
      </c>
    </row>
    <row r="106" spans="1:7" ht="12.75" x14ac:dyDescent="0.2">
      <c r="A106" s="92"/>
      <c r="B106" s="91"/>
      <c r="C106" s="101" t="s">
        <v>108</v>
      </c>
      <c r="D106" s="89"/>
      <c r="E106" s="88"/>
      <c r="F106" s="87">
        <v>26.095771800000001</v>
      </c>
      <c r="G106" s="86">
        <v>1.67269E-4</v>
      </c>
    </row>
    <row r="107" spans="1:7" ht="12.75" x14ac:dyDescent="0.2">
      <c r="A107" s="110"/>
      <c r="B107" s="109"/>
      <c r="C107" s="106"/>
      <c r="D107" s="107"/>
      <c r="E107" s="95"/>
      <c r="F107" s="94"/>
      <c r="G107" s="93"/>
    </row>
    <row r="108" spans="1:7" ht="25.5" x14ac:dyDescent="0.2">
      <c r="A108" s="110"/>
      <c r="B108" s="115"/>
      <c r="C108" s="101" t="s">
        <v>119</v>
      </c>
      <c r="D108" s="105"/>
      <c r="E108" s="104"/>
      <c r="F108" s="103"/>
      <c r="G108" s="102"/>
    </row>
    <row r="109" spans="1:7" ht="12.75" x14ac:dyDescent="0.2">
      <c r="A109" s="92"/>
      <c r="B109" s="91"/>
      <c r="C109" s="101" t="s">
        <v>108</v>
      </c>
      <c r="D109" s="89"/>
      <c r="E109" s="88"/>
      <c r="F109" s="87">
        <v>0</v>
      </c>
      <c r="G109" s="86">
        <v>0</v>
      </c>
    </row>
    <row r="110" spans="1:7" ht="12.75" x14ac:dyDescent="0.2">
      <c r="A110" s="92"/>
      <c r="B110" s="91"/>
      <c r="C110" s="106"/>
      <c r="D110" s="107"/>
      <c r="E110" s="95"/>
      <c r="F110" s="94"/>
      <c r="G110" s="93"/>
    </row>
    <row r="111" spans="1:7" ht="12.75" x14ac:dyDescent="0.2">
      <c r="A111" s="92"/>
      <c r="B111" s="91"/>
      <c r="C111" s="114" t="s">
        <v>120</v>
      </c>
      <c r="D111" s="100"/>
      <c r="E111" s="88"/>
      <c r="F111" s="87">
        <v>34270.66895865</v>
      </c>
      <c r="G111" s="86">
        <v>0.21966808299999999</v>
      </c>
    </row>
    <row r="112" spans="1:7" ht="12.75" x14ac:dyDescent="0.2">
      <c r="A112" s="92"/>
      <c r="B112" s="91"/>
      <c r="C112" s="112"/>
      <c r="D112" s="107"/>
      <c r="E112" s="95"/>
      <c r="F112" s="94"/>
      <c r="G112" s="93"/>
    </row>
    <row r="113" spans="1:7" ht="12.75" x14ac:dyDescent="0.2">
      <c r="A113" s="110"/>
      <c r="B113" s="109"/>
      <c r="C113" s="108" t="s">
        <v>121</v>
      </c>
      <c r="D113" s="107"/>
      <c r="E113" s="95"/>
      <c r="F113" s="94"/>
      <c r="G113" s="93"/>
    </row>
    <row r="114" spans="1:7" ht="12.75" x14ac:dyDescent="0.2">
      <c r="A114" s="92"/>
      <c r="B114" s="91"/>
      <c r="C114" s="101" t="s">
        <v>122</v>
      </c>
      <c r="D114" s="105"/>
      <c r="E114" s="104"/>
      <c r="F114" s="103"/>
      <c r="G114" s="102"/>
    </row>
    <row r="115" spans="1:7" ht="12.75" x14ac:dyDescent="0.2">
      <c r="A115" s="92"/>
      <c r="B115" s="91"/>
      <c r="C115" s="101" t="s">
        <v>108</v>
      </c>
      <c r="D115" s="100"/>
      <c r="E115" s="88"/>
      <c r="F115" s="87">
        <v>0</v>
      </c>
      <c r="G115" s="86">
        <v>0</v>
      </c>
    </row>
    <row r="116" spans="1:7" ht="12.75" x14ac:dyDescent="0.2">
      <c r="A116" s="92"/>
      <c r="B116" s="91"/>
      <c r="C116" s="106"/>
      <c r="D116" s="91"/>
      <c r="E116" s="95"/>
      <c r="F116" s="94"/>
      <c r="G116" s="93"/>
    </row>
    <row r="117" spans="1:7" ht="12.75" x14ac:dyDescent="0.2">
      <c r="A117" s="92"/>
      <c r="B117" s="91"/>
      <c r="C117" s="101" t="s">
        <v>123</v>
      </c>
      <c r="D117" s="105"/>
      <c r="E117" s="104"/>
      <c r="F117" s="103"/>
      <c r="G117" s="102"/>
    </row>
    <row r="118" spans="1:7" ht="12.75" x14ac:dyDescent="0.2">
      <c r="A118" s="92"/>
      <c r="B118" s="91"/>
      <c r="C118" s="101" t="s">
        <v>108</v>
      </c>
      <c r="D118" s="100"/>
      <c r="E118" s="88"/>
      <c r="F118" s="87">
        <v>0</v>
      </c>
      <c r="G118" s="86">
        <v>0</v>
      </c>
    </row>
    <row r="119" spans="1:7" ht="12.75" x14ac:dyDescent="0.2">
      <c r="A119" s="92"/>
      <c r="B119" s="91"/>
      <c r="C119" s="106"/>
      <c r="D119" s="91"/>
      <c r="E119" s="95"/>
      <c r="F119" s="94"/>
      <c r="G119" s="93"/>
    </row>
    <row r="120" spans="1:7" ht="12.75" x14ac:dyDescent="0.2">
      <c r="A120" s="92"/>
      <c r="B120" s="91"/>
      <c r="C120" s="101" t="s">
        <v>124</v>
      </c>
      <c r="D120" s="105"/>
      <c r="E120" s="104"/>
      <c r="F120" s="103"/>
      <c r="G120" s="102"/>
    </row>
    <row r="121" spans="1:7" ht="12.75" x14ac:dyDescent="0.2">
      <c r="A121" s="92"/>
      <c r="B121" s="91"/>
      <c r="C121" s="101" t="s">
        <v>108</v>
      </c>
      <c r="D121" s="100"/>
      <c r="E121" s="88"/>
      <c r="F121" s="87">
        <v>0</v>
      </c>
      <c r="G121" s="86">
        <v>0</v>
      </c>
    </row>
    <row r="122" spans="1:7" ht="12.75" x14ac:dyDescent="0.2">
      <c r="A122" s="92"/>
      <c r="B122" s="91"/>
      <c r="C122" s="106"/>
      <c r="D122" s="91"/>
      <c r="E122" s="95"/>
      <c r="F122" s="94"/>
      <c r="G122" s="93"/>
    </row>
    <row r="123" spans="1:7" ht="12.75" x14ac:dyDescent="0.2">
      <c r="A123" s="92"/>
      <c r="B123" s="91"/>
      <c r="C123" s="101" t="s">
        <v>125</v>
      </c>
      <c r="D123" s="105"/>
      <c r="E123" s="104"/>
      <c r="F123" s="103"/>
      <c r="G123" s="102"/>
    </row>
    <row r="124" spans="1:7" ht="12.75" x14ac:dyDescent="0.2">
      <c r="A124" s="92">
        <v>1</v>
      </c>
      <c r="B124" s="91"/>
      <c r="C124" s="112" t="s">
        <v>126</v>
      </c>
      <c r="D124" s="111"/>
      <c r="E124" s="95"/>
      <c r="F124" s="94">
        <v>921.35889480000003</v>
      </c>
      <c r="G124" s="93">
        <v>5.9057249999999997E-3</v>
      </c>
    </row>
    <row r="125" spans="1:7" ht="12.75" x14ac:dyDescent="0.2">
      <c r="A125" s="92"/>
      <c r="B125" s="91"/>
      <c r="C125" s="101" t="s">
        <v>108</v>
      </c>
      <c r="D125" s="100"/>
      <c r="E125" s="88"/>
      <c r="F125" s="87">
        <v>921.35889480000003</v>
      </c>
      <c r="G125" s="86">
        <v>5.9057249999999997E-3</v>
      </c>
    </row>
    <row r="126" spans="1:7" ht="12.75" x14ac:dyDescent="0.2">
      <c r="A126" s="92"/>
      <c r="B126" s="91"/>
      <c r="C126" s="106"/>
      <c r="D126" s="91"/>
      <c r="E126" s="95"/>
      <c r="F126" s="94"/>
      <c r="G126" s="93"/>
    </row>
    <row r="127" spans="1:7" ht="25.5" x14ac:dyDescent="0.2">
      <c r="A127" s="92"/>
      <c r="B127" s="91"/>
      <c r="C127" s="113" t="s">
        <v>127</v>
      </c>
      <c r="D127" s="100"/>
      <c r="E127" s="88"/>
      <c r="F127" s="87">
        <v>921.35889480000003</v>
      </c>
      <c r="G127" s="86">
        <v>5.9057249999999997E-3</v>
      </c>
    </row>
    <row r="128" spans="1:7" ht="12.75" x14ac:dyDescent="0.2">
      <c r="A128" s="92"/>
      <c r="B128" s="91"/>
      <c r="C128" s="97"/>
      <c r="D128" s="91"/>
      <c r="E128" s="95"/>
      <c r="F128" s="94"/>
      <c r="G128" s="93"/>
    </row>
    <row r="129" spans="1:7" ht="12.75" x14ac:dyDescent="0.2">
      <c r="A129" s="110"/>
      <c r="B129" s="109"/>
      <c r="C129" s="108" t="s">
        <v>128</v>
      </c>
      <c r="D129" s="107"/>
      <c r="E129" s="95"/>
      <c r="F129" s="94"/>
      <c r="G129" s="93"/>
    </row>
    <row r="130" spans="1:7" ht="25.5" x14ac:dyDescent="0.2">
      <c r="A130" s="92"/>
      <c r="B130" s="91"/>
      <c r="C130" s="101" t="s">
        <v>129</v>
      </c>
      <c r="D130" s="105"/>
      <c r="E130" s="104"/>
      <c r="F130" s="103"/>
      <c r="G130" s="102"/>
    </row>
    <row r="131" spans="1:7" ht="25.5" x14ac:dyDescent="0.2">
      <c r="A131" s="92">
        <v>1</v>
      </c>
      <c r="B131" s="91" t="s">
        <v>130</v>
      </c>
      <c r="C131" s="112" t="s">
        <v>131</v>
      </c>
      <c r="D131" s="111"/>
      <c r="E131" s="95">
        <v>4318611.9469999997</v>
      </c>
      <c r="F131" s="94">
        <v>1702.0297474920001</v>
      </c>
      <c r="G131" s="93">
        <v>1.0909668000000001E-2</v>
      </c>
    </row>
    <row r="132" spans="1:7" ht="12.75" x14ac:dyDescent="0.2">
      <c r="A132" s="92"/>
      <c r="B132" s="91"/>
      <c r="C132" s="101" t="s">
        <v>108</v>
      </c>
      <c r="D132" s="100"/>
      <c r="E132" s="88"/>
      <c r="F132" s="87">
        <v>1702.0297474920001</v>
      </c>
      <c r="G132" s="86">
        <v>1.0909668000000001E-2</v>
      </c>
    </row>
    <row r="133" spans="1:7" ht="12.75" x14ac:dyDescent="0.2">
      <c r="A133" s="92"/>
      <c r="B133" s="91"/>
      <c r="C133" s="106"/>
      <c r="D133" s="91"/>
      <c r="E133" s="95"/>
      <c r="F133" s="94"/>
      <c r="G133" s="93"/>
    </row>
    <row r="134" spans="1:7" ht="12.75" x14ac:dyDescent="0.2">
      <c r="A134" s="110"/>
      <c r="B134" s="109"/>
      <c r="C134" s="108" t="s">
        <v>132</v>
      </c>
      <c r="D134" s="107"/>
      <c r="E134" s="95"/>
      <c r="F134" s="94"/>
      <c r="G134" s="93"/>
    </row>
    <row r="135" spans="1:7" ht="25.5" x14ac:dyDescent="0.2">
      <c r="A135" s="92"/>
      <c r="B135" s="91"/>
      <c r="C135" s="101" t="s">
        <v>133</v>
      </c>
      <c r="D135" s="105"/>
      <c r="E135" s="104"/>
      <c r="F135" s="103"/>
      <c r="G135" s="102"/>
    </row>
    <row r="136" spans="1:7" ht="12.75" x14ac:dyDescent="0.2">
      <c r="A136" s="92"/>
      <c r="B136" s="91"/>
      <c r="C136" s="101" t="s">
        <v>108</v>
      </c>
      <c r="D136" s="100"/>
      <c r="E136" s="88"/>
      <c r="F136" s="87">
        <v>0</v>
      </c>
      <c r="G136" s="86">
        <v>0</v>
      </c>
    </row>
    <row r="137" spans="1:7" ht="12.75" x14ac:dyDescent="0.2">
      <c r="A137" s="92"/>
      <c r="B137" s="91"/>
      <c r="C137" s="106"/>
      <c r="D137" s="91"/>
      <c r="E137" s="95"/>
      <c r="F137" s="94"/>
      <c r="G137" s="93"/>
    </row>
    <row r="138" spans="1:7" ht="25.5" x14ac:dyDescent="0.2">
      <c r="A138" s="92"/>
      <c r="B138" s="91"/>
      <c r="C138" s="101" t="s">
        <v>134</v>
      </c>
      <c r="D138" s="105"/>
      <c r="E138" s="104"/>
      <c r="F138" s="103"/>
      <c r="G138" s="102"/>
    </row>
    <row r="139" spans="1:7" ht="12.75" x14ac:dyDescent="0.2">
      <c r="A139" s="92"/>
      <c r="B139" s="91"/>
      <c r="C139" s="101" t="s">
        <v>108</v>
      </c>
      <c r="D139" s="100"/>
      <c r="E139" s="88"/>
      <c r="F139" s="87">
        <v>0</v>
      </c>
      <c r="G139" s="86">
        <v>0</v>
      </c>
    </row>
    <row r="140" spans="1:7" ht="25.5" x14ac:dyDescent="0.2">
      <c r="A140" s="92"/>
      <c r="B140" s="91"/>
      <c r="C140" s="97" t="s">
        <v>136</v>
      </c>
      <c r="D140" s="91"/>
      <c r="E140" s="95"/>
      <c r="F140" s="99">
        <v>2080.8252341000002</v>
      </c>
      <c r="G140" s="98">
        <v>1.3337669999999999E-2</v>
      </c>
    </row>
    <row r="141" spans="1:7" ht="12.75" x14ac:dyDescent="0.2">
      <c r="A141" s="92"/>
      <c r="B141" s="91"/>
      <c r="C141" s="97"/>
      <c r="D141" s="96"/>
      <c r="E141" s="95"/>
      <c r="F141" s="94"/>
      <c r="G141" s="93"/>
    </row>
    <row r="142" spans="1:7" ht="12.75" x14ac:dyDescent="0.2">
      <c r="A142" s="92"/>
      <c r="B142" s="91"/>
      <c r="C142" s="90" t="s">
        <v>137</v>
      </c>
      <c r="D142" s="89"/>
      <c r="E142" s="88"/>
      <c r="F142" s="87">
        <v>156011.14509954205</v>
      </c>
      <c r="G142" s="86">
        <v>1.0000000009999996</v>
      </c>
    </row>
    <row r="144" spans="1:7" ht="12.75" x14ac:dyDescent="0.2">
      <c r="B144" s="363" t="s">
        <v>731</v>
      </c>
      <c r="C144" s="363"/>
      <c r="D144" s="363"/>
      <c r="E144" s="363"/>
      <c r="F144" s="363"/>
    </row>
    <row r="145" spans="2:4" ht="15" x14ac:dyDescent="0.25">
      <c r="B145"/>
    </row>
    <row r="147" spans="2:4" ht="12.75" x14ac:dyDescent="0.2">
      <c r="B147" s="85" t="s">
        <v>139</v>
      </c>
      <c r="C147" s="84"/>
      <c r="D147" s="83"/>
    </row>
    <row r="148" spans="2:4" ht="12.75" x14ac:dyDescent="0.2">
      <c r="B148" s="40" t="s">
        <v>140</v>
      </c>
      <c r="C148" s="73"/>
      <c r="D148" s="82" t="s">
        <v>141</v>
      </c>
    </row>
    <row r="149" spans="2:4" ht="12.75" x14ac:dyDescent="0.2">
      <c r="B149" s="40" t="s">
        <v>142</v>
      </c>
      <c r="C149" s="73"/>
      <c r="D149" s="82" t="s">
        <v>141</v>
      </c>
    </row>
    <row r="150" spans="2:4" ht="12.75" x14ac:dyDescent="0.2">
      <c r="B150" s="40" t="s">
        <v>143</v>
      </c>
      <c r="C150" s="73"/>
      <c r="D150" s="77"/>
    </row>
    <row r="151" spans="2:4" ht="25.5" customHeight="1" x14ac:dyDescent="0.2">
      <c r="B151" s="77"/>
      <c r="C151" s="81" t="s">
        <v>144</v>
      </c>
      <c r="D151" s="80" t="s">
        <v>145</v>
      </c>
    </row>
    <row r="152" spans="2:4" ht="12.75" customHeight="1" x14ac:dyDescent="0.2">
      <c r="B152" s="60" t="s">
        <v>146</v>
      </c>
      <c r="C152" s="61" t="s">
        <v>147</v>
      </c>
      <c r="D152" s="61" t="s">
        <v>148</v>
      </c>
    </row>
    <row r="153" spans="2:4" ht="12.75" x14ac:dyDescent="0.2">
      <c r="B153" s="77" t="s">
        <v>149</v>
      </c>
      <c r="C153" s="79">
        <v>90.014600000000002</v>
      </c>
      <c r="D153" s="79">
        <v>95.012500000000003</v>
      </c>
    </row>
    <row r="154" spans="2:4" ht="12.75" x14ac:dyDescent="0.2">
      <c r="B154" s="77" t="s">
        <v>150</v>
      </c>
      <c r="C154" s="79">
        <v>14.6868</v>
      </c>
      <c r="D154" s="79">
        <v>15.3409</v>
      </c>
    </row>
    <row r="155" spans="2:4" ht="12.75" x14ac:dyDescent="0.2">
      <c r="B155" s="77" t="s">
        <v>151</v>
      </c>
      <c r="C155" s="79">
        <v>85.753600000000006</v>
      </c>
      <c r="D155" s="79">
        <v>90.435699999999997</v>
      </c>
    </row>
    <row r="156" spans="2:4" ht="12.75" x14ac:dyDescent="0.2">
      <c r="B156" s="77" t="s">
        <v>152</v>
      </c>
      <c r="C156" s="79">
        <v>13.7935</v>
      </c>
      <c r="D156" s="79">
        <v>14.385300000000001</v>
      </c>
    </row>
    <row r="158" spans="2:4" ht="12.75" x14ac:dyDescent="0.2">
      <c r="B158" s="78" t="s">
        <v>153</v>
      </c>
      <c r="C158" s="78"/>
    </row>
    <row r="159" spans="2:4" ht="24.75" customHeight="1" x14ac:dyDescent="0.2">
      <c r="B159" s="131" t="s">
        <v>146</v>
      </c>
      <c r="C159" s="131" t="s">
        <v>154</v>
      </c>
    </row>
    <row r="160" spans="2:4" ht="12.75" x14ac:dyDescent="0.2">
      <c r="B160" s="77" t="s">
        <v>150</v>
      </c>
      <c r="C160" s="76">
        <v>0.14166500000000001</v>
      </c>
    </row>
    <row r="161" spans="2:5" ht="12.75" x14ac:dyDescent="0.2">
      <c r="B161" s="77" t="s">
        <v>152</v>
      </c>
      <c r="C161" s="76">
        <v>0.14166500000000001</v>
      </c>
    </row>
    <row r="163" spans="2:5" ht="12.75" x14ac:dyDescent="0.2">
      <c r="B163" s="40" t="s">
        <v>155</v>
      </c>
      <c r="C163" s="73"/>
      <c r="D163" s="75" t="s">
        <v>141</v>
      </c>
    </row>
    <row r="164" spans="2:5" ht="12.75" x14ac:dyDescent="0.2">
      <c r="B164" s="40" t="s">
        <v>749</v>
      </c>
      <c r="C164" s="73"/>
      <c r="D164" s="75" t="s">
        <v>141</v>
      </c>
    </row>
    <row r="165" spans="2:5" ht="12.75" x14ac:dyDescent="0.2">
      <c r="B165" s="40" t="s">
        <v>823</v>
      </c>
      <c r="C165" s="73"/>
      <c r="D165" s="74">
        <v>0.50700000000000012</v>
      </c>
    </row>
    <row r="166" spans="2:5" ht="12.75" x14ac:dyDescent="0.2">
      <c r="B166" s="40" t="s">
        <v>824</v>
      </c>
      <c r="C166" s="73"/>
      <c r="D166" s="74">
        <v>0.42400000000000015</v>
      </c>
    </row>
    <row r="167" spans="2:5" ht="12.75" x14ac:dyDescent="0.2">
      <c r="B167" s="40" t="s">
        <v>856</v>
      </c>
      <c r="C167" s="73"/>
      <c r="D167" s="72">
        <v>1.0607454678350148</v>
      </c>
    </row>
    <row r="168" spans="2:5" ht="12.75" x14ac:dyDescent="0.2">
      <c r="B168" s="40" t="s">
        <v>857</v>
      </c>
      <c r="C168" s="73"/>
      <c r="D168" s="72" t="s">
        <v>141</v>
      </c>
    </row>
    <row r="169" spans="2:5" ht="12.75" x14ac:dyDescent="0.2">
      <c r="B169" s="71"/>
      <c r="C169" s="71"/>
      <c r="D169" s="71"/>
      <c r="E169" s="71"/>
    </row>
  </sheetData>
  <mergeCells count="4">
    <mergeCell ref="A1:G1"/>
    <mergeCell ref="A2:G2"/>
    <mergeCell ref="A3:G3"/>
    <mergeCell ref="B144:F144"/>
  </mergeCells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713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31</v>
      </c>
      <c r="C7" s="11" t="s">
        <v>32</v>
      </c>
      <c r="D7" s="2" t="s">
        <v>33</v>
      </c>
      <c r="E7" s="47">
        <v>50900</v>
      </c>
      <c r="F7" s="53">
        <v>693.89425000000006</v>
      </c>
      <c r="G7" s="5">
        <v>5.7759204337062824E-2</v>
      </c>
    </row>
    <row r="8" spans="1:7" ht="12.75" x14ac:dyDescent="0.2">
      <c r="A8" s="6">
        <v>2</v>
      </c>
      <c r="B8" s="7" t="s">
        <v>56</v>
      </c>
      <c r="C8" s="11" t="s">
        <v>57</v>
      </c>
      <c r="D8" s="2" t="s">
        <v>16</v>
      </c>
      <c r="E8" s="47">
        <v>204000</v>
      </c>
      <c r="F8" s="53">
        <v>654.33000000000004</v>
      </c>
      <c r="G8" s="5">
        <v>5.4465907699725591E-2</v>
      </c>
    </row>
    <row r="9" spans="1:7" ht="25.5" x14ac:dyDescent="0.2">
      <c r="A9" s="6">
        <v>3</v>
      </c>
      <c r="B9" s="7" t="s">
        <v>447</v>
      </c>
      <c r="C9" s="11" t="s">
        <v>448</v>
      </c>
      <c r="D9" s="2" t="s">
        <v>174</v>
      </c>
      <c r="E9" s="47">
        <v>26600</v>
      </c>
      <c r="F9" s="53">
        <v>523.55449999999996</v>
      </c>
      <c r="G9" s="5">
        <v>4.3580259307652067E-2</v>
      </c>
    </row>
    <row r="10" spans="1:7" ht="12.75" x14ac:dyDescent="0.2">
      <c r="A10" s="6">
        <v>4</v>
      </c>
      <c r="B10" s="7" t="s">
        <v>439</v>
      </c>
      <c r="C10" s="11" t="s">
        <v>440</v>
      </c>
      <c r="D10" s="2" t="s">
        <v>211</v>
      </c>
      <c r="E10" s="47">
        <v>69200</v>
      </c>
      <c r="F10" s="53">
        <v>514.74419999999998</v>
      </c>
      <c r="G10" s="5">
        <v>4.2846896957451266E-2</v>
      </c>
    </row>
    <row r="11" spans="1:7" ht="25.5" x14ac:dyDescent="0.2">
      <c r="A11" s="6">
        <v>5</v>
      </c>
      <c r="B11" s="7" t="s">
        <v>509</v>
      </c>
      <c r="C11" s="11" t="s">
        <v>510</v>
      </c>
      <c r="D11" s="2" t="s">
        <v>63</v>
      </c>
      <c r="E11" s="47">
        <v>38350</v>
      </c>
      <c r="F11" s="53">
        <v>437.899475</v>
      </c>
      <c r="G11" s="5">
        <v>3.6450403293610704E-2</v>
      </c>
    </row>
    <row r="12" spans="1:7" ht="12.75" x14ac:dyDescent="0.2">
      <c r="A12" s="6">
        <v>6</v>
      </c>
      <c r="B12" s="7" t="s">
        <v>38</v>
      </c>
      <c r="C12" s="11" t="s">
        <v>39</v>
      </c>
      <c r="D12" s="2" t="s">
        <v>16</v>
      </c>
      <c r="E12" s="47">
        <v>18500</v>
      </c>
      <c r="F12" s="53">
        <v>428.99650000000003</v>
      </c>
      <c r="G12" s="5">
        <v>3.5709326750271775E-2</v>
      </c>
    </row>
    <row r="13" spans="1:7" ht="25.5" x14ac:dyDescent="0.2">
      <c r="A13" s="6">
        <v>7</v>
      </c>
      <c r="B13" s="7" t="s">
        <v>627</v>
      </c>
      <c r="C13" s="11" t="s">
        <v>628</v>
      </c>
      <c r="D13" s="2" t="s">
        <v>256</v>
      </c>
      <c r="E13" s="47">
        <v>69300</v>
      </c>
      <c r="F13" s="53">
        <v>331.84305000000001</v>
      </c>
      <c r="G13" s="5">
        <v>2.7622351003462203E-2</v>
      </c>
    </row>
    <row r="14" spans="1:7" ht="25.5" x14ac:dyDescent="0.2">
      <c r="A14" s="6">
        <v>8</v>
      </c>
      <c r="B14" s="7" t="s">
        <v>410</v>
      </c>
      <c r="C14" s="11" t="s">
        <v>411</v>
      </c>
      <c r="D14" s="2" t="s">
        <v>44</v>
      </c>
      <c r="E14" s="47">
        <v>22200</v>
      </c>
      <c r="F14" s="53">
        <v>331.37939999999998</v>
      </c>
      <c r="G14" s="5">
        <v>2.7583757146990729E-2</v>
      </c>
    </row>
    <row r="15" spans="1:7" ht="25.5" x14ac:dyDescent="0.2">
      <c r="A15" s="6">
        <v>9</v>
      </c>
      <c r="B15" s="7" t="s">
        <v>432</v>
      </c>
      <c r="C15" s="11" t="s">
        <v>433</v>
      </c>
      <c r="D15" s="2" t="s">
        <v>44</v>
      </c>
      <c r="E15" s="47">
        <v>99000</v>
      </c>
      <c r="F15" s="53">
        <v>320.51249999999999</v>
      </c>
      <c r="G15" s="5">
        <v>2.6679205051897813E-2</v>
      </c>
    </row>
    <row r="16" spans="1:7" ht="12.75" x14ac:dyDescent="0.2">
      <c r="A16" s="6">
        <v>10</v>
      </c>
      <c r="B16" s="7" t="s">
        <v>514</v>
      </c>
      <c r="C16" s="11" t="s">
        <v>515</v>
      </c>
      <c r="D16" s="2" t="s">
        <v>230</v>
      </c>
      <c r="E16" s="47">
        <v>4800</v>
      </c>
      <c r="F16" s="53">
        <v>320.2824</v>
      </c>
      <c r="G16" s="5">
        <v>2.6660051711287255E-2</v>
      </c>
    </row>
    <row r="17" spans="1:7" ht="12.75" x14ac:dyDescent="0.2">
      <c r="A17" s="6">
        <v>11</v>
      </c>
      <c r="B17" s="7" t="s">
        <v>14</v>
      </c>
      <c r="C17" s="11" t="s">
        <v>15</v>
      </c>
      <c r="D17" s="2" t="s">
        <v>16</v>
      </c>
      <c r="E17" s="47">
        <v>77800</v>
      </c>
      <c r="F17" s="53">
        <v>311.589</v>
      </c>
      <c r="G17" s="5">
        <v>2.5936420023917283E-2</v>
      </c>
    </row>
    <row r="18" spans="1:7" ht="25.5" x14ac:dyDescent="0.2">
      <c r="A18" s="6">
        <v>12</v>
      </c>
      <c r="B18" s="7" t="s">
        <v>522</v>
      </c>
      <c r="C18" s="11" t="s">
        <v>523</v>
      </c>
      <c r="D18" s="2" t="s">
        <v>44</v>
      </c>
      <c r="E18" s="47">
        <v>18220</v>
      </c>
      <c r="F18" s="53">
        <v>310.97895999999997</v>
      </c>
      <c r="G18" s="5">
        <v>2.5885640780518478E-2</v>
      </c>
    </row>
    <row r="19" spans="1:7" ht="25.5" x14ac:dyDescent="0.2">
      <c r="A19" s="6">
        <v>13</v>
      </c>
      <c r="B19" s="7" t="s">
        <v>402</v>
      </c>
      <c r="C19" s="11" t="s">
        <v>403</v>
      </c>
      <c r="D19" s="2" t="s">
        <v>44</v>
      </c>
      <c r="E19" s="47">
        <v>101050</v>
      </c>
      <c r="F19" s="53">
        <v>300.37112500000001</v>
      </c>
      <c r="G19" s="5">
        <v>2.500265304955105E-2</v>
      </c>
    </row>
    <row r="20" spans="1:7" ht="25.5" x14ac:dyDescent="0.2">
      <c r="A20" s="6">
        <v>14</v>
      </c>
      <c r="B20" s="7" t="s">
        <v>587</v>
      </c>
      <c r="C20" s="11" t="s">
        <v>588</v>
      </c>
      <c r="D20" s="2" t="s">
        <v>44</v>
      </c>
      <c r="E20" s="47">
        <v>70000</v>
      </c>
      <c r="F20" s="53">
        <v>286.16000000000003</v>
      </c>
      <c r="G20" s="5">
        <v>2.3819730330801699E-2</v>
      </c>
    </row>
    <row r="21" spans="1:7" ht="25.5" x14ac:dyDescent="0.2">
      <c r="A21" s="6">
        <v>15</v>
      </c>
      <c r="B21" s="7" t="s">
        <v>714</v>
      </c>
      <c r="C21" s="11" t="s">
        <v>715</v>
      </c>
      <c r="D21" s="2" t="s">
        <v>44</v>
      </c>
      <c r="E21" s="47">
        <v>18900</v>
      </c>
      <c r="F21" s="53">
        <v>263.61720000000003</v>
      </c>
      <c r="G21" s="5">
        <v>2.1943285625387957E-2</v>
      </c>
    </row>
    <row r="22" spans="1:7" ht="12.75" x14ac:dyDescent="0.2">
      <c r="A22" s="6">
        <v>16</v>
      </c>
      <c r="B22" s="7" t="s">
        <v>424</v>
      </c>
      <c r="C22" s="11" t="s">
        <v>425</v>
      </c>
      <c r="D22" s="2" t="s">
        <v>230</v>
      </c>
      <c r="E22" s="47">
        <v>29900</v>
      </c>
      <c r="F22" s="53">
        <v>201.49610000000001</v>
      </c>
      <c r="G22" s="5">
        <v>1.6772374771834821E-2</v>
      </c>
    </row>
    <row r="23" spans="1:7" ht="12.75" x14ac:dyDescent="0.2">
      <c r="A23" s="6">
        <v>17</v>
      </c>
      <c r="B23" s="7" t="s">
        <v>503</v>
      </c>
      <c r="C23" s="11" t="s">
        <v>504</v>
      </c>
      <c r="D23" s="2" t="s">
        <v>16</v>
      </c>
      <c r="E23" s="47">
        <v>13750</v>
      </c>
      <c r="F23" s="53">
        <v>183.49375000000001</v>
      </c>
      <c r="G23" s="5">
        <v>1.5273873505687532E-2</v>
      </c>
    </row>
    <row r="24" spans="1:7" ht="25.5" x14ac:dyDescent="0.2">
      <c r="A24" s="6">
        <v>18</v>
      </c>
      <c r="B24" s="7" t="s">
        <v>17</v>
      </c>
      <c r="C24" s="11" t="s">
        <v>18</v>
      </c>
      <c r="D24" s="2" t="s">
        <v>19</v>
      </c>
      <c r="E24" s="47">
        <v>12200</v>
      </c>
      <c r="F24" s="53">
        <v>169.00659999999999</v>
      </c>
      <c r="G24" s="5">
        <v>1.4067974685929794E-2</v>
      </c>
    </row>
    <row r="25" spans="1:7" ht="12.75" x14ac:dyDescent="0.2">
      <c r="A25" s="6">
        <v>19</v>
      </c>
      <c r="B25" s="7" t="s">
        <v>398</v>
      </c>
      <c r="C25" s="11" t="s">
        <v>399</v>
      </c>
      <c r="D25" s="2" t="s">
        <v>16</v>
      </c>
      <c r="E25" s="47">
        <v>19850</v>
      </c>
      <c r="F25" s="53">
        <v>154.28412499999999</v>
      </c>
      <c r="G25" s="5">
        <v>1.2842487600725818E-2</v>
      </c>
    </row>
    <row r="26" spans="1:7" ht="25.5" x14ac:dyDescent="0.2">
      <c r="A26" s="6">
        <v>20</v>
      </c>
      <c r="B26" s="7" t="s">
        <v>690</v>
      </c>
      <c r="C26" s="11" t="s">
        <v>691</v>
      </c>
      <c r="D26" s="2" t="s">
        <v>534</v>
      </c>
      <c r="E26" s="47">
        <v>65500</v>
      </c>
      <c r="F26" s="53">
        <v>134.60249999999999</v>
      </c>
      <c r="G26" s="5">
        <v>1.1204204821958818E-2</v>
      </c>
    </row>
    <row r="27" spans="1:7" ht="12.75" x14ac:dyDescent="0.2">
      <c r="A27" s="6">
        <v>21</v>
      </c>
      <c r="B27" s="7" t="s">
        <v>553</v>
      </c>
      <c r="C27" s="11" t="s">
        <v>554</v>
      </c>
      <c r="D27" s="2" t="s">
        <v>174</v>
      </c>
      <c r="E27" s="47">
        <v>1900</v>
      </c>
      <c r="F27" s="53">
        <v>133.70394999999999</v>
      </c>
      <c r="G27" s="5">
        <v>1.1129410236102158E-2</v>
      </c>
    </row>
    <row r="28" spans="1:7" ht="12.75" x14ac:dyDescent="0.2">
      <c r="A28" s="6">
        <v>22</v>
      </c>
      <c r="B28" s="7" t="s">
        <v>404</v>
      </c>
      <c r="C28" s="11" t="s">
        <v>405</v>
      </c>
      <c r="D28" s="2" t="s">
        <v>211</v>
      </c>
      <c r="E28" s="47">
        <v>14300</v>
      </c>
      <c r="F28" s="53">
        <v>110.9537</v>
      </c>
      <c r="G28" s="5">
        <v>9.2356975580258332E-3</v>
      </c>
    </row>
    <row r="29" spans="1:7" ht="12.75" x14ac:dyDescent="0.2">
      <c r="A29" s="6">
        <v>23</v>
      </c>
      <c r="B29" s="7" t="s">
        <v>541</v>
      </c>
      <c r="C29" s="11" t="s">
        <v>542</v>
      </c>
      <c r="D29" s="2" t="s">
        <v>211</v>
      </c>
      <c r="E29" s="47">
        <v>9300</v>
      </c>
      <c r="F29" s="53">
        <v>101.13285</v>
      </c>
      <c r="G29" s="5">
        <v>8.4182178312322432E-3</v>
      </c>
    </row>
    <row r="30" spans="1:7" ht="12.75" x14ac:dyDescent="0.2">
      <c r="A30" s="6">
        <v>24</v>
      </c>
      <c r="B30" s="7" t="s">
        <v>352</v>
      </c>
      <c r="C30" s="11" t="s">
        <v>353</v>
      </c>
      <c r="D30" s="2" t="s">
        <v>16</v>
      </c>
      <c r="E30" s="47">
        <v>35000</v>
      </c>
      <c r="F30" s="53">
        <v>96.284999999999997</v>
      </c>
      <c r="G30" s="5">
        <v>8.0146866609632425E-3</v>
      </c>
    </row>
    <row r="31" spans="1:7" ht="12.75" x14ac:dyDescent="0.2">
      <c r="A31" s="6">
        <v>25</v>
      </c>
      <c r="B31" s="7" t="s">
        <v>400</v>
      </c>
      <c r="C31" s="11" t="s">
        <v>401</v>
      </c>
      <c r="D31" s="2" t="s">
        <v>256</v>
      </c>
      <c r="E31" s="47">
        <v>3400</v>
      </c>
      <c r="F31" s="53">
        <v>94.528499999999994</v>
      </c>
      <c r="G31" s="5">
        <v>7.868477000891768E-3</v>
      </c>
    </row>
    <row r="32" spans="1:7" ht="25.5" x14ac:dyDescent="0.2">
      <c r="A32" s="6">
        <v>26</v>
      </c>
      <c r="B32" s="7" t="s">
        <v>535</v>
      </c>
      <c r="C32" s="11" t="s">
        <v>536</v>
      </c>
      <c r="D32" s="2" t="s">
        <v>44</v>
      </c>
      <c r="E32" s="47">
        <v>6750</v>
      </c>
      <c r="F32" s="53">
        <v>84.925124999999994</v>
      </c>
      <c r="G32" s="5">
        <v>7.0690997197708459E-3</v>
      </c>
    </row>
    <row r="33" spans="1:7" ht="12.75" x14ac:dyDescent="0.2">
      <c r="A33" s="6">
        <v>27</v>
      </c>
      <c r="B33" s="7" t="s">
        <v>101</v>
      </c>
      <c r="C33" s="11" t="s">
        <v>102</v>
      </c>
      <c r="D33" s="2" t="s">
        <v>103</v>
      </c>
      <c r="E33" s="47">
        <v>23850</v>
      </c>
      <c r="F33" s="53">
        <v>82.914524999999998</v>
      </c>
      <c r="G33" s="5">
        <v>6.9017389782167864E-3</v>
      </c>
    </row>
    <row r="34" spans="1:7" ht="12.75" x14ac:dyDescent="0.2">
      <c r="A34" s="6">
        <v>28</v>
      </c>
      <c r="B34" s="7" t="s">
        <v>625</v>
      </c>
      <c r="C34" s="11" t="s">
        <v>626</v>
      </c>
      <c r="D34" s="2" t="s">
        <v>103</v>
      </c>
      <c r="E34" s="47">
        <v>31000</v>
      </c>
      <c r="F34" s="53">
        <v>77.980500000000006</v>
      </c>
      <c r="G34" s="5">
        <v>6.4910346696291652E-3</v>
      </c>
    </row>
    <row r="35" spans="1:7" ht="12.75" x14ac:dyDescent="0.2">
      <c r="A35" s="6">
        <v>29</v>
      </c>
      <c r="B35" s="7" t="s">
        <v>528</v>
      </c>
      <c r="C35" s="11" t="s">
        <v>529</v>
      </c>
      <c r="D35" s="2" t="s">
        <v>13</v>
      </c>
      <c r="E35" s="47">
        <v>9050</v>
      </c>
      <c r="F35" s="53">
        <v>77.644475</v>
      </c>
      <c r="G35" s="5">
        <v>6.4630642164407118E-3</v>
      </c>
    </row>
    <row r="36" spans="1:7" ht="12.75" x14ac:dyDescent="0.2">
      <c r="A36" s="6">
        <v>30</v>
      </c>
      <c r="B36" s="7" t="s">
        <v>516</v>
      </c>
      <c r="C36" s="11" t="s">
        <v>517</v>
      </c>
      <c r="D36" s="2" t="s">
        <v>13</v>
      </c>
      <c r="E36" s="47">
        <v>4500</v>
      </c>
      <c r="F36" s="53">
        <v>74.983500000000006</v>
      </c>
      <c r="G36" s="5">
        <v>6.2415667782347957E-3</v>
      </c>
    </row>
    <row r="37" spans="1:7" ht="25.5" x14ac:dyDescent="0.2">
      <c r="A37" s="6">
        <v>31</v>
      </c>
      <c r="B37" s="7" t="s">
        <v>609</v>
      </c>
      <c r="C37" s="11" t="s">
        <v>610</v>
      </c>
      <c r="D37" s="2" t="s">
        <v>44</v>
      </c>
      <c r="E37" s="47">
        <v>750</v>
      </c>
      <c r="F37" s="53">
        <v>54.350999999999999</v>
      </c>
      <c r="G37" s="5">
        <v>4.5241339223141006E-3</v>
      </c>
    </row>
    <row r="38" spans="1:7" ht="12.75" x14ac:dyDescent="0.2">
      <c r="A38" s="6">
        <v>32</v>
      </c>
      <c r="B38" s="7" t="s">
        <v>336</v>
      </c>
      <c r="C38" s="11" t="s">
        <v>337</v>
      </c>
      <c r="D38" s="2" t="s">
        <v>256</v>
      </c>
      <c r="E38" s="47">
        <v>2650</v>
      </c>
      <c r="F38" s="53">
        <v>51.668374999999997</v>
      </c>
      <c r="G38" s="5">
        <v>4.3008343553632101E-3</v>
      </c>
    </row>
    <row r="39" spans="1:7" ht="25.5" x14ac:dyDescent="0.2">
      <c r="A39" s="6">
        <v>33</v>
      </c>
      <c r="B39" s="7" t="s">
        <v>305</v>
      </c>
      <c r="C39" s="11" t="s">
        <v>306</v>
      </c>
      <c r="D39" s="2" t="s">
        <v>169</v>
      </c>
      <c r="E39" s="47">
        <v>4200</v>
      </c>
      <c r="F39" s="53">
        <v>51.559199999999997</v>
      </c>
      <c r="G39" s="5">
        <v>4.2917467153755617E-3</v>
      </c>
    </row>
    <row r="40" spans="1:7" ht="25.5" x14ac:dyDescent="0.2">
      <c r="A40" s="6">
        <v>34</v>
      </c>
      <c r="B40" s="7" t="s">
        <v>414</v>
      </c>
      <c r="C40" s="11" t="s">
        <v>415</v>
      </c>
      <c r="D40" s="2" t="s">
        <v>63</v>
      </c>
      <c r="E40" s="47">
        <v>22500</v>
      </c>
      <c r="F40" s="53">
        <v>51.12</v>
      </c>
      <c r="G40" s="5">
        <v>4.2551880574174684E-3</v>
      </c>
    </row>
    <row r="41" spans="1:7" ht="25.5" x14ac:dyDescent="0.2">
      <c r="A41" s="6">
        <v>35</v>
      </c>
      <c r="B41" s="7" t="s">
        <v>428</v>
      </c>
      <c r="C41" s="11" t="s">
        <v>429</v>
      </c>
      <c r="D41" s="2" t="s">
        <v>174</v>
      </c>
      <c r="E41" s="47">
        <v>13100</v>
      </c>
      <c r="F41" s="53">
        <v>49.583500000000001</v>
      </c>
      <c r="G41" s="5">
        <v>4.1272910220062414E-3</v>
      </c>
    </row>
    <row r="42" spans="1:7" ht="12.75" x14ac:dyDescent="0.2">
      <c r="A42" s="6">
        <v>36</v>
      </c>
      <c r="B42" s="7" t="s">
        <v>635</v>
      </c>
      <c r="C42" s="11" t="s">
        <v>636</v>
      </c>
      <c r="D42" s="2" t="s">
        <v>256</v>
      </c>
      <c r="E42" s="47">
        <v>6100</v>
      </c>
      <c r="F42" s="53">
        <v>47.83925</v>
      </c>
      <c r="G42" s="5">
        <v>3.9821010421715302E-3</v>
      </c>
    </row>
    <row r="43" spans="1:7" ht="12.75" x14ac:dyDescent="0.2">
      <c r="A43" s="6">
        <v>37</v>
      </c>
      <c r="B43" s="7" t="s">
        <v>530</v>
      </c>
      <c r="C43" s="11" t="s">
        <v>531</v>
      </c>
      <c r="D43" s="2" t="s">
        <v>211</v>
      </c>
      <c r="E43" s="47">
        <v>2305</v>
      </c>
      <c r="F43" s="53">
        <v>46.138032500000001</v>
      </c>
      <c r="G43" s="5">
        <v>3.8404930533399652E-3</v>
      </c>
    </row>
    <row r="44" spans="1:7" ht="25.5" x14ac:dyDescent="0.2">
      <c r="A44" s="6">
        <v>38</v>
      </c>
      <c r="B44" s="7" t="s">
        <v>422</v>
      </c>
      <c r="C44" s="11" t="s">
        <v>423</v>
      </c>
      <c r="D44" s="2" t="s">
        <v>44</v>
      </c>
      <c r="E44" s="47">
        <v>8180</v>
      </c>
      <c r="F44" s="53">
        <v>45.309019999999997</v>
      </c>
      <c r="G44" s="5">
        <v>3.7714867135619956E-3</v>
      </c>
    </row>
    <row r="45" spans="1:7" ht="12.75" x14ac:dyDescent="0.2">
      <c r="A45" s="6">
        <v>39</v>
      </c>
      <c r="B45" s="7" t="s">
        <v>526</v>
      </c>
      <c r="C45" s="11" t="s">
        <v>527</v>
      </c>
      <c r="D45" s="2" t="s">
        <v>265</v>
      </c>
      <c r="E45" s="47">
        <v>15410</v>
      </c>
      <c r="F45" s="53">
        <v>36.552520000000001</v>
      </c>
      <c r="G45" s="5">
        <v>3.0426026324826519E-3</v>
      </c>
    </row>
    <row r="46" spans="1:7" ht="25.5" x14ac:dyDescent="0.2">
      <c r="A46" s="6">
        <v>40</v>
      </c>
      <c r="B46" s="7" t="s">
        <v>418</v>
      </c>
      <c r="C46" s="11" t="s">
        <v>419</v>
      </c>
      <c r="D46" s="2" t="s">
        <v>174</v>
      </c>
      <c r="E46" s="47">
        <v>5500</v>
      </c>
      <c r="F46" s="53">
        <v>32.087000000000003</v>
      </c>
      <c r="G46" s="5">
        <v>2.6708963066970721E-3</v>
      </c>
    </row>
    <row r="47" spans="1:7" ht="25.5" x14ac:dyDescent="0.2">
      <c r="A47" s="6">
        <v>41</v>
      </c>
      <c r="B47" s="7" t="s">
        <v>581</v>
      </c>
      <c r="C47" s="11" t="s">
        <v>582</v>
      </c>
      <c r="D47" s="2" t="s">
        <v>44</v>
      </c>
      <c r="E47" s="47">
        <v>750</v>
      </c>
      <c r="F47" s="53">
        <v>23.141249999999999</v>
      </c>
      <c r="G47" s="5">
        <v>1.9262592064497651E-3</v>
      </c>
    </row>
    <row r="48" spans="1:7" ht="12.75" x14ac:dyDescent="0.2">
      <c r="A48" s="1"/>
      <c r="B48" s="2"/>
      <c r="C48" s="8" t="s">
        <v>108</v>
      </c>
      <c r="D48" s="12"/>
      <c r="E48" s="49"/>
      <c r="F48" s="55">
        <v>8297.4369074999977</v>
      </c>
      <c r="G48" s="13">
        <v>0.69067203513241271</v>
      </c>
    </row>
    <row r="49" spans="1:8" ht="12.75" x14ac:dyDescent="0.2">
      <c r="A49" s="6"/>
      <c r="B49" s="7"/>
      <c r="C49" s="14"/>
      <c r="D49" s="15"/>
      <c r="E49" s="47"/>
      <c r="F49" s="53"/>
      <c r="G49" s="5"/>
    </row>
    <row r="50" spans="1:8" ht="12.75" x14ac:dyDescent="0.2">
      <c r="A50" s="1"/>
      <c r="B50" s="2"/>
      <c r="C50" s="8" t="s">
        <v>109</v>
      </c>
      <c r="D50" s="9"/>
      <c r="E50" s="48"/>
      <c r="F50" s="54"/>
      <c r="G50" s="10"/>
    </row>
    <row r="51" spans="1:8" ht="12.75" x14ac:dyDescent="0.2">
      <c r="A51" s="1"/>
      <c r="B51" s="2"/>
      <c r="C51" s="8" t="s">
        <v>108</v>
      </c>
      <c r="D51" s="12"/>
      <c r="E51" s="49"/>
      <c r="F51" s="55">
        <v>0</v>
      </c>
      <c r="G51" s="13">
        <v>0</v>
      </c>
    </row>
    <row r="52" spans="1:8" ht="12.75" x14ac:dyDescent="0.2">
      <c r="A52" s="6"/>
      <c r="B52" s="7"/>
      <c r="C52" s="14"/>
      <c r="D52" s="15"/>
      <c r="E52" s="47"/>
      <c r="F52" s="53"/>
      <c r="G52" s="5"/>
    </row>
    <row r="53" spans="1:8" ht="12.75" x14ac:dyDescent="0.2">
      <c r="A53" s="16"/>
      <c r="B53" s="17"/>
      <c r="C53" s="8" t="s">
        <v>110</v>
      </c>
      <c r="D53" s="9"/>
      <c r="E53" s="48"/>
      <c r="F53" s="54"/>
      <c r="G53" s="10"/>
    </row>
    <row r="54" spans="1:8" ht="12.75" x14ac:dyDescent="0.2">
      <c r="A54" s="18"/>
      <c r="B54" s="19"/>
      <c r="C54" s="8" t="s">
        <v>108</v>
      </c>
      <c r="D54" s="20"/>
      <c r="E54" s="50"/>
      <c r="F54" s="56">
        <v>0</v>
      </c>
      <c r="G54" s="21">
        <v>0</v>
      </c>
    </row>
    <row r="55" spans="1:8" ht="12.75" x14ac:dyDescent="0.2">
      <c r="A55" s="18"/>
      <c r="B55" s="19"/>
      <c r="C55" s="14"/>
      <c r="D55" s="22"/>
      <c r="E55" s="51"/>
      <c r="F55" s="57"/>
      <c r="G55" s="23"/>
    </row>
    <row r="56" spans="1:8" ht="12.75" x14ac:dyDescent="0.2">
      <c r="A56" s="1"/>
      <c r="B56" s="2"/>
      <c r="C56" s="8" t="s">
        <v>112</v>
      </c>
      <c r="D56" s="9"/>
      <c r="E56" s="48"/>
      <c r="F56" s="54"/>
      <c r="G56" s="10"/>
    </row>
    <row r="57" spans="1:8" ht="12.75" x14ac:dyDescent="0.2">
      <c r="A57" s="1"/>
      <c r="B57" s="2"/>
      <c r="C57" s="8" t="s">
        <v>108</v>
      </c>
      <c r="D57" s="12"/>
      <c r="E57" s="49"/>
      <c r="F57" s="55">
        <v>0</v>
      </c>
      <c r="G57" s="13">
        <v>0</v>
      </c>
    </row>
    <row r="58" spans="1:8" ht="12.75" x14ac:dyDescent="0.2">
      <c r="A58" s="1"/>
      <c r="B58" s="2"/>
      <c r="C58" s="14"/>
      <c r="D58" s="4"/>
      <c r="E58" s="47"/>
      <c r="F58" s="53"/>
      <c r="G58" s="5"/>
    </row>
    <row r="59" spans="1:8" ht="12.75" x14ac:dyDescent="0.2">
      <c r="A59" s="1"/>
      <c r="B59" s="2"/>
      <c r="C59" s="8" t="s">
        <v>113</v>
      </c>
      <c r="D59" s="9"/>
      <c r="E59" s="48"/>
      <c r="F59" s="54"/>
      <c r="G59" s="10"/>
    </row>
    <row r="60" spans="1:8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8" ht="12.75" x14ac:dyDescent="0.2">
      <c r="A61" s="1"/>
      <c r="B61" s="2"/>
      <c r="C61" s="14"/>
      <c r="D61" s="4"/>
      <c r="E61" s="47"/>
      <c r="F61" s="53"/>
      <c r="G61" s="5"/>
    </row>
    <row r="62" spans="1:8" ht="12.75" x14ac:dyDescent="0.2">
      <c r="A62" s="1"/>
      <c r="B62" s="2"/>
      <c r="C62" s="8" t="s">
        <v>114</v>
      </c>
      <c r="D62" s="9"/>
      <c r="E62" s="48"/>
      <c r="F62" s="54"/>
      <c r="G62" s="10"/>
    </row>
    <row r="63" spans="1:8" ht="12.75" x14ac:dyDescent="0.2">
      <c r="A63" s="6">
        <v>1</v>
      </c>
      <c r="B63" s="7"/>
      <c r="C63" s="11" t="s">
        <v>829</v>
      </c>
      <c r="D63" s="15" t="s">
        <v>716</v>
      </c>
      <c r="E63" s="139">
        <v>-7200</v>
      </c>
      <c r="F63" s="136">
        <v>-21.527999999999999</v>
      </c>
      <c r="G63" s="141">
        <v>-1.7919735622082013E-3</v>
      </c>
      <c r="H63" s="143"/>
    </row>
    <row r="64" spans="1:8" ht="25.5" x14ac:dyDescent="0.2">
      <c r="A64" s="6">
        <v>2</v>
      </c>
      <c r="B64" s="7"/>
      <c r="C64" s="11" t="s">
        <v>830</v>
      </c>
      <c r="D64" s="15" t="s">
        <v>716</v>
      </c>
      <c r="E64" s="139">
        <v>-45500</v>
      </c>
      <c r="F64" s="136">
        <v>-94.230500000000006</v>
      </c>
      <c r="G64" s="141">
        <v>-7.8436717183974335E-3</v>
      </c>
    </row>
    <row r="65" spans="1:7" ht="12.75" x14ac:dyDescent="0.2">
      <c r="A65" s="6">
        <v>3</v>
      </c>
      <c r="B65" s="7"/>
      <c r="C65" s="11" t="s">
        <v>831</v>
      </c>
      <c r="D65" s="15" t="s">
        <v>716</v>
      </c>
      <c r="E65" s="139">
        <v>-35000</v>
      </c>
      <c r="F65" s="136">
        <v>-96.932500000000005</v>
      </c>
      <c r="G65" s="141">
        <v>-8.0685840449064711E-3</v>
      </c>
    </row>
    <row r="66" spans="1:7" ht="25.5" x14ac:dyDescent="0.2">
      <c r="A66" s="6">
        <v>4</v>
      </c>
      <c r="B66" s="7"/>
      <c r="C66" s="11" t="s">
        <v>832</v>
      </c>
      <c r="D66" s="15" t="s">
        <v>716</v>
      </c>
      <c r="E66" s="139">
        <v>-20000</v>
      </c>
      <c r="F66" s="136">
        <v>-135.47999999999999</v>
      </c>
      <c r="G66" s="141">
        <v>-1.1277247222592305E-2</v>
      </c>
    </row>
    <row r="67" spans="1:7" ht="12.75" x14ac:dyDescent="0.2">
      <c r="A67" s="6">
        <v>5</v>
      </c>
      <c r="B67" s="7"/>
      <c r="C67" s="11" t="s">
        <v>833</v>
      </c>
      <c r="D67" s="15" t="s">
        <v>716</v>
      </c>
      <c r="E67" s="139">
        <v>-25200</v>
      </c>
      <c r="F67" s="136">
        <v>-188.30699999999999</v>
      </c>
      <c r="G67" s="141">
        <v>-1.567452459953269E-2</v>
      </c>
    </row>
    <row r="68" spans="1:7" ht="12.75" x14ac:dyDescent="0.2">
      <c r="A68" s="6">
        <v>6</v>
      </c>
      <c r="B68" s="7"/>
      <c r="C68" s="11" t="s">
        <v>834</v>
      </c>
      <c r="D68" s="15" t="s">
        <v>716</v>
      </c>
      <c r="E68" s="139">
        <v>-18900</v>
      </c>
      <c r="F68" s="136">
        <v>-265.71510000000001</v>
      </c>
      <c r="G68" s="141">
        <v>-2.2117913149364014E-2</v>
      </c>
    </row>
    <row r="69" spans="1:7" ht="12.75" x14ac:dyDescent="0.2">
      <c r="A69" s="6">
        <v>7</v>
      </c>
      <c r="B69" s="7"/>
      <c r="C69" s="11" t="s">
        <v>835</v>
      </c>
      <c r="D69" s="15" t="s">
        <v>716</v>
      </c>
      <c r="E69" s="139">
        <v>-70000</v>
      </c>
      <c r="F69" s="136">
        <v>-288.57499999999999</v>
      </c>
      <c r="G69" s="141">
        <v>-2.402075300604941E-2</v>
      </c>
    </row>
    <row r="70" spans="1:7" ht="25.5" x14ac:dyDescent="0.2">
      <c r="A70" s="6">
        <v>8</v>
      </c>
      <c r="B70" s="7"/>
      <c r="C70" s="11" t="s">
        <v>836</v>
      </c>
      <c r="D70" s="15" t="s">
        <v>716</v>
      </c>
      <c r="E70" s="139">
        <v>-17400</v>
      </c>
      <c r="F70" s="136">
        <v>-298.3578</v>
      </c>
      <c r="G70" s="141">
        <v>-2.483506548116881E-2</v>
      </c>
    </row>
    <row r="71" spans="1:7" ht="25.5" x14ac:dyDescent="0.2">
      <c r="A71" s="6">
        <v>9</v>
      </c>
      <c r="B71" s="7"/>
      <c r="C71" s="11" t="s">
        <v>837</v>
      </c>
      <c r="D71" s="15" t="s">
        <v>716</v>
      </c>
      <c r="E71" s="139">
        <v>-15500</v>
      </c>
      <c r="F71" s="136">
        <v>-306.37299999999999</v>
      </c>
      <c r="G71" s="141">
        <v>-2.5502244341063421E-2</v>
      </c>
    </row>
    <row r="72" spans="1:7" ht="25.5" x14ac:dyDescent="0.2">
      <c r="A72" s="6">
        <v>10</v>
      </c>
      <c r="B72" s="7"/>
      <c r="C72" s="11" t="s">
        <v>838</v>
      </c>
      <c r="D72" s="15" t="s">
        <v>716</v>
      </c>
      <c r="E72" s="139">
        <v>-4800</v>
      </c>
      <c r="F72" s="136">
        <v>-322.53120000000001</v>
      </c>
      <c r="G72" s="141">
        <v>-2.6847240030996186E-2</v>
      </c>
    </row>
    <row r="73" spans="1:7" ht="12.75" x14ac:dyDescent="0.2">
      <c r="A73" s="6">
        <v>11</v>
      </c>
      <c r="B73" s="7"/>
      <c r="C73" s="11" t="s">
        <v>839</v>
      </c>
      <c r="D73" s="15" t="s">
        <v>716</v>
      </c>
      <c r="E73" s="139">
        <v>-99000</v>
      </c>
      <c r="F73" s="136">
        <v>-323.334</v>
      </c>
      <c r="G73" s="141">
        <v>-2.6914064463165487E-2</v>
      </c>
    </row>
    <row r="74" spans="1:7" ht="12.75" x14ac:dyDescent="0.2">
      <c r="A74" s="6">
        <v>12</v>
      </c>
      <c r="B74" s="7"/>
      <c r="C74" s="11" t="s">
        <v>840</v>
      </c>
      <c r="D74" s="15" t="s">
        <v>716</v>
      </c>
      <c r="E74" s="139">
        <v>-22200</v>
      </c>
      <c r="F74" s="136">
        <v>-333.33300000000003</v>
      </c>
      <c r="G74" s="141">
        <v>-2.7746373253973732E-2</v>
      </c>
    </row>
    <row r="75" spans="1:7" ht="25.5" x14ac:dyDescent="0.2">
      <c r="A75" s="6">
        <v>13</v>
      </c>
      <c r="B75" s="7"/>
      <c r="C75" s="11" t="s">
        <v>841</v>
      </c>
      <c r="D75" s="15" t="s">
        <v>716</v>
      </c>
      <c r="E75" s="139">
        <v>-69300</v>
      </c>
      <c r="F75" s="136">
        <v>-333.81810000000002</v>
      </c>
      <c r="G75" s="141">
        <v>-2.7786752591349575E-2</v>
      </c>
    </row>
    <row r="76" spans="1:7" ht="25.5" x14ac:dyDescent="0.2">
      <c r="A76" s="6">
        <v>14</v>
      </c>
      <c r="B76" s="7"/>
      <c r="C76" s="11" t="s">
        <v>842</v>
      </c>
      <c r="D76" s="15" t="s">
        <v>716</v>
      </c>
      <c r="E76" s="139">
        <v>-26000</v>
      </c>
      <c r="F76" s="136">
        <v>-356.87599999999998</v>
      </c>
      <c r="G76" s="141">
        <v>-2.9706073810229192E-2</v>
      </c>
    </row>
    <row r="77" spans="1:7" ht="12.75" x14ac:dyDescent="0.2">
      <c r="A77" s="6">
        <v>15</v>
      </c>
      <c r="B77" s="7"/>
      <c r="C77" s="11" t="s">
        <v>843</v>
      </c>
      <c r="D77" s="15" t="s">
        <v>716</v>
      </c>
      <c r="E77" s="139">
        <v>-35250</v>
      </c>
      <c r="F77" s="136">
        <v>-403.63012500000002</v>
      </c>
      <c r="G77" s="141">
        <v>-3.3597849912244133E-2</v>
      </c>
    </row>
    <row r="78" spans="1:7" ht="12.75" x14ac:dyDescent="0.2">
      <c r="A78" s="6">
        <v>16</v>
      </c>
      <c r="B78" s="7"/>
      <c r="C78" s="11" t="s">
        <v>844</v>
      </c>
      <c r="D78" s="15" t="s">
        <v>716</v>
      </c>
      <c r="E78" s="139">
        <v>-132000</v>
      </c>
      <c r="F78" s="136">
        <v>-425.10599999999999</v>
      </c>
      <c r="G78" s="141">
        <v>-3.5385484630995896E-2</v>
      </c>
    </row>
    <row r="79" spans="1:7" ht="12.75" x14ac:dyDescent="0.2">
      <c r="A79" s="1"/>
      <c r="B79" s="2"/>
      <c r="C79" s="8" t="s">
        <v>108</v>
      </c>
      <c r="D79" s="12"/>
      <c r="E79" s="137"/>
      <c r="F79" s="138">
        <v>-4194.1273250000004</v>
      </c>
      <c r="G79" s="142">
        <v>-0.34911581581823697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25.5" x14ac:dyDescent="0.2">
      <c r="A81" s="6"/>
      <c r="B81" s="7"/>
      <c r="C81" s="24" t="s">
        <v>115</v>
      </c>
      <c r="D81" s="25"/>
      <c r="E81" s="49"/>
      <c r="F81" s="55">
        <v>4103.3095824999991</v>
      </c>
      <c r="G81" s="13">
        <v>0.34155621931417574</v>
      </c>
    </row>
    <row r="82" spans="1:7" ht="12.75" x14ac:dyDescent="0.2">
      <c r="A82" s="1"/>
      <c r="B82" s="2"/>
      <c r="C82" s="11"/>
      <c r="D82" s="4"/>
      <c r="E82" s="47"/>
      <c r="F82" s="53"/>
      <c r="G82" s="5"/>
    </row>
    <row r="83" spans="1:7" ht="12.75" x14ac:dyDescent="0.2">
      <c r="A83" s="1"/>
      <c r="B83" s="2"/>
      <c r="C83" s="3" t="s">
        <v>116</v>
      </c>
      <c r="D83" s="4"/>
      <c r="E83" s="47"/>
      <c r="F83" s="53"/>
      <c r="G83" s="5"/>
    </row>
    <row r="84" spans="1:7" ht="25.5" x14ac:dyDescent="0.2">
      <c r="A84" s="1"/>
      <c r="B84" s="2"/>
      <c r="C84" s="8" t="s">
        <v>10</v>
      </c>
      <c r="D84" s="9"/>
      <c r="E84" s="48"/>
      <c r="F84" s="54"/>
      <c r="G84" s="10"/>
    </row>
    <row r="85" spans="1:7" ht="25.5" x14ac:dyDescent="0.2">
      <c r="A85" s="1">
        <v>1</v>
      </c>
      <c r="B85" s="2" t="s">
        <v>717</v>
      </c>
      <c r="C85" s="11" t="s">
        <v>718</v>
      </c>
      <c r="D85" s="4" t="s">
        <v>719</v>
      </c>
      <c r="E85" s="47">
        <v>50</v>
      </c>
      <c r="F85" s="53">
        <v>506.1995</v>
      </c>
      <c r="G85" s="5">
        <v>4.2135642939567564E-2</v>
      </c>
    </row>
    <row r="86" spans="1:7" ht="38.25" x14ac:dyDescent="0.2">
      <c r="A86" s="1">
        <v>2</v>
      </c>
      <c r="B86" s="2" t="s">
        <v>720</v>
      </c>
      <c r="C86" s="11" t="s">
        <v>721</v>
      </c>
      <c r="D86" s="4" t="s">
        <v>719</v>
      </c>
      <c r="E86" s="47">
        <v>50</v>
      </c>
      <c r="F86" s="53">
        <v>501.87599999999998</v>
      </c>
      <c r="G86" s="5">
        <v>4.1775758245392203E-2</v>
      </c>
    </row>
    <row r="87" spans="1:7" ht="25.5" x14ac:dyDescent="0.2">
      <c r="A87" s="1">
        <v>3</v>
      </c>
      <c r="B87" s="2" t="s">
        <v>722</v>
      </c>
      <c r="C87" s="11" t="s">
        <v>723</v>
      </c>
      <c r="D87" s="4" t="s">
        <v>719</v>
      </c>
      <c r="E87" s="47">
        <v>50</v>
      </c>
      <c r="F87" s="53">
        <v>498.87450000000001</v>
      </c>
      <c r="G87" s="5">
        <v>4.1525915777584327E-2</v>
      </c>
    </row>
    <row r="88" spans="1:7" ht="25.5" x14ac:dyDescent="0.2">
      <c r="A88" s="1">
        <v>4</v>
      </c>
      <c r="B88" s="2" t="s">
        <v>724</v>
      </c>
      <c r="C88" s="11" t="s">
        <v>725</v>
      </c>
      <c r="D88" s="4" t="s">
        <v>719</v>
      </c>
      <c r="E88" s="47">
        <v>40</v>
      </c>
      <c r="F88" s="53">
        <v>397.8252</v>
      </c>
      <c r="G88" s="5">
        <v>3.3114652581762827E-2</v>
      </c>
    </row>
    <row r="89" spans="1:7" ht="38.25" x14ac:dyDescent="0.2">
      <c r="A89" s="1">
        <v>5</v>
      </c>
      <c r="B89" s="2" t="s">
        <v>726</v>
      </c>
      <c r="C89" s="11" t="s">
        <v>727</v>
      </c>
      <c r="D89" s="4" t="s">
        <v>719</v>
      </c>
      <c r="E89" s="47">
        <v>20</v>
      </c>
      <c r="F89" s="53">
        <v>253.19550000000001</v>
      </c>
      <c r="G89" s="5">
        <v>2.1075791623471139E-2</v>
      </c>
    </row>
    <row r="90" spans="1:7" ht="12.75" x14ac:dyDescent="0.2">
      <c r="A90" s="6"/>
      <c r="B90" s="7"/>
      <c r="C90" s="8" t="s">
        <v>108</v>
      </c>
      <c r="D90" s="12"/>
      <c r="E90" s="49"/>
      <c r="F90" s="55">
        <v>2157.9706999999999</v>
      </c>
      <c r="G90" s="13">
        <v>0.17962776116777807</v>
      </c>
    </row>
    <row r="91" spans="1:7" ht="12.75" x14ac:dyDescent="0.2">
      <c r="A91" s="6"/>
      <c r="B91" s="7"/>
      <c r="C91" s="14"/>
      <c r="D91" s="4"/>
      <c r="E91" s="47"/>
      <c r="F91" s="53"/>
      <c r="G91" s="5"/>
    </row>
    <row r="92" spans="1:7" ht="12.75" x14ac:dyDescent="0.2">
      <c r="A92" s="1"/>
      <c r="B92" s="26"/>
      <c r="C92" s="8" t="s">
        <v>117</v>
      </c>
      <c r="D92" s="9"/>
      <c r="E92" s="48"/>
      <c r="F92" s="54"/>
      <c r="G92" s="10"/>
    </row>
    <row r="93" spans="1:7" ht="38.25" x14ac:dyDescent="0.2">
      <c r="A93" s="1">
        <v>1</v>
      </c>
      <c r="B93" s="26" t="s">
        <v>728</v>
      </c>
      <c r="C93" s="11" t="s">
        <v>729</v>
      </c>
      <c r="D93" s="26" t="s">
        <v>730</v>
      </c>
      <c r="E93" s="52">
        <v>50</v>
      </c>
      <c r="F93" s="58">
        <v>501.01100000000002</v>
      </c>
      <c r="G93" s="27">
        <v>4.1703756000000002E-2</v>
      </c>
    </row>
    <row r="94" spans="1:7" ht="12.75" x14ac:dyDescent="0.2">
      <c r="A94" s="6"/>
      <c r="B94" s="7"/>
      <c r="C94" s="8" t="s">
        <v>108</v>
      </c>
      <c r="D94" s="12"/>
      <c r="E94" s="49"/>
      <c r="F94" s="55">
        <v>501.01100000000002</v>
      </c>
      <c r="G94" s="13">
        <v>4.1703756000000002E-2</v>
      </c>
    </row>
    <row r="95" spans="1:7" ht="12.75" x14ac:dyDescent="0.2">
      <c r="A95" s="6"/>
      <c r="B95" s="7"/>
      <c r="C95" s="14"/>
      <c r="D95" s="4"/>
      <c r="E95" s="47"/>
      <c r="F95" s="59"/>
      <c r="G95" s="28"/>
    </row>
    <row r="96" spans="1:7" ht="12.75" x14ac:dyDescent="0.2">
      <c r="A96" s="1"/>
      <c r="B96" s="2"/>
      <c r="C96" s="8" t="s">
        <v>118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12"/>
      <c r="E97" s="49"/>
      <c r="F97" s="55">
        <v>0</v>
      </c>
      <c r="G97" s="13">
        <v>0</v>
      </c>
    </row>
    <row r="98" spans="1:7" ht="12.75" x14ac:dyDescent="0.2">
      <c r="A98" s="1"/>
      <c r="B98" s="2"/>
      <c r="C98" s="14"/>
      <c r="D98" s="4"/>
      <c r="E98" s="47"/>
      <c r="F98" s="53"/>
      <c r="G98" s="5"/>
    </row>
    <row r="99" spans="1:7" ht="25.5" x14ac:dyDescent="0.2">
      <c r="A99" s="1"/>
      <c r="B99" s="26"/>
      <c r="C99" s="8" t="s">
        <v>119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12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4"/>
      <c r="E101" s="47"/>
      <c r="F101" s="53"/>
      <c r="G101" s="5"/>
    </row>
    <row r="102" spans="1:7" ht="12.75" x14ac:dyDescent="0.2">
      <c r="A102" s="6"/>
      <c r="B102" s="7"/>
      <c r="C102" s="29" t="s">
        <v>120</v>
      </c>
      <c r="D102" s="25"/>
      <c r="E102" s="49"/>
      <c r="F102" s="55">
        <v>2658.9816999999998</v>
      </c>
      <c r="G102" s="13">
        <v>0.221331518</v>
      </c>
    </row>
    <row r="103" spans="1:7" ht="12.75" x14ac:dyDescent="0.2">
      <c r="A103" s="6"/>
      <c r="B103" s="7"/>
      <c r="C103" s="11"/>
      <c r="D103" s="4"/>
      <c r="E103" s="47"/>
      <c r="F103" s="53"/>
      <c r="G103" s="5"/>
    </row>
    <row r="104" spans="1:7" ht="12.75" x14ac:dyDescent="0.2">
      <c r="A104" s="1"/>
      <c r="B104" s="2"/>
      <c r="C104" s="3" t="s">
        <v>121</v>
      </c>
      <c r="D104" s="4"/>
      <c r="E104" s="47"/>
      <c r="F104" s="53"/>
      <c r="G104" s="5"/>
    </row>
    <row r="105" spans="1:7" ht="12.75" x14ac:dyDescent="0.2">
      <c r="A105" s="6"/>
      <c r="B105" s="7"/>
      <c r="C105" s="8" t="s">
        <v>122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12.75" x14ac:dyDescent="0.2">
      <c r="A108" s="6"/>
      <c r="B108" s="7"/>
      <c r="C108" s="8" t="s">
        <v>123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6"/>
      <c r="B111" s="7"/>
      <c r="C111" s="8" t="s">
        <v>124</v>
      </c>
      <c r="D111" s="9"/>
      <c r="E111" s="48"/>
      <c r="F111" s="54"/>
      <c r="G111" s="10"/>
    </row>
    <row r="112" spans="1:7" ht="12.75" x14ac:dyDescent="0.2">
      <c r="A112" s="6"/>
      <c r="B112" s="7"/>
      <c r="C112" s="8" t="s">
        <v>108</v>
      </c>
      <c r="D112" s="25"/>
      <c r="E112" s="49"/>
      <c r="F112" s="55">
        <v>0</v>
      </c>
      <c r="G112" s="13">
        <v>0</v>
      </c>
    </row>
    <row r="113" spans="1:7" ht="12.75" x14ac:dyDescent="0.2">
      <c r="A113" s="6"/>
      <c r="B113" s="7"/>
      <c r="C113" s="14"/>
      <c r="D113" s="7"/>
      <c r="E113" s="47"/>
      <c r="F113" s="53"/>
      <c r="G113" s="5"/>
    </row>
    <row r="114" spans="1:7" ht="12.75" x14ac:dyDescent="0.2">
      <c r="A114" s="6"/>
      <c r="B114" s="7"/>
      <c r="C114" s="8" t="s">
        <v>125</v>
      </c>
      <c r="D114" s="9"/>
      <c r="E114" s="48"/>
      <c r="F114" s="54"/>
      <c r="G114" s="10"/>
    </row>
    <row r="115" spans="1:7" ht="12.75" x14ac:dyDescent="0.2">
      <c r="A115" s="6">
        <v>1</v>
      </c>
      <c r="B115" s="7"/>
      <c r="C115" s="11" t="s">
        <v>126</v>
      </c>
      <c r="D115" s="15"/>
      <c r="E115" s="47"/>
      <c r="F115" s="53">
        <v>23.9847286</v>
      </c>
      <c r="G115" s="5">
        <v>1.9964700000000002E-3</v>
      </c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23.9847286</v>
      </c>
      <c r="G116" s="13">
        <v>1.9964700000000002E-3</v>
      </c>
    </row>
    <row r="117" spans="1:7" ht="12.75" x14ac:dyDescent="0.2">
      <c r="A117" s="6"/>
      <c r="B117" s="7"/>
      <c r="C117" s="14"/>
      <c r="D117" s="7"/>
      <c r="E117" s="47"/>
      <c r="F117" s="53"/>
      <c r="G117" s="5"/>
    </row>
    <row r="118" spans="1:7" ht="25.5" x14ac:dyDescent="0.2">
      <c r="A118" s="6"/>
      <c r="B118" s="7"/>
      <c r="C118" s="24" t="s">
        <v>127</v>
      </c>
      <c r="D118" s="25"/>
      <c r="E118" s="49"/>
      <c r="F118" s="55">
        <v>23.9847286</v>
      </c>
      <c r="G118" s="13">
        <v>1.9964700000000002E-3</v>
      </c>
    </row>
    <row r="119" spans="1:7" ht="12.75" x14ac:dyDescent="0.2">
      <c r="A119" s="6"/>
      <c r="B119" s="7"/>
      <c r="C119" s="30"/>
      <c r="D119" s="7"/>
      <c r="E119" s="47"/>
      <c r="F119" s="53"/>
      <c r="G119" s="5"/>
    </row>
    <row r="120" spans="1:7" ht="12.75" x14ac:dyDescent="0.2">
      <c r="A120" s="1"/>
      <c r="B120" s="2"/>
      <c r="C120" s="3" t="s">
        <v>128</v>
      </c>
      <c r="D120" s="4"/>
      <c r="E120" s="47"/>
      <c r="F120" s="53"/>
      <c r="G120" s="5"/>
    </row>
    <row r="121" spans="1:7" ht="25.5" x14ac:dyDescent="0.2">
      <c r="A121" s="6"/>
      <c r="B121" s="7"/>
      <c r="C121" s="8" t="s">
        <v>129</v>
      </c>
      <c r="D121" s="9"/>
      <c r="E121" s="48"/>
      <c r="F121" s="54"/>
      <c r="G121" s="10"/>
    </row>
    <row r="122" spans="1:7" ht="12.75" x14ac:dyDescent="0.2">
      <c r="A122" s="6"/>
      <c r="B122" s="7"/>
      <c r="C122" s="8" t="s">
        <v>108</v>
      </c>
      <c r="D122" s="25"/>
      <c r="E122" s="49"/>
      <c r="F122" s="55">
        <v>0</v>
      </c>
      <c r="G122" s="13">
        <v>0</v>
      </c>
    </row>
    <row r="123" spans="1:7" ht="12.75" x14ac:dyDescent="0.2">
      <c r="A123" s="6"/>
      <c r="B123" s="7"/>
      <c r="C123" s="14"/>
      <c r="D123" s="7"/>
      <c r="E123" s="47"/>
      <c r="F123" s="53"/>
      <c r="G123" s="5"/>
    </row>
    <row r="124" spans="1:7" ht="12.75" x14ac:dyDescent="0.2">
      <c r="A124" s="1"/>
      <c r="B124" s="2"/>
      <c r="C124" s="3" t="s">
        <v>132</v>
      </c>
      <c r="D124" s="4"/>
      <c r="E124" s="47"/>
      <c r="F124" s="53"/>
      <c r="G124" s="5"/>
    </row>
    <row r="125" spans="1:7" ht="25.5" x14ac:dyDescent="0.2">
      <c r="A125" s="6"/>
      <c r="B125" s="7"/>
      <c r="C125" s="8" t="s">
        <v>133</v>
      </c>
      <c r="D125" s="9"/>
      <c r="E125" s="48"/>
      <c r="F125" s="54"/>
      <c r="G125" s="10"/>
    </row>
    <row r="126" spans="1:7" ht="12.75" x14ac:dyDescent="0.2">
      <c r="A126" s="6"/>
      <c r="B126" s="7"/>
      <c r="C126" s="8" t="s">
        <v>108</v>
      </c>
      <c r="D126" s="25"/>
      <c r="E126" s="49"/>
      <c r="F126" s="55">
        <v>0</v>
      </c>
      <c r="G126" s="13">
        <v>0</v>
      </c>
    </row>
    <row r="127" spans="1:7" ht="12.75" x14ac:dyDescent="0.2">
      <c r="A127" s="6"/>
      <c r="B127" s="7"/>
      <c r="C127" s="14"/>
      <c r="D127" s="7"/>
      <c r="E127" s="47"/>
      <c r="F127" s="53"/>
      <c r="G127" s="5"/>
    </row>
    <row r="128" spans="1:7" ht="25.5" x14ac:dyDescent="0.2">
      <c r="A128" s="6"/>
      <c r="B128" s="7"/>
      <c r="C128" s="8" t="s">
        <v>134</v>
      </c>
      <c r="D128" s="9"/>
      <c r="E128" s="48"/>
      <c r="F128" s="54"/>
      <c r="G128" s="10"/>
    </row>
    <row r="129" spans="1:9" ht="12.75" x14ac:dyDescent="0.2">
      <c r="A129" s="6"/>
      <c r="B129" s="7"/>
      <c r="C129" s="8" t="s">
        <v>108</v>
      </c>
      <c r="D129" s="25"/>
      <c r="E129" s="49"/>
      <c r="F129" s="55">
        <v>0</v>
      </c>
      <c r="G129" s="13">
        <v>0</v>
      </c>
    </row>
    <row r="130" spans="1:9" ht="12.75" x14ac:dyDescent="0.2">
      <c r="A130" s="6"/>
      <c r="B130" s="7"/>
      <c r="C130" s="14"/>
      <c r="D130" s="7"/>
      <c r="E130" s="47"/>
      <c r="F130" s="59"/>
      <c r="G130" s="28"/>
    </row>
    <row r="131" spans="1:9" ht="12.75" x14ac:dyDescent="0.2">
      <c r="A131" s="6"/>
      <c r="B131" s="7"/>
      <c r="C131" s="14" t="s">
        <v>135</v>
      </c>
      <c r="D131" s="7"/>
      <c r="E131" s="47"/>
      <c r="F131" s="59">
        <v>912.74463849999995</v>
      </c>
      <c r="G131" s="28">
        <v>7.5976136E-2</v>
      </c>
    </row>
    <row r="132" spans="1:9" ht="25.5" x14ac:dyDescent="0.2">
      <c r="A132" s="6"/>
      <c r="B132" s="7"/>
      <c r="C132" s="30" t="s">
        <v>136</v>
      </c>
      <c r="D132" s="7"/>
      <c r="E132" s="47"/>
      <c r="F132" s="59">
        <v>120.42212152999946</v>
      </c>
      <c r="G132" s="28">
        <v>1.0023841181763027E-2</v>
      </c>
      <c r="H132" s="140"/>
      <c r="I132" s="146"/>
    </row>
    <row r="133" spans="1:9" ht="12.75" x14ac:dyDescent="0.2">
      <c r="A133" s="6"/>
      <c r="B133" s="7"/>
      <c r="C133" s="31" t="s">
        <v>137</v>
      </c>
      <c r="D133" s="12"/>
      <c r="E133" s="49"/>
      <c r="F133" s="55">
        <v>12013.570096129999</v>
      </c>
      <c r="G133" s="13">
        <v>1.0000000003141758</v>
      </c>
    </row>
    <row r="135" spans="1:9" ht="12.75" x14ac:dyDescent="0.2">
      <c r="B135" s="362" t="s">
        <v>731</v>
      </c>
      <c r="C135" s="362"/>
      <c r="D135" s="362"/>
      <c r="E135" s="362"/>
      <c r="F135" s="362"/>
    </row>
    <row r="136" spans="1:9" s="70" customFormat="1" ht="12.75" x14ac:dyDescent="0.2">
      <c r="B136" s="363"/>
      <c r="C136" s="363"/>
      <c r="D136" s="363"/>
      <c r="E136" s="363"/>
      <c r="F136" s="363"/>
    </row>
    <row r="138" spans="1:9" ht="12.75" x14ac:dyDescent="0.2">
      <c r="B138" s="37" t="s">
        <v>139</v>
      </c>
      <c r="C138" s="38"/>
      <c r="D138" s="39"/>
    </row>
    <row r="139" spans="1:9" ht="12.75" x14ac:dyDescent="0.2">
      <c r="B139" s="40" t="s">
        <v>140</v>
      </c>
      <c r="C139" s="41"/>
      <c r="D139" s="65" t="s">
        <v>141</v>
      </c>
    </row>
    <row r="140" spans="1:9" ht="12.75" x14ac:dyDescent="0.2">
      <c r="B140" s="40" t="s">
        <v>142</v>
      </c>
      <c r="C140" s="41"/>
      <c r="D140" s="65" t="s">
        <v>141</v>
      </c>
    </row>
    <row r="141" spans="1:9" ht="12.75" x14ac:dyDescent="0.2">
      <c r="B141" s="42" t="s">
        <v>143</v>
      </c>
      <c r="C141" s="41"/>
      <c r="D141" s="43"/>
    </row>
    <row r="142" spans="1:9" ht="25.5" customHeight="1" x14ac:dyDescent="0.2">
      <c r="B142" s="43"/>
      <c r="C142" s="33" t="s">
        <v>144</v>
      </c>
      <c r="D142" s="34" t="s">
        <v>145</v>
      </c>
    </row>
    <row r="143" spans="1:9" ht="12.75" customHeight="1" x14ac:dyDescent="0.2">
      <c r="B143" s="60" t="s">
        <v>146</v>
      </c>
      <c r="C143" s="61" t="s">
        <v>147</v>
      </c>
      <c r="D143" s="61" t="s">
        <v>148</v>
      </c>
    </row>
    <row r="144" spans="1:9" ht="12.75" x14ac:dyDescent="0.2">
      <c r="B144" s="43" t="s">
        <v>149</v>
      </c>
      <c r="C144" s="44">
        <v>10.0794</v>
      </c>
      <c r="D144" s="44">
        <v>10.3689</v>
      </c>
    </row>
    <row r="145" spans="2:4" ht="12.75" x14ac:dyDescent="0.2">
      <c r="B145" s="43" t="s">
        <v>150</v>
      </c>
      <c r="C145" s="44">
        <v>10.0794</v>
      </c>
      <c r="D145" s="44">
        <v>10.3689</v>
      </c>
    </row>
    <row r="146" spans="2:4" ht="12.75" x14ac:dyDescent="0.2">
      <c r="B146" s="43" t="s">
        <v>151</v>
      </c>
      <c r="C146" s="44">
        <v>10.0341</v>
      </c>
      <c r="D146" s="44">
        <v>10.305400000000001</v>
      </c>
    </row>
    <row r="147" spans="2:4" ht="12.75" x14ac:dyDescent="0.2">
      <c r="B147" s="43" t="s">
        <v>152</v>
      </c>
      <c r="C147" s="44">
        <v>10.0341</v>
      </c>
      <c r="D147" s="44">
        <v>10.305300000000001</v>
      </c>
    </row>
    <row r="149" spans="2:4" ht="12.75" x14ac:dyDescent="0.2">
      <c r="B149" s="62" t="s">
        <v>153</v>
      </c>
      <c r="C149" s="45"/>
      <c r="D149" s="63" t="s">
        <v>141</v>
      </c>
    </row>
    <row r="150" spans="2:4" ht="24.75" customHeight="1" x14ac:dyDescent="0.2">
      <c r="B150" s="64"/>
      <c r="C150" s="64"/>
    </row>
    <row r="151" spans="2:4" ht="15" x14ac:dyDescent="0.25">
      <c r="B151" s="66"/>
      <c r="C151" s="68"/>
      <c r="D151"/>
    </row>
    <row r="153" spans="2:4" ht="12.75" x14ac:dyDescent="0.2">
      <c r="B153" s="42" t="s">
        <v>155</v>
      </c>
      <c r="C153" s="41"/>
      <c r="D153" s="75" t="s">
        <v>860</v>
      </c>
    </row>
    <row r="154" spans="2:4" ht="12.75" x14ac:dyDescent="0.2">
      <c r="B154" s="42" t="s">
        <v>156</v>
      </c>
      <c r="C154" s="41"/>
      <c r="D154" s="67" t="s">
        <v>141</v>
      </c>
    </row>
    <row r="155" spans="2:4" s="70" customFormat="1" ht="12.75" x14ac:dyDescent="0.2">
      <c r="B155" s="40" t="s">
        <v>823</v>
      </c>
      <c r="C155" s="73"/>
      <c r="D155" s="74">
        <v>0.31542819492273211</v>
      </c>
    </row>
    <row r="156" spans="2:4" s="70" customFormat="1" ht="12.75" x14ac:dyDescent="0.2">
      <c r="B156" s="40" t="s">
        <v>824</v>
      </c>
      <c r="C156" s="73"/>
      <c r="D156" s="74">
        <v>0.29304606364548436</v>
      </c>
    </row>
    <row r="157" spans="2:4" ht="12.75" x14ac:dyDescent="0.2">
      <c r="B157" s="40" t="s">
        <v>856</v>
      </c>
      <c r="C157" s="41"/>
      <c r="D157" s="46">
        <v>2.0855066912701377</v>
      </c>
    </row>
    <row r="158" spans="2:4" ht="12.75" x14ac:dyDescent="0.2">
      <c r="B158" s="40" t="s">
        <v>857</v>
      </c>
      <c r="C158" s="41"/>
      <c r="D158" s="46" t="s">
        <v>141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732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38</v>
      </c>
      <c r="C7" s="11" t="s">
        <v>39</v>
      </c>
      <c r="D7" s="2" t="s">
        <v>16</v>
      </c>
      <c r="E7" s="47">
        <v>182557</v>
      </c>
      <c r="F7" s="53">
        <v>4233.314273</v>
      </c>
      <c r="G7" s="5">
        <v>0.266390354</v>
      </c>
    </row>
    <row r="8" spans="1:7" ht="12.75" x14ac:dyDescent="0.2">
      <c r="A8" s="6">
        <v>2</v>
      </c>
      <c r="B8" s="7" t="s">
        <v>14</v>
      </c>
      <c r="C8" s="11" t="s">
        <v>15</v>
      </c>
      <c r="D8" s="2" t="s">
        <v>16</v>
      </c>
      <c r="E8" s="47">
        <v>547800</v>
      </c>
      <c r="F8" s="53">
        <v>2193.9389999999999</v>
      </c>
      <c r="G8" s="5">
        <v>0.13805830399999999</v>
      </c>
    </row>
    <row r="9" spans="1:7" ht="25.5" x14ac:dyDescent="0.2">
      <c r="A9" s="6">
        <v>3</v>
      </c>
      <c r="B9" s="7" t="s">
        <v>447</v>
      </c>
      <c r="C9" s="11" t="s">
        <v>448</v>
      </c>
      <c r="D9" s="2" t="s">
        <v>174</v>
      </c>
      <c r="E9" s="47">
        <v>76179</v>
      </c>
      <c r="F9" s="53">
        <v>1499.3931674999999</v>
      </c>
      <c r="G9" s="5">
        <v>9.4352521999999994E-2</v>
      </c>
    </row>
    <row r="10" spans="1:7" ht="12.75" x14ac:dyDescent="0.2">
      <c r="A10" s="6">
        <v>4</v>
      </c>
      <c r="B10" s="7" t="s">
        <v>398</v>
      </c>
      <c r="C10" s="11" t="s">
        <v>399</v>
      </c>
      <c r="D10" s="2" t="s">
        <v>16</v>
      </c>
      <c r="E10" s="47">
        <v>183312</v>
      </c>
      <c r="F10" s="53">
        <v>1424.79252</v>
      </c>
      <c r="G10" s="5">
        <v>8.9658115999999996E-2</v>
      </c>
    </row>
    <row r="11" spans="1:7" ht="12.75" x14ac:dyDescent="0.2">
      <c r="A11" s="6">
        <v>5</v>
      </c>
      <c r="B11" s="7" t="s">
        <v>56</v>
      </c>
      <c r="C11" s="11" t="s">
        <v>57</v>
      </c>
      <c r="D11" s="2" t="s">
        <v>16</v>
      </c>
      <c r="E11" s="47">
        <v>413653</v>
      </c>
      <c r="F11" s="53">
        <v>1326.7919975</v>
      </c>
      <c r="G11" s="5">
        <v>8.3491224000000003E-2</v>
      </c>
    </row>
    <row r="12" spans="1:7" ht="12.75" x14ac:dyDescent="0.2">
      <c r="A12" s="6">
        <v>6</v>
      </c>
      <c r="B12" s="7" t="s">
        <v>503</v>
      </c>
      <c r="C12" s="11" t="s">
        <v>504</v>
      </c>
      <c r="D12" s="2" t="s">
        <v>16</v>
      </c>
      <c r="E12" s="47">
        <v>86489</v>
      </c>
      <c r="F12" s="53">
        <v>1154.1957050000001</v>
      </c>
      <c r="G12" s="5">
        <v>7.2630233000000002E-2</v>
      </c>
    </row>
    <row r="13" spans="1:7" ht="12.75" x14ac:dyDescent="0.2">
      <c r="A13" s="6">
        <v>7</v>
      </c>
      <c r="B13" s="7" t="s">
        <v>443</v>
      </c>
      <c r="C13" s="11" t="s">
        <v>444</v>
      </c>
      <c r="D13" s="2" t="s">
        <v>174</v>
      </c>
      <c r="E13" s="47">
        <v>28034</v>
      </c>
      <c r="F13" s="53">
        <v>848.02850000000001</v>
      </c>
      <c r="G13" s="5">
        <v>5.3364006999999998E-2</v>
      </c>
    </row>
    <row r="14" spans="1:7" ht="12.75" x14ac:dyDescent="0.2">
      <c r="A14" s="6">
        <v>8</v>
      </c>
      <c r="B14" s="7" t="s">
        <v>553</v>
      </c>
      <c r="C14" s="11" t="s">
        <v>554</v>
      </c>
      <c r="D14" s="2" t="s">
        <v>174</v>
      </c>
      <c r="E14" s="47">
        <v>5482</v>
      </c>
      <c r="F14" s="53">
        <v>385.77108099999998</v>
      </c>
      <c r="G14" s="5">
        <v>2.427547E-2</v>
      </c>
    </row>
    <row r="15" spans="1:7" ht="12.75" x14ac:dyDescent="0.2">
      <c r="A15" s="6">
        <v>9</v>
      </c>
      <c r="B15" s="7" t="s">
        <v>188</v>
      </c>
      <c r="C15" s="11" t="s">
        <v>189</v>
      </c>
      <c r="D15" s="2" t="s">
        <v>16</v>
      </c>
      <c r="E15" s="47">
        <v>163473</v>
      </c>
      <c r="F15" s="53">
        <v>334.629231</v>
      </c>
      <c r="G15" s="5">
        <v>2.1057260000000001E-2</v>
      </c>
    </row>
    <row r="16" spans="1:7" ht="25.5" x14ac:dyDescent="0.2">
      <c r="A16" s="6">
        <v>10</v>
      </c>
      <c r="B16" s="7" t="s">
        <v>416</v>
      </c>
      <c r="C16" s="11" t="s">
        <v>417</v>
      </c>
      <c r="D16" s="2" t="s">
        <v>174</v>
      </c>
      <c r="E16" s="47">
        <v>31750</v>
      </c>
      <c r="F16" s="53">
        <v>328.07274999999998</v>
      </c>
      <c r="G16" s="5">
        <v>2.0644678999999999E-2</v>
      </c>
    </row>
    <row r="17" spans="1:7" ht="12.75" x14ac:dyDescent="0.2">
      <c r="A17" s="6">
        <v>11</v>
      </c>
      <c r="B17" s="7" t="s">
        <v>383</v>
      </c>
      <c r="C17" s="11" t="s">
        <v>384</v>
      </c>
      <c r="D17" s="2" t="s">
        <v>174</v>
      </c>
      <c r="E17" s="47">
        <v>135392</v>
      </c>
      <c r="F17" s="53">
        <v>327.64864</v>
      </c>
      <c r="G17" s="5">
        <v>2.0617990999999999E-2</v>
      </c>
    </row>
    <row r="18" spans="1:7" ht="25.5" x14ac:dyDescent="0.2">
      <c r="A18" s="6">
        <v>12</v>
      </c>
      <c r="B18" s="7" t="s">
        <v>418</v>
      </c>
      <c r="C18" s="11" t="s">
        <v>419</v>
      </c>
      <c r="D18" s="2" t="s">
        <v>174</v>
      </c>
      <c r="E18" s="47">
        <v>46983</v>
      </c>
      <c r="F18" s="53">
        <v>274.09882199999998</v>
      </c>
      <c r="G18" s="5">
        <v>1.7248255000000001E-2</v>
      </c>
    </row>
    <row r="19" spans="1:7" ht="25.5" x14ac:dyDescent="0.2">
      <c r="A19" s="6">
        <v>13</v>
      </c>
      <c r="B19" s="7" t="s">
        <v>426</v>
      </c>
      <c r="C19" s="11" t="s">
        <v>427</v>
      </c>
      <c r="D19" s="2" t="s">
        <v>174</v>
      </c>
      <c r="E19" s="47">
        <v>15128</v>
      </c>
      <c r="F19" s="53">
        <v>232.04839200000001</v>
      </c>
      <c r="G19" s="5">
        <v>1.4602141000000001E-2</v>
      </c>
    </row>
    <row r="20" spans="1:7" ht="12.75" x14ac:dyDescent="0.2">
      <c r="A20" s="6">
        <v>14</v>
      </c>
      <c r="B20" s="7" t="s">
        <v>346</v>
      </c>
      <c r="C20" s="11" t="s">
        <v>347</v>
      </c>
      <c r="D20" s="2" t="s">
        <v>174</v>
      </c>
      <c r="E20" s="47">
        <v>50000</v>
      </c>
      <c r="F20" s="53">
        <v>217.6</v>
      </c>
      <c r="G20" s="5">
        <v>1.3692945E-2</v>
      </c>
    </row>
    <row r="21" spans="1:7" ht="12.75" x14ac:dyDescent="0.2">
      <c r="A21" s="6">
        <v>15</v>
      </c>
      <c r="B21" s="7" t="s">
        <v>369</v>
      </c>
      <c r="C21" s="11" t="s">
        <v>370</v>
      </c>
      <c r="D21" s="2" t="s">
        <v>174</v>
      </c>
      <c r="E21" s="47">
        <v>45714</v>
      </c>
      <c r="F21" s="53">
        <v>196.11305999999999</v>
      </c>
      <c r="G21" s="5">
        <v>1.2340834E-2</v>
      </c>
    </row>
    <row r="22" spans="1:7" ht="12.75" x14ac:dyDescent="0.2">
      <c r="A22" s="6">
        <v>16</v>
      </c>
      <c r="B22" s="7" t="s">
        <v>387</v>
      </c>
      <c r="C22" s="11" t="s">
        <v>388</v>
      </c>
      <c r="D22" s="2" t="s">
        <v>174</v>
      </c>
      <c r="E22" s="47">
        <v>184713</v>
      </c>
      <c r="F22" s="53">
        <v>173.814933</v>
      </c>
      <c r="G22" s="5">
        <v>1.0937676E-2</v>
      </c>
    </row>
    <row r="23" spans="1:7" ht="25.5" x14ac:dyDescent="0.2">
      <c r="A23" s="6">
        <v>17</v>
      </c>
      <c r="B23" s="7" t="s">
        <v>428</v>
      </c>
      <c r="C23" s="11" t="s">
        <v>429</v>
      </c>
      <c r="D23" s="2" t="s">
        <v>174</v>
      </c>
      <c r="E23" s="47">
        <v>39000</v>
      </c>
      <c r="F23" s="53">
        <v>147.61500000000001</v>
      </c>
      <c r="G23" s="5">
        <v>9.2889900000000004E-3</v>
      </c>
    </row>
    <row r="24" spans="1:7" ht="12.75" x14ac:dyDescent="0.2">
      <c r="A24" s="1"/>
      <c r="B24" s="2"/>
      <c r="C24" s="8" t="s">
        <v>108</v>
      </c>
      <c r="D24" s="12"/>
      <c r="E24" s="49"/>
      <c r="F24" s="55">
        <v>15297.867072000001</v>
      </c>
      <c r="G24" s="13">
        <v>0.96265100099999978</v>
      </c>
    </row>
    <row r="25" spans="1:7" ht="12.75" x14ac:dyDescent="0.2">
      <c r="A25" s="6"/>
      <c r="B25" s="7"/>
      <c r="C25" s="14"/>
      <c r="D25" s="15"/>
      <c r="E25" s="47"/>
      <c r="F25" s="53"/>
      <c r="G25" s="5"/>
    </row>
    <row r="26" spans="1:7" ht="12.75" x14ac:dyDescent="0.2">
      <c r="A26" s="1"/>
      <c r="B26" s="2"/>
      <c r="C26" s="8" t="s">
        <v>109</v>
      </c>
      <c r="D26" s="9"/>
      <c r="E26" s="48"/>
      <c r="F26" s="54"/>
      <c r="G26" s="10"/>
    </row>
    <row r="27" spans="1:7" ht="12.75" x14ac:dyDescent="0.2">
      <c r="A27" s="1"/>
      <c r="B27" s="2"/>
      <c r="C27" s="8" t="s">
        <v>108</v>
      </c>
      <c r="D27" s="12"/>
      <c r="E27" s="49"/>
      <c r="F27" s="55">
        <v>0</v>
      </c>
      <c r="G27" s="13">
        <v>0</v>
      </c>
    </row>
    <row r="28" spans="1:7" ht="12.75" x14ac:dyDescent="0.2">
      <c r="A28" s="6"/>
      <c r="B28" s="7"/>
      <c r="C28" s="14"/>
      <c r="D28" s="15"/>
      <c r="E28" s="47"/>
      <c r="F28" s="53"/>
      <c r="G28" s="5"/>
    </row>
    <row r="29" spans="1:7" ht="12.75" x14ac:dyDescent="0.2">
      <c r="A29" s="16"/>
      <c r="B29" s="17"/>
      <c r="C29" s="8" t="s">
        <v>110</v>
      </c>
      <c r="D29" s="9"/>
      <c r="E29" s="48"/>
      <c r="F29" s="54"/>
      <c r="G29" s="10"/>
    </row>
    <row r="30" spans="1:7" ht="12.75" x14ac:dyDescent="0.2">
      <c r="A30" s="18"/>
      <c r="B30" s="19"/>
      <c r="C30" s="8" t="s">
        <v>108</v>
      </c>
      <c r="D30" s="20"/>
      <c r="E30" s="50"/>
      <c r="F30" s="56">
        <v>0</v>
      </c>
      <c r="G30" s="21">
        <v>0</v>
      </c>
    </row>
    <row r="31" spans="1:7" ht="12.75" x14ac:dyDescent="0.2">
      <c r="A31" s="18"/>
      <c r="B31" s="19"/>
      <c r="C31" s="14"/>
      <c r="D31" s="22"/>
      <c r="E31" s="51"/>
      <c r="F31" s="57"/>
      <c r="G31" s="23"/>
    </row>
    <row r="32" spans="1:7" ht="12.75" x14ac:dyDescent="0.2">
      <c r="A32" s="1"/>
      <c r="B32" s="2"/>
      <c r="C32" s="8" t="s">
        <v>112</v>
      </c>
      <c r="D32" s="9"/>
      <c r="E32" s="48"/>
      <c r="F32" s="54"/>
      <c r="G32" s="10"/>
    </row>
    <row r="33" spans="1:7" ht="12.75" x14ac:dyDescent="0.2">
      <c r="A33" s="1"/>
      <c r="B33" s="2"/>
      <c r="C33" s="8" t="s">
        <v>108</v>
      </c>
      <c r="D33" s="12"/>
      <c r="E33" s="49"/>
      <c r="F33" s="55">
        <v>0</v>
      </c>
      <c r="G33" s="13">
        <v>0</v>
      </c>
    </row>
    <row r="34" spans="1:7" ht="12.75" x14ac:dyDescent="0.2">
      <c r="A34" s="1"/>
      <c r="B34" s="2"/>
      <c r="C34" s="14"/>
      <c r="D34" s="4"/>
      <c r="E34" s="47"/>
      <c r="F34" s="53"/>
      <c r="G34" s="5"/>
    </row>
    <row r="35" spans="1:7" ht="12.75" x14ac:dyDescent="0.2">
      <c r="A35" s="1"/>
      <c r="B35" s="2"/>
      <c r="C35" s="8" t="s">
        <v>113</v>
      </c>
      <c r="D35" s="9"/>
      <c r="E35" s="48"/>
      <c r="F35" s="54"/>
      <c r="G35" s="10"/>
    </row>
    <row r="36" spans="1:7" ht="12.75" x14ac:dyDescent="0.2">
      <c r="A36" s="1"/>
      <c r="B36" s="2"/>
      <c r="C36" s="8" t="s">
        <v>108</v>
      </c>
      <c r="D36" s="12"/>
      <c r="E36" s="49"/>
      <c r="F36" s="55">
        <v>0</v>
      </c>
      <c r="G36" s="13">
        <v>0</v>
      </c>
    </row>
    <row r="37" spans="1:7" ht="12.75" x14ac:dyDescent="0.2">
      <c r="A37" s="1"/>
      <c r="B37" s="2"/>
      <c r="C37" s="14"/>
      <c r="D37" s="4"/>
      <c r="E37" s="47"/>
      <c r="F37" s="53"/>
      <c r="G37" s="5"/>
    </row>
    <row r="38" spans="1:7" ht="12.75" x14ac:dyDescent="0.2">
      <c r="A38" s="1"/>
      <c r="B38" s="2"/>
      <c r="C38" s="8" t="s">
        <v>114</v>
      </c>
      <c r="D38" s="9"/>
      <c r="E38" s="48"/>
      <c r="F38" s="54"/>
      <c r="G38" s="10"/>
    </row>
    <row r="39" spans="1:7" ht="12.75" x14ac:dyDescent="0.2">
      <c r="A39" s="1"/>
      <c r="B39" s="2"/>
      <c r="C39" s="8" t="s">
        <v>108</v>
      </c>
      <c r="D39" s="12"/>
      <c r="E39" s="49"/>
      <c r="F39" s="55">
        <v>0</v>
      </c>
      <c r="G39" s="13">
        <v>0</v>
      </c>
    </row>
    <row r="40" spans="1:7" ht="12.75" x14ac:dyDescent="0.2">
      <c r="A40" s="1"/>
      <c r="B40" s="2"/>
      <c r="C40" s="14"/>
      <c r="D40" s="4"/>
      <c r="E40" s="47"/>
      <c r="F40" s="53"/>
      <c r="G40" s="5"/>
    </row>
    <row r="41" spans="1:7" ht="25.5" x14ac:dyDescent="0.2">
      <c r="A41" s="6"/>
      <c r="B41" s="7"/>
      <c r="C41" s="24" t="s">
        <v>115</v>
      </c>
      <c r="D41" s="25"/>
      <c r="E41" s="49"/>
      <c r="F41" s="55">
        <v>15297.867072000001</v>
      </c>
      <c r="G41" s="13">
        <v>0.96265100099999978</v>
      </c>
    </row>
    <row r="42" spans="1:7" ht="12.75" x14ac:dyDescent="0.2">
      <c r="A42" s="1"/>
      <c r="B42" s="2"/>
      <c r="C42" s="11"/>
      <c r="D42" s="4"/>
      <c r="E42" s="47"/>
      <c r="F42" s="53"/>
      <c r="G42" s="5"/>
    </row>
    <row r="43" spans="1:7" ht="12.75" x14ac:dyDescent="0.2">
      <c r="A43" s="1"/>
      <c r="B43" s="2"/>
      <c r="C43" s="3" t="s">
        <v>116</v>
      </c>
      <c r="D43" s="4"/>
      <c r="E43" s="47"/>
      <c r="F43" s="53"/>
      <c r="G43" s="5"/>
    </row>
    <row r="44" spans="1:7" ht="25.5" x14ac:dyDescent="0.2">
      <c r="A44" s="1"/>
      <c r="B44" s="2"/>
      <c r="C44" s="8" t="s">
        <v>10</v>
      </c>
      <c r="D44" s="9"/>
      <c r="E44" s="48"/>
      <c r="F44" s="54"/>
      <c r="G44" s="10"/>
    </row>
    <row r="45" spans="1:7" ht="12.75" x14ac:dyDescent="0.2">
      <c r="A45" s="6"/>
      <c r="B45" s="7"/>
      <c r="C45" s="8" t="s">
        <v>108</v>
      </c>
      <c r="D45" s="12"/>
      <c r="E45" s="49"/>
      <c r="F45" s="55">
        <v>0</v>
      </c>
      <c r="G45" s="13">
        <v>0</v>
      </c>
    </row>
    <row r="46" spans="1:7" ht="12.75" x14ac:dyDescent="0.2">
      <c r="A46" s="6"/>
      <c r="B46" s="7"/>
      <c r="C46" s="14"/>
      <c r="D46" s="4"/>
      <c r="E46" s="47"/>
      <c r="F46" s="53"/>
      <c r="G46" s="5"/>
    </row>
    <row r="47" spans="1:7" ht="12.75" x14ac:dyDescent="0.2">
      <c r="A47" s="1"/>
      <c r="B47" s="26"/>
      <c r="C47" s="8" t="s">
        <v>117</v>
      </c>
      <c r="D47" s="9"/>
      <c r="E47" s="48"/>
      <c r="F47" s="54"/>
      <c r="G47" s="10"/>
    </row>
    <row r="48" spans="1:7" ht="12.75" x14ac:dyDescent="0.2">
      <c r="A48" s="6"/>
      <c r="B48" s="7"/>
      <c r="C48" s="8" t="s">
        <v>108</v>
      </c>
      <c r="D48" s="12"/>
      <c r="E48" s="49"/>
      <c r="F48" s="55">
        <v>0</v>
      </c>
      <c r="G48" s="13">
        <v>0</v>
      </c>
    </row>
    <row r="49" spans="1:7" ht="12.75" x14ac:dyDescent="0.2">
      <c r="A49" s="6"/>
      <c r="B49" s="7"/>
      <c r="C49" s="14"/>
      <c r="D49" s="4"/>
      <c r="E49" s="47"/>
      <c r="F49" s="59"/>
      <c r="G49" s="28"/>
    </row>
    <row r="50" spans="1:7" ht="12.75" x14ac:dyDescent="0.2">
      <c r="A50" s="1"/>
      <c r="B50" s="2"/>
      <c r="C50" s="8" t="s">
        <v>118</v>
      </c>
      <c r="D50" s="9"/>
      <c r="E50" s="48"/>
      <c r="F50" s="54"/>
      <c r="G50" s="10"/>
    </row>
    <row r="51" spans="1:7" ht="12.75" x14ac:dyDescent="0.2">
      <c r="A51" s="6"/>
      <c r="B51" s="7"/>
      <c r="C51" s="8" t="s">
        <v>108</v>
      </c>
      <c r="D51" s="12"/>
      <c r="E51" s="49"/>
      <c r="F51" s="55">
        <v>0</v>
      </c>
      <c r="G51" s="13">
        <v>0</v>
      </c>
    </row>
    <row r="52" spans="1:7" ht="12.75" x14ac:dyDescent="0.2">
      <c r="A52" s="1"/>
      <c r="B52" s="2"/>
      <c r="C52" s="14"/>
      <c r="D52" s="4"/>
      <c r="E52" s="47"/>
      <c r="F52" s="53"/>
      <c r="G52" s="5"/>
    </row>
    <row r="53" spans="1:7" ht="25.5" x14ac:dyDescent="0.2">
      <c r="A53" s="1"/>
      <c r="B53" s="26"/>
      <c r="C53" s="8" t="s">
        <v>119</v>
      </c>
      <c r="D53" s="9"/>
      <c r="E53" s="48"/>
      <c r="F53" s="54"/>
      <c r="G53" s="10"/>
    </row>
    <row r="54" spans="1:7" ht="12.75" x14ac:dyDescent="0.2">
      <c r="A54" s="6"/>
      <c r="B54" s="7"/>
      <c r="C54" s="8" t="s">
        <v>108</v>
      </c>
      <c r="D54" s="12"/>
      <c r="E54" s="49"/>
      <c r="F54" s="55">
        <v>0</v>
      </c>
      <c r="G54" s="13">
        <v>0</v>
      </c>
    </row>
    <row r="55" spans="1:7" ht="12.75" x14ac:dyDescent="0.2">
      <c r="A55" s="6"/>
      <c r="B55" s="7"/>
      <c r="C55" s="14"/>
      <c r="D55" s="4"/>
      <c r="E55" s="47"/>
      <c r="F55" s="53"/>
      <c r="G55" s="5"/>
    </row>
    <row r="56" spans="1:7" ht="12.75" x14ac:dyDescent="0.2">
      <c r="A56" s="6"/>
      <c r="B56" s="7"/>
      <c r="C56" s="29" t="s">
        <v>120</v>
      </c>
      <c r="D56" s="25"/>
      <c r="E56" s="49"/>
      <c r="F56" s="55">
        <v>0</v>
      </c>
      <c r="G56" s="13">
        <v>0</v>
      </c>
    </row>
    <row r="57" spans="1:7" ht="12.75" x14ac:dyDescent="0.2">
      <c r="A57" s="6"/>
      <c r="B57" s="7"/>
      <c r="C57" s="11"/>
      <c r="D57" s="4"/>
      <c r="E57" s="47"/>
      <c r="F57" s="53"/>
      <c r="G57" s="5"/>
    </row>
    <row r="58" spans="1:7" ht="12.75" x14ac:dyDescent="0.2">
      <c r="A58" s="1"/>
      <c r="B58" s="2"/>
      <c r="C58" s="3" t="s">
        <v>121</v>
      </c>
      <c r="D58" s="4"/>
      <c r="E58" s="47"/>
      <c r="F58" s="53"/>
      <c r="G58" s="5"/>
    </row>
    <row r="59" spans="1:7" ht="12.75" x14ac:dyDescent="0.2">
      <c r="A59" s="6"/>
      <c r="B59" s="7"/>
      <c r="C59" s="8" t="s">
        <v>122</v>
      </c>
      <c r="D59" s="9"/>
      <c r="E59" s="48"/>
      <c r="F59" s="54"/>
      <c r="G59" s="10"/>
    </row>
    <row r="60" spans="1:7" ht="12.75" x14ac:dyDescent="0.2">
      <c r="A60" s="6"/>
      <c r="B60" s="7"/>
      <c r="C60" s="8" t="s">
        <v>108</v>
      </c>
      <c r="D60" s="25"/>
      <c r="E60" s="49"/>
      <c r="F60" s="55">
        <v>0</v>
      </c>
      <c r="G60" s="13">
        <v>0</v>
      </c>
    </row>
    <row r="61" spans="1:7" ht="12.75" x14ac:dyDescent="0.2">
      <c r="A61" s="6"/>
      <c r="B61" s="7"/>
      <c r="C61" s="14"/>
      <c r="D61" s="7"/>
      <c r="E61" s="47"/>
      <c r="F61" s="53"/>
      <c r="G61" s="5"/>
    </row>
    <row r="62" spans="1:7" ht="12.75" x14ac:dyDescent="0.2">
      <c r="A62" s="6"/>
      <c r="B62" s="7"/>
      <c r="C62" s="8" t="s">
        <v>123</v>
      </c>
      <c r="D62" s="9"/>
      <c r="E62" s="48"/>
      <c r="F62" s="54"/>
      <c r="G62" s="10"/>
    </row>
    <row r="63" spans="1:7" ht="12.75" x14ac:dyDescent="0.2">
      <c r="A63" s="6"/>
      <c r="B63" s="7"/>
      <c r="C63" s="8" t="s">
        <v>108</v>
      </c>
      <c r="D63" s="25"/>
      <c r="E63" s="49"/>
      <c r="F63" s="55">
        <v>0</v>
      </c>
      <c r="G63" s="13">
        <v>0</v>
      </c>
    </row>
    <row r="64" spans="1:7" ht="12.75" x14ac:dyDescent="0.2">
      <c r="A64" s="6"/>
      <c r="B64" s="7"/>
      <c r="C64" s="14"/>
      <c r="D64" s="7"/>
      <c r="E64" s="47"/>
      <c r="F64" s="53"/>
      <c r="G64" s="5"/>
    </row>
    <row r="65" spans="1:7" ht="12.75" x14ac:dyDescent="0.2">
      <c r="A65" s="6"/>
      <c r="B65" s="7"/>
      <c r="C65" s="8" t="s">
        <v>124</v>
      </c>
      <c r="D65" s="9"/>
      <c r="E65" s="48"/>
      <c r="F65" s="54"/>
      <c r="G65" s="10"/>
    </row>
    <row r="66" spans="1:7" ht="12.75" x14ac:dyDescent="0.2">
      <c r="A66" s="6"/>
      <c r="B66" s="7"/>
      <c r="C66" s="8" t="s">
        <v>108</v>
      </c>
      <c r="D66" s="25"/>
      <c r="E66" s="49"/>
      <c r="F66" s="55">
        <v>0</v>
      </c>
      <c r="G66" s="13">
        <v>0</v>
      </c>
    </row>
    <row r="67" spans="1:7" ht="12.75" x14ac:dyDescent="0.2">
      <c r="A67" s="6"/>
      <c r="B67" s="7"/>
      <c r="C67" s="14"/>
      <c r="D67" s="7"/>
      <c r="E67" s="47"/>
      <c r="F67" s="53"/>
      <c r="G67" s="5"/>
    </row>
    <row r="68" spans="1:7" ht="12.75" x14ac:dyDescent="0.2">
      <c r="A68" s="6"/>
      <c r="B68" s="7"/>
      <c r="C68" s="8" t="s">
        <v>125</v>
      </c>
      <c r="D68" s="9"/>
      <c r="E68" s="48"/>
      <c r="F68" s="54"/>
      <c r="G68" s="10"/>
    </row>
    <row r="69" spans="1:7" ht="12.75" x14ac:dyDescent="0.2">
      <c r="A69" s="6">
        <v>1</v>
      </c>
      <c r="B69" s="7"/>
      <c r="C69" s="11" t="s">
        <v>126</v>
      </c>
      <c r="D69" s="15"/>
      <c r="E69" s="47"/>
      <c r="F69" s="53">
        <v>285.80111390000002</v>
      </c>
      <c r="G69" s="5">
        <v>1.7984646E-2</v>
      </c>
    </row>
    <row r="70" spans="1:7" ht="12.75" x14ac:dyDescent="0.2">
      <c r="A70" s="6"/>
      <c r="B70" s="7"/>
      <c r="C70" s="8" t="s">
        <v>108</v>
      </c>
      <c r="D70" s="25"/>
      <c r="E70" s="49"/>
      <c r="F70" s="55">
        <v>285.80111390000002</v>
      </c>
      <c r="G70" s="13">
        <v>1.7984646E-2</v>
      </c>
    </row>
    <row r="71" spans="1:7" ht="12.75" x14ac:dyDescent="0.2">
      <c r="A71" s="6"/>
      <c r="B71" s="7"/>
      <c r="C71" s="14"/>
      <c r="D71" s="7"/>
      <c r="E71" s="47"/>
      <c r="F71" s="53"/>
      <c r="G71" s="5"/>
    </row>
    <row r="72" spans="1:7" ht="25.5" x14ac:dyDescent="0.2">
      <c r="A72" s="6"/>
      <c r="B72" s="7"/>
      <c r="C72" s="24" t="s">
        <v>127</v>
      </c>
      <c r="D72" s="25"/>
      <c r="E72" s="49"/>
      <c r="F72" s="55">
        <v>285.80111390000002</v>
      </c>
      <c r="G72" s="13">
        <v>1.7984646E-2</v>
      </c>
    </row>
    <row r="73" spans="1:7" ht="12.75" x14ac:dyDescent="0.2">
      <c r="A73" s="6"/>
      <c r="B73" s="7"/>
      <c r="C73" s="30"/>
      <c r="D73" s="7"/>
      <c r="E73" s="47"/>
      <c r="F73" s="53"/>
      <c r="G73" s="5"/>
    </row>
    <row r="74" spans="1:7" ht="12.75" x14ac:dyDescent="0.2">
      <c r="A74" s="1"/>
      <c r="B74" s="2"/>
      <c r="C74" s="3" t="s">
        <v>128</v>
      </c>
      <c r="D74" s="4"/>
      <c r="E74" s="47"/>
      <c r="F74" s="53"/>
      <c r="G74" s="5"/>
    </row>
    <row r="75" spans="1:7" ht="25.5" x14ac:dyDescent="0.2">
      <c r="A75" s="6"/>
      <c r="B75" s="7"/>
      <c r="C75" s="8" t="s">
        <v>129</v>
      </c>
      <c r="D75" s="9"/>
      <c r="E75" s="48"/>
      <c r="F75" s="54"/>
      <c r="G75" s="10"/>
    </row>
    <row r="76" spans="1:7" ht="25.5" x14ac:dyDescent="0.2">
      <c r="A76" s="6">
        <v>1</v>
      </c>
      <c r="B76" s="7" t="s">
        <v>130</v>
      </c>
      <c r="C76" s="11" t="s">
        <v>131</v>
      </c>
      <c r="D76" s="15"/>
      <c r="E76" s="47">
        <v>762107.99100000004</v>
      </c>
      <c r="F76" s="53">
        <v>300.35819087300001</v>
      </c>
      <c r="G76" s="5">
        <v>1.8900681999999999E-2</v>
      </c>
    </row>
    <row r="77" spans="1:7" ht="12.75" x14ac:dyDescent="0.2">
      <c r="A77" s="6"/>
      <c r="B77" s="7"/>
      <c r="C77" s="8" t="s">
        <v>108</v>
      </c>
      <c r="D77" s="25"/>
      <c r="E77" s="49"/>
      <c r="F77" s="55">
        <v>300.35819087300001</v>
      </c>
      <c r="G77" s="13">
        <v>1.8900681999999999E-2</v>
      </c>
    </row>
    <row r="78" spans="1:7" ht="12.75" x14ac:dyDescent="0.2">
      <c r="A78" s="6"/>
      <c r="B78" s="7"/>
      <c r="C78" s="14"/>
      <c r="D78" s="7"/>
      <c r="E78" s="47"/>
      <c r="F78" s="53"/>
      <c r="G78" s="5"/>
    </row>
    <row r="79" spans="1:7" ht="12.75" x14ac:dyDescent="0.2">
      <c r="A79" s="1"/>
      <c r="B79" s="2"/>
      <c r="C79" s="3" t="s">
        <v>132</v>
      </c>
      <c r="D79" s="4"/>
      <c r="E79" s="47"/>
      <c r="F79" s="53"/>
      <c r="G79" s="5"/>
    </row>
    <row r="80" spans="1:7" ht="25.5" x14ac:dyDescent="0.2">
      <c r="A80" s="6"/>
      <c r="B80" s="7"/>
      <c r="C80" s="8" t="s">
        <v>133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25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7"/>
      <c r="E82" s="47"/>
      <c r="F82" s="53"/>
      <c r="G82" s="5"/>
    </row>
    <row r="83" spans="1:7" ht="25.5" x14ac:dyDescent="0.2">
      <c r="A83" s="6"/>
      <c r="B83" s="7"/>
      <c r="C83" s="8" t="s">
        <v>134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25"/>
      <c r="E84" s="49"/>
      <c r="F84" s="55">
        <v>0</v>
      </c>
      <c r="G84" s="13">
        <v>0</v>
      </c>
    </row>
    <row r="85" spans="1:7" ht="12.75" x14ac:dyDescent="0.2">
      <c r="A85" s="6"/>
      <c r="B85" s="7"/>
      <c r="C85" s="14"/>
      <c r="D85" s="7"/>
      <c r="E85" s="47"/>
      <c r="F85" s="59"/>
      <c r="G85" s="28"/>
    </row>
    <row r="86" spans="1:7" ht="25.5" x14ac:dyDescent="0.2">
      <c r="A86" s="6"/>
      <c r="B86" s="7"/>
      <c r="C86" s="30" t="s">
        <v>136</v>
      </c>
      <c r="D86" s="7"/>
      <c r="E86" s="47"/>
      <c r="F86" s="59">
        <v>7.3683620999999997</v>
      </c>
      <c r="G86" s="28">
        <v>4.6367000000000001E-4</v>
      </c>
    </row>
    <row r="87" spans="1:7" ht="12.75" x14ac:dyDescent="0.2">
      <c r="A87" s="6"/>
      <c r="B87" s="7"/>
      <c r="C87" s="31" t="s">
        <v>137</v>
      </c>
      <c r="D87" s="12"/>
      <c r="E87" s="49"/>
      <c r="F87" s="55">
        <v>15891.394680873002</v>
      </c>
      <c r="G87" s="13">
        <v>0.99999999499999981</v>
      </c>
    </row>
    <row r="89" spans="1:7" ht="12.75" x14ac:dyDescent="0.2">
      <c r="B89" s="362"/>
      <c r="C89" s="362"/>
      <c r="D89" s="362"/>
      <c r="E89" s="362"/>
      <c r="F89" s="362"/>
    </row>
    <row r="90" spans="1:7" ht="12.75" x14ac:dyDescent="0.2">
      <c r="B90" s="362"/>
      <c r="C90" s="362"/>
      <c r="D90" s="362"/>
      <c r="E90" s="362"/>
      <c r="F90" s="362"/>
    </row>
    <row r="92" spans="1:7" ht="12.75" x14ac:dyDescent="0.2">
      <c r="B92" s="37" t="s">
        <v>139</v>
      </c>
      <c r="C92" s="38"/>
      <c r="D92" s="39"/>
    </row>
    <row r="93" spans="1:7" ht="12.75" x14ac:dyDescent="0.2">
      <c r="B93" s="40" t="s">
        <v>140</v>
      </c>
      <c r="C93" s="41"/>
      <c r="D93" s="65" t="s">
        <v>141</v>
      </c>
    </row>
    <row r="94" spans="1:7" ht="12.75" x14ac:dyDescent="0.2">
      <c r="B94" s="40" t="s">
        <v>142</v>
      </c>
      <c r="C94" s="41"/>
      <c r="D94" s="65" t="s">
        <v>141</v>
      </c>
    </row>
    <row r="95" spans="1:7" ht="12.75" x14ac:dyDescent="0.2">
      <c r="B95" s="42" t="s">
        <v>143</v>
      </c>
      <c r="C95" s="41"/>
      <c r="D95" s="43"/>
    </row>
    <row r="96" spans="1:7" ht="25.5" customHeight="1" x14ac:dyDescent="0.2">
      <c r="B96" s="43"/>
      <c r="C96" s="33" t="s">
        <v>144</v>
      </c>
      <c r="D96" s="34" t="s">
        <v>145</v>
      </c>
    </row>
    <row r="97" spans="2:4" ht="12.75" customHeight="1" x14ac:dyDescent="0.2">
      <c r="B97" s="60" t="s">
        <v>146</v>
      </c>
      <c r="C97" s="61" t="s">
        <v>147</v>
      </c>
      <c r="D97" s="61" t="s">
        <v>148</v>
      </c>
    </row>
    <row r="98" spans="2:4" ht="12.75" x14ac:dyDescent="0.2">
      <c r="B98" s="43" t="s">
        <v>149</v>
      </c>
      <c r="C98" s="44">
        <v>38.350200000000001</v>
      </c>
      <c r="D98" s="44">
        <v>42.857999999999997</v>
      </c>
    </row>
    <row r="99" spans="2:4" ht="12.75" x14ac:dyDescent="0.2">
      <c r="B99" s="43" t="s">
        <v>150</v>
      </c>
      <c r="C99" s="44">
        <v>17.8249</v>
      </c>
      <c r="D99" s="44">
        <v>19.413699999999999</v>
      </c>
    </row>
    <row r="100" spans="2:4" ht="12.75" x14ac:dyDescent="0.2">
      <c r="B100" s="43" t="s">
        <v>395</v>
      </c>
      <c r="C100" s="44">
        <v>39.432200000000002</v>
      </c>
      <c r="D100" s="44">
        <v>44.0672</v>
      </c>
    </row>
    <row r="101" spans="2:4" ht="12.75" x14ac:dyDescent="0.2">
      <c r="B101" s="43" t="s">
        <v>396</v>
      </c>
      <c r="C101" s="44">
        <v>18.113600000000002</v>
      </c>
      <c r="D101" s="44">
        <v>19.736899999999999</v>
      </c>
    </row>
    <row r="102" spans="2:4" ht="12.75" x14ac:dyDescent="0.2">
      <c r="B102" s="43" t="s">
        <v>151</v>
      </c>
      <c r="C102" s="44">
        <v>36.856200000000001</v>
      </c>
      <c r="D102" s="44">
        <v>41.167700000000004</v>
      </c>
    </row>
    <row r="103" spans="2:4" ht="12.75" x14ac:dyDescent="0.2">
      <c r="B103" s="43" t="s">
        <v>152</v>
      </c>
      <c r="C103" s="44">
        <v>16.947500000000002</v>
      </c>
      <c r="D103" s="44">
        <v>18.4238</v>
      </c>
    </row>
    <row r="105" spans="2:4" ht="12.75" x14ac:dyDescent="0.2">
      <c r="B105" s="78" t="s">
        <v>153</v>
      </c>
      <c r="C105" s="133"/>
      <c r="D105" s="135"/>
    </row>
    <row r="106" spans="2:4" ht="24.75" customHeight="1" x14ac:dyDescent="0.2">
      <c r="B106" s="131" t="s">
        <v>146</v>
      </c>
      <c r="C106" s="131" t="s">
        <v>154</v>
      </c>
    </row>
    <row r="107" spans="2:4" ht="12.75" x14ac:dyDescent="0.2">
      <c r="B107" s="43" t="s">
        <v>150</v>
      </c>
      <c r="C107" s="134">
        <v>0.44270399999999999</v>
      </c>
    </row>
    <row r="108" spans="2:4" ht="12.75" x14ac:dyDescent="0.2">
      <c r="B108" s="43" t="s">
        <v>396</v>
      </c>
      <c r="C108" s="134">
        <v>0.44270399999999999</v>
      </c>
    </row>
    <row r="109" spans="2:4" ht="15" x14ac:dyDescent="0.25">
      <c r="B109" s="43" t="s">
        <v>152</v>
      </c>
      <c r="C109" s="134">
        <v>0.44270399999999999</v>
      </c>
      <c r="D109"/>
    </row>
    <row r="111" spans="2:4" ht="12.75" x14ac:dyDescent="0.2">
      <c r="B111" s="42" t="s">
        <v>155</v>
      </c>
      <c r="C111" s="41"/>
      <c r="D111" s="67" t="s">
        <v>141</v>
      </c>
    </row>
    <row r="112" spans="2:4" ht="12.75" x14ac:dyDescent="0.2">
      <c r="B112" s="42" t="s">
        <v>156</v>
      </c>
      <c r="C112" s="41"/>
      <c r="D112" s="67" t="s">
        <v>141</v>
      </c>
    </row>
    <row r="113" spans="2:4" ht="12.75" x14ac:dyDescent="0.2">
      <c r="B113" s="42" t="s">
        <v>157</v>
      </c>
      <c r="C113" s="41"/>
      <c r="D113" s="46">
        <v>0.3883175234496144</v>
      </c>
    </row>
    <row r="114" spans="2:4" ht="12.75" x14ac:dyDescent="0.2">
      <c r="B114" s="42" t="s">
        <v>158</v>
      </c>
      <c r="C114" s="41"/>
      <c r="D114" s="46" t="s">
        <v>141</v>
      </c>
    </row>
  </sheetData>
  <mergeCells count="5">
    <mergeCell ref="A1:G1"/>
    <mergeCell ref="A2:G2"/>
    <mergeCell ref="A3:G3"/>
    <mergeCell ref="B89:F89"/>
    <mergeCell ref="B90:F90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733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14</v>
      </c>
      <c r="C7" s="11" t="s">
        <v>15</v>
      </c>
      <c r="D7" s="2" t="s">
        <v>16</v>
      </c>
      <c r="E7" s="47">
        <v>87853</v>
      </c>
      <c r="F7" s="53">
        <v>351.85126500000001</v>
      </c>
      <c r="G7" s="5">
        <v>5.9438739999999997E-2</v>
      </c>
    </row>
    <row r="8" spans="1:7" ht="12.75" x14ac:dyDescent="0.2">
      <c r="A8" s="6">
        <v>2</v>
      </c>
      <c r="B8" s="7" t="s">
        <v>543</v>
      </c>
      <c r="C8" s="11" t="s">
        <v>544</v>
      </c>
      <c r="D8" s="2" t="s">
        <v>16</v>
      </c>
      <c r="E8" s="47">
        <v>258242</v>
      </c>
      <c r="F8" s="53">
        <v>332.22833300000002</v>
      </c>
      <c r="G8" s="5">
        <v>5.6123810000000003E-2</v>
      </c>
    </row>
    <row r="9" spans="1:7" ht="12.75" x14ac:dyDescent="0.2">
      <c r="A9" s="6">
        <v>3</v>
      </c>
      <c r="B9" s="7" t="s">
        <v>56</v>
      </c>
      <c r="C9" s="11" t="s">
        <v>57</v>
      </c>
      <c r="D9" s="2" t="s">
        <v>16</v>
      </c>
      <c r="E9" s="47">
        <v>99397</v>
      </c>
      <c r="F9" s="53">
        <v>318.8158775</v>
      </c>
      <c r="G9" s="5">
        <v>5.3858024999999997E-2</v>
      </c>
    </row>
    <row r="10" spans="1:7" ht="25.5" x14ac:dyDescent="0.2">
      <c r="A10" s="6">
        <v>4</v>
      </c>
      <c r="B10" s="7" t="s">
        <v>17</v>
      </c>
      <c r="C10" s="11" t="s">
        <v>18</v>
      </c>
      <c r="D10" s="2" t="s">
        <v>19</v>
      </c>
      <c r="E10" s="47">
        <v>18590</v>
      </c>
      <c r="F10" s="53">
        <v>257.52726999999999</v>
      </c>
      <c r="G10" s="5">
        <v>4.3504451999999999E-2</v>
      </c>
    </row>
    <row r="11" spans="1:7" ht="25.5" x14ac:dyDescent="0.2">
      <c r="A11" s="6">
        <v>5</v>
      </c>
      <c r="B11" s="7" t="s">
        <v>402</v>
      </c>
      <c r="C11" s="11" t="s">
        <v>403</v>
      </c>
      <c r="D11" s="2" t="s">
        <v>44</v>
      </c>
      <c r="E11" s="47">
        <v>82318</v>
      </c>
      <c r="F11" s="53">
        <v>244.69025500000001</v>
      </c>
      <c r="G11" s="5">
        <v>4.1335877E-2</v>
      </c>
    </row>
    <row r="12" spans="1:7" ht="12.75" x14ac:dyDescent="0.2">
      <c r="A12" s="6">
        <v>6</v>
      </c>
      <c r="B12" s="7" t="s">
        <v>400</v>
      </c>
      <c r="C12" s="11" t="s">
        <v>401</v>
      </c>
      <c r="D12" s="2" t="s">
        <v>256</v>
      </c>
      <c r="E12" s="47">
        <v>7424</v>
      </c>
      <c r="F12" s="53">
        <v>206.40575999999999</v>
      </c>
      <c r="G12" s="5">
        <v>3.4868422000000003E-2</v>
      </c>
    </row>
    <row r="13" spans="1:7" ht="12.75" x14ac:dyDescent="0.2">
      <c r="A13" s="6">
        <v>7</v>
      </c>
      <c r="B13" s="7" t="s">
        <v>635</v>
      </c>
      <c r="C13" s="11" t="s">
        <v>636</v>
      </c>
      <c r="D13" s="2" t="s">
        <v>256</v>
      </c>
      <c r="E13" s="47">
        <v>24811</v>
      </c>
      <c r="F13" s="53">
        <v>194.58026749999999</v>
      </c>
      <c r="G13" s="5">
        <v>3.2870723999999997E-2</v>
      </c>
    </row>
    <row r="14" spans="1:7" ht="25.5" x14ac:dyDescent="0.2">
      <c r="A14" s="6">
        <v>8</v>
      </c>
      <c r="B14" s="7" t="s">
        <v>36</v>
      </c>
      <c r="C14" s="11" t="s">
        <v>37</v>
      </c>
      <c r="D14" s="2" t="s">
        <v>25</v>
      </c>
      <c r="E14" s="47">
        <v>32080</v>
      </c>
      <c r="F14" s="53">
        <v>194.084</v>
      </c>
      <c r="G14" s="5">
        <v>3.2786889E-2</v>
      </c>
    </row>
    <row r="15" spans="1:7" ht="25.5" x14ac:dyDescent="0.2">
      <c r="A15" s="6">
        <v>9</v>
      </c>
      <c r="B15" s="7" t="s">
        <v>23</v>
      </c>
      <c r="C15" s="11" t="s">
        <v>24</v>
      </c>
      <c r="D15" s="2" t="s">
        <v>25</v>
      </c>
      <c r="E15" s="47">
        <v>123708</v>
      </c>
      <c r="F15" s="53">
        <v>191.87110799999999</v>
      </c>
      <c r="G15" s="5">
        <v>3.2413061999999999E-2</v>
      </c>
    </row>
    <row r="16" spans="1:7" ht="12.75" x14ac:dyDescent="0.2">
      <c r="A16" s="6">
        <v>10</v>
      </c>
      <c r="B16" s="7" t="s">
        <v>439</v>
      </c>
      <c r="C16" s="11" t="s">
        <v>440</v>
      </c>
      <c r="D16" s="2" t="s">
        <v>211</v>
      </c>
      <c r="E16" s="47">
        <v>24882</v>
      </c>
      <c r="F16" s="53">
        <v>185.084757</v>
      </c>
      <c r="G16" s="5">
        <v>3.1266634000000001E-2</v>
      </c>
    </row>
    <row r="17" spans="1:7" ht="12.75" x14ac:dyDescent="0.2">
      <c r="A17" s="6">
        <v>11</v>
      </c>
      <c r="B17" s="7" t="s">
        <v>209</v>
      </c>
      <c r="C17" s="11" t="s">
        <v>210</v>
      </c>
      <c r="D17" s="2" t="s">
        <v>211</v>
      </c>
      <c r="E17" s="47">
        <v>27474</v>
      </c>
      <c r="F17" s="53">
        <v>178.42989299999999</v>
      </c>
      <c r="G17" s="5">
        <v>3.0142418000000001E-2</v>
      </c>
    </row>
    <row r="18" spans="1:7" ht="12.75" x14ac:dyDescent="0.2">
      <c r="A18" s="6">
        <v>12</v>
      </c>
      <c r="B18" s="7" t="s">
        <v>398</v>
      </c>
      <c r="C18" s="11" t="s">
        <v>399</v>
      </c>
      <c r="D18" s="2" t="s">
        <v>16</v>
      </c>
      <c r="E18" s="47">
        <v>22592</v>
      </c>
      <c r="F18" s="53">
        <v>175.59631999999999</v>
      </c>
      <c r="G18" s="5">
        <v>2.9663739000000001E-2</v>
      </c>
    </row>
    <row r="19" spans="1:7" ht="25.5" x14ac:dyDescent="0.2">
      <c r="A19" s="6">
        <v>13</v>
      </c>
      <c r="B19" s="7" t="s">
        <v>524</v>
      </c>
      <c r="C19" s="11" t="s">
        <v>525</v>
      </c>
      <c r="D19" s="2" t="s">
        <v>44</v>
      </c>
      <c r="E19" s="47">
        <v>110452</v>
      </c>
      <c r="F19" s="53">
        <v>151.42969199999999</v>
      </c>
      <c r="G19" s="5">
        <v>2.5581236E-2</v>
      </c>
    </row>
    <row r="20" spans="1:7" ht="25.5" x14ac:dyDescent="0.2">
      <c r="A20" s="6">
        <v>14</v>
      </c>
      <c r="B20" s="7" t="s">
        <v>34</v>
      </c>
      <c r="C20" s="11" t="s">
        <v>35</v>
      </c>
      <c r="D20" s="2" t="s">
        <v>19</v>
      </c>
      <c r="E20" s="47">
        <v>129853</v>
      </c>
      <c r="F20" s="53">
        <v>146.53911049999999</v>
      </c>
      <c r="G20" s="5">
        <v>2.4755063000000001E-2</v>
      </c>
    </row>
    <row r="21" spans="1:7" ht="12.75" x14ac:dyDescent="0.2">
      <c r="A21" s="6">
        <v>15</v>
      </c>
      <c r="B21" s="7" t="s">
        <v>625</v>
      </c>
      <c r="C21" s="11" t="s">
        <v>626</v>
      </c>
      <c r="D21" s="2" t="s">
        <v>103</v>
      </c>
      <c r="E21" s="47">
        <v>55815</v>
      </c>
      <c r="F21" s="53">
        <v>140.40263250000001</v>
      </c>
      <c r="G21" s="5">
        <v>2.3718419000000001E-2</v>
      </c>
    </row>
    <row r="22" spans="1:7" ht="12.75" x14ac:dyDescent="0.2">
      <c r="A22" s="6">
        <v>16</v>
      </c>
      <c r="B22" s="7" t="s">
        <v>334</v>
      </c>
      <c r="C22" s="11" t="s">
        <v>335</v>
      </c>
      <c r="D22" s="2" t="s">
        <v>211</v>
      </c>
      <c r="E22" s="47">
        <v>13600</v>
      </c>
      <c r="F22" s="53">
        <v>134.78960000000001</v>
      </c>
      <c r="G22" s="5">
        <v>2.2770201E-2</v>
      </c>
    </row>
    <row r="23" spans="1:7" ht="25.5" x14ac:dyDescent="0.2">
      <c r="A23" s="6">
        <v>17</v>
      </c>
      <c r="B23" s="7" t="s">
        <v>511</v>
      </c>
      <c r="C23" s="11" t="s">
        <v>512</v>
      </c>
      <c r="D23" s="2" t="s">
        <v>513</v>
      </c>
      <c r="E23" s="47">
        <v>38657</v>
      </c>
      <c r="F23" s="53">
        <v>128.76646700000001</v>
      </c>
      <c r="G23" s="5">
        <v>2.1752705000000001E-2</v>
      </c>
    </row>
    <row r="24" spans="1:7" ht="12.75" x14ac:dyDescent="0.2">
      <c r="A24" s="6">
        <v>18</v>
      </c>
      <c r="B24" s="7" t="s">
        <v>318</v>
      </c>
      <c r="C24" s="11" t="s">
        <v>319</v>
      </c>
      <c r="D24" s="2" t="s">
        <v>16</v>
      </c>
      <c r="E24" s="47">
        <v>131578</v>
      </c>
      <c r="F24" s="53">
        <v>126.906981</v>
      </c>
      <c r="G24" s="5">
        <v>2.1438578999999999E-2</v>
      </c>
    </row>
    <row r="25" spans="1:7" ht="12.75" x14ac:dyDescent="0.2">
      <c r="A25" s="6">
        <v>19</v>
      </c>
      <c r="B25" s="7" t="s">
        <v>505</v>
      </c>
      <c r="C25" s="11" t="s">
        <v>506</v>
      </c>
      <c r="D25" s="2" t="s">
        <v>28</v>
      </c>
      <c r="E25" s="47">
        <v>92430</v>
      </c>
      <c r="F25" s="53">
        <v>124.50321</v>
      </c>
      <c r="G25" s="5">
        <v>2.1032505999999999E-2</v>
      </c>
    </row>
    <row r="26" spans="1:7" ht="12.75" x14ac:dyDescent="0.2">
      <c r="A26" s="6">
        <v>20</v>
      </c>
      <c r="B26" s="7" t="s">
        <v>666</v>
      </c>
      <c r="C26" s="11" t="s">
        <v>667</v>
      </c>
      <c r="D26" s="2" t="s">
        <v>256</v>
      </c>
      <c r="E26" s="47">
        <v>34770</v>
      </c>
      <c r="F26" s="53">
        <v>120.669285</v>
      </c>
      <c r="G26" s="5">
        <v>2.0384836E-2</v>
      </c>
    </row>
    <row r="27" spans="1:7" ht="12.75" x14ac:dyDescent="0.2">
      <c r="A27" s="6">
        <v>21</v>
      </c>
      <c r="B27" s="7" t="s">
        <v>101</v>
      </c>
      <c r="C27" s="11" t="s">
        <v>102</v>
      </c>
      <c r="D27" s="2" t="s">
        <v>103</v>
      </c>
      <c r="E27" s="47">
        <v>33867</v>
      </c>
      <c r="F27" s="53">
        <v>117.7386255</v>
      </c>
      <c r="G27" s="5">
        <v>1.9889754999999999E-2</v>
      </c>
    </row>
    <row r="28" spans="1:7" ht="12.75" x14ac:dyDescent="0.2">
      <c r="A28" s="6">
        <v>22</v>
      </c>
      <c r="B28" s="7" t="s">
        <v>47</v>
      </c>
      <c r="C28" s="11" t="s">
        <v>48</v>
      </c>
      <c r="D28" s="2" t="s">
        <v>49</v>
      </c>
      <c r="E28" s="47">
        <v>65400</v>
      </c>
      <c r="F28" s="53">
        <v>117.52379999999999</v>
      </c>
      <c r="G28" s="5">
        <v>1.9853465000000001E-2</v>
      </c>
    </row>
    <row r="29" spans="1:7" ht="12.75" x14ac:dyDescent="0.2">
      <c r="A29" s="6">
        <v>23</v>
      </c>
      <c r="B29" s="7" t="s">
        <v>178</v>
      </c>
      <c r="C29" s="11" t="s">
        <v>179</v>
      </c>
      <c r="D29" s="2" t="s">
        <v>13</v>
      </c>
      <c r="E29" s="47">
        <v>108332</v>
      </c>
      <c r="F29" s="53">
        <v>117.323556</v>
      </c>
      <c r="G29" s="5">
        <v>1.9819637000000001E-2</v>
      </c>
    </row>
    <row r="30" spans="1:7" ht="25.5" x14ac:dyDescent="0.2">
      <c r="A30" s="6">
        <v>24</v>
      </c>
      <c r="B30" s="7" t="s">
        <v>207</v>
      </c>
      <c r="C30" s="11" t="s">
        <v>208</v>
      </c>
      <c r="D30" s="2" t="s">
        <v>22</v>
      </c>
      <c r="E30" s="47">
        <v>13400</v>
      </c>
      <c r="F30" s="53">
        <v>111.5282</v>
      </c>
      <c r="G30" s="5">
        <v>1.8840618999999999E-2</v>
      </c>
    </row>
    <row r="31" spans="1:7" ht="51" x14ac:dyDescent="0.2">
      <c r="A31" s="6">
        <v>25</v>
      </c>
      <c r="B31" s="7" t="s">
        <v>293</v>
      </c>
      <c r="C31" s="11" t="s">
        <v>294</v>
      </c>
      <c r="D31" s="2" t="s">
        <v>244</v>
      </c>
      <c r="E31" s="47">
        <v>230444</v>
      </c>
      <c r="F31" s="53">
        <v>106.119462</v>
      </c>
      <c r="G31" s="5">
        <v>1.7926912999999999E-2</v>
      </c>
    </row>
    <row r="32" spans="1:7" ht="12.75" x14ac:dyDescent="0.2">
      <c r="A32" s="6">
        <v>26</v>
      </c>
      <c r="B32" s="7" t="s">
        <v>520</v>
      </c>
      <c r="C32" s="11" t="s">
        <v>521</v>
      </c>
      <c r="D32" s="2" t="s">
        <v>275</v>
      </c>
      <c r="E32" s="47">
        <v>9286</v>
      </c>
      <c r="F32" s="53">
        <v>101.045609</v>
      </c>
      <c r="G32" s="5">
        <v>1.706978E-2</v>
      </c>
    </row>
    <row r="33" spans="1:7" ht="12.75" x14ac:dyDescent="0.2">
      <c r="A33" s="6">
        <v>27</v>
      </c>
      <c r="B33" s="7" t="s">
        <v>352</v>
      </c>
      <c r="C33" s="11" t="s">
        <v>353</v>
      </c>
      <c r="D33" s="2" t="s">
        <v>16</v>
      </c>
      <c r="E33" s="47">
        <v>36537</v>
      </c>
      <c r="F33" s="53">
        <v>100.51328700000001</v>
      </c>
      <c r="G33" s="5">
        <v>1.6979853999999999E-2</v>
      </c>
    </row>
    <row r="34" spans="1:7" ht="25.5" x14ac:dyDescent="0.2">
      <c r="A34" s="6">
        <v>28</v>
      </c>
      <c r="B34" s="7" t="s">
        <v>642</v>
      </c>
      <c r="C34" s="11" t="s">
        <v>643</v>
      </c>
      <c r="D34" s="2" t="s">
        <v>25</v>
      </c>
      <c r="E34" s="47">
        <v>133288</v>
      </c>
      <c r="F34" s="53">
        <v>99.899355999999997</v>
      </c>
      <c r="G34" s="5">
        <v>1.6876142E-2</v>
      </c>
    </row>
    <row r="35" spans="1:7" ht="12.75" x14ac:dyDescent="0.2">
      <c r="A35" s="6">
        <v>29</v>
      </c>
      <c r="B35" s="7" t="s">
        <v>381</v>
      </c>
      <c r="C35" s="11" t="s">
        <v>382</v>
      </c>
      <c r="D35" s="2" t="s">
        <v>49</v>
      </c>
      <c r="E35" s="47">
        <v>180757</v>
      </c>
      <c r="F35" s="53">
        <v>97.156887499999996</v>
      </c>
      <c r="G35" s="5">
        <v>1.6412853000000002E-2</v>
      </c>
    </row>
    <row r="36" spans="1:7" ht="12.75" x14ac:dyDescent="0.2">
      <c r="A36" s="6">
        <v>30</v>
      </c>
      <c r="B36" s="7" t="s">
        <v>734</v>
      </c>
      <c r="C36" s="11" t="s">
        <v>735</v>
      </c>
      <c r="D36" s="2" t="s">
        <v>256</v>
      </c>
      <c r="E36" s="47">
        <v>9818</v>
      </c>
      <c r="F36" s="53">
        <v>96.398032999999998</v>
      </c>
      <c r="G36" s="5">
        <v>1.6284658E-2</v>
      </c>
    </row>
    <row r="37" spans="1:7" ht="12.75" x14ac:dyDescent="0.2">
      <c r="A37" s="6">
        <v>31</v>
      </c>
      <c r="B37" s="7" t="s">
        <v>736</v>
      </c>
      <c r="C37" s="11" t="s">
        <v>737</v>
      </c>
      <c r="D37" s="2" t="s">
        <v>28</v>
      </c>
      <c r="E37" s="47">
        <v>127945</v>
      </c>
      <c r="F37" s="53">
        <v>94.423410000000004</v>
      </c>
      <c r="G37" s="5">
        <v>1.5951081999999998E-2</v>
      </c>
    </row>
    <row r="38" spans="1:7" ht="25.5" x14ac:dyDescent="0.2">
      <c r="A38" s="6">
        <v>32</v>
      </c>
      <c r="B38" s="7" t="s">
        <v>559</v>
      </c>
      <c r="C38" s="11" t="s">
        <v>560</v>
      </c>
      <c r="D38" s="2" t="s">
        <v>19</v>
      </c>
      <c r="E38" s="47">
        <v>469820</v>
      </c>
      <c r="F38" s="53">
        <v>93.024360000000001</v>
      </c>
      <c r="G38" s="5">
        <v>1.5714738999999998E-2</v>
      </c>
    </row>
    <row r="39" spans="1:7" ht="12.75" x14ac:dyDescent="0.2">
      <c r="A39" s="6">
        <v>33</v>
      </c>
      <c r="B39" s="7" t="s">
        <v>245</v>
      </c>
      <c r="C39" s="11" t="s">
        <v>246</v>
      </c>
      <c r="D39" s="2" t="s">
        <v>211</v>
      </c>
      <c r="E39" s="47">
        <v>9641</v>
      </c>
      <c r="F39" s="53">
        <v>92.852470999999994</v>
      </c>
      <c r="G39" s="5">
        <v>1.5685701E-2</v>
      </c>
    </row>
    <row r="40" spans="1:7" ht="25.5" x14ac:dyDescent="0.2">
      <c r="A40" s="6">
        <v>34</v>
      </c>
      <c r="B40" s="7" t="s">
        <v>490</v>
      </c>
      <c r="C40" s="11" t="s">
        <v>491</v>
      </c>
      <c r="D40" s="2" t="s">
        <v>33</v>
      </c>
      <c r="E40" s="47">
        <v>52228</v>
      </c>
      <c r="F40" s="53">
        <v>86.907392000000002</v>
      </c>
      <c r="G40" s="5">
        <v>1.4681391E-2</v>
      </c>
    </row>
    <row r="41" spans="1:7" ht="12.75" x14ac:dyDescent="0.2">
      <c r="A41" s="6">
        <v>35</v>
      </c>
      <c r="B41" s="7" t="s">
        <v>271</v>
      </c>
      <c r="C41" s="11" t="s">
        <v>272</v>
      </c>
      <c r="D41" s="2" t="s">
        <v>13</v>
      </c>
      <c r="E41" s="47">
        <v>35630</v>
      </c>
      <c r="F41" s="53">
        <v>75.909715000000006</v>
      </c>
      <c r="G41" s="5">
        <v>1.2823536999999999E-2</v>
      </c>
    </row>
    <row r="42" spans="1:7" ht="12.75" x14ac:dyDescent="0.2">
      <c r="A42" s="6">
        <v>36</v>
      </c>
      <c r="B42" s="7" t="s">
        <v>404</v>
      </c>
      <c r="C42" s="11" t="s">
        <v>405</v>
      </c>
      <c r="D42" s="2" t="s">
        <v>211</v>
      </c>
      <c r="E42" s="47">
        <v>7857</v>
      </c>
      <c r="F42" s="53">
        <v>60.962463</v>
      </c>
      <c r="G42" s="5">
        <v>1.0298477E-2</v>
      </c>
    </row>
    <row r="43" spans="1:7" ht="25.5" x14ac:dyDescent="0.2">
      <c r="A43" s="6">
        <v>37</v>
      </c>
      <c r="B43" s="7" t="s">
        <v>214</v>
      </c>
      <c r="C43" s="11" t="s">
        <v>215</v>
      </c>
      <c r="D43" s="2" t="s">
        <v>44</v>
      </c>
      <c r="E43" s="47">
        <v>70432</v>
      </c>
      <c r="F43" s="53">
        <v>60.395440000000001</v>
      </c>
      <c r="G43" s="5">
        <v>1.0202688999999999E-2</v>
      </c>
    </row>
    <row r="44" spans="1:7" ht="25.5" x14ac:dyDescent="0.2">
      <c r="A44" s="6">
        <v>38</v>
      </c>
      <c r="B44" s="7" t="s">
        <v>449</v>
      </c>
      <c r="C44" s="11" t="s">
        <v>450</v>
      </c>
      <c r="D44" s="2" t="s">
        <v>25</v>
      </c>
      <c r="E44" s="47">
        <v>5300</v>
      </c>
      <c r="F44" s="53">
        <v>59.8264</v>
      </c>
      <c r="G44" s="5">
        <v>1.0106560000000001E-2</v>
      </c>
    </row>
    <row r="45" spans="1:7" ht="25.5" x14ac:dyDescent="0.2">
      <c r="A45" s="6">
        <v>39</v>
      </c>
      <c r="B45" s="7" t="s">
        <v>607</v>
      </c>
      <c r="C45" s="11" t="s">
        <v>608</v>
      </c>
      <c r="D45" s="2" t="s">
        <v>241</v>
      </c>
      <c r="E45" s="47">
        <v>28215</v>
      </c>
      <c r="F45" s="53">
        <v>58.122900000000001</v>
      </c>
      <c r="G45" s="5">
        <v>9.818785E-3</v>
      </c>
    </row>
    <row r="46" spans="1:7" ht="12.75" x14ac:dyDescent="0.2">
      <c r="A46" s="6">
        <v>40</v>
      </c>
      <c r="B46" s="7" t="s">
        <v>379</v>
      </c>
      <c r="C46" s="11" t="s">
        <v>380</v>
      </c>
      <c r="D46" s="2" t="s">
        <v>256</v>
      </c>
      <c r="E46" s="47">
        <v>7262</v>
      </c>
      <c r="F46" s="53">
        <v>41.643939000000003</v>
      </c>
      <c r="G46" s="5">
        <v>7.0349710000000001E-3</v>
      </c>
    </row>
    <row r="47" spans="1:7" ht="25.5" x14ac:dyDescent="0.2">
      <c r="A47" s="6">
        <v>41</v>
      </c>
      <c r="B47" s="7" t="s">
        <v>50</v>
      </c>
      <c r="C47" s="11" t="s">
        <v>51</v>
      </c>
      <c r="D47" s="2" t="s">
        <v>22</v>
      </c>
      <c r="E47" s="47">
        <v>5897</v>
      </c>
      <c r="F47" s="53">
        <v>40.5271325</v>
      </c>
      <c r="G47" s="5">
        <v>6.8463070000000003E-3</v>
      </c>
    </row>
    <row r="48" spans="1:7" ht="12.75" x14ac:dyDescent="0.2">
      <c r="A48" s="6">
        <v>42</v>
      </c>
      <c r="B48" s="7" t="s">
        <v>738</v>
      </c>
      <c r="C48" s="11" t="s">
        <v>739</v>
      </c>
      <c r="D48" s="2" t="s">
        <v>211</v>
      </c>
      <c r="E48" s="47">
        <v>3618</v>
      </c>
      <c r="F48" s="53">
        <v>22.502151000000001</v>
      </c>
      <c r="G48" s="5">
        <v>3.8013209999999999E-3</v>
      </c>
    </row>
    <row r="49" spans="1:7" ht="12.75" x14ac:dyDescent="0.2">
      <c r="A49" s="1"/>
      <c r="B49" s="2"/>
      <c r="C49" s="8" t="s">
        <v>108</v>
      </c>
      <c r="D49" s="12"/>
      <c r="E49" s="49"/>
      <c r="F49" s="55">
        <v>5757.5166735000003</v>
      </c>
      <c r="G49" s="13">
        <v>0.97262557299999985</v>
      </c>
    </row>
    <row r="50" spans="1:7" ht="12.75" x14ac:dyDescent="0.2">
      <c r="A50" s="6"/>
      <c r="B50" s="7"/>
      <c r="C50" s="14"/>
      <c r="D50" s="15"/>
      <c r="E50" s="47"/>
      <c r="F50" s="53"/>
      <c r="G50" s="5"/>
    </row>
    <row r="51" spans="1:7" ht="12.75" x14ac:dyDescent="0.2">
      <c r="A51" s="1"/>
      <c r="B51" s="2"/>
      <c r="C51" s="8" t="s">
        <v>109</v>
      </c>
      <c r="D51" s="9"/>
      <c r="E51" s="48"/>
      <c r="F51" s="54"/>
      <c r="G51" s="10"/>
    </row>
    <row r="52" spans="1:7" ht="12.75" x14ac:dyDescent="0.2">
      <c r="A52" s="1"/>
      <c r="B52" s="2"/>
      <c r="C52" s="8" t="s">
        <v>108</v>
      </c>
      <c r="D52" s="12"/>
      <c r="E52" s="49"/>
      <c r="F52" s="55">
        <v>0</v>
      </c>
      <c r="G52" s="13">
        <v>0</v>
      </c>
    </row>
    <row r="53" spans="1:7" ht="12.75" x14ac:dyDescent="0.2">
      <c r="A53" s="6"/>
      <c r="B53" s="7"/>
      <c r="C53" s="14"/>
      <c r="D53" s="15"/>
      <c r="E53" s="47"/>
      <c r="F53" s="53"/>
      <c r="G53" s="5"/>
    </row>
    <row r="54" spans="1:7" ht="12.75" x14ac:dyDescent="0.2">
      <c r="A54" s="16"/>
      <c r="B54" s="17"/>
      <c r="C54" s="8" t="s">
        <v>110</v>
      </c>
      <c r="D54" s="9"/>
      <c r="E54" s="48"/>
      <c r="F54" s="54"/>
      <c r="G54" s="10"/>
    </row>
    <row r="55" spans="1:7" ht="12.75" x14ac:dyDescent="0.2">
      <c r="A55" s="18"/>
      <c r="B55" s="19"/>
      <c r="C55" s="8" t="s">
        <v>108</v>
      </c>
      <c r="D55" s="20"/>
      <c r="E55" s="50"/>
      <c r="F55" s="56">
        <v>0</v>
      </c>
      <c r="G55" s="21">
        <v>0</v>
      </c>
    </row>
    <row r="56" spans="1:7" ht="12.75" x14ac:dyDescent="0.2">
      <c r="A56" s="18"/>
      <c r="B56" s="19"/>
      <c r="C56" s="14"/>
      <c r="D56" s="22"/>
      <c r="E56" s="51"/>
      <c r="F56" s="57"/>
      <c r="G56" s="23"/>
    </row>
    <row r="57" spans="1:7" ht="12.75" x14ac:dyDescent="0.2">
      <c r="A57" s="1"/>
      <c r="B57" s="2"/>
      <c r="C57" s="8" t="s">
        <v>112</v>
      </c>
      <c r="D57" s="9"/>
      <c r="E57" s="48"/>
      <c r="F57" s="54"/>
      <c r="G57" s="10"/>
    </row>
    <row r="58" spans="1:7" ht="12.75" x14ac:dyDescent="0.2">
      <c r="A58" s="1"/>
      <c r="B58" s="2"/>
      <c r="C58" s="8" t="s">
        <v>108</v>
      </c>
      <c r="D58" s="12"/>
      <c r="E58" s="49"/>
      <c r="F58" s="55">
        <v>0</v>
      </c>
      <c r="G58" s="13">
        <v>0</v>
      </c>
    </row>
    <row r="59" spans="1:7" ht="12.75" x14ac:dyDescent="0.2">
      <c r="A59" s="1"/>
      <c r="B59" s="2"/>
      <c r="C59" s="14"/>
      <c r="D59" s="4"/>
      <c r="E59" s="47"/>
      <c r="F59" s="53"/>
      <c r="G59" s="5"/>
    </row>
    <row r="60" spans="1:7" ht="12.75" x14ac:dyDescent="0.2">
      <c r="A60" s="1"/>
      <c r="B60" s="2"/>
      <c r="C60" s="8" t="s">
        <v>113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1"/>
      <c r="B62" s="2"/>
      <c r="C62" s="14"/>
      <c r="D62" s="4"/>
      <c r="E62" s="47"/>
      <c r="F62" s="53"/>
      <c r="G62" s="5"/>
    </row>
    <row r="63" spans="1:7" ht="12.75" x14ac:dyDescent="0.2">
      <c r="A63" s="1"/>
      <c r="B63" s="2"/>
      <c r="C63" s="8" t="s">
        <v>114</v>
      </c>
      <c r="D63" s="9"/>
      <c r="E63" s="48"/>
      <c r="F63" s="54"/>
      <c r="G63" s="10"/>
    </row>
    <row r="64" spans="1:7" ht="12.75" x14ac:dyDescent="0.2">
      <c r="A64" s="6">
        <v>1</v>
      </c>
      <c r="B64" s="7"/>
      <c r="C64" s="11" t="s">
        <v>845</v>
      </c>
      <c r="D64" s="15" t="s">
        <v>740</v>
      </c>
      <c r="E64" s="47">
        <v>38625</v>
      </c>
      <c r="F64" s="53">
        <v>26.997909374999999</v>
      </c>
      <c r="G64" s="5">
        <v>4.5607959999999998E-3</v>
      </c>
    </row>
    <row r="65" spans="1:7" ht="12.75" x14ac:dyDescent="0.2">
      <c r="A65" s="6">
        <v>2</v>
      </c>
      <c r="B65" s="7"/>
      <c r="C65" s="11" t="s">
        <v>846</v>
      </c>
      <c r="D65" s="15" t="s">
        <v>740</v>
      </c>
      <c r="E65" s="47">
        <v>10500</v>
      </c>
      <c r="F65" s="53">
        <v>12.843662999999999</v>
      </c>
      <c r="G65" s="5">
        <v>2.1696979999999999E-3</v>
      </c>
    </row>
    <row r="66" spans="1:7" ht="12.75" x14ac:dyDescent="0.2">
      <c r="A66" s="1"/>
      <c r="B66" s="2"/>
      <c r="C66" s="8" t="s">
        <v>108</v>
      </c>
      <c r="D66" s="12"/>
      <c r="E66" s="49"/>
      <c r="F66" s="55">
        <v>39.841572374999998</v>
      </c>
      <c r="G66" s="13">
        <v>6.7304940000000001E-3</v>
      </c>
    </row>
    <row r="67" spans="1:7" ht="12.75" x14ac:dyDescent="0.2">
      <c r="A67" s="1"/>
      <c r="B67" s="2"/>
      <c r="C67" s="14"/>
      <c r="D67" s="4"/>
      <c r="E67" s="47"/>
      <c r="F67" s="53"/>
      <c r="G67" s="5"/>
    </row>
    <row r="68" spans="1:7" ht="25.5" x14ac:dyDescent="0.2">
      <c r="A68" s="6"/>
      <c r="B68" s="7"/>
      <c r="C68" s="24" t="s">
        <v>115</v>
      </c>
      <c r="D68" s="25"/>
      <c r="E68" s="49"/>
      <c r="F68" s="55">
        <v>5797.3582458749997</v>
      </c>
      <c r="G68" s="13">
        <v>0.97935606699999989</v>
      </c>
    </row>
    <row r="69" spans="1:7" ht="12.75" x14ac:dyDescent="0.2">
      <c r="A69" s="1"/>
      <c r="B69" s="2"/>
      <c r="C69" s="11"/>
      <c r="D69" s="4"/>
      <c r="E69" s="47"/>
      <c r="F69" s="53"/>
      <c r="G69" s="5"/>
    </row>
    <row r="70" spans="1:7" ht="12.75" x14ac:dyDescent="0.2">
      <c r="A70" s="1"/>
      <c r="B70" s="2"/>
      <c r="C70" s="3" t="s">
        <v>116</v>
      </c>
      <c r="D70" s="4"/>
      <c r="E70" s="47"/>
      <c r="F70" s="53"/>
      <c r="G70" s="5"/>
    </row>
    <row r="71" spans="1:7" ht="25.5" x14ac:dyDescent="0.2">
      <c r="A71" s="1"/>
      <c r="B71" s="2"/>
      <c r="C71" s="8" t="s">
        <v>10</v>
      </c>
      <c r="D71" s="9"/>
      <c r="E71" s="48"/>
      <c r="F71" s="54"/>
      <c r="G71" s="10"/>
    </row>
    <row r="72" spans="1:7" ht="12.75" x14ac:dyDescent="0.2">
      <c r="A72" s="6"/>
      <c r="B72" s="7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4"/>
      <c r="D73" s="4"/>
      <c r="E73" s="47"/>
      <c r="F73" s="53"/>
      <c r="G73" s="5"/>
    </row>
    <row r="74" spans="1:7" ht="12.75" x14ac:dyDescent="0.2">
      <c r="A74" s="1"/>
      <c r="B74" s="26"/>
      <c r="C74" s="8" t="s">
        <v>117</v>
      </c>
      <c r="D74" s="9"/>
      <c r="E74" s="48"/>
      <c r="F74" s="54"/>
      <c r="G74" s="10"/>
    </row>
    <row r="75" spans="1:7" ht="12.75" x14ac:dyDescent="0.2">
      <c r="A75" s="6"/>
      <c r="B75" s="7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6"/>
      <c r="B76" s="7"/>
      <c r="C76" s="14"/>
      <c r="D76" s="4"/>
      <c r="E76" s="47"/>
      <c r="F76" s="59"/>
      <c r="G76" s="28"/>
    </row>
    <row r="77" spans="1:7" ht="12.75" x14ac:dyDescent="0.2">
      <c r="A77" s="1"/>
      <c r="B77" s="2"/>
      <c r="C77" s="8" t="s">
        <v>118</v>
      </c>
      <c r="D77" s="9"/>
      <c r="E77" s="48"/>
      <c r="F77" s="54"/>
      <c r="G77" s="10"/>
    </row>
    <row r="78" spans="1:7" ht="12.75" x14ac:dyDescent="0.2">
      <c r="A78" s="6"/>
      <c r="B78" s="7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25.5" x14ac:dyDescent="0.2">
      <c r="A80" s="1"/>
      <c r="B80" s="26"/>
      <c r="C80" s="8" t="s">
        <v>119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4"/>
      <c r="E82" s="47"/>
      <c r="F82" s="53"/>
      <c r="G82" s="5"/>
    </row>
    <row r="83" spans="1:7" ht="12.75" x14ac:dyDescent="0.2">
      <c r="A83" s="6"/>
      <c r="B83" s="7"/>
      <c r="C83" s="29" t="s">
        <v>120</v>
      </c>
      <c r="D83" s="25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1"/>
      <c r="D84" s="4"/>
      <c r="E84" s="47"/>
      <c r="F84" s="53"/>
      <c r="G84" s="5"/>
    </row>
    <row r="85" spans="1:7" ht="12.75" x14ac:dyDescent="0.2">
      <c r="A85" s="1"/>
      <c r="B85" s="2"/>
      <c r="C85" s="3" t="s">
        <v>121</v>
      </c>
      <c r="D85" s="4"/>
      <c r="E85" s="47"/>
      <c r="F85" s="53"/>
      <c r="G85" s="5"/>
    </row>
    <row r="86" spans="1:7" ht="12.75" x14ac:dyDescent="0.2">
      <c r="A86" s="6"/>
      <c r="B86" s="7"/>
      <c r="C86" s="8" t="s">
        <v>122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25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7"/>
      <c r="E88" s="47"/>
      <c r="F88" s="53"/>
      <c r="G88" s="5"/>
    </row>
    <row r="89" spans="1:7" ht="12.75" x14ac:dyDescent="0.2">
      <c r="A89" s="6"/>
      <c r="B89" s="7"/>
      <c r="C89" s="8" t="s">
        <v>123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7"/>
      <c r="E91" s="47"/>
      <c r="F91" s="53"/>
      <c r="G91" s="5"/>
    </row>
    <row r="92" spans="1:7" ht="12.75" x14ac:dyDescent="0.2">
      <c r="A92" s="6"/>
      <c r="B92" s="7"/>
      <c r="C92" s="8" t="s">
        <v>124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25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12.75" x14ac:dyDescent="0.2">
      <c r="A95" s="6"/>
      <c r="B95" s="7"/>
      <c r="C95" s="8" t="s">
        <v>125</v>
      </c>
      <c r="D95" s="9"/>
      <c r="E95" s="48"/>
      <c r="F95" s="54"/>
      <c r="G95" s="10"/>
    </row>
    <row r="96" spans="1:7" ht="12.75" x14ac:dyDescent="0.2">
      <c r="A96" s="6">
        <v>1</v>
      </c>
      <c r="B96" s="7"/>
      <c r="C96" s="11" t="s">
        <v>126</v>
      </c>
      <c r="D96" s="15"/>
      <c r="E96" s="47"/>
      <c r="F96" s="53">
        <v>140.90194779999999</v>
      </c>
      <c r="G96" s="5">
        <v>2.3802769000000001E-2</v>
      </c>
    </row>
    <row r="97" spans="1:7" ht="12.75" x14ac:dyDescent="0.2">
      <c r="A97" s="6"/>
      <c r="B97" s="7"/>
      <c r="C97" s="8" t="s">
        <v>108</v>
      </c>
      <c r="D97" s="25"/>
      <c r="E97" s="49"/>
      <c r="F97" s="55">
        <v>140.90194779999999</v>
      </c>
      <c r="G97" s="13">
        <v>2.3802769000000001E-2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25.5" x14ac:dyDescent="0.2">
      <c r="A99" s="6"/>
      <c r="B99" s="7"/>
      <c r="C99" s="24" t="s">
        <v>127</v>
      </c>
      <c r="D99" s="25"/>
      <c r="E99" s="49"/>
      <c r="F99" s="55">
        <v>140.90194779999999</v>
      </c>
      <c r="G99" s="13">
        <v>2.3802769000000001E-2</v>
      </c>
    </row>
    <row r="100" spans="1:7" ht="12.75" x14ac:dyDescent="0.2">
      <c r="A100" s="6"/>
      <c r="B100" s="7"/>
      <c r="C100" s="30"/>
      <c r="D100" s="7"/>
      <c r="E100" s="47"/>
      <c r="F100" s="53"/>
      <c r="G100" s="5"/>
    </row>
    <row r="101" spans="1:7" ht="12.75" x14ac:dyDescent="0.2">
      <c r="A101" s="1"/>
      <c r="B101" s="2"/>
      <c r="C101" s="3" t="s">
        <v>128</v>
      </c>
      <c r="D101" s="4"/>
      <c r="E101" s="47"/>
      <c r="F101" s="53"/>
      <c r="G101" s="5"/>
    </row>
    <row r="102" spans="1:7" ht="25.5" x14ac:dyDescent="0.2">
      <c r="A102" s="6"/>
      <c r="B102" s="7"/>
      <c r="C102" s="8" t="s">
        <v>129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1"/>
      <c r="B105" s="2"/>
      <c r="C105" s="3" t="s">
        <v>132</v>
      </c>
      <c r="D105" s="4"/>
      <c r="E105" s="47"/>
      <c r="F105" s="53"/>
      <c r="G105" s="5"/>
    </row>
    <row r="106" spans="1:7" ht="25.5" x14ac:dyDescent="0.2">
      <c r="A106" s="6"/>
      <c r="B106" s="7"/>
      <c r="C106" s="8" t="s">
        <v>133</v>
      </c>
      <c r="D106" s="9"/>
      <c r="E106" s="48"/>
      <c r="F106" s="54"/>
      <c r="G106" s="10"/>
    </row>
    <row r="107" spans="1:7" ht="12.75" x14ac:dyDescent="0.2">
      <c r="A107" s="6"/>
      <c r="B107" s="7"/>
      <c r="C107" s="8" t="s">
        <v>108</v>
      </c>
      <c r="D107" s="25"/>
      <c r="E107" s="49"/>
      <c r="F107" s="55">
        <v>0</v>
      </c>
      <c r="G107" s="13">
        <v>0</v>
      </c>
    </row>
    <row r="108" spans="1:7" ht="12.75" x14ac:dyDescent="0.2">
      <c r="A108" s="6"/>
      <c r="B108" s="7"/>
      <c r="C108" s="14"/>
      <c r="D108" s="7"/>
      <c r="E108" s="47"/>
      <c r="F108" s="53"/>
      <c r="G108" s="5"/>
    </row>
    <row r="109" spans="1:7" ht="25.5" x14ac:dyDescent="0.2">
      <c r="A109" s="6"/>
      <c r="B109" s="7"/>
      <c r="C109" s="8" t="s">
        <v>134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9"/>
      <c r="G111" s="28"/>
    </row>
    <row r="112" spans="1:7" ht="25.5" x14ac:dyDescent="0.2">
      <c r="A112" s="6"/>
      <c r="B112" s="7"/>
      <c r="C112" s="30" t="s">
        <v>136</v>
      </c>
      <c r="D112" s="7"/>
      <c r="E112" s="47"/>
      <c r="F112" s="132">
        <v>-18.698927789999999</v>
      </c>
      <c r="G112" s="147">
        <f>+F112/F113</f>
        <v>-3.1588367701781746E-3</v>
      </c>
    </row>
    <row r="113" spans="1:11" ht="12.75" x14ac:dyDescent="0.2">
      <c r="A113" s="6"/>
      <c r="B113" s="7"/>
      <c r="C113" s="31" t="s">
        <v>137</v>
      </c>
      <c r="D113" s="12"/>
      <c r="E113" s="49"/>
      <c r="F113" s="55">
        <v>5919.5612658849996</v>
      </c>
      <c r="G113" s="13">
        <v>0.99999999922982175</v>
      </c>
      <c r="K113" s="140"/>
    </row>
    <row r="115" spans="1:11" ht="12.75" x14ac:dyDescent="0.2">
      <c r="B115" s="362"/>
      <c r="C115" s="362"/>
      <c r="D115" s="362"/>
      <c r="E115" s="362"/>
      <c r="F115" s="362"/>
    </row>
    <row r="116" spans="1:11" ht="12.75" x14ac:dyDescent="0.2">
      <c r="B116" s="362"/>
      <c r="C116" s="362"/>
      <c r="D116" s="362"/>
      <c r="E116" s="362"/>
      <c r="F116" s="362"/>
    </row>
    <row r="118" spans="1:11" ht="12.75" x14ac:dyDescent="0.2">
      <c r="B118" s="37" t="s">
        <v>139</v>
      </c>
      <c r="C118" s="38"/>
      <c r="D118" s="39"/>
    </row>
    <row r="119" spans="1:11" ht="12.75" x14ac:dyDescent="0.2">
      <c r="B119" s="40" t="s">
        <v>140</v>
      </c>
      <c r="C119" s="41"/>
      <c r="D119" s="65" t="s">
        <v>141</v>
      </c>
    </row>
    <row r="120" spans="1:11" ht="12.75" x14ac:dyDescent="0.2">
      <c r="B120" s="40" t="s">
        <v>142</v>
      </c>
      <c r="C120" s="41"/>
      <c r="D120" s="65" t="s">
        <v>141</v>
      </c>
    </row>
    <row r="121" spans="1:11" ht="12.75" x14ac:dyDescent="0.2">
      <c r="B121" s="42" t="s">
        <v>143</v>
      </c>
      <c r="C121" s="41"/>
      <c r="D121" s="43"/>
    </row>
    <row r="122" spans="1:11" ht="25.5" customHeight="1" x14ac:dyDescent="0.2">
      <c r="B122" s="43"/>
      <c r="C122" s="33" t="s">
        <v>144</v>
      </c>
      <c r="D122" s="34" t="s">
        <v>145</v>
      </c>
    </row>
    <row r="123" spans="1:11" ht="12.75" customHeight="1" x14ac:dyDescent="0.2">
      <c r="B123" s="60" t="s">
        <v>146</v>
      </c>
      <c r="C123" s="61" t="s">
        <v>147</v>
      </c>
      <c r="D123" s="61" t="s">
        <v>148</v>
      </c>
    </row>
    <row r="124" spans="1:11" ht="12.75" x14ac:dyDescent="0.2">
      <c r="B124" s="43" t="s">
        <v>149</v>
      </c>
      <c r="C124" s="44">
        <v>8.9539000000000009</v>
      </c>
      <c r="D124" s="44">
        <v>9.8943999999999992</v>
      </c>
    </row>
    <row r="125" spans="1:11" ht="12.75" x14ac:dyDescent="0.2">
      <c r="B125" s="43" t="s">
        <v>150</v>
      </c>
      <c r="C125" s="44">
        <v>8.9539000000000009</v>
      </c>
      <c r="D125" s="44">
        <v>9.8943999999999992</v>
      </c>
    </row>
    <row r="126" spans="1:11" ht="12.75" x14ac:dyDescent="0.2">
      <c r="B126" s="43" t="s">
        <v>151</v>
      </c>
      <c r="C126" s="44">
        <v>8.7644000000000002</v>
      </c>
      <c r="D126" s="44">
        <v>9.6716999999999995</v>
      </c>
    </row>
    <row r="127" spans="1:11" ht="12.75" x14ac:dyDescent="0.2">
      <c r="B127" s="43" t="s">
        <v>152</v>
      </c>
      <c r="C127" s="44">
        <v>8.7644000000000002</v>
      </c>
      <c r="D127" s="44">
        <v>9.6716999999999995</v>
      </c>
    </row>
    <row r="129" spans="2:4" ht="12.75" x14ac:dyDescent="0.2">
      <c r="B129" s="62" t="s">
        <v>153</v>
      </c>
      <c r="C129" s="45"/>
      <c r="D129" s="63" t="s">
        <v>141</v>
      </c>
    </row>
    <row r="130" spans="2:4" ht="24.75" customHeight="1" x14ac:dyDescent="0.2">
      <c r="B130" s="64"/>
      <c r="C130" s="64"/>
    </row>
    <row r="131" spans="2:4" ht="15" x14ac:dyDescent="0.25">
      <c r="B131" s="66"/>
      <c r="C131" s="68"/>
      <c r="D131"/>
    </row>
    <row r="133" spans="2:4" ht="12.75" x14ac:dyDescent="0.2">
      <c r="B133" s="42" t="s">
        <v>155</v>
      </c>
      <c r="C133" s="41"/>
      <c r="D133" s="67" t="s">
        <v>741</v>
      </c>
    </row>
    <row r="134" spans="2:4" ht="12.75" x14ac:dyDescent="0.2">
      <c r="B134" s="42" t="s">
        <v>156</v>
      </c>
      <c r="C134" s="41"/>
      <c r="D134" s="67" t="s">
        <v>141</v>
      </c>
    </row>
    <row r="135" spans="2:4" ht="12.75" x14ac:dyDescent="0.2">
      <c r="B135" s="42" t="s">
        <v>157</v>
      </c>
      <c r="C135" s="41"/>
      <c r="D135" s="46">
        <v>0.28104921054629162</v>
      </c>
    </row>
    <row r="136" spans="2:4" ht="12.75" x14ac:dyDescent="0.2">
      <c r="B136" s="42" t="s">
        <v>158</v>
      </c>
      <c r="C136" s="41"/>
      <c r="D136" s="46" t="s">
        <v>141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847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439</v>
      </c>
      <c r="C7" s="11" t="s">
        <v>440</v>
      </c>
      <c r="D7" s="2" t="s">
        <v>211</v>
      </c>
      <c r="E7" s="47">
        <v>24248</v>
      </c>
      <c r="F7" s="53">
        <v>180.36874800000001</v>
      </c>
      <c r="G7" s="5">
        <v>5.3329565000000002E-2</v>
      </c>
    </row>
    <row r="8" spans="1:7" ht="25.5" x14ac:dyDescent="0.2">
      <c r="A8" s="6">
        <v>2</v>
      </c>
      <c r="B8" s="7" t="s">
        <v>31</v>
      </c>
      <c r="C8" s="11" t="s">
        <v>32</v>
      </c>
      <c r="D8" s="2" t="s">
        <v>33</v>
      </c>
      <c r="E8" s="47">
        <v>13008</v>
      </c>
      <c r="F8" s="53">
        <v>177.33156</v>
      </c>
      <c r="G8" s="5">
        <v>5.2431561000000002E-2</v>
      </c>
    </row>
    <row r="9" spans="1:7" ht="12.75" x14ac:dyDescent="0.2">
      <c r="A9" s="6">
        <v>3</v>
      </c>
      <c r="B9" s="7" t="s">
        <v>14</v>
      </c>
      <c r="C9" s="11" t="s">
        <v>15</v>
      </c>
      <c r="D9" s="2" t="s">
        <v>16</v>
      </c>
      <c r="E9" s="47">
        <v>41000</v>
      </c>
      <c r="F9" s="53">
        <v>164.20500000000001</v>
      </c>
      <c r="G9" s="5">
        <v>4.8550435000000003E-2</v>
      </c>
    </row>
    <row r="10" spans="1:7" ht="25.5" x14ac:dyDescent="0.2">
      <c r="A10" s="6">
        <v>4</v>
      </c>
      <c r="B10" s="7" t="s">
        <v>402</v>
      </c>
      <c r="C10" s="11" t="s">
        <v>403</v>
      </c>
      <c r="D10" s="2" t="s">
        <v>44</v>
      </c>
      <c r="E10" s="47">
        <v>50729</v>
      </c>
      <c r="F10" s="53">
        <v>150.79195250000001</v>
      </c>
      <c r="G10" s="5">
        <v>4.4584604E-2</v>
      </c>
    </row>
    <row r="11" spans="1:7" ht="12.75" x14ac:dyDescent="0.2">
      <c r="A11" s="6">
        <v>5</v>
      </c>
      <c r="B11" s="7" t="s">
        <v>38</v>
      </c>
      <c r="C11" s="11" t="s">
        <v>39</v>
      </c>
      <c r="D11" s="2" t="s">
        <v>16</v>
      </c>
      <c r="E11" s="47">
        <v>5658</v>
      </c>
      <c r="F11" s="53">
        <v>131.203362</v>
      </c>
      <c r="G11" s="5">
        <v>3.8792852000000003E-2</v>
      </c>
    </row>
    <row r="12" spans="1:7" ht="12.75" x14ac:dyDescent="0.2">
      <c r="A12" s="6">
        <v>6</v>
      </c>
      <c r="B12" s="7" t="s">
        <v>56</v>
      </c>
      <c r="C12" s="11" t="s">
        <v>57</v>
      </c>
      <c r="D12" s="2" t="s">
        <v>16</v>
      </c>
      <c r="E12" s="47">
        <v>39586</v>
      </c>
      <c r="F12" s="53">
        <v>126.972095</v>
      </c>
      <c r="G12" s="5">
        <v>3.7541795000000003E-2</v>
      </c>
    </row>
    <row r="13" spans="1:7" ht="12.75" x14ac:dyDescent="0.2">
      <c r="A13" s="6">
        <v>7</v>
      </c>
      <c r="B13" s="7" t="s">
        <v>404</v>
      </c>
      <c r="C13" s="11" t="s">
        <v>405</v>
      </c>
      <c r="D13" s="2" t="s">
        <v>211</v>
      </c>
      <c r="E13" s="47">
        <v>15133</v>
      </c>
      <c r="F13" s="53">
        <v>117.41694699999999</v>
      </c>
      <c r="G13" s="5">
        <v>3.4716627999999999E-2</v>
      </c>
    </row>
    <row r="14" spans="1:7" ht="25.5" x14ac:dyDescent="0.2">
      <c r="A14" s="6">
        <v>8</v>
      </c>
      <c r="B14" s="7" t="s">
        <v>17</v>
      </c>
      <c r="C14" s="11" t="s">
        <v>18</v>
      </c>
      <c r="D14" s="2" t="s">
        <v>19</v>
      </c>
      <c r="E14" s="47">
        <v>7157</v>
      </c>
      <c r="F14" s="53">
        <v>99.145921000000001</v>
      </c>
      <c r="G14" s="5">
        <v>2.9314440000000001E-2</v>
      </c>
    </row>
    <row r="15" spans="1:7" ht="25.5" x14ac:dyDescent="0.2">
      <c r="A15" s="6">
        <v>9</v>
      </c>
      <c r="B15" s="7" t="s">
        <v>432</v>
      </c>
      <c r="C15" s="11" t="s">
        <v>433</v>
      </c>
      <c r="D15" s="2" t="s">
        <v>44</v>
      </c>
      <c r="E15" s="47">
        <v>28855</v>
      </c>
      <c r="F15" s="53">
        <v>93.418062500000005</v>
      </c>
      <c r="G15" s="5">
        <v>2.7620886000000001E-2</v>
      </c>
    </row>
    <row r="16" spans="1:7" ht="12.75" x14ac:dyDescent="0.2">
      <c r="A16" s="6">
        <v>10</v>
      </c>
      <c r="B16" s="7" t="s">
        <v>398</v>
      </c>
      <c r="C16" s="11" t="s">
        <v>399</v>
      </c>
      <c r="D16" s="2" t="s">
        <v>16</v>
      </c>
      <c r="E16" s="47">
        <v>11538</v>
      </c>
      <c r="F16" s="53">
        <v>89.679105000000007</v>
      </c>
      <c r="G16" s="5">
        <v>2.651539E-2</v>
      </c>
    </row>
    <row r="17" spans="1:7" ht="12.75" x14ac:dyDescent="0.2">
      <c r="A17" s="6">
        <v>11</v>
      </c>
      <c r="B17" s="7" t="s">
        <v>344</v>
      </c>
      <c r="C17" s="11" t="s">
        <v>345</v>
      </c>
      <c r="D17" s="2" t="s">
        <v>164</v>
      </c>
      <c r="E17" s="47">
        <v>15000</v>
      </c>
      <c r="F17" s="53">
        <v>88.32</v>
      </c>
      <c r="G17" s="5">
        <v>2.6113543999999999E-2</v>
      </c>
    </row>
    <row r="18" spans="1:7" ht="25.5" x14ac:dyDescent="0.2">
      <c r="A18" s="6">
        <v>12</v>
      </c>
      <c r="B18" s="7" t="s">
        <v>524</v>
      </c>
      <c r="C18" s="11" t="s">
        <v>525</v>
      </c>
      <c r="D18" s="2" t="s">
        <v>44</v>
      </c>
      <c r="E18" s="47">
        <v>63644</v>
      </c>
      <c r="F18" s="53">
        <v>87.255923999999993</v>
      </c>
      <c r="G18" s="5">
        <v>2.5798929000000002E-2</v>
      </c>
    </row>
    <row r="19" spans="1:7" ht="12.75" x14ac:dyDescent="0.2">
      <c r="A19" s="6">
        <v>13</v>
      </c>
      <c r="B19" s="7" t="s">
        <v>424</v>
      </c>
      <c r="C19" s="11" t="s">
        <v>425</v>
      </c>
      <c r="D19" s="2" t="s">
        <v>230</v>
      </c>
      <c r="E19" s="47">
        <v>12123</v>
      </c>
      <c r="F19" s="53">
        <v>81.696897000000007</v>
      </c>
      <c r="G19" s="5">
        <v>2.4155293000000001E-2</v>
      </c>
    </row>
    <row r="20" spans="1:7" ht="25.5" x14ac:dyDescent="0.2">
      <c r="A20" s="6">
        <v>14</v>
      </c>
      <c r="B20" s="7" t="s">
        <v>357</v>
      </c>
      <c r="C20" s="11" t="s">
        <v>358</v>
      </c>
      <c r="D20" s="2" t="s">
        <v>44</v>
      </c>
      <c r="E20" s="47">
        <v>8495</v>
      </c>
      <c r="F20" s="53">
        <v>73.621917499999995</v>
      </c>
      <c r="G20" s="5">
        <v>2.1767767E-2</v>
      </c>
    </row>
    <row r="21" spans="1:7" ht="25.5" x14ac:dyDescent="0.2">
      <c r="A21" s="6">
        <v>15</v>
      </c>
      <c r="B21" s="7" t="s">
        <v>162</v>
      </c>
      <c r="C21" s="11" t="s">
        <v>163</v>
      </c>
      <c r="D21" s="2" t="s">
        <v>164</v>
      </c>
      <c r="E21" s="47">
        <v>9588</v>
      </c>
      <c r="F21" s="53">
        <v>67.844688000000005</v>
      </c>
      <c r="G21" s="5">
        <v>2.0059614999999999E-2</v>
      </c>
    </row>
    <row r="22" spans="1:7" ht="25.5" x14ac:dyDescent="0.2">
      <c r="A22" s="6">
        <v>16</v>
      </c>
      <c r="B22" s="7" t="s">
        <v>447</v>
      </c>
      <c r="C22" s="11" t="s">
        <v>448</v>
      </c>
      <c r="D22" s="2" t="s">
        <v>174</v>
      </c>
      <c r="E22" s="47">
        <v>3354</v>
      </c>
      <c r="F22" s="53">
        <v>66.015105000000005</v>
      </c>
      <c r="G22" s="5">
        <v>1.9518662999999999E-2</v>
      </c>
    </row>
    <row r="23" spans="1:7" ht="25.5" x14ac:dyDescent="0.2">
      <c r="A23" s="6">
        <v>17</v>
      </c>
      <c r="B23" s="7" t="s">
        <v>301</v>
      </c>
      <c r="C23" s="11" t="s">
        <v>302</v>
      </c>
      <c r="D23" s="2" t="s">
        <v>300</v>
      </c>
      <c r="E23" s="47">
        <v>27732</v>
      </c>
      <c r="F23" s="53">
        <v>61.107461999999998</v>
      </c>
      <c r="G23" s="5">
        <v>1.8067621999999998E-2</v>
      </c>
    </row>
    <row r="24" spans="1:7" ht="25.5" x14ac:dyDescent="0.2">
      <c r="A24" s="6">
        <v>18</v>
      </c>
      <c r="B24" s="7" t="s">
        <v>54</v>
      </c>
      <c r="C24" s="11" t="s">
        <v>55</v>
      </c>
      <c r="D24" s="2" t="s">
        <v>22</v>
      </c>
      <c r="E24" s="47">
        <v>32000</v>
      </c>
      <c r="F24" s="53">
        <v>60.832000000000001</v>
      </c>
      <c r="G24" s="5">
        <v>1.7986176E-2</v>
      </c>
    </row>
    <row r="25" spans="1:7" ht="25.5" x14ac:dyDescent="0.2">
      <c r="A25" s="6">
        <v>19</v>
      </c>
      <c r="B25" s="7" t="s">
        <v>522</v>
      </c>
      <c r="C25" s="11" t="s">
        <v>523</v>
      </c>
      <c r="D25" s="2" t="s">
        <v>44</v>
      </c>
      <c r="E25" s="47">
        <v>3500</v>
      </c>
      <c r="F25" s="53">
        <v>59.738</v>
      </c>
      <c r="G25" s="5">
        <v>1.7662713999999999E-2</v>
      </c>
    </row>
    <row r="26" spans="1:7" ht="12.75" x14ac:dyDescent="0.2">
      <c r="A26" s="6">
        <v>20</v>
      </c>
      <c r="B26" s="7" t="s">
        <v>520</v>
      </c>
      <c r="C26" s="11" t="s">
        <v>521</v>
      </c>
      <c r="D26" s="2" t="s">
        <v>275</v>
      </c>
      <c r="E26" s="47">
        <v>5441</v>
      </c>
      <c r="F26" s="53">
        <v>59.206241499999997</v>
      </c>
      <c r="G26" s="5">
        <v>1.7505488999999999E-2</v>
      </c>
    </row>
    <row r="27" spans="1:7" ht="12.75" x14ac:dyDescent="0.2">
      <c r="A27" s="6">
        <v>21</v>
      </c>
      <c r="B27" s="7" t="s">
        <v>315</v>
      </c>
      <c r="C27" s="11" t="s">
        <v>316</v>
      </c>
      <c r="D27" s="2" t="s">
        <v>317</v>
      </c>
      <c r="E27" s="47">
        <v>7000</v>
      </c>
      <c r="F27" s="53">
        <v>52.272500000000001</v>
      </c>
      <c r="G27" s="5">
        <v>1.5455392E-2</v>
      </c>
    </row>
    <row r="28" spans="1:7" ht="12.75" x14ac:dyDescent="0.2">
      <c r="A28" s="6">
        <v>22</v>
      </c>
      <c r="B28" s="7" t="s">
        <v>528</v>
      </c>
      <c r="C28" s="11" t="s">
        <v>529</v>
      </c>
      <c r="D28" s="2" t="s">
        <v>13</v>
      </c>
      <c r="E28" s="47">
        <v>6022</v>
      </c>
      <c r="F28" s="53">
        <v>51.665748999999998</v>
      </c>
      <c r="G28" s="5">
        <v>1.5275993999999999E-2</v>
      </c>
    </row>
    <row r="29" spans="1:7" ht="12.75" x14ac:dyDescent="0.2">
      <c r="A29" s="6">
        <v>23</v>
      </c>
      <c r="B29" s="7" t="s">
        <v>488</v>
      </c>
      <c r="C29" s="11" t="s">
        <v>489</v>
      </c>
      <c r="D29" s="2" t="s">
        <v>256</v>
      </c>
      <c r="E29" s="47">
        <v>29481</v>
      </c>
      <c r="F29" s="53">
        <v>51.193756499999999</v>
      </c>
      <c r="G29" s="5">
        <v>1.5136439999999999E-2</v>
      </c>
    </row>
    <row r="30" spans="1:7" ht="25.5" x14ac:dyDescent="0.2">
      <c r="A30" s="6">
        <v>24</v>
      </c>
      <c r="B30" s="7" t="s">
        <v>34</v>
      </c>
      <c r="C30" s="11" t="s">
        <v>35</v>
      </c>
      <c r="D30" s="2" t="s">
        <v>19</v>
      </c>
      <c r="E30" s="47">
        <v>45000</v>
      </c>
      <c r="F30" s="53">
        <v>50.782499999999999</v>
      </c>
      <c r="G30" s="5">
        <v>1.5014843999999999E-2</v>
      </c>
    </row>
    <row r="31" spans="1:7" ht="12.75" x14ac:dyDescent="0.2">
      <c r="A31" s="6">
        <v>25</v>
      </c>
      <c r="B31" s="7" t="s">
        <v>101</v>
      </c>
      <c r="C31" s="11" t="s">
        <v>102</v>
      </c>
      <c r="D31" s="2" t="s">
        <v>103</v>
      </c>
      <c r="E31" s="47">
        <v>14474</v>
      </c>
      <c r="F31" s="53">
        <v>50.318860999999998</v>
      </c>
      <c r="G31" s="5">
        <v>1.487776E-2</v>
      </c>
    </row>
    <row r="32" spans="1:7" ht="12.75" x14ac:dyDescent="0.2">
      <c r="A32" s="6">
        <v>26</v>
      </c>
      <c r="B32" s="7" t="s">
        <v>530</v>
      </c>
      <c r="C32" s="11" t="s">
        <v>531</v>
      </c>
      <c r="D32" s="2" t="s">
        <v>211</v>
      </c>
      <c r="E32" s="47">
        <v>2506</v>
      </c>
      <c r="F32" s="53">
        <v>50.161349000000001</v>
      </c>
      <c r="G32" s="5">
        <v>1.4831189E-2</v>
      </c>
    </row>
    <row r="33" spans="1:7" ht="12.75" x14ac:dyDescent="0.2">
      <c r="A33" s="6">
        <v>27</v>
      </c>
      <c r="B33" s="7" t="s">
        <v>526</v>
      </c>
      <c r="C33" s="11" t="s">
        <v>527</v>
      </c>
      <c r="D33" s="2" t="s">
        <v>265</v>
      </c>
      <c r="E33" s="47">
        <v>20057</v>
      </c>
      <c r="F33" s="53">
        <v>47.575203999999999</v>
      </c>
      <c r="G33" s="5">
        <v>1.4066544E-2</v>
      </c>
    </row>
    <row r="34" spans="1:7" ht="12.75" x14ac:dyDescent="0.2">
      <c r="A34" s="6">
        <v>28</v>
      </c>
      <c r="B34" s="7" t="s">
        <v>503</v>
      </c>
      <c r="C34" s="11" t="s">
        <v>504</v>
      </c>
      <c r="D34" s="2" t="s">
        <v>16</v>
      </c>
      <c r="E34" s="47">
        <v>3500</v>
      </c>
      <c r="F34" s="53">
        <v>46.707500000000003</v>
      </c>
      <c r="G34" s="5">
        <v>1.3809989999999999E-2</v>
      </c>
    </row>
    <row r="35" spans="1:7" ht="25.5" x14ac:dyDescent="0.2">
      <c r="A35" s="6">
        <v>29</v>
      </c>
      <c r="B35" s="7" t="s">
        <v>167</v>
      </c>
      <c r="C35" s="11" t="s">
        <v>168</v>
      </c>
      <c r="D35" s="2" t="s">
        <v>169</v>
      </c>
      <c r="E35" s="47">
        <v>21153</v>
      </c>
      <c r="F35" s="53">
        <v>46.5366</v>
      </c>
      <c r="G35" s="5">
        <v>1.3759459999999999E-2</v>
      </c>
    </row>
    <row r="36" spans="1:7" ht="25.5" x14ac:dyDescent="0.2">
      <c r="A36" s="6">
        <v>30</v>
      </c>
      <c r="B36" s="7" t="s">
        <v>342</v>
      </c>
      <c r="C36" s="11" t="s">
        <v>343</v>
      </c>
      <c r="D36" s="2" t="s">
        <v>44</v>
      </c>
      <c r="E36" s="47">
        <v>21331</v>
      </c>
      <c r="F36" s="53">
        <v>43.504574499999997</v>
      </c>
      <c r="G36" s="5">
        <v>1.2862982E-2</v>
      </c>
    </row>
    <row r="37" spans="1:7" ht="25.5" x14ac:dyDescent="0.2">
      <c r="A37" s="6">
        <v>31</v>
      </c>
      <c r="B37" s="7" t="s">
        <v>418</v>
      </c>
      <c r="C37" s="11" t="s">
        <v>419</v>
      </c>
      <c r="D37" s="2" t="s">
        <v>174</v>
      </c>
      <c r="E37" s="47">
        <v>6712</v>
      </c>
      <c r="F37" s="53">
        <v>39.157808000000003</v>
      </c>
      <c r="G37" s="5">
        <v>1.1577775E-2</v>
      </c>
    </row>
    <row r="38" spans="1:7" ht="12.75" x14ac:dyDescent="0.2">
      <c r="A38" s="6">
        <v>32</v>
      </c>
      <c r="B38" s="7" t="s">
        <v>456</v>
      </c>
      <c r="C38" s="11" t="s">
        <v>457</v>
      </c>
      <c r="D38" s="2" t="s">
        <v>317</v>
      </c>
      <c r="E38" s="47">
        <v>15000</v>
      </c>
      <c r="F38" s="53">
        <v>38.520000000000003</v>
      </c>
      <c r="G38" s="5">
        <v>1.1389195E-2</v>
      </c>
    </row>
    <row r="39" spans="1:7" ht="12.75" x14ac:dyDescent="0.2">
      <c r="A39" s="6">
        <v>33</v>
      </c>
      <c r="B39" s="7" t="s">
        <v>541</v>
      </c>
      <c r="C39" s="11" t="s">
        <v>542</v>
      </c>
      <c r="D39" s="2" t="s">
        <v>211</v>
      </c>
      <c r="E39" s="47">
        <v>3520</v>
      </c>
      <c r="F39" s="53">
        <v>38.278239999999997</v>
      </c>
      <c r="G39" s="5">
        <v>1.1317714E-2</v>
      </c>
    </row>
    <row r="40" spans="1:7" ht="25.5" x14ac:dyDescent="0.2">
      <c r="A40" s="6">
        <v>34</v>
      </c>
      <c r="B40" s="7" t="s">
        <v>535</v>
      </c>
      <c r="C40" s="11" t="s">
        <v>536</v>
      </c>
      <c r="D40" s="2" t="s">
        <v>44</v>
      </c>
      <c r="E40" s="47">
        <v>3042</v>
      </c>
      <c r="F40" s="53">
        <v>38.272922999999999</v>
      </c>
      <c r="G40" s="5">
        <v>1.1316142E-2</v>
      </c>
    </row>
    <row r="41" spans="1:7" ht="25.5" x14ac:dyDescent="0.2">
      <c r="A41" s="6">
        <v>35</v>
      </c>
      <c r="B41" s="7" t="s">
        <v>537</v>
      </c>
      <c r="C41" s="11" t="s">
        <v>538</v>
      </c>
      <c r="D41" s="2" t="s">
        <v>44</v>
      </c>
      <c r="E41" s="47">
        <v>3300</v>
      </c>
      <c r="F41" s="53">
        <v>38.250300000000003</v>
      </c>
      <c r="G41" s="5">
        <v>1.1309453000000001E-2</v>
      </c>
    </row>
    <row r="42" spans="1:7" ht="25.5" x14ac:dyDescent="0.2">
      <c r="A42" s="6">
        <v>36</v>
      </c>
      <c r="B42" s="7" t="s">
        <v>539</v>
      </c>
      <c r="C42" s="11" t="s">
        <v>540</v>
      </c>
      <c r="D42" s="2" t="s">
        <v>33</v>
      </c>
      <c r="E42" s="47">
        <v>9464</v>
      </c>
      <c r="F42" s="53">
        <v>37.624132000000003</v>
      </c>
      <c r="G42" s="5">
        <v>1.1124314E-2</v>
      </c>
    </row>
    <row r="43" spans="1:7" ht="25.5" x14ac:dyDescent="0.2">
      <c r="A43" s="6">
        <v>37</v>
      </c>
      <c r="B43" s="7" t="s">
        <v>532</v>
      </c>
      <c r="C43" s="11" t="s">
        <v>533</v>
      </c>
      <c r="D43" s="2" t="s">
        <v>534</v>
      </c>
      <c r="E43" s="47">
        <v>67190</v>
      </c>
      <c r="F43" s="53">
        <v>37.256855000000002</v>
      </c>
      <c r="G43" s="5">
        <v>1.1015720999999999E-2</v>
      </c>
    </row>
    <row r="44" spans="1:7" ht="12.75" x14ac:dyDescent="0.2">
      <c r="A44" s="6">
        <v>38</v>
      </c>
      <c r="B44" s="7" t="s">
        <v>543</v>
      </c>
      <c r="C44" s="11" t="s">
        <v>544</v>
      </c>
      <c r="D44" s="2" t="s">
        <v>16</v>
      </c>
      <c r="E44" s="47">
        <v>27726</v>
      </c>
      <c r="F44" s="53">
        <v>35.669499000000002</v>
      </c>
      <c r="G44" s="5">
        <v>1.0546388E-2</v>
      </c>
    </row>
    <row r="45" spans="1:7" ht="25.5" x14ac:dyDescent="0.2">
      <c r="A45" s="6">
        <v>39</v>
      </c>
      <c r="B45" s="7" t="s">
        <v>470</v>
      </c>
      <c r="C45" s="11" t="s">
        <v>471</v>
      </c>
      <c r="D45" s="2" t="s">
        <v>79</v>
      </c>
      <c r="E45" s="47">
        <v>10872</v>
      </c>
      <c r="F45" s="53">
        <v>35.306820000000002</v>
      </c>
      <c r="G45" s="5">
        <v>1.0439155E-2</v>
      </c>
    </row>
    <row r="46" spans="1:7" ht="25.5" x14ac:dyDescent="0.2">
      <c r="A46" s="6">
        <v>40</v>
      </c>
      <c r="B46" s="7" t="s">
        <v>311</v>
      </c>
      <c r="C46" s="11" t="s">
        <v>312</v>
      </c>
      <c r="D46" s="2" t="s">
        <v>22</v>
      </c>
      <c r="E46" s="47">
        <v>4608</v>
      </c>
      <c r="F46" s="53">
        <v>34.375680000000003</v>
      </c>
      <c r="G46" s="5">
        <v>1.0163844999999999E-2</v>
      </c>
    </row>
    <row r="47" spans="1:7" ht="12.75" x14ac:dyDescent="0.2">
      <c r="A47" s="6">
        <v>41</v>
      </c>
      <c r="B47" s="7" t="s">
        <v>408</v>
      </c>
      <c r="C47" s="11" t="s">
        <v>409</v>
      </c>
      <c r="D47" s="2" t="s">
        <v>230</v>
      </c>
      <c r="E47" s="47">
        <v>1328</v>
      </c>
      <c r="F47" s="53">
        <v>33.905831999999997</v>
      </c>
      <c r="G47" s="5">
        <v>1.0024926E-2</v>
      </c>
    </row>
    <row r="48" spans="1:7" ht="25.5" x14ac:dyDescent="0.2">
      <c r="A48" s="6">
        <v>42</v>
      </c>
      <c r="B48" s="7" t="s">
        <v>373</v>
      </c>
      <c r="C48" s="11" t="s">
        <v>374</v>
      </c>
      <c r="D48" s="2" t="s">
        <v>44</v>
      </c>
      <c r="E48" s="47">
        <v>17200</v>
      </c>
      <c r="F48" s="53">
        <v>31.475999999999999</v>
      </c>
      <c r="G48" s="5">
        <v>9.3064979999999999E-3</v>
      </c>
    </row>
    <row r="49" spans="1:7" ht="12.75" x14ac:dyDescent="0.2">
      <c r="A49" s="6">
        <v>43</v>
      </c>
      <c r="B49" s="7" t="s">
        <v>47</v>
      </c>
      <c r="C49" s="11" t="s">
        <v>48</v>
      </c>
      <c r="D49" s="2" t="s">
        <v>49</v>
      </c>
      <c r="E49" s="47">
        <v>16441</v>
      </c>
      <c r="F49" s="53">
        <v>29.544477000000001</v>
      </c>
      <c r="G49" s="5">
        <v>8.7354049999999999E-3</v>
      </c>
    </row>
    <row r="50" spans="1:7" ht="12.75" x14ac:dyDescent="0.2">
      <c r="A50" s="6">
        <v>44</v>
      </c>
      <c r="B50" s="7" t="s">
        <v>280</v>
      </c>
      <c r="C50" s="11" t="s">
        <v>281</v>
      </c>
      <c r="D50" s="2" t="s">
        <v>164</v>
      </c>
      <c r="E50" s="47">
        <v>7800</v>
      </c>
      <c r="F50" s="53">
        <v>28.431000000000001</v>
      </c>
      <c r="G50" s="5">
        <v>8.4061840000000006E-3</v>
      </c>
    </row>
    <row r="51" spans="1:7" ht="12.75" x14ac:dyDescent="0.2">
      <c r="A51" s="6">
        <v>45</v>
      </c>
      <c r="B51" s="7" t="s">
        <v>514</v>
      </c>
      <c r="C51" s="11" t="s">
        <v>515</v>
      </c>
      <c r="D51" s="2" t="s">
        <v>230</v>
      </c>
      <c r="E51" s="47">
        <v>406</v>
      </c>
      <c r="F51" s="53">
        <v>27.090553</v>
      </c>
      <c r="G51" s="5">
        <v>8.0098540000000003E-3</v>
      </c>
    </row>
    <row r="52" spans="1:7" ht="25.5" x14ac:dyDescent="0.2">
      <c r="A52" s="6">
        <v>46</v>
      </c>
      <c r="B52" s="7" t="s">
        <v>389</v>
      </c>
      <c r="C52" s="11" t="s">
        <v>390</v>
      </c>
      <c r="D52" s="2" t="s">
        <v>177</v>
      </c>
      <c r="E52" s="47">
        <v>6000</v>
      </c>
      <c r="F52" s="53">
        <v>26.73</v>
      </c>
      <c r="G52" s="5">
        <v>7.9032500000000006E-3</v>
      </c>
    </row>
    <row r="53" spans="1:7" ht="25.5" x14ac:dyDescent="0.2">
      <c r="A53" s="6">
        <v>47</v>
      </c>
      <c r="B53" s="7" t="s">
        <v>545</v>
      </c>
      <c r="C53" s="11" t="s">
        <v>546</v>
      </c>
      <c r="D53" s="2" t="s">
        <v>33</v>
      </c>
      <c r="E53" s="47">
        <v>16121</v>
      </c>
      <c r="F53" s="53">
        <v>26.253048499999998</v>
      </c>
      <c r="G53" s="5">
        <v>7.7622300000000002E-3</v>
      </c>
    </row>
    <row r="54" spans="1:7" ht="12.75" x14ac:dyDescent="0.2">
      <c r="A54" s="6">
        <v>48</v>
      </c>
      <c r="B54" s="7" t="s">
        <v>555</v>
      </c>
      <c r="C54" s="11" t="s">
        <v>556</v>
      </c>
      <c r="D54" s="2" t="s">
        <v>28</v>
      </c>
      <c r="E54" s="47">
        <v>3500</v>
      </c>
      <c r="F54" s="53">
        <v>25.572749999999999</v>
      </c>
      <c r="G54" s="5">
        <v>7.5610859999999998E-3</v>
      </c>
    </row>
    <row r="55" spans="1:7" ht="25.5" x14ac:dyDescent="0.2">
      <c r="A55" s="6">
        <v>49</v>
      </c>
      <c r="B55" s="7" t="s">
        <v>305</v>
      </c>
      <c r="C55" s="11" t="s">
        <v>306</v>
      </c>
      <c r="D55" s="2" t="s">
        <v>169</v>
      </c>
      <c r="E55" s="47">
        <v>2048</v>
      </c>
      <c r="F55" s="53">
        <v>25.141248000000001</v>
      </c>
      <c r="G55" s="5">
        <v>7.4335039999999996E-3</v>
      </c>
    </row>
    <row r="56" spans="1:7" ht="25.5" x14ac:dyDescent="0.2">
      <c r="A56" s="6">
        <v>50</v>
      </c>
      <c r="B56" s="7" t="s">
        <v>278</v>
      </c>
      <c r="C56" s="11" t="s">
        <v>279</v>
      </c>
      <c r="D56" s="2" t="s">
        <v>22</v>
      </c>
      <c r="E56" s="47">
        <v>3850</v>
      </c>
      <c r="F56" s="53">
        <v>20.13935</v>
      </c>
      <c r="G56" s="5">
        <v>5.954595E-3</v>
      </c>
    </row>
    <row r="57" spans="1:7" ht="12.75" x14ac:dyDescent="0.2">
      <c r="A57" s="1"/>
      <c r="B57" s="2"/>
      <c r="C57" s="8" t="s">
        <v>108</v>
      </c>
      <c r="D57" s="12"/>
      <c r="E57" s="49"/>
      <c r="F57" s="55">
        <v>3173.8860974999993</v>
      </c>
      <c r="G57" s="13">
        <v>0.93842179700000017</v>
      </c>
    </row>
    <row r="58" spans="1:7" ht="12.75" x14ac:dyDescent="0.2">
      <c r="A58" s="6"/>
      <c r="B58" s="7"/>
      <c r="C58" s="14"/>
      <c r="D58" s="15"/>
      <c r="E58" s="47"/>
      <c r="F58" s="53"/>
      <c r="G58" s="5"/>
    </row>
    <row r="59" spans="1:7" ht="12.75" x14ac:dyDescent="0.2">
      <c r="A59" s="1"/>
      <c r="B59" s="2"/>
      <c r="C59" s="8" t="s">
        <v>109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6"/>
      <c r="B61" s="7"/>
      <c r="C61" s="14"/>
      <c r="D61" s="15"/>
      <c r="E61" s="47"/>
      <c r="F61" s="53"/>
      <c r="G61" s="5"/>
    </row>
    <row r="62" spans="1:7" ht="12.75" x14ac:dyDescent="0.2">
      <c r="A62" s="16"/>
      <c r="B62" s="17"/>
      <c r="C62" s="8" t="s">
        <v>110</v>
      </c>
      <c r="D62" s="9"/>
      <c r="E62" s="48"/>
      <c r="F62" s="54"/>
      <c r="G62" s="10"/>
    </row>
    <row r="63" spans="1:7" ht="12.75" x14ac:dyDescent="0.2">
      <c r="A63" s="18"/>
      <c r="B63" s="19"/>
      <c r="C63" s="8" t="s">
        <v>108</v>
      </c>
      <c r="D63" s="20"/>
      <c r="E63" s="50"/>
      <c r="F63" s="56">
        <v>0</v>
      </c>
      <c r="G63" s="21">
        <v>0</v>
      </c>
    </row>
    <row r="64" spans="1:7" ht="12.75" x14ac:dyDescent="0.2">
      <c r="A64" s="18"/>
      <c r="B64" s="19"/>
      <c r="C64" s="14"/>
      <c r="D64" s="22"/>
      <c r="E64" s="51"/>
      <c r="F64" s="57"/>
      <c r="G64" s="23"/>
    </row>
    <row r="65" spans="1:7" ht="12.75" x14ac:dyDescent="0.2">
      <c r="A65" s="1"/>
      <c r="B65" s="2"/>
      <c r="C65" s="8" t="s">
        <v>112</v>
      </c>
      <c r="D65" s="9"/>
      <c r="E65" s="48"/>
      <c r="F65" s="54"/>
      <c r="G65" s="10"/>
    </row>
    <row r="66" spans="1:7" ht="12.75" x14ac:dyDescent="0.2">
      <c r="A66" s="1"/>
      <c r="B66" s="2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1"/>
      <c r="B67" s="2"/>
      <c r="C67" s="14"/>
      <c r="D67" s="4"/>
      <c r="E67" s="47"/>
      <c r="F67" s="53"/>
      <c r="G67" s="5"/>
    </row>
    <row r="68" spans="1:7" ht="12.75" x14ac:dyDescent="0.2">
      <c r="A68" s="1"/>
      <c r="B68" s="2"/>
      <c r="C68" s="8" t="s">
        <v>113</v>
      </c>
      <c r="D68" s="9"/>
      <c r="E68" s="48"/>
      <c r="F68" s="54"/>
      <c r="G68" s="10"/>
    </row>
    <row r="69" spans="1:7" ht="12.75" x14ac:dyDescent="0.2">
      <c r="A69" s="1"/>
      <c r="B69" s="2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1"/>
      <c r="B70" s="2"/>
      <c r="C70" s="14"/>
      <c r="D70" s="4"/>
      <c r="E70" s="47"/>
      <c r="F70" s="53"/>
      <c r="G70" s="5"/>
    </row>
    <row r="71" spans="1:7" ht="12.75" x14ac:dyDescent="0.2">
      <c r="A71" s="1"/>
      <c r="B71" s="2"/>
      <c r="C71" s="8" t="s">
        <v>114</v>
      </c>
      <c r="D71" s="9"/>
      <c r="E71" s="48"/>
      <c r="F71" s="54"/>
      <c r="G71" s="10"/>
    </row>
    <row r="72" spans="1:7" ht="12.75" x14ac:dyDescent="0.2">
      <c r="A72" s="1"/>
      <c r="B72" s="2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1"/>
      <c r="B73" s="2"/>
      <c r="C73" s="14"/>
      <c r="D73" s="4"/>
      <c r="E73" s="47"/>
      <c r="F73" s="53"/>
      <c r="G73" s="5"/>
    </row>
    <row r="74" spans="1:7" ht="25.5" x14ac:dyDescent="0.2">
      <c r="A74" s="6"/>
      <c r="B74" s="7"/>
      <c r="C74" s="24" t="s">
        <v>115</v>
      </c>
      <c r="D74" s="25"/>
      <c r="E74" s="49"/>
      <c r="F74" s="55">
        <v>3173.8860974999993</v>
      </c>
      <c r="G74" s="13">
        <v>0.93842179700000017</v>
      </c>
    </row>
    <row r="75" spans="1:7" ht="12.75" x14ac:dyDescent="0.2">
      <c r="A75" s="1"/>
      <c r="B75" s="2"/>
      <c r="C75" s="11"/>
      <c r="D75" s="4"/>
      <c r="E75" s="47"/>
      <c r="F75" s="53"/>
      <c r="G75" s="5"/>
    </row>
    <row r="76" spans="1:7" ht="12.75" x14ac:dyDescent="0.2">
      <c r="A76" s="1"/>
      <c r="B76" s="2"/>
      <c r="C76" s="3" t="s">
        <v>116</v>
      </c>
      <c r="D76" s="4"/>
      <c r="E76" s="47"/>
      <c r="F76" s="53"/>
      <c r="G76" s="5"/>
    </row>
    <row r="77" spans="1:7" ht="25.5" x14ac:dyDescent="0.2">
      <c r="A77" s="1"/>
      <c r="B77" s="2"/>
      <c r="C77" s="8" t="s">
        <v>10</v>
      </c>
      <c r="D77" s="9"/>
      <c r="E77" s="48"/>
      <c r="F77" s="54"/>
      <c r="G77" s="10"/>
    </row>
    <row r="78" spans="1:7" ht="12.75" x14ac:dyDescent="0.2">
      <c r="A78" s="6"/>
      <c r="B78" s="7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6"/>
      <c r="B79" s="7"/>
      <c r="C79" s="14"/>
      <c r="D79" s="4"/>
      <c r="E79" s="47"/>
      <c r="F79" s="53"/>
      <c r="G79" s="5"/>
    </row>
    <row r="80" spans="1:7" ht="12.75" x14ac:dyDescent="0.2">
      <c r="A80" s="1"/>
      <c r="B80" s="26"/>
      <c r="C80" s="8" t="s">
        <v>117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4"/>
      <c r="E82" s="47"/>
      <c r="F82" s="59"/>
      <c r="G82" s="28"/>
    </row>
    <row r="83" spans="1:7" ht="12.75" x14ac:dyDescent="0.2">
      <c r="A83" s="1"/>
      <c r="B83" s="2"/>
      <c r="C83" s="8" t="s">
        <v>118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12"/>
      <c r="E84" s="49"/>
      <c r="F84" s="55">
        <v>0</v>
      </c>
      <c r="G84" s="13">
        <v>0</v>
      </c>
    </row>
    <row r="85" spans="1:7" ht="12.75" x14ac:dyDescent="0.2">
      <c r="A85" s="1"/>
      <c r="B85" s="2"/>
      <c r="C85" s="14"/>
      <c r="D85" s="4"/>
      <c r="E85" s="47"/>
      <c r="F85" s="53"/>
      <c r="G85" s="5"/>
    </row>
    <row r="86" spans="1:7" ht="25.5" x14ac:dyDescent="0.2">
      <c r="A86" s="1"/>
      <c r="B86" s="26"/>
      <c r="C86" s="8" t="s">
        <v>119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12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4"/>
      <c r="E88" s="47"/>
      <c r="F88" s="53"/>
      <c r="G88" s="5"/>
    </row>
    <row r="89" spans="1:7" ht="12.75" x14ac:dyDescent="0.2">
      <c r="A89" s="6"/>
      <c r="B89" s="7"/>
      <c r="C89" s="29" t="s">
        <v>120</v>
      </c>
      <c r="D89" s="25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1"/>
      <c r="D90" s="4"/>
      <c r="E90" s="47"/>
      <c r="F90" s="53"/>
      <c r="G90" s="5"/>
    </row>
    <row r="91" spans="1:7" ht="12.75" x14ac:dyDescent="0.2">
      <c r="A91" s="1"/>
      <c r="B91" s="2"/>
      <c r="C91" s="3" t="s">
        <v>121</v>
      </c>
      <c r="D91" s="4"/>
      <c r="E91" s="47"/>
      <c r="F91" s="53"/>
      <c r="G91" s="5"/>
    </row>
    <row r="92" spans="1:7" ht="12.75" x14ac:dyDescent="0.2">
      <c r="A92" s="6"/>
      <c r="B92" s="7"/>
      <c r="C92" s="8" t="s">
        <v>122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25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12.75" x14ac:dyDescent="0.2">
      <c r="A95" s="6"/>
      <c r="B95" s="7"/>
      <c r="C95" s="8" t="s">
        <v>123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25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12.75" x14ac:dyDescent="0.2">
      <c r="A98" s="6"/>
      <c r="B98" s="7"/>
      <c r="C98" s="8" t="s">
        <v>124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7"/>
      <c r="E100" s="47"/>
      <c r="F100" s="53"/>
      <c r="G100" s="5"/>
    </row>
    <row r="101" spans="1:7" ht="12.75" x14ac:dyDescent="0.2">
      <c r="A101" s="6"/>
      <c r="B101" s="7"/>
      <c r="C101" s="8" t="s">
        <v>125</v>
      </c>
      <c r="D101" s="9"/>
      <c r="E101" s="48"/>
      <c r="F101" s="54"/>
      <c r="G101" s="10"/>
    </row>
    <row r="102" spans="1:7" ht="12.75" x14ac:dyDescent="0.2">
      <c r="A102" s="6">
        <v>1</v>
      </c>
      <c r="B102" s="7"/>
      <c r="C102" s="11" t="s">
        <v>126</v>
      </c>
      <c r="D102" s="15"/>
      <c r="E102" s="47"/>
      <c r="F102" s="53">
        <v>172.87969480000001</v>
      </c>
      <c r="G102" s="5">
        <v>5.1115279E-2</v>
      </c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172.87969480000001</v>
      </c>
      <c r="G103" s="13">
        <v>5.1115279E-2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25.5" x14ac:dyDescent="0.2">
      <c r="A105" s="6"/>
      <c r="B105" s="7"/>
      <c r="C105" s="24" t="s">
        <v>127</v>
      </c>
      <c r="D105" s="25"/>
      <c r="E105" s="49"/>
      <c r="F105" s="55">
        <v>172.87969480000001</v>
      </c>
      <c r="G105" s="13">
        <v>5.1115279E-2</v>
      </c>
    </row>
    <row r="106" spans="1:7" ht="12.75" x14ac:dyDescent="0.2">
      <c r="A106" s="6"/>
      <c r="B106" s="7"/>
      <c r="C106" s="30"/>
      <c r="D106" s="7"/>
      <c r="E106" s="47"/>
      <c r="F106" s="53"/>
      <c r="G106" s="5"/>
    </row>
    <row r="107" spans="1:7" ht="12.75" x14ac:dyDescent="0.2">
      <c r="A107" s="1"/>
      <c r="B107" s="2"/>
      <c r="C107" s="3" t="s">
        <v>128</v>
      </c>
      <c r="D107" s="4"/>
      <c r="E107" s="47"/>
      <c r="F107" s="53"/>
      <c r="G107" s="5"/>
    </row>
    <row r="108" spans="1:7" ht="25.5" x14ac:dyDescent="0.2">
      <c r="A108" s="6"/>
      <c r="B108" s="7"/>
      <c r="C108" s="8" t="s">
        <v>129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1"/>
      <c r="B111" s="2"/>
      <c r="C111" s="3" t="s">
        <v>132</v>
      </c>
      <c r="D111" s="4"/>
      <c r="E111" s="47"/>
      <c r="F111" s="53"/>
      <c r="G111" s="5"/>
    </row>
    <row r="112" spans="1:7" ht="25.5" x14ac:dyDescent="0.2">
      <c r="A112" s="6"/>
      <c r="B112" s="7"/>
      <c r="C112" s="8" t="s">
        <v>133</v>
      </c>
      <c r="D112" s="9"/>
      <c r="E112" s="48"/>
      <c r="F112" s="54"/>
      <c r="G112" s="10"/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0</v>
      </c>
      <c r="G113" s="13">
        <v>0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25.5" x14ac:dyDescent="0.2">
      <c r="A115" s="6"/>
      <c r="B115" s="7"/>
      <c r="C115" s="8" t="s">
        <v>134</v>
      </c>
      <c r="D115" s="9"/>
      <c r="E115" s="48"/>
      <c r="F115" s="54"/>
      <c r="G115" s="10"/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0</v>
      </c>
      <c r="G116" s="13">
        <v>0</v>
      </c>
    </row>
    <row r="117" spans="1:7" ht="12.75" x14ac:dyDescent="0.2">
      <c r="A117" s="6"/>
      <c r="B117" s="7"/>
      <c r="C117" s="14"/>
      <c r="D117" s="7"/>
      <c r="E117" s="47"/>
      <c r="F117" s="59"/>
      <c r="G117" s="28"/>
    </row>
    <row r="118" spans="1:7" ht="25.5" x14ac:dyDescent="0.2">
      <c r="A118" s="6"/>
      <c r="B118" s="7"/>
      <c r="C118" s="30" t="s">
        <v>136</v>
      </c>
      <c r="D118" s="7"/>
      <c r="E118" s="47"/>
      <c r="F118" s="59">
        <v>35.387201689999998</v>
      </c>
      <c r="G118" s="28">
        <v>1.0462922E-2</v>
      </c>
    </row>
    <row r="119" spans="1:7" ht="12.75" x14ac:dyDescent="0.2">
      <c r="A119" s="6"/>
      <c r="B119" s="7"/>
      <c r="C119" s="31" t="s">
        <v>137</v>
      </c>
      <c r="D119" s="12"/>
      <c r="E119" s="49"/>
      <c r="F119" s="55">
        <v>3382.1529939899997</v>
      </c>
      <c r="G119" s="13">
        <v>0.99999999800000028</v>
      </c>
    </row>
    <row r="121" spans="1:7" ht="12.75" x14ac:dyDescent="0.2">
      <c r="B121" s="362"/>
      <c r="C121" s="362"/>
      <c r="D121" s="362"/>
      <c r="E121" s="362"/>
      <c r="F121" s="362"/>
    </row>
    <row r="122" spans="1:7" ht="12.75" x14ac:dyDescent="0.2">
      <c r="B122" s="362"/>
      <c r="C122" s="362"/>
      <c r="D122" s="362"/>
      <c r="E122" s="362"/>
      <c r="F122" s="362"/>
    </row>
    <row r="124" spans="1:7" ht="12.75" x14ac:dyDescent="0.2">
      <c r="B124" s="37" t="s">
        <v>139</v>
      </c>
      <c r="C124" s="38"/>
      <c r="D124" s="39"/>
    </row>
    <row r="125" spans="1:7" ht="12.75" x14ac:dyDescent="0.2">
      <c r="B125" s="40" t="s">
        <v>140</v>
      </c>
      <c r="C125" s="41"/>
      <c r="D125" s="65" t="s">
        <v>141</v>
      </c>
    </row>
    <row r="126" spans="1:7" ht="12.75" x14ac:dyDescent="0.2">
      <c r="B126" s="40" t="s">
        <v>142</v>
      </c>
      <c r="C126" s="41"/>
      <c r="D126" s="65" t="s">
        <v>141</v>
      </c>
    </row>
    <row r="127" spans="1:7" ht="12.75" x14ac:dyDescent="0.2">
      <c r="B127" s="42" t="s">
        <v>143</v>
      </c>
      <c r="C127" s="41"/>
      <c r="D127" s="43"/>
    </row>
    <row r="128" spans="1:7" ht="25.5" customHeight="1" x14ac:dyDescent="0.2">
      <c r="B128" s="43"/>
      <c r="C128" s="33" t="s">
        <v>144</v>
      </c>
      <c r="D128" s="34" t="s">
        <v>145</v>
      </c>
    </row>
    <row r="129" spans="2:4" ht="12.75" customHeight="1" x14ac:dyDescent="0.2">
      <c r="B129" s="60" t="s">
        <v>146</v>
      </c>
      <c r="C129" s="61" t="s">
        <v>147</v>
      </c>
      <c r="D129" s="61" t="s">
        <v>148</v>
      </c>
    </row>
    <row r="130" spans="2:4" ht="12.75" x14ac:dyDescent="0.2">
      <c r="B130" s="43" t="s">
        <v>149</v>
      </c>
      <c r="C130" s="44">
        <v>15.396100000000001</v>
      </c>
      <c r="D130" s="44">
        <v>16.4252</v>
      </c>
    </row>
    <row r="131" spans="2:4" ht="12.75" x14ac:dyDescent="0.2">
      <c r="B131" s="43" t="s">
        <v>150</v>
      </c>
      <c r="C131" s="44">
        <v>12.228999999999999</v>
      </c>
      <c r="D131" s="44">
        <v>13.0464</v>
      </c>
    </row>
    <row r="132" spans="2:4" ht="12.75" x14ac:dyDescent="0.2">
      <c r="B132" s="43" t="s">
        <v>151</v>
      </c>
      <c r="C132" s="44">
        <v>15.1229</v>
      </c>
      <c r="D132" s="44">
        <v>16.128900000000002</v>
      </c>
    </row>
    <row r="133" spans="2:4" ht="12.75" x14ac:dyDescent="0.2">
      <c r="B133" s="43" t="s">
        <v>152</v>
      </c>
      <c r="C133" s="44">
        <v>11.971399999999999</v>
      </c>
      <c r="D133" s="44">
        <v>12.767799999999999</v>
      </c>
    </row>
    <row r="135" spans="2:4" ht="12.75" x14ac:dyDescent="0.2">
      <c r="B135" s="62" t="s">
        <v>153</v>
      </c>
      <c r="C135" s="45"/>
      <c r="D135" s="63" t="s">
        <v>141</v>
      </c>
    </row>
    <row r="136" spans="2:4" ht="24.75" customHeight="1" x14ac:dyDescent="0.2">
      <c r="B136" s="64"/>
      <c r="C136" s="64"/>
    </row>
    <row r="137" spans="2:4" ht="15" x14ac:dyDescent="0.25">
      <c r="B137" s="66"/>
      <c r="C137" s="68"/>
      <c r="D137"/>
    </row>
    <row r="139" spans="2:4" ht="12.75" x14ac:dyDescent="0.2">
      <c r="B139" s="42" t="s">
        <v>155</v>
      </c>
      <c r="C139" s="41"/>
      <c r="D139" s="67" t="s">
        <v>141</v>
      </c>
    </row>
    <row r="140" spans="2:4" ht="12.75" x14ac:dyDescent="0.2">
      <c r="B140" s="42" t="s">
        <v>156</v>
      </c>
      <c r="C140" s="41"/>
      <c r="D140" s="67" t="s">
        <v>141</v>
      </c>
    </row>
    <row r="141" spans="2:4" ht="12.75" x14ac:dyDescent="0.2">
      <c r="B141" s="42" t="s">
        <v>157</v>
      </c>
      <c r="C141" s="41"/>
      <c r="D141" s="46">
        <v>0.24704787901482247</v>
      </c>
    </row>
    <row r="142" spans="2:4" ht="12.75" x14ac:dyDescent="0.2">
      <c r="B142" s="42" t="s">
        <v>158</v>
      </c>
      <c r="C142" s="41"/>
      <c r="D142" s="46" t="s">
        <v>141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848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439</v>
      </c>
      <c r="C7" s="11" t="s">
        <v>440</v>
      </c>
      <c r="D7" s="2" t="s">
        <v>211</v>
      </c>
      <c r="E7" s="47">
        <v>25987</v>
      </c>
      <c r="F7" s="53">
        <v>193.30429950000001</v>
      </c>
      <c r="G7" s="5">
        <v>5.3214530000000003E-2</v>
      </c>
    </row>
    <row r="8" spans="1:7" ht="25.5" x14ac:dyDescent="0.2">
      <c r="A8" s="6">
        <v>2</v>
      </c>
      <c r="B8" s="7" t="s">
        <v>31</v>
      </c>
      <c r="C8" s="11" t="s">
        <v>32</v>
      </c>
      <c r="D8" s="2" t="s">
        <v>33</v>
      </c>
      <c r="E8" s="47">
        <v>13846</v>
      </c>
      <c r="F8" s="53">
        <v>188.755595</v>
      </c>
      <c r="G8" s="5">
        <v>5.1962321999999998E-2</v>
      </c>
    </row>
    <row r="9" spans="1:7" ht="12.75" x14ac:dyDescent="0.2">
      <c r="A9" s="6">
        <v>3</v>
      </c>
      <c r="B9" s="7" t="s">
        <v>14</v>
      </c>
      <c r="C9" s="11" t="s">
        <v>15</v>
      </c>
      <c r="D9" s="2" t="s">
        <v>16</v>
      </c>
      <c r="E9" s="47">
        <v>44500</v>
      </c>
      <c r="F9" s="53">
        <v>178.2225</v>
      </c>
      <c r="G9" s="5">
        <v>4.9062677999999998E-2</v>
      </c>
    </row>
    <row r="10" spans="1:7" ht="25.5" x14ac:dyDescent="0.2">
      <c r="A10" s="6">
        <v>4</v>
      </c>
      <c r="B10" s="7" t="s">
        <v>402</v>
      </c>
      <c r="C10" s="11" t="s">
        <v>403</v>
      </c>
      <c r="D10" s="2" t="s">
        <v>44</v>
      </c>
      <c r="E10" s="47">
        <v>54542</v>
      </c>
      <c r="F10" s="53">
        <v>162.12609499999999</v>
      </c>
      <c r="G10" s="5">
        <v>4.4631516000000003E-2</v>
      </c>
    </row>
    <row r="11" spans="1:7" ht="12.75" x14ac:dyDescent="0.2">
      <c r="A11" s="6">
        <v>5</v>
      </c>
      <c r="B11" s="7" t="s">
        <v>38</v>
      </c>
      <c r="C11" s="11" t="s">
        <v>39</v>
      </c>
      <c r="D11" s="2" t="s">
        <v>16</v>
      </c>
      <c r="E11" s="47">
        <v>6000</v>
      </c>
      <c r="F11" s="53">
        <v>139.13399999999999</v>
      </c>
      <c r="G11" s="5">
        <v>3.8302047999999998E-2</v>
      </c>
    </row>
    <row r="12" spans="1:7" ht="12.75" x14ac:dyDescent="0.2">
      <c r="A12" s="6">
        <v>6</v>
      </c>
      <c r="B12" s="7" t="s">
        <v>56</v>
      </c>
      <c r="C12" s="11" t="s">
        <v>57</v>
      </c>
      <c r="D12" s="2" t="s">
        <v>16</v>
      </c>
      <c r="E12" s="47">
        <v>42553</v>
      </c>
      <c r="F12" s="53">
        <v>136.48874749999999</v>
      </c>
      <c r="G12" s="5">
        <v>3.7573838999999998E-2</v>
      </c>
    </row>
    <row r="13" spans="1:7" ht="12.75" x14ac:dyDescent="0.2">
      <c r="A13" s="6">
        <v>7</v>
      </c>
      <c r="B13" s="7" t="s">
        <v>404</v>
      </c>
      <c r="C13" s="11" t="s">
        <v>405</v>
      </c>
      <c r="D13" s="2" t="s">
        <v>211</v>
      </c>
      <c r="E13" s="47">
        <v>16266</v>
      </c>
      <c r="F13" s="53">
        <v>126.207894</v>
      </c>
      <c r="G13" s="5">
        <v>3.4743634000000002E-2</v>
      </c>
    </row>
    <row r="14" spans="1:7" ht="25.5" x14ac:dyDescent="0.2">
      <c r="A14" s="6">
        <v>8</v>
      </c>
      <c r="B14" s="7" t="s">
        <v>17</v>
      </c>
      <c r="C14" s="11" t="s">
        <v>18</v>
      </c>
      <c r="D14" s="2" t="s">
        <v>19</v>
      </c>
      <c r="E14" s="47">
        <v>7791</v>
      </c>
      <c r="F14" s="53">
        <v>107.92872300000001</v>
      </c>
      <c r="G14" s="5">
        <v>2.9711581000000001E-2</v>
      </c>
    </row>
    <row r="15" spans="1:7" ht="25.5" x14ac:dyDescent="0.2">
      <c r="A15" s="6">
        <v>9</v>
      </c>
      <c r="B15" s="7" t="s">
        <v>432</v>
      </c>
      <c r="C15" s="11" t="s">
        <v>433</v>
      </c>
      <c r="D15" s="2" t="s">
        <v>44</v>
      </c>
      <c r="E15" s="47">
        <v>30868</v>
      </c>
      <c r="F15" s="53">
        <v>99.935149999999993</v>
      </c>
      <c r="G15" s="5">
        <v>2.7511039000000001E-2</v>
      </c>
    </row>
    <row r="16" spans="1:7" ht="12.75" x14ac:dyDescent="0.2">
      <c r="A16" s="6">
        <v>10</v>
      </c>
      <c r="B16" s="7" t="s">
        <v>398</v>
      </c>
      <c r="C16" s="11" t="s">
        <v>399</v>
      </c>
      <c r="D16" s="2" t="s">
        <v>16</v>
      </c>
      <c r="E16" s="47">
        <v>12324</v>
      </c>
      <c r="F16" s="53">
        <v>95.788290000000003</v>
      </c>
      <c r="G16" s="5">
        <v>2.6369454000000001E-2</v>
      </c>
    </row>
    <row r="17" spans="1:7" ht="25.5" x14ac:dyDescent="0.2">
      <c r="A17" s="6">
        <v>11</v>
      </c>
      <c r="B17" s="7" t="s">
        <v>524</v>
      </c>
      <c r="C17" s="11" t="s">
        <v>525</v>
      </c>
      <c r="D17" s="2" t="s">
        <v>44</v>
      </c>
      <c r="E17" s="47">
        <v>68183</v>
      </c>
      <c r="F17" s="53">
        <v>93.478892999999999</v>
      </c>
      <c r="G17" s="5">
        <v>2.5733703E-2</v>
      </c>
    </row>
    <row r="18" spans="1:7" ht="12.75" x14ac:dyDescent="0.2">
      <c r="A18" s="6">
        <v>12</v>
      </c>
      <c r="B18" s="7" t="s">
        <v>424</v>
      </c>
      <c r="C18" s="11" t="s">
        <v>425</v>
      </c>
      <c r="D18" s="2" t="s">
        <v>230</v>
      </c>
      <c r="E18" s="47">
        <v>13040</v>
      </c>
      <c r="F18" s="53">
        <v>87.876559999999998</v>
      </c>
      <c r="G18" s="5">
        <v>2.4191443E-2</v>
      </c>
    </row>
    <row r="19" spans="1:7" ht="25.5" x14ac:dyDescent="0.2">
      <c r="A19" s="6">
        <v>13</v>
      </c>
      <c r="B19" s="7" t="s">
        <v>357</v>
      </c>
      <c r="C19" s="11" t="s">
        <v>358</v>
      </c>
      <c r="D19" s="2" t="s">
        <v>44</v>
      </c>
      <c r="E19" s="47">
        <v>9691</v>
      </c>
      <c r="F19" s="53">
        <v>83.987051500000007</v>
      </c>
      <c r="G19" s="5">
        <v>2.3120703999999999E-2</v>
      </c>
    </row>
    <row r="20" spans="1:7" ht="25.5" x14ac:dyDescent="0.2">
      <c r="A20" s="6">
        <v>14</v>
      </c>
      <c r="B20" s="7" t="s">
        <v>34</v>
      </c>
      <c r="C20" s="11" t="s">
        <v>35</v>
      </c>
      <c r="D20" s="2" t="s">
        <v>19</v>
      </c>
      <c r="E20" s="47">
        <v>69951</v>
      </c>
      <c r="F20" s="53">
        <v>78.939703499999993</v>
      </c>
      <c r="G20" s="5">
        <v>2.1731225E-2</v>
      </c>
    </row>
    <row r="21" spans="1:7" ht="25.5" x14ac:dyDescent="0.2">
      <c r="A21" s="6">
        <v>15</v>
      </c>
      <c r="B21" s="7" t="s">
        <v>64</v>
      </c>
      <c r="C21" s="11" t="s">
        <v>65</v>
      </c>
      <c r="D21" s="2" t="s">
        <v>19</v>
      </c>
      <c r="E21" s="47">
        <v>60000</v>
      </c>
      <c r="F21" s="53">
        <v>76.14</v>
      </c>
      <c r="G21" s="5">
        <v>2.0960498000000001E-2</v>
      </c>
    </row>
    <row r="22" spans="1:7" ht="25.5" x14ac:dyDescent="0.2">
      <c r="A22" s="6">
        <v>16</v>
      </c>
      <c r="B22" s="7" t="s">
        <v>162</v>
      </c>
      <c r="C22" s="11" t="s">
        <v>163</v>
      </c>
      <c r="D22" s="2" t="s">
        <v>164</v>
      </c>
      <c r="E22" s="47">
        <v>10232</v>
      </c>
      <c r="F22" s="53">
        <v>72.401632000000006</v>
      </c>
      <c r="G22" s="5">
        <v>1.9931366999999998E-2</v>
      </c>
    </row>
    <row r="23" spans="1:7" ht="25.5" x14ac:dyDescent="0.2">
      <c r="A23" s="6">
        <v>17</v>
      </c>
      <c r="B23" s="7" t="s">
        <v>447</v>
      </c>
      <c r="C23" s="11" t="s">
        <v>448</v>
      </c>
      <c r="D23" s="2" t="s">
        <v>174</v>
      </c>
      <c r="E23" s="47">
        <v>3575</v>
      </c>
      <c r="F23" s="53">
        <v>70.364937499999996</v>
      </c>
      <c r="G23" s="5">
        <v>1.9370687000000001E-2</v>
      </c>
    </row>
    <row r="24" spans="1:7" ht="25.5" x14ac:dyDescent="0.2">
      <c r="A24" s="6">
        <v>18</v>
      </c>
      <c r="B24" s="7" t="s">
        <v>54</v>
      </c>
      <c r="C24" s="11" t="s">
        <v>55</v>
      </c>
      <c r="D24" s="2" t="s">
        <v>22</v>
      </c>
      <c r="E24" s="47">
        <v>34500</v>
      </c>
      <c r="F24" s="53">
        <v>65.584500000000006</v>
      </c>
      <c r="G24" s="5">
        <v>1.8054686E-2</v>
      </c>
    </row>
    <row r="25" spans="1:7" ht="25.5" x14ac:dyDescent="0.2">
      <c r="A25" s="6">
        <v>19</v>
      </c>
      <c r="B25" s="7" t="s">
        <v>301</v>
      </c>
      <c r="C25" s="11" t="s">
        <v>302</v>
      </c>
      <c r="D25" s="2" t="s">
        <v>300</v>
      </c>
      <c r="E25" s="47">
        <v>29761</v>
      </c>
      <c r="F25" s="53">
        <v>65.578363499999995</v>
      </c>
      <c r="G25" s="5">
        <v>1.8052996000000002E-2</v>
      </c>
    </row>
    <row r="26" spans="1:7" ht="25.5" x14ac:dyDescent="0.2">
      <c r="A26" s="6">
        <v>20</v>
      </c>
      <c r="B26" s="7" t="s">
        <v>522</v>
      </c>
      <c r="C26" s="11" t="s">
        <v>523</v>
      </c>
      <c r="D26" s="2" t="s">
        <v>44</v>
      </c>
      <c r="E26" s="47">
        <v>3750</v>
      </c>
      <c r="F26" s="53">
        <v>64.004999999999995</v>
      </c>
      <c r="G26" s="5">
        <v>1.7619867000000001E-2</v>
      </c>
    </row>
    <row r="27" spans="1:7" ht="12.75" x14ac:dyDescent="0.2">
      <c r="A27" s="6">
        <v>21</v>
      </c>
      <c r="B27" s="7" t="s">
        <v>520</v>
      </c>
      <c r="C27" s="11" t="s">
        <v>521</v>
      </c>
      <c r="D27" s="2" t="s">
        <v>275</v>
      </c>
      <c r="E27" s="47">
        <v>5826</v>
      </c>
      <c r="F27" s="53">
        <v>63.395619000000003</v>
      </c>
      <c r="G27" s="5">
        <v>1.7452110999999999E-2</v>
      </c>
    </row>
    <row r="28" spans="1:7" ht="12.75" x14ac:dyDescent="0.2">
      <c r="A28" s="6">
        <v>22</v>
      </c>
      <c r="B28" s="7" t="s">
        <v>503</v>
      </c>
      <c r="C28" s="11" t="s">
        <v>504</v>
      </c>
      <c r="D28" s="2" t="s">
        <v>16</v>
      </c>
      <c r="E28" s="47">
        <v>4300</v>
      </c>
      <c r="F28" s="53">
        <v>57.383499999999998</v>
      </c>
      <c r="G28" s="5">
        <v>1.5797041000000001E-2</v>
      </c>
    </row>
    <row r="29" spans="1:7" ht="12.75" x14ac:dyDescent="0.2">
      <c r="A29" s="6">
        <v>23</v>
      </c>
      <c r="B29" s="7" t="s">
        <v>315</v>
      </c>
      <c r="C29" s="11" t="s">
        <v>316</v>
      </c>
      <c r="D29" s="2" t="s">
        <v>317</v>
      </c>
      <c r="E29" s="47">
        <v>7500</v>
      </c>
      <c r="F29" s="53">
        <v>56.006250000000001</v>
      </c>
      <c r="G29" s="5">
        <v>1.54179E-2</v>
      </c>
    </row>
    <row r="30" spans="1:7" ht="12.75" x14ac:dyDescent="0.2">
      <c r="A30" s="6">
        <v>24</v>
      </c>
      <c r="B30" s="7" t="s">
        <v>528</v>
      </c>
      <c r="C30" s="11" t="s">
        <v>529</v>
      </c>
      <c r="D30" s="2" t="s">
        <v>13</v>
      </c>
      <c r="E30" s="47">
        <v>6476</v>
      </c>
      <c r="F30" s="53">
        <v>55.560842000000001</v>
      </c>
      <c r="G30" s="5">
        <v>1.5295283999999999E-2</v>
      </c>
    </row>
    <row r="31" spans="1:7" ht="12.75" x14ac:dyDescent="0.2">
      <c r="A31" s="6">
        <v>25</v>
      </c>
      <c r="B31" s="7" t="s">
        <v>488</v>
      </c>
      <c r="C31" s="11" t="s">
        <v>489</v>
      </c>
      <c r="D31" s="2" t="s">
        <v>256</v>
      </c>
      <c r="E31" s="47">
        <v>31526</v>
      </c>
      <c r="F31" s="53">
        <v>54.744898999999997</v>
      </c>
      <c r="G31" s="5">
        <v>1.5070663999999999E-2</v>
      </c>
    </row>
    <row r="32" spans="1:7" ht="12.75" x14ac:dyDescent="0.2">
      <c r="A32" s="6">
        <v>26</v>
      </c>
      <c r="B32" s="7" t="s">
        <v>530</v>
      </c>
      <c r="C32" s="11" t="s">
        <v>531</v>
      </c>
      <c r="D32" s="2" t="s">
        <v>211</v>
      </c>
      <c r="E32" s="47">
        <v>2684</v>
      </c>
      <c r="F32" s="53">
        <v>53.724285999999999</v>
      </c>
      <c r="G32" s="5">
        <v>1.4789699999999999E-2</v>
      </c>
    </row>
    <row r="33" spans="1:7" ht="12.75" x14ac:dyDescent="0.2">
      <c r="A33" s="6">
        <v>27</v>
      </c>
      <c r="B33" s="7" t="s">
        <v>101</v>
      </c>
      <c r="C33" s="11" t="s">
        <v>102</v>
      </c>
      <c r="D33" s="2" t="s">
        <v>103</v>
      </c>
      <c r="E33" s="47">
        <v>15050</v>
      </c>
      <c r="F33" s="53">
        <v>52.321325000000002</v>
      </c>
      <c r="G33" s="5">
        <v>1.4403480999999999E-2</v>
      </c>
    </row>
    <row r="34" spans="1:7" ht="12.75" x14ac:dyDescent="0.2">
      <c r="A34" s="6">
        <v>28</v>
      </c>
      <c r="B34" s="7" t="s">
        <v>526</v>
      </c>
      <c r="C34" s="11" t="s">
        <v>527</v>
      </c>
      <c r="D34" s="2" t="s">
        <v>265</v>
      </c>
      <c r="E34" s="47">
        <v>21486</v>
      </c>
      <c r="F34" s="53">
        <v>50.964792000000003</v>
      </c>
      <c r="G34" s="5">
        <v>1.4030042E-2</v>
      </c>
    </row>
    <row r="35" spans="1:7" ht="12.75" x14ac:dyDescent="0.2">
      <c r="A35" s="6">
        <v>29</v>
      </c>
      <c r="B35" s="7" t="s">
        <v>344</v>
      </c>
      <c r="C35" s="11" t="s">
        <v>345</v>
      </c>
      <c r="D35" s="2" t="s">
        <v>164</v>
      </c>
      <c r="E35" s="47">
        <v>8277</v>
      </c>
      <c r="F35" s="53">
        <v>48.734976000000003</v>
      </c>
      <c r="G35" s="5">
        <v>1.3416199E-2</v>
      </c>
    </row>
    <row r="36" spans="1:7" ht="25.5" x14ac:dyDescent="0.2">
      <c r="A36" s="6">
        <v>30</v>
      </c>
      <c r="B36" s="7" t="s">
        <v>167</v>
      </c>
      <c r="C36" s="11" t="s">
        <v>168</v>
      </c>
      <c r="D36" s="2" t="s">
        <v>169</v>
      </c>
      <c r="E36" s="47">
        <v>22000</v>
      </c>
      <c r="F36" s="53">
        <v>48.4</v>
      </c>
      <c r="G36" s="5">
        <v>1.3323982999999999E-2</v>
      </c>
    </row>
    <row r="37" spans="1:7" ht="25.5" x14ac:dyDescent="0.2">
      <c r="A37" s="6">
        <v>31</v>
      </c>
      <c r="B37" s="7" t="s">
        <v>342</v>
      </c>
      <c r="C37" s="11" t="s">
        <v>343</v>
      </c>
      <c r="D37" s="2" t="s">
        <v>44</v>
      </c>
      <c r="E37" s="47">
        <v>22795</v>
      </c>
      <c r="F37" s="53">
        <v>46.490402500000002</v>
      </c>
      <c r="G37" s="5">
        <v>1.2798291999999999E-2</v>
      </c>
    </row>
    <row r="38" spans="1:7" ht="25.5" x14ac:dyDescent="0.2">
      <c r="A38" s="6">
        <v>32</v>
      </c>
      <c r="B38" s="7" t="s">
        <v>418</v>
      </c>
      <c r="C38" s="11" t="s">
        <v>419</v>
      </c>
      <c r="D38" s="2" t="s">
        <v>174</v>
      </c>
      <c r="E38" s="47">
        <v>7205</v>
      </c>
      <c r="F38" s="53">
        <v>42.033969999999997</v>
      </c>
      <c r="G38" s="5">
        <v>1.1571486000000001E-2</v>
      </c>
    </row>
    <row r="39" spans="1:7" ht="12.75" x14ac:dyDescent="0.2">
      <c r="A39" s="6">
        <v>33</v>
      </c>
      <c r="B39" s="7" t="s">
        <v>541</v>
      </c>
      <c r="C39" s="11" t="s">
        <v>542</v>
      </c>
      <c r="D39" s="2" t="s">
        <v>211</v>
      </c>
      <c r="E39" s="47">
        <v>3808</v>
      </c>
      <c r="F39" s="53">
        <v>41.410096000000003</v>
      </c>
      <c r="G39" s="5">
        <v>1.139974E-2</v>
      </c>
    </row>
    <row r="40" spans="1:7" ht="12.75" x14ac:dyDescent="0.2">
      <c r="A40" s="6">
        <v>34</v>
      </c>
      <c r="B40" s="7" t="s">
        <v>456</v>
      </c>
      <c r="C40" s="11" t="s">
        <v>457</v>
      </c>
      <c r="D40" s="2" t="s">
        <v>317</v>
      </c>
      <c r="E40" s="47">
        <v>16000</v>
      </c>
      <c r="F40" s="53">
        <v>41.088000000000001</v>
      </c>
      <c r="G40" s="5">
        <v>1.1311071000000001E-2</v>
      </c>
    </row>
    <row r="41" spans="1:7" ht="25.5" x14ac:dyDescent="0.2">
      <c r="A41" s="6">
        <v>35</v>
      </c>
      <c r="B41" s="7" t="s">
        <v>535</v>
      </c>
      <c r="C41" s="11" t="s">
        <v>536</v>
      </c>
      <c r="D41" s="2" t="s">
        <v>44</v>
      </c>
      <c r="E41" s="47">
        <v>3260</v>
      </c>
      <c r="F41" s="53">
        <v>41.015689999999999</v>
      </c>
      <c r="G41" s="5">
        <v>1.1291165000000001E-2</v>
      </c>
    </row>
    <row r="42" spans="1:7" ht="25.5" x14ac:dyDescent="0.2">
      <c r="A42" s="6">
        <v>36</v>
      </c>
      <c r="B42" s="7" t="s">
        <v>537</v>
      </c>
      <c r="C42" s="11" t="s">
        <v>538</v>
      </c>
      <c r="D42" s="2" t="s">
        <v>44</v>
      </c>
      <c r="E42" s="47">
        <v>3500</v>
      </c>
      <c r="F42" s="53">
        <v>40.5685</v>
      </c>
      <c r="G42" s="5">
        <v>1.1168058E-2</v>
      </c>
    </row>
    <row r="43" spans="1:7" ht="25.5" x14ac:dyDescent="0.2">
      <c r="A43" s="6">
        <v>37</v>
      </c>
      <c r="B43" s="7" t="s">
        <v>539</v>
      </c>
      <c r="C43" s="11" t="s">
        <v>540</v>
      </c>
      <c r="D43" s="2" t="s">
        <v>33</v>
      </c>
      <c r="E43" s="47">
        <v>10121</v>
      </c>
      <c r="F43" s="53">
        <v>40.2360355</v>
      </c>
      <c r="G43" s="5">
        <v>1.1076534000000001E-2</v>
      </c>
    </row>
    <row r="44" spans="1:7" ht="25.5" x14ac:dyDescent="0.2">
      <c r="A44" s="6">
        <v>38</v>
      </c>
      <c r="B44" s="7" t="s">
        <v>532</v>
      </c>
      <c r="C44" s="11" t="s">
        <v>533</v>
      </c>
      <c r="D44" s="2" t="s">
        <v>534</v>
      </c>
      <c r="E44" s="47">
        <v>71901</v>
      </c>
      <c r="F44" s="53">
        <v>39.869104499999999</v>
      </c>
      <c r="G44" s="5">
        <v>1.0975522E-2</v>
      </c>
    </row>
    <row r="45" spans="1:7" ht="12.75" x14ac:dyDescent="0.2">
      <c r="A45" s="6">
        <v>39</v>
      </c>
      <c r="B45" s="7" t="s">
        <v>543</v>
      </c>
      <c r="C45" s="11" t="s">
        <v>544</v>
      </c>
      <c r="D45" s="2" t="s">
        <v>16</v>
      </c>
      <c r="E45" s="47">
        <v>29682</v>
      </c>
      <c r="F45" s="53">
        <v>38.185893</v>
      </c>
      <c r="G45" s="5">
        <v>1.0512153E-2</v>
      </c>
    </row>
    <row r="46" spans="1:7" ht="25.5" x14ac:dyDescent="0.2">
      <c r="A46" s="6">
        <v>40</v>
      </c>
      <c r="B46" s="7" t="s">
        <v>470</v>
      </c>
      <c r="C46" s="11" t="s">
        <v>471</v>
      </c>
      <c r="D46" s="2" t="s">
        <v>79</v>
      </c>
      <c r="E46" s="47">
        <v>11658</v>
      </c>
      <c r="F46" s="53">
        <v>37.859355000000001</v>
      </c>
      <c r="G46" s="5">
        <v>1.0422261E-2</v>
      </c>
    </row>
    <row r="47" spans="1:7" ht="25.5" x14ac:dyDescent="0.2">
      <c r="A47" s="6">
        <v>41</v>
      </c>
      <c r="B47" s="7" t="s">
        <v>311</v>
      </c>
      <c r="C47" s="11" t="s">
        <v>312</v>
      </c>
      <c r="D47" s="2" t="s">
        <v>22</v>
      </c>
      <c r="E47" s="47">
        <v>4931</v>
      </c>
      <c r="F47" s="53">
        <v>36.785260000000001</v>
      </c>
      <c r="G47" s="5">
        <v>1.0126573999999999E-2</v>
      </c>
    </row>
    <row r="48" spans="1:7" ht="12.75" x14ac:dyDescent="0.2">
      <c r="A48" s="6">
        <v>42</v>
      </c>
      <c r="B48" s="7" t="s">
        <v>408</v>
      </c>
      <c r="C48" s="11" t="s">
        <v>409</v>
      </c>
      <c r="D48" s="2" t="s">
        <v>230</v>
      </c>
      <c r="E48" s="47">
        <v>1426</v>
      </c>
      <c r="F48" s="53">
        <v>36.407919</v>
      </c>
      <c r="G48" s="5">
        <v>1.0022695999999999E-2</v>
      </c>
    </row>
    <row r="49" spans="1:7" ht="25.5" x14ac:dyDescent="0.2">
      <c r="A49" s="6">
        <v>43</v>
      </c>
      <c r="B49" s="7" t="s">
        <v>373</v>
      </c>
      <c r="C49" s="11" t="s">
        <v>374</v>
      </c>
      <c r="D49" s="2" t="s">
        <v>44</v>
      </c>
      <c r="E49" s="47">
        <v>18400</v>
      </c>
      <c r="F49" s="53">
        <v>33.671999999999997</v>
      </c>
      <c r="G49" s="5">
        <v>9.2695280000000008E-3</v>
      </c>
    </row>
    <row r="50" spans="1:7" ht="12.75" x14ac:dyDescent="0.2">
      <c r="A50" s="6">
        <v>44</v>
      </c>
      <c r="B50" s="7" t="s">
        <v>47</v>
      </c>
      <c r="C50" s="11" t="s">
        <v>48</v>
      </c>
      <c r="D50" s="2" t="s">
        <v>49</v>
      </c>
      <c r="E50" s="47">
        <v>17767</v>
      </c>
      <c r="F50" s="53">
        <v>31.927299000000001</v>
      </c>
      <c r="G50" s="5">
        <v>8.7892309999999998E-3</v>
      </c>
    </row>
    <row r="51" spans="1:7" ht="12.75" x14ac:dyDescent="0.2">
      <c r="A51" s="6">
        <v>45</v>
      </c>
      <c r="B51" s="7" t="s">
        <v>280</v>
      </c>
      <c r="C51" s="11" t="s">
        <v>281</v>
      </c>
      <c r="D51" s="2" t="s">
        <v>164</v>
      </c>
      <c r="E51" s="47">
        <v>8500</v>
      </c>
      <c r="F51" s="53">
        <v>30.982500000000002</v>
      </c>
      <c r="G51" s="5">
        <v>8.5291389999999998E-3</v>
      </c>
    </row>
    <row r="52" spans="1:7" ht="25.5" x14ac:dyDescent="0.2">
      <c r="A52" s="6">
        <v>46</v>
      </c>
      <c r="B52" s="7" t="s">
        <v>389</v>
      </c>
      <c r="C52" s="11" t="s">
        <v>390</v>
      </c>
      <c r="D52" s="2" t="s">
        <v>177</v>
      </c>
      <c r="E52" s="47">
        <v>6600</v>
      </c>
      <c r="F52" s="53">
        <v>29.402999999999999</v>
      </c>
      <c r="G52" s="5">
        <v>8.0943200000000003E-3</v>
      </c>
    </row>
    <row r="53" spans="1:7" ht="12.75" x14ac:dyDescent="0.2">
      <c r="A53" s="6">
        <v>47</v>
      </c>
      <c r="B53" s="7" t="s">
        <v>514</v>
      </c>
      <c r="C53" s="11" t="s">
        <v>515</v>
      </c>
      <c r="D53" s="2" t="s">
        <v>230</v>
      </c>
      <c r="E53" s="47">
        <v>440</v>
      </c>
      <c r="F53" s="53">
        <v>29.359220000000001</v>
      </c>
      <c r="G53" s="5">
        <v>8.0822680000000001E-3</v>
      </c>
    </row>
    <row r="54" spans="1:7" ht="25.5" x14ac:dyDescent="0.2">
      <c r="A54" s="6">
        <v>48</v>
      </c>
      <c r="B54" s="7" t="s">
        <v>545</v>
      </c>
      <c r="C54" s="11" t="s">
        <v>546</v>
      </c>
      <c r="D54" s="2" t="s">
        <v>33</v>
      </c>
      <c r="E54" s="47">
        <v>17586</v>
      </c>
      <c r="F54" s="53">
        <v>28.638801000000001</v>
      </c>
      <c r="G54" s="5">
        <v>7.8839440000000004E-3</v>
      </c>
    </row>
    <row r="55" spans="1:7" ht="12.75" x14ac:dyDescent="0.2">
      <c r="A55" s="6">
        <v>49</v>
      </c>
      <c r="B55" s="7" t="s">
        <v>555</v>
      </c>
      <c r="C55" s="11" t="s">
        <v>556</v>
      </c>
      <c r="D55" s="2" t="s">
        <v>28</v>
      </c>
      <c r="E55" s="47">
        <v>3700</v>
      </c>
      <c r="F55" s="53">
        <v>27.034050000000001</v>
      </c>
      <c r="G55" s="5">
        <v>7.4421740000000002E-3</v>
      </c>
    </row>
    <row r="56" spans="1:7" ht="25.5" x14ac:dyDescent="0.2">
      <c r="A56" s="6">
        <v>50</v>
      </c>
      <c r="B56" s="7" t="s">
        <v>305</v>
      </c>
      <c r="C56" s="11" t="s">
        <v>306</v>
      </c>
      <c r="D56" s="2" t="s">
        <v>169</v>
      </c>
      <c r="E56" s="47">
        <v>2192</v>
      </c>
      <c r="F56" s="53">
        <v>26.908992000000001</v>
      </c>
      <c r="G56" s="5">
        <v>7.4077470000000001E-3</v>
      </c>
    </row>
    <row r="57" spans="1:7" ht="25.5" x14ac:dyDescent="0.2">
      <c r="A57" s="6">
        <v>51</v>
      </c>
      <c r="B57" s="7" t="s">
        <v>278</v>
      </c>
      <c r="C57" s="11" t="s">
        <v>279</v>
      </c>
      <c r="D57" s="2" t="s">
        <v>22</v>
      </c>
      <c r="E57" s="47">
        <v>4100</v>
      </c>
      <c r="F57" s="53">
        <v>21.447099999999999</v>
      </c>
      <c r="G57" s="5">
        <v>5.904149E-3</v>
      </c>
    </row>
    <row r="58" spans="1:7" ht="12.75" x14ac:dyDescent="0.2">
      <c r="A58" s="1"/>
      <c r="B58" s="2"/>
      <c r="C58" s="8" t="s">
        <v>108</v>
      </c>
      <c r="D58" s="12"/>
      <c r="E58" s="49"/>
      <c r="F58" s="55">
        <v>3468.8076115000003</v>
      </c>
      <c r="G58" s="13">
        <v>0.95492427400000013</v>
      </c>
    </row>
    <row r="59" spans="1:7" ht="12.75" x14ac:dyDescent="0.2">
      <c r="A59" s="6"/>
      <c r="B59" s="7"/>
      <c r="C59" s="14"/>
      <c r="D59" s="15"/>
      <c r="E59" s="47"/>
      <c r="F59" s="53"/>
      <c r="G59" s="5"/>
    </row>
    <row r="60" spans="1:7" ht="12.75" x14ac:dyDescent="0.2">
      <c r="A60" s="1"/>
      <c r="B60" s="2"/>
      <c r="C60" s="8" t="s">
        <v>109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15"/>
      <c r="E62" s="47"/>
      <c r="F62" s="53"/>
      <c r="G62" s="5"/>
    </row>
    <row r="63" spans="1:7" ht="12.75" x14ac:dyDescent="0.2">
      <c r="A63" s="16"/>
      <c r="B63" s="17"/>
      <c r="C63" s="8" t="s">
        <v>110</v>
      </c>
      <c r="D63" s="9"/>
      <c r="E63" s="48"/>
      <c r="F63" s="54"/>
      <c r="G63" s="10"/>
    </row>
    <row r="64" spans="1:7" ht="12.75" x14ac:dyDescent="0.2">
      <c r="A64" s="18"/>
      <c r="B64" s="19"/>
      <c r="C64" s="8" t="s">
        <v>108</v>
      </c>
      <c r="D64" s="20"/>
      <c r="E64" s="50"/>
      <c r="F64" s="56">
        <v>0</v>
      </c>
      <c r="G64" s="21">
        <v>0</v>
      </c>
    </row>
    <row r="65" spans="1:7" ht="12.75" x14ac:dyDescent="0.2">
      <c r="A65" s="18"/>
      <c r="B65" s="19"/>
      <c r="C65" s="14"/>
      <c r="D65" s="22"/>
      <c r="E65" s="51"/>
      <c r="F65" s="57"/>
      <c r="G65" s="23"/>
    </row>
    <row r="66" spans="1:7" ht="12.75" x14ac:dyDescent="0.2">
      <c r="A66" s="1"/>
      <c r="B66" s="2"/>
      <c r="C66" s="8" t="s">
        <v>112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12.75" x14ac:dyDescent="0.2">
      <c r="A69" s="1"/>
      <c r="B69" s="2"/>
      <c r="C69" s="8" t="s">
        <v>113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1"/>
      <c r="B71" s="2"/>
      <c r="C71" s="14"/>
      <c r="D71" s="4"/>
      <c r="E71" s="47"/>
      <c r="F71" s="53"/>
      <c r="G71" s="5"/>
    </row>
    <row r="72" spans="1:7" ht="12.75" x14ac:dyDescent="0.2">
      <c r="A72" s="1"/>
      <c r="B72" s="2"/>
      <c r="C72" s="8" t="s">
        <v>114</v>
      </c>
      <c r="D72" s="9"/>
      <c r="E72" s="48"/>
      <c r="F72" s="54"/>
      <c r="G72" s="10"/>
    </row>
    <row r="73" spans="1:7" ht="12.75" x14ac:dyDescent="0.2">
      <c r="A73" s="1"/>
      <c r="B73" s="2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1"/>
      <c r="B74" s="2"/>
      <c r="C74" s="14"/>
      <c r="D74" s="4"/>
      <c r="E74" s="47"/>
      <c r="F74" s="53"/>
      <c r="G74" s="5"/>
    </row>
    <row r="75" spans="1:7" ht="25.5" x14ac:dyDescent="0.2">
      <c r="A75" s="6"/>
      <c r="B75" s="7"/>
      <c r="C75" s="24" t="s">
        <v>115</v>
      </c>
      <c r="D75" s="25"/>
      <c r="E75" s="49"/>
      <c r="F75" s="55">
        <v>3468.8076115000003</v>
      </c>
      <c r="G75" s="13">
        <v>0.95492427400000013</v>
      </c>
    </row>
    <row r="76" spans="1:7" ht="12.75" x14ac:dyDescent="0.2">
      <c r="A76" s="1"/>
      <c r="B76" s="2"/>
      <c r="C76" s="11"/>
      <c r="D76" s="4"/>
      <c r="E76" s="47"/>
      <c r="F76" s="53"/>
      <c r="G76" s="5"/>
    </row>
    <row r="77" spans="1:7" ht="12.75" x14ac:dyDescent="0.2">
      <c r="A77" s="1"/>
      <c r="B77" s="2"/>
      <c r="C77" s="3" t="s">
        <v>116</v>
      </c>
      <c r="D77" s="4"/>
      <c r="E77" s="47"/>
      <c r="F77" s="53"/>
      <c r="G77" s="5"/>
    </row>
    <row r="78" spans="1:7" ht="25.5" x14ac:dyDescent="0.2">
      <c r="A78" s="1"/>
      <c r="B78" s="2"/>
      <c r="C78" s="8" t="s">
        <v>10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4"/>
      <c r="E80" s="47"/>
      <c r="F80" s="53"/>
      <c r="G80" s="5"/>
    </row>
    <row r="81" spans="1:7" ht="12.75" x14ac:dyDescent="0.2">
      <c r="A81" s="1"/>
      <c r="B81" s="26"/>
      <c r="C81" s="8" t="s">
        <v>117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4"/>
      <c r="E83" s="47"/>
      <c r="F83" s="59"/>
      <c r="G83" s="28"/>
    </row>
    <row r="84" spans="1:7" ht="12.75" x14ac:dyDescent="0.2">
      <c r="A84" s="1"/>
      <c r="B84" s="2"/>
      <c r="C84" s="8" t="s">
        <v>118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12"/>
      <c r="E85" s="49"/>
      <c r="F85" s="55">
        <v>0</v>
      </c>
      <c r="G85" s="13">
        <v>0</v>
      </c>
    </row>
    <row r="86" spans="1:7" ht="12.75" x14ac:dyDescent="0.2">
      <c r="A86" s="1"/>
      <c r="B86" s="2"/>
      <c r="C86" s="14"/>
      <c r="D86" s="4"/>
      <c r="E86" s="47"/>
      <c r="F86" s="53"/>
      <c r="G86" s="5"/>
    </row>
    <row r="87" spans="1:7" ht="25.5" x14ac:dyDescent="0.2">
      <c r="A87" s="1"/>
      <c r="B87" s="26"/>
      <c r="C87" s="8" t="s">
        <v>119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6"/>
      <c r="B90" s="7"/>
      <c r="C90" s="29" t="s">
        <v>120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1"/>
      <c r="D91" s="4"/>
      <c r="E91" s="47"/>
      <c r="F91" s="53"/>
      <c r="G91" s="5"/>
    </row>
    <row r="92" spans="1:7" ht="12.75" x14ac:dyDescent="0.2">
      <c r="A92" s="1"/>
      <c r="B92" s="2"/>
      <c r="C92" s="3" t="s">
        <v>121</v>
      </c>
      <c r="D92" s="4"/>
      <c r="E92" s="47"/>
      <c r="F92" s="53"/>
      <c r="G92" s="5"/>
    </row>
    <row r="93" spans="1:7" ht="12.75" x14ac:dyDescent="0.2">
      <c r="A93" s="6"/>
      <c r="B93" s="7"/>
      <c r="C93" s="8" t="s">
        <v>122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25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12.75" x14ac:dyDescent="0.2">
      <c r="A96" s="6"/>
      <c r="B96" s="7"/>
      <c r="C96" s="8" t="s">
        <v>123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25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12.75" x14ac:dyDescent="0.2">
      <c r="A99" s="6"/>
      <c r="B99" s="7"/>
      <c r="C99" s="8" t="s">
        <v>124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3"/>
      <c r="G101" s="5"/>
    </row>
    <row r="102" spans="1:7" ht="12.75" x14ac:dyDescent="0.2">
      <c r="A102" s="6"/>
      <c r="B102" s="7"/>
      <c r="C102" s="8" t="s">
        <v>125</v>
      </c>
      <c r="D102" s="9"/>
      <c r="E102" s="48"/>
      <c r="F102" s="54"/>
      <c r="G102" s="10"/>
    </row>
    <row r="103" spans="1:7" ht="12.75" x14ac:dyDescent="0.2">
      <c r="A103" s="6">
        <v>1</v>
      </c>
      <c r="B103" s="7"/>
      <c r="C103" s="11" t="s">
        <v>126</v>
      </c>
      <c r="D103" s="15"/>
      <c r="E103" s="47"/>
      <c r="F103" s="53">
        <v>148.8964436</v>
      </c>
      <c r="G103" s="5">
        <v>4.0989539999999998E-2</v>
      </c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148.8964436</v>
      </c>
      <c r="G104" s="13">
        <v>4.0989539999999998E-2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25.5" x14ac:dyDescent="0.2">
      <c r="A106" s="6"/>
      <c r="B106" s="7"/>
      <c r="C106" s="24" t="s">
        <v>127</v>
      </c>
      <c r="D106" s="25"/>
      <c r="E106" s="49"/>
      <c r="F106" s="55">
        <v>148.8964436</v>
      </c>
      <c r="G106" s="13">
        <v>4.0989539999999998E-2</v>
      </c>
    </row>
    <row r="107" spans="1:7" ht="12.75" x14ac:dyDescent="0.2">
      <c r="A107" s="6"/>
      <c r="B107" s="7"/>
      <c r="C107" s="30"/>
      <c r="D107" s="7"/>
      <c r="E107" s="47"/>
      <c r="F107" s="53"/>
      <c r="G107" s="5"/>
    </row>
    <row r="108" spans="1:7" ht="12.75" x14ac:dyDescent="0.2">
      <c r="A108" s="1"/>
      <c r="B108" s="2"/>
      <c r="C108" s="3" t="s">
        <v>128</v>
      </c>
      <c r="D108" s="4"/>
      <c r="E108" s="47"/>
      <c r="F108" s="53"/>
      <c r="G108" s="5"/>
    </row>
    <row r="109" spans="1:7" ht="25.5" x14ac:dyDescent="0.2">
      <c r="A109" s="6"/>
      <c r="B109" s="7"/>
      <c r="C109" s="8" t="s">
        <v>129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12.75" x14ac:dyDescent="0.2">
      <c r="A112" s="1"/>
      <c r="B112" s="2"/>
      <c r="C112" s="3" t="s">
        <v>132</v>
      </c>
      <c r="D112" s="4"/>
      <c r="E112" s="47"/>
      <c r="F112" s="53"/>
      <c r="G112" s="5"/>
    </row>
    <row r="113" spans="1:7" ht="25.5" x14ac:dyDescent="0.2">
      <c r="A113" s="6"/>
      <c r="B113" s="7"/>
      <c r="C113" s="8" t="s">
        <v>133</v>
      </c>
      <c r="D113" s="9"/>
      <c r="E113" s="48"/>
      <c r="F113" s="54"/>
      <c r="G113" s="10"/>
    </row>
    <row r="114" spans="1:7" ht="12.75" x14ac:dyDescent="0.2">
      <c r="A114" s="6"/>
      <c r="B114" s="7"/>
      <c r="C114" s="8" t="s">
        <v>108</v>
      </c>
      <c r="D114" s="25"/>
      <c r="E114" s="49"/>
      <c r="F114" s="55">
        <v>0</v>
      </c>
      <c r="G114" s="13">
        <v>0</v>
      </c>
    </row>
    <row r="115" spans="1:7" ht="12.75" x14ac:dyDescent="0.2">
      <c r="A115" s="6"/>
      <c r="B115" s="7"/>
      <c r="C115" s="14"/>
      <c r="D115" s="7"/>
      <c r="E115" s="47"/>
      <c r="F115" s="53"/>
      <c r="G115" s="5"/>
    </row>
    <row r="116" spans="1:7" ht="25.5" x14ac:dyDescent="0.2">
      <c r="A116" s="6"/>
      <c r="B116" s="7"/>
      <c r="C116" s="8" t="s">
        <v>134</v>
      </c>
      <c r="D116" s="9"/>
      <c r="E116" s="48"/>
      <c r="F116" s="54"/>
      <c r="G116" s="10"/>
    </row>
    <row r="117" spans="1:7" ht="12.75" x14ac:dyDescent="0.2">
      <c r="A117" s="6"/>
      <c r="B117" s="7"/>
      <c r="C117" s="8" t="s">
        <v>108</v>
      </c>
      <c r="D117" s="25"/>
      <c r="E117" s="49"/>
      <c r="F117" s="55">
        <v>0</v>
      </c>
      <c r="G117" s="13">
        <v>0</v>
      </c>
    </row>
    <row r="118" spans="1:7" ht="12.75" x14ac:dyDescent="0.2">
      <c r="A118" s="6"/>
      <c r="B118" s="7"/>
      <c r="C118" s="14"/>
      <c r="D118" s="7"/>
      <c r="E118" s="47"/>
      <c r="F118" s="59"/>
      <c r="G118" s="28"/>
    </row>
    <row r="119" spans="1:7" ht="25.5" x14ac:dyDescent="0.2">
      <c r="A119" s="6"/>
      <c r="B119" s="7"/>
      <c r="C119" s="30" t="s">
        <v>136</v>
      </c>
      <c r="D119" s="7"/>
      <c r="E119" s="47"/>
      <c r="F119" s="59">
        <v>14.843262599999999</v>
      </c>
      <c r="G119" s="28">
        <v>4.0861860000000003E-3</v>
      </c>
    </row>
    <row r="120" spans="1:7" ht="12.75" x14ac:dyDescent="0.2">
      <c r="A120" s="6"/>
      <c r="B120" s="7"/>
      <c r="C120" s="31" t="s">
        <v>137</v>
      </c>
      <c r="D120" s="12"/>
      <c r="E120" s="49"/>
      <c r="F120" s="55">
        <v>3632.5473177000003</v>
      </c>
      <c r="G120" s="13">
        <v>1.0000000000000002</v>
      </c>
    </row>
    <row r="122" spans="1:7" ht="12.75" x14ac:dyDescent="0.2">
      <c r="B122" s="362"/>
      <c r="C122" s="362"/>
      <c r="D122" s="362"/>
      <c r="E122" s="362"/>
      <c r="F122" s="362"/>
    </row>
    <row r="123" spans="1:7" ht="12.75" x14ac:dyDescent="0.2">
      <c r="B123" s="362"/>
      <c r="C123" s="362"/>
      <c r="D123" s="362"/>
      <c r="E123" s="362"/>
      <c r="F123" s="362"/>
    </row>
    <row r="125" spans="1:7" ht="12.75" x14ac:dyDescent="0.2">
      <c r="B125" s="37" t="s">
        <v>139</v>
      </c>
      <c r="C125" s="38"/>
      <c r="D125" s="39"/>
    </row>
    <row r="126" spans="1:7" ht="12.75" x14ac:dyDescent="0.2">
      <c r="B126" s="40" t="s">
        <v>140</v>
      </c>
      <c r="C126" s="41"/>
      <c r="D126" s="65" t="s">
        <v>141</v>
      </c>
    </row>
    <row r="127" spans="1:7" ht="12.75" x14ac:dyDescent="0.2">
      <c r="B127" s="40" t="s">
        <v>142</v>
      </c>
      <c r="C127" s="41"/>
      <c r="D127" s="65" t="s">
        <v>141</v>
      </c>
    </row>
    <row r="128" spans="1:7" ht="12.75" x14ac:dyDescent="0.2">
      <c r="B128" s="42" t="s">
        <v>143</v>
      </c>
      <c r="C128" s="41"/>
      <c r="D128" s="43"/>
    </row>
    <row r="129" spans="2:4" ht="25.5" customHeight="1" x14ac:dyDescent="0.2">
      <c r="B129" s="43"/>
      <c r="C129" s="33" t="s">
        <v>144</v>
      </c>
      <c r="D129" s="34" t="s">
        <v>145</v>
      </c>
    </row>
    <row r="130" spans="2:4" ht="12.75" customHeight="1" x14ac:dyDescent="0.2">
      <c r="B130" s="60" t="s">
        <v>146</v>
      </c>
      <c r="C130" s="61" t="s">
        <v>147</v>
      </c>
      <c r="D130" s="61" t="s">
        <v>148</v>
      </c>
    </row>
    <row r="131" spans="2:4" ht="12.75" x14ac:dyDescent="0.2">
      <c r="B131" s="43" t="s">
        <v>149</v>
      </c>
      <c r="C131" s="44">
        <v>16.0715</v>
      </c>
      <c r="D131" s="44">
        <v>17.191400000000002</v>
      </c>
    </row>
    <row r="132" spans="2:4" ht="12.75" x14ac:dyDescent="0.2">
      <c r="B132" s="43" t="s">
        <v>150</v>
      </c>
      <c r="C132" s="44">
        <v>12.8545</v>
      </c>
      <c r="D132" s="44">
        <v>13.750299999999999</v>
      </c>
    </row>
    <row r="133" spans="2:4" ht="12.75" x14ac:dyDescent="0.2">
      <c r="B133" s="43" t="s">
        <v>151</v>
      </c>
      <c r="C133" s="44">
        <v>15.7377</v>
      </c>
      <c r="D133" s="44">
        <v>16.820399999999999</v>
      </c>
    </row>
    <row r="134" spans="2:4" ht="12.75" x14ac:dyDescent="0.2">
      <c r="B134" s="43" t="s">
        <v>152</v>
      </c>
      <c r="C134" s="44">
        <v>12.5603</v>
      </c>
      <c r="D134" s="44">
        <v>13.424300000000001</v>
      </c>
    </row>
    <row r="136" spans="2:4" ht="12.75" x14ac:dyDescent="0.2">
      <c r="B136" s="62" t="s">
        <v>153</v>
      </c>
      <c r="C136" s="45"/>
      <c r="D136" s="63" t="s">
        <v>141</v>
      </c>
    </row>
    <row r="137" spans="2:4" ht="24.75" customHeight="1" x14ac:dyDescent="0.2">
      <c r="B137" s="64"/>
      <c r="C137" s="64"/>
    </row>
    <row r="138" spans="2:4" ht="15" x14ac:dyDescent="0.25">
      <c r="B138" s="66"/>
      <c r="C138" s="68"/>
      <c r="D138"/>
    </row>
    <row r="140" spans="2:4" ht="12.75" x14ac:dyDescent="0.2">
      <c r="B140" s="42" t="s">
        <v>155</v>
      </c>
      <c r="C140" s="41"/>
      <c r="D140" s="67" t="s">
        <v>141</v>
      </c>
    </row>
    <row r="141" spans="2:4" ht="12.75" x14ac:dyDescent="0.2">
      <c r="B141" s="42" t="s">
        <v>156</v>
      </c>
      <c r="C141" s="41"/>
      <c r="D141" s="67" t="s">
        <v>141</v>
      </c>
    </row>
    <row r="142" spans="2:4" ht="12.75" x14ac:dyDescent="0.2">
      <c r="B142" s="42" t="s">
        <v>157</v>
      </c>
      <c r="C142" s="41"/>
      <c r="D142" s="46">
        <v>0.23476908673953292</v>
      </c>
    </row>
    <row r="143" spans="2:4" ht="12.75" x14ac:dyDescent="0.2">
      <c r="B143" s="42" t="s">
        <v>158</v>
      </c>
      <c r="C143" s="41"/>
      <c r="D143" s="46" t="s">
        <v>141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742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56</v>
      </c>
      <c r="C7" s="11" t="s">
        <v>57</v>
      </c>
      <c r="D7" s="2" t="s">
        <v>16</v>
      </c>
      <c r="E7" s="47">
        <v>47600</v>
      </c>
      <c r="F7" s="53">
        <v>152.67699999999999</v>
      </c>
      <c r="G7" s="5">
        <v>5.6660447000000003E-2</v>
      </c>
    </row>
    <row r="8" spans="1:7" ht="25.5" x14ac:dyDescent="0.2">
      <c r="A8" s="6">
        <v>2</v>
      </c>
      <c r="B8" s="7" t="s">
        <v>23</v>
      </c>
      <c r="C8" s="11" t="s">
        <v>24</v>
      </c>
      <c r="D8" s="2" t="s">
        <v>25</v>
      </c>
      <c r="E8" s="47">
        <v>95000</v>
      </c>
      <c r="F8" s="53">
        <v>147.345</v>
      </c>
      <c r="G8" s="5">
        <v>5.4681672000000001E-2</v>
      </c>
    </row>
    <row r="9" spans="1:7" ht="25.5" x14ac:dyDescent="0.2">
      <c r="A9" s="6">
        <v>3</v>
      </c>
      <c r="B9" s="7" t="s">
        <v>207</v>
      </c>
      <c r="C9" s="11" t="s">
        <v>208</v>
      </c>
      <c r="D9" s="2" t="s">
        <v>22</v>
      </c>
      <c r="E9" s="47">
        <v>17700</v>
      </c>
      <c r="F9" s="53">
        <v>147.31710000000001</v>
      </c>
      <c r="G9" s="5">
        <v>5.4671318000000003E-2</v>
      </c>
    </row>
    <row r="10" spans="1:7" ht="25.5" x14ac:dyDescent="0.2">
      <c r="A10" s="6">
        <v>4</v>
      </c>
      <c r="B10" s="7" t="s">
        <v>29</v>
      </c>
      <c r="C10" s="11" t="s">
        <v>30</v>
      </c>
      <c r="D10" s="2" t="s">
        <v>22</v>
      </c>
      <c r="E10" s="47">
        <v>23827</v>
      </c>
      <c r="F10" s="53">
        <v>139.9240575</v>
      </c>
      <c r="G10" s="5">
        <v>5.1927661999999999E-2</v>
      </c>
    </row>
    <row r="11" spans="1:7" ht="12.75" x14ac:dyDescent="0.2">
      <c r="A11" s="6">
        <v>5</v>
      </c>
      <c r="B11" s="7" t="s">
        <v>398</v>
      </c>
      <c r="C11" s="11" t="s">
        <v>399</v>
      </c>
      <c r="D11" s="2" t="s">
        <v>16</v>
      </c>
      <c r="E11" s="47">
        <v>16747</v>
      </c>
      <c r="F11" s="53">
        <v>130.16605749999999</v>
      </c>
      <c r="G11" s="5">
        <v>4.8306340000000003E-2</v>
      </c>
    </row>
    <row r="12" spans="1:7" ht="12.75" x14ac:dyDescent="0.2">
      <c r="A12" s="6">
        <v>6</v>
      </c>
      <c r="B12" s="7" t="s">
        <v>58</v>
      </c>
      <c r="C12" s="11" t="s">
        <v>59</v>
      </c>
      <c r="D12" s="2" t="s">
        <v>60</v>
      </c>
      <c r="E12" s="47">
        <v>45000</v>
      </c>
      <c r="F12" s="53">
        <v>112.77</v>
      </c>
      <c r="G12" s="5">
        <v>4.1850432999999999E-2</v>
      </c>
    </row>
    <row r="13" spans="1:7" ht="25.5" x14ac:dyDescent="0.2">
      <c r="A13" s="6">
        <v>7</v>
      </c>
      <c r="B13" s="7" t="s">
        <v>452</v>
      </c>
      <c r="C13" s="11" t="s">
        <v>453</v>
      </c>
      <c r="D13" s="2" t="s">
        <v>63</v>
      </c>
      <c r="E13" s="47">
        <v>69330</v>
      </c>
      <c r="F13" s="53">
        <v>105.693585</v>
      </c>
      <c r="G13" s="5">
        <v>3.9224282999999999E-2</v>
      </c>
    </row>
    <row r="14" spans="1:7" ht="12.75" x14ac:dyDescent="0.2">
      <c r="A14" s="6">
        <v>8</v>
      </c>
      <c r="B14" s="7" t="s">
        <v>14</v>
      </c>
      <c r="C14" s="11" t="s">
        <v>15</v>
      </c>
      <c r="D14" s="2" t="s">
        <v>16</v>
      </c>
      <c r="E14" s="47">
        <v>24770</v>
      </c>
      <c r="F14" s="53">
        <v>99.203850000000003</v>
      </c>
      <c r="G14" s="5">
        <v>3.6815856000000001E-2</v>
      </c>
    </row>
    <row r="15" spans="1:7" ht="12.75" x14ac:dyDescent="0.2">
      <c r="A15" s="6">
        <v>9</v>
      </c>
      <c r="B15" s="7" t="s">
        <v>363</v>
      </c>
      <c r="C15" s="11" t="s">
        <v>364</v>
      </c>
      <c r="D15" s="2" t="s">
        <v>174</v>
      </c>
      <c r="E15" s="47">
        <v>5242</v>
      </c>
      <c r="F15" s="53">
        <v>96.987483999999995</v>
      </c>
      <c r="G15" s="5">
        <v>3.5993334000000002E-2</v>
      </c>
    </row>
    <row r="16" spans="1:7" ht="12.75" x14ac:dyDescent="0.2">
      <c r="A16" s="6">
        <v>10</v>
      </c>
      <c r="B16" s="7" t="s">
        <v>743</v>
      </c>
      <c r="C16" s="11" t="s">
        <v>744</v>
      </c>
      <c r="D16" s="2" t="s">
        <v>13</v>
      </c>
      <c r="E16" s="47">
        <v>108409</v>
      </c>
      <c r="F16" s="53">
        <v>95.074692999999996</v>
      </c>
      <c r="G16" s="5">
        <v>3.5283472000000003E-2</v>
      </c>
    </row>
    <row r="17" spans="1:7" ht="25.5" x14ac:dyDescent="0.2">
      <c r="A17" s="6">
        <v>11</v>
      </c>
      <c r="B17" s="7" t="s">
        <v>36</v>
      </c>
      <c r="C17" s="11" t="s">
        <v>37</v>
      </c>
      <c r="D17" s="2" t="s">
        <v>25</v>
      </c>
      <c r="E17" s="47">
        <v>14750</v>
      </c>
      <c r="F17" s="53">
        <v>89.237499999999997</v>
      </c>
      <c r="G17" s="5">
        <v>3.3117212E-2</v>
      </c>
    </row>
    <row r="18" spans="1:7" ht="12.75" x14ac:dyDescent="0.2">
      <c r="A18" s="6">
        <v>12</v>
      </c>
      <c r="B18" s="7" t="s">
        <v>273</v>
      </c>
      <c r="C18" s="11" t="s">
        <v>274</v>
      </c>
      <c r="D18" s="2" t="s">
        <v>275</v>
      </c>
      <c r="E18" s="47">
        <v>10705</v>
      </c>
      <c r="F18" s="53">
        <v>89.145887500000001</v>
      </c>
      <c r="G18" s="5">
        <v>3.3083214E-2</v>
      </c>
    </row>
    <row r="19" spans="1:7" ht="25.5" x14ac:dyDescent="0.2">
      <c r="A19" s="6">
        <v>13</v>
      </c>
      <c r="B19" s="7" t="s">
        <v>99</v>
      </c>
      <c r="C19" s="11" t="s">
        <v>100</v>
      </c>
      <c r="D19" s="2" t="s">
        <v>25</v>
      </c>
      <c r="E19" s="47">
        <v>70468</v>
      </c>
      <c r="F19" s="53">
        <v>84.561599999999999</v>
      </c>
      <c r="G19" s="5">
        <v>3.1381923999999999E-2</v>
      </c>
    </row>
    <row r="20" spans="1:7" ht="12.75" x14ac:dyDescent="0.2">
      <c r="A20" s="6">
        <v>14</v>
      </c>
      <c r="B20" s="7" t="s">
        <v>400</v>
      </c>
      <c r="C20" s="11" t="s">
        <v>401</v>
      </c>
      <c r="D20" s="2" t="s">
        <v>256</v>
      </c>
      <c r="E20" s="47">
        <v>2886</v>
      </c>
      <c r="F20" s="53">
        <v>80.238015000000004</v>
      </c>
      <c r="G20" s="5">
        <v>2.9777385E-2</v>
      </c>
    </row>
    <row r="21" spans="1:7" ht="12.75" x14ac:dyDescent="0.2">
      <c r="A21" s="6">
        <v>15</v>
      </c>
      <c r="B21" s="7" t="s">
        <v>66</v>
      </c>
      <c r="C21" s="11" t="s">
        <v>67</v>
      </c>
      <c r="D21" s="2" t="s">
        <v>13</v>
      </c>
      <c r="E21" s="47">
        <v>80317</v>
      </c>
      <c r="F21" s="53">
        <v>79.072086499999997</v>
      </c>
      <c r="G21" s="5">
        <v>2.9344694000000001E-2</v>
      </c>
    </row>
    <row r="22" spans="1:7" ht="25.5" x14ac:dyDescent="0.2">
      <c r="A22" s="6">
        <v>16</v>
      </c>
      <c r="B22" s="7" t="s">
        <v>511</v>
      </c>
      <c r="C22" s="11" t="s">
        <v>512</v>
      </c>
      <c r="D22" s="2" t="s">
        <v>513</v>
      </c>
      <c r="E22" s="47">
        <v>23732</v>
      </c>
      <c r="F22" s="53">
        <v>79.051292000000004</v>
      </c>
      <c r="G22" s="5">
        <v>2.9336976000000001E-2</v>
      </c>
    </row>
    <row r="23" spans="1:7" ht="25.5" x14ac:dyDescent="0.2">
      <c r="A23" s="6">
        <v>17</v>
      </c>
      <c r="B23" s="7" t="s">
        <v>301</v>
      </c>
      <c r="C23" s="11" t="s">
        <v>302</v>
      </c>
      <c r="D23" s="2" t="s">
        <v>300</v>
      </c>
      <c r="E23" s="47">
        <v>34000</v>
      </c>
      <c r="F23" s="53">
        <v>74.918999999999997</v>
      </c>
      <c r="G23" s="5">
        <v>2.7803428000000002E-2</v>
      </c>
    </row>
    <row r="24" spans="1:7" ht="12.75" x14ac:dyDescent="0.2">
      <c r="A24" s="6">
        <v>18</v>
      </c>
      <c r="B24" s="7" t="s">
        <v>178</v>
      </c>
      <c r="C24" s="11" t="s">
        <v>179</v>
      </c>
      <c r="D24" s="2" t="s">
        <v>13</v>
      </c>
      <c r="E24" s="47">
        <v>66333</v>
      </c>
      <c r="F24" s="53">
        <v>71.838639000000001</v>
      </c>
      <c r="G24" s="5">
        <v>2.6660265999999998E-2</v>
      </c>
    </row>
    <row r="25" spans="1:7" ht="12.75" x14ac:dyDescent="0.2">
      <c r="A25" s="6">
        <v>19</v>
      </c>
      <c r="B25" s="7" t="s">
        <v>47</v>
      </c>
      <c r="C25" s="11" t="s">
        <v>48</v>
      </c>
      <c r="D25" s="2" t="s">
        <v>49</v>
      </c>
      <c r="E25" s="47">
        <v>38711</v>
      </c>
      <c r="F25" s="53">
        <v>69.563666999999995</v>
      </c>
      <c r="G25" s="5">
        <v>2.5815993999999998E-2</v>
      </c>
    </row>
    <row r="26" spans="1:7" ht="12.75" x14ac:dyDescent="0.2">
      <c r="A26" s="6">
        <v>20</v>
      </c>
      <c r="B26" s="7" t="s">
        <v>488</v>
      </c>
      <c r="C26" s="11" t="s">
        <v>489</v>
      </c>
      <c r="D26" s="2" t="s">
        <v>256</v>
      </c>
      <c r="E26" s="47">
        <v>36000</v>
      </c>
      <c r="F26" s="53">
        <v>62.514000000000003</v>
      </c>
      <c r="G26" s="5">
        <v>2.3199768999999999E-2</v>
      </c>
    </row>
    <row r="27" spans="1:7" ht="12.75" x14ac:dyDescent="0.2">
      <c r="A27" s="6">
        <v>21</v>
      </c>
      <c r="B27" s="7" t="s">
        <v>385</v>
      </c>
      <c r="C27" s="11" t="s">
        <v>386</v>
      </c>
      <c r="D27" s="2" t="s">
        <v>16</v>
      </c>
      <c r="E27" s="47">
        <v>87562</v>
      </c>
      <c r="F27" s="53">
        <v>62.431705999999998</v>
      </c>
      <c r="G27" s="5">
        <v>2.3169229E-2</v>
      </c>
    </row>
    <row r="28" spans="1:7" ht="12.75" x14ac:dyDescent="0.2">
      <c r="A28" s="6">
        <v>22</v>
      </c>
      <c r="B28" s="7" t="s">
        <v>745</v>
      </c>
      <c r="C28" s="11" t="s">
        <v>746</v>
      </c>
      <c r="D28" s="2" t="s">
        <v>13</v>
      </c>
      <c r="E28" s="47">
        <v>42109</v>
      </c>
      <c r="F28" s="53">
        <v>60.615905499999997</v>
      </c>
      <c r="G28" s="5">
        <v>2.2495360999999998E-2</v>
      </c>
    </row>
    <row r="29" spans="1:7" ht="25.5" x14ac:dyDescent="0.2">
      <c r="A29" s="6">
        <v>23</v>
      </c>
      <c r="B29" s="7" t="s">
        <v>642</v>
      </c>
      <c r="C29" s="11" t="s">
        <v>643</v>
      </c>
      <c r="D29" s="2" t="s">
        <v>25</v>
      </c>
      <c r="E29" s="47">
        <v>79720</v>
      </c>
      <c r="F29" s="53">
        <v>59.750140000000002</v>
      </c>
      <c r="G29" s="5">
        <v>2.2174065E-2</v>
      </c>
    </row>
    <row r="30" spans="1:7" ht="12.75" x14ac:dyDescent="0.2">
      <c r="A30" s="6">
        <v>24</v>
      </c>
      <c r="B30" s="7" t="s">
        <v>101</v>
      </c>
      <c r="C30" s="11" t="s">
        <v>102</v>
      </c>
      <c r="D30" s="2" t="s">
        <v>103</v>
      </c>
      <c r="E30" s="47">
        <v>15750</v>
      </c>
      <c r="F30" s="53">
        <v>54.754874999999998</v>
      </c>
      <c r="G30" s="5">
        <v>2.0320255999999998E-2</v>
      </c>
    </row>
    <row r="31" spans="1:7" ht="25.5" x14ac:dyDescent="0.2">
      <c r="A31" s="6">
        <v>25</v>
      </c>
      <c r="B31" s="7" t="s">
        <v>305</v>
      </c>
      <c r="C31" s="11" t="s">
        <v>306</v>
      </c>
      <c r="D31" s="2" t="s">
        <v>169</v>
      </c>
      <c r="E31" s="47">
        <v>4428</v>
      </c>
      <c r="F31" s="53">
        <v>54.358128000000001</v>
      </c>
      <c r="G31" s="5">
        <v>2.0173018000000001E-2</v>
      </c>
    </row>
    <row r="32" spans="1:7" ht="25.5" x14ac:dyDescent="0.2">
      <c r="A32" s="6">
        <v>26</v>
      </c>
      <c r="B32" s="7" t="s">
        <v>214</v>
      </c>
      <c r="C32" s="11" t="s">
        <v>215</v>
      </c>
      <c r="D32" s="2" t="s">
        <v>44</v>
      </c>
      <c r="E32" s="47">
        <v>62135</v>
      </c>
      <c r="F32" s="53">
        <v>53.280762500000002</v>
      </c>
      <c r="G32" s="5">
        <v>1.9773193000000001E-2</v>
      </c>
    </row>
    <row r="33" spans="1:7" ht="12.75" x14ac:dyDescent="0.2">
      <c r="A33" s="6">
        <v>27</v>
      </c>
      <c r="B33" s="7" t="s">
        <v>520</v>
      </c>
      <c r="C33" s="11" t="s">
        <v>521</v>
      </c>
      <c r="D33" s="2" t="s">
        <v>275</v>
      </c>
      <c r="E33" s="47">
        <v>4712</v>
      </c>
      <c r="F33" s="53">
        <v>51.273628000000002</v>
      </c>
      <c r="G33" s="5">
        <v>1.9028318999999998E-2</v>
      </c>
    </row>
    <row r="34" spans="1:7" ht="25.5" x14ac:dyDescent="0.2">
      <c r="A34" s="6">
        <v>28</v>
      </c>
      <c r="B34" s="7" t="s">
        <v>574</v>
      </c>
      <c r="C34" s="11" t="s">
        <v>575</v>
      </c>
      <c r="D34" s="2" t="s">
        <v>63</v>
      </c>
      <c r="E34" s="47">
        <v>25420</v>
      </c>
      <c r="F34" s="53">
        <v>49.556289999999997</v>
      </c>
      <c r="G34" s="5">
        <v>1.8390991999999998E-2</v>
      </c>
    </row>
    <row r="35" spans="1:7" ht="12.75" x14ac:dyDescent="0.2">
      <c r="A35" s="6">
        <v>29</v>
      </c>
      <c r="B35" s="7" t="s">
        <v>352</v>
      </c>
      <c r="C35" s="11" t="s">
        <v>353</v>
      </c>
      <c r="D35" s="2" t="s">
        <v>16</v>
      </c>
      <c r="E35" s="47">
        <v>17706</v>
      </c>
      <c r="F35" s="53">
        <v>48.709206000000002</v>
      </c>
      <c r="G35" s="5">
        <v>1.8076628000000001E-2</v>
      </c>
    </row>
    <row r="36" spans="1:7" ht="12.75" x14ac:dyDescent="0.2">
      <c r="A36" s="6">
        <v>30</v>
      </c>
      <c r="B36" s="7" t="s">
        <v>543</v>
      </c>
      <c r="C36" s="11" t="s">
        <v>544</v>
      </c>
      <c r="D36" s="2" t="s">
        <v>16</v>
      </c>
      <c r="E36" s="47">
        <v>32000</v>
      </c>
      <c r="F36" s="53">
        <v>41.167999999999999</v>
      </c>
      <c r="G36" s="5">
        <v>1.5277987E-2</v>
      </c>
    </row>
    <row r="37" spans="1:7" ht="12.75" x14ac:dyDescent="0.2">
      <c r="A37" s="6">
        <v>31</v>
      </c>
      <c r="B37" s="7" t="s">
        <v>83</v>
      </c>
      <c r="C37" s="11" t="s">
        <v>84</v>
      </c>
      <c r="D37" s="2" t="s">
        <v>60</v>
      </c>
      <c r="E37" s="47">
        <v>15000</v>
      </c>
      <c r="F37" s="53">
        <v>37.575000000000003</v>
      </c>
      <c r="G37" s="5">
        <v>1.3944577999999999E-2</v>
      </c>
    </row>
    <row r="38" spans="1:7" ht="12.75" x14ac:dyDescent="0.2">
      <c r="A38" s="6">
        <v>32</v>
      </c>
      <c r="B38" s="7" t="s">
        <v>736</v>
      </c>
      <c r="C38" s="11" t="s">
        <v>737</v>
      </c>
      <c r="D38" s="2" t="s">
        <v>28</v>
      </c>
      <c r="E38" s="47">
        <v>47000</v>
      </c>
      <c r="F38" s="53">
        <v>34.686</v>
      </c>
      <c r="G38" s="5">
        <v>1.2872432E-2</v>
      </c>
    </row>
    <row r="39" spans="1:7" ht="12.75" x14ac:dyDescent="0.2">
      <c r="A39" s="6">
        <v>33</v>
      </c>
      <c r="B39" s="7" t="s">
        <v>344</v>
      </c>
      <c r="C39" s="11" t="s">
        <v>345</v>
      </c>
      <c r="D39" s="2" t="s">
        <v>164</v>
      </c>
      <c r="E39" s="47">
        <v>5850</v>
      </c>
      <c r="F39" s="53">
        <v>34.444800000000001</v>
      </c>
      <c r="G39" s="5">
        <v>1.2782919E-2</v>
      </c>
    </row>
    <row r="40" spans="1:7" ht="25.5" x14ac:dyDescent="0.2">
      <c r="A40" s="6">
        <v>34</v>
      </c>
      <c r="B40" s="7" t="s">
        <v>559</v>
      </c>
      <c r="C40" s="11" t="s">
        <v>560</v>
      </c>
      <c r="D40" s="2" t="s">
        <v>19</v>
      </c>
      <c r="E40" s="47">
        <v>106000</v>
      </c>
      <c r="F40" s="53">
        <v>20.988</v>
      </c>
      <c r="G40" s="5">
        <v>7.7889229999999997E-3</v>
      </c>
    </row>
    <row r="41" spans="1:7" ht="12.75" x14ac:dyDescent="0.2">
      <c r="A41" s="1"/>
      <c r="B41" s="2"/>
      <c r="C41" s="8" t="s">
        <v>108</v>
      </c>
      <c r="D41" s="12"/>
      <c r="E41" s="49"/>
      <c r="F41" s="55">
        <v>2670.8929549999998</v>
      </c>
      <c r="G41" s="13">
        <v>0.99120357900000011</v>
      </c>
    </row>
    <row r="42" spans="1:7" ht="12.75" x14ac:dyDescent="0.2">
      <c r="A42" s="6"/>
      <c r="B42" s="7"/>
      <c r="C42" s="14"/>
      <c r="D42" s="15"/>
      <c r="E42" s="47"/>
      <c r="F42" s="53"/>
      <c r="G42" s="5"/>
    </row>
    <row r="43" spans="1:7" ht="12.75" x14ac:dyDescent="0.2">
      <c r="A43" s="1"/>
      <c r="B43" s="2"/>
      <c r="C43" s="8" t="s">
        <v>109</v>
      </c>
      <c r="D43" s="9"/>
      <c r="E43" s="48"/>
      <c r="F43" s="54"/>
      <c r="G43" s="10"/>
    </row>
    <row r="44" spans="1:7" ht="12.75" x14ac:dyDescent="0.2">
      <c r="A44" s="1"/>
      <c r="B44" s="2"/>
      <c r="C44" s="8" t="s">
        <v>108</v>
      </c>
      <c r="D44" s="12"/>
      <c r="E44" s="49"/>
      <c r="F44" s="55">
        <v>0</v>
      </c>
      <c r="G44" s="13">
        <v>0</v>
      </c>
    </row>
    <row r="45" spans="1:7" ht="12.75" x14ac:dyDescent="0.2">
      <c r="A45" s="6"/>
      <c r="B45" s="7"/>
      <c r="C45" s="14"/>
      <c r="D45" s="15"/>
      <c r="E45" s="47"/>
      <c r="F45" s="53"/>
      <c r="G45" s="5"/>
    </row>
    <row r="46" spans="1:7" ht="12.75" x14ac:dyDescent="0.2">
      <c r="A46" s="16"/>
      <c r="B46" s="17"/>
      <c r="C46" s="8" t="s">
        <v>110</v>
      </c>
      <c r="D46" s="9"/>
      <c r="E46" s="48"/>
      <c r="F46" s="54"/>
      <c r="G46" s="10"/>
    </row>
    <row r="47" spans="1:7" ht="12.75" x14ac:dyDescent="0.2">
      <c r="A47" s="18"/>
      <c r="B47" s="19"/>
      <c r="C47" s="8" t="s">
        <v>108</v>
      </c>
      <c r="D47" s="20"/>
      <c r="E47" s="50"/>
      <c r="F47" s="56">
        <v>0</v>
      </c>
      <c r="G47" s="21">
        <v>0</v>
      </c>
    </row>
    <row r="48" spans="1:7" ht="12.75" x14ac:dyDescent="0.2">
      <c r="A48" s="18"/>
      <c r="B48" s="19"/>
      <c r="C48" s="14"/>
      <c r="D48" s="22"/>
      <c r="E48" s="51"/>
      <c r="F48" s="57"/>
      <c r="G48" s="23"/>
    </row>
    <row r="49" spans="1:7" ht="12.75" x14ac:dyDescent="0.2">
      <c r="A49" s="1"/>
      <c r="B49" s="2"/>
      <c r="C49" s="8" t="s">
        <v>112</v>
      </c>
      <c r="D49" s="9"/>
      <c r="E49" s="48"/>
      <c r="F49" s="54"/>
      <c r="G49" s="10"/>
    </row>
    <row r="50" spans="1:7" ht="12.75" x14ac:dyDescent="0.2">
      <c r="A50" s="1"/>
      <c r="B50" s="2"/>
      <c r="C50" s="8" t="s">
        <v>108</v>
      </c>
      <c r="D50" s="12"/>
      <c r="E50" s="49"/>
      <c r="F50" s="55">
        <v>0</v>
      </c>
      <c r="G50" s="13">
        <v>0</v>
      </c>
    </row>
    <row r="51" spans="1:7" ht="12.75" x14ac:dyDescent="0.2">
      <c r="A51" s="1"/>
      <c r="B51" s="2"/>
      <c r="C51" s="14"/>
      <c r="D51" s="4"/>
      <c r="E51" s="47"/>
      <c r="F51" s="53"/>
      <c r="G51" s="5"/>
    </row>
    <row r="52" spans="1:7" ht="12.75" x14ac:dyDescent="0.2">
      <c r="A52" s="1"/>
      <c r="B52" s="2"/>
      <c r="C52" s="8" t="s">
        <v>113</v>
      </c>
      <c r="D52" s="9"/>
      <c r="E52" s="48"/>
      <c r="F52" s="54"/>
      <c r="G52" s="10"/>
    </row>
    <row r="53" spans="1:7" ht="12.75" x14ac:dyDescent="0.2">
      <c r="A53" s="1"/>
      <c r="B53" s="2"/>
      <c r="C53" s="8" t="s">
        <v>108</v>
      </c>
      <c r="D53" s="12"/>
      <c r="E53" s="49"/>
      <c r="F53" s="55">
        <v>0</v>
      </c>
      <c r="G53" s="13">
        <v>0</v>
      </c>
    </row>
    <row r="54" spans="1:7" ht="12.75" x14ac:dyDescent="0.2">
      <c r="A54" s="1"/>
      <c r="B54" s="2"/>
      <c r="C54" s="14"/>
      <c r="D54" s="4"/>
      <c r="E54" s="47"/>
      <c r="F54" s="53"/>
      <c r="G54" s="5"/>
    </row>
    <row r="55" spans="1:7" ht="12.75" x14ac:dyDescent="0.2">
      <c r="A55" s="1"/>
      <c r="B55" s="2"/>
      <c r="C55" s="8" t="s">
        <v>114</v>
      </c>
      <c r="D55" s="9"/>
      <c r="E55" s="48"/>
      <c r="F55" s="54"/>
      <c r="G55" s="10"/>
    </row>
    <row r="56" spans="1:7" ht="12.75" x14ac:dyDescent="0.2">
      <c r="A56" s="1"/>
      <c r="B56" s="2"/>
      <c r="C56" s="8" t="s">
        <v>108</v>
      </c>
      <c r="D56" s="12"/>
      <c r="E56" s="49"/>
      <c r="F56" s="55">
        <v>0</v>
      </c>
      <c r="G56" s="13">
        <v>0</v>
      </c>
    </row>
    <row r="57" spans="1:7" ht="12.75" x14ac:dyDescent="0.2">
      <c r="A57" s="1"/>
      <c r="B57" s="2"/>
      <c r="C57" s="14"/>
      <c r="D57" s="4"/>
      <c r="E57" s="47"/>
      <c r="F57" s="53"/>
      <c r="G57" s="5"/>
    </row>
    <row r="58" spans="1:7" ht="25.5" x14ac:dyDescent="0.2">
      <c r="A58" s="6"/>
      <c r="B58" s="7"/>
      <c r="C58" s="24" t="s">
        <v>115</v>
      </c>
      <c r="D58" s="25"/>
      <c r="E58" s="49"/>
      <c r="F58" s="55">
        <v>2670.8929549999998</v>
      </c>
      <c r="G58" s="13">
        <v>0.99120357900000011</v>
      </c>
    </row>
    <row r="59" spans="1:7" ht="12.75" x14ac:dyDescent="0.2">
      <c r="A59" s="1"/>
      <c r="B59" s="2"/>
      <c r="C59" s="11"/>
      <c r="D59" s="4"/>
      <c r="E59" s="47"/>
      <c r="F59" s="53"/>
      <c r="G59" s="5"/>
    </row>
    <row r="60" spans="1:7" ht="12.75" x14ac:dyDescent="0.2">
      <c r="A60" s="1"/>
      <c r="B60" s="2"/>
      <c r="C60" s="3" t="s">
        <v>116</v>
      </c>
      <c r="D60" s="4"/>
      <c r="E60" s="47"/>
      <c r="F60" s="53"/>
      <c r="G60" s="5"/>
    </row>
    <row r="61" spans="1:7" ht="25.5" x14ac:dyDescent="0.2">
      <c r="A61" s="1"/>
      <c r="B61" s="2"/>
      <c r="C61" s="8" t="s">
        <v>10</v>
      </c>
      <c r="D61" s="9"/>
      <c r="E61" s="48"/>
      <c r="F61" s="54"/>
      <c r="G61" s="10"/>
    </row>
    <row r="62" spans="1:7" ht="12.75" x14ac:dyDescent="0.2">
      <c r="A62" s="6"/>
      <c r="B62" s="7"/>
      <c r="C62" s="8" t="s">
        <v>108</v>
      </c>
      <c r="D62" s="12"/>
      <c r="E62" s="49"/>
      <c r="F62" s="55">
        <v>0</v>
      </c>
      <c r="G62" s="13">
        <v>0</v>
      </c>
    </row>
    <row r="63" spans="1:7" ht="12.75" x14ac:dyDescent="0.2">
      <c r="A63" s="6"/>
      <c r="B63" s="7"/>
      <c r="C63" s="14"/>
      <c r="D63" s="4"/>
      <c r="E63" s="47"/>
      <c r="F63" s="53"/>
      <c r="G63" s="5"/>
    </row>
    <row r="64" spans="1:7" ht="12.75" x14ac:dyDescent="0.2">
      <c r="A64" s="1"/>
      <c r="B64" s="26"/>
      <c r="C64" s="8" t="s">
        <v>117</v>
      </c>
      <c r="D64" s="9"/>
      <c r="E64" s="48"/>
      <c r="F64" s="54"/>
      <c r="G64" s="10"/>
    </row>
    <row r="65" spans="1:7" ht="12.75" x14ac:dyDescent="0.2">
      <c r="A65" s="6"/>
      <c r="B65" s="7"/>
      <c r="C65" s="8" t="s">
        <v>108</v>
      </c>
      <c r="D65" s="12"/>
      <c r="E65" s="49"/>
      <c r="F65" s="55">
        <v>0</v>
      </c>
      <c r="G65" s="13">
        <v>0</v>
      </c>
    </row>
    <row r="66" spans="1:7" ht="12.75" x14ac:dyDescent="0.2">
      <c r="A66" s="6"/>
      <c r="B66" s="7"/>
      <c r="C66" s="14"/>
      <c r="D66" s="4"/>
      <c r="E66" s="47"/>
      <c r="F66" s="59"/>
      <c r="G66" s="28"/>
    </row>
    <row r="67" spans="1:7" ht="12.75" x14ac:dyDescent="0.2">
      <c r="A67" s="1"/>
      <c r="B67" s="2"/>
      <c r="C67" s="8" t="s">
        <v>118</v>
      </c>
      <c r="D67" s="9"/>
      <c r="E67" s="48"/>
      <c r="F67" s="54"/>
      <c r="G67" s="10"/>
    </row>
    <row r="68" spans="1:7" ht="12.75" x14ac:dyDescent="0.2">
      <c r="A68" s="6"/>
      <c r="B68" s="7"/>
      <c r="C68" s="8" t="s">
        <v>108</v>
      </c>
      <c r="D68" s="12"/>
      <c r="E68" s="49"/>
      <c r="F68" s="55">
        <v>0</v>
      </c>
      <c r="G68" s="13">
        <v>0</v>
      </c>
    </row>
    <row r="69" spans="1:7" ht="12.75" x14ac:dyDescent="0.2">
      <c r="A69" s="1"/>
      <c r="B69" s="2"/>
      <c r="C69" s="14"/>
      <c r="D69" s="4"/>
      <c r="E69" s="47"/>
      <c r="F69" s="53"/>
      <c r="G69" s="5"/>
    </row>
    <row r="70" spans="1:7" ht="25.5" x14ac:dyDescent="0.2">
      <c r="A70" s="1"/>
      <c r="B70" s="26"/>
      <c r="C70" s="8" t="s">
        <v>119</v>
      </c>
      <c r="D70" s="9"/>
      <c r="E70" s="48"/>
      <c r="F70" s="54"/>
      <c r="G70" s="10"/>
    </row>
    <row r="71" spans="1:7" ht="12.75" x14ac:dyDescent="0.2">
      <c r="A71" s="6"/>
      <c r="B71" s="7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6"/>
      <c r="B72" s="7"/>
      <c r="C72" s="14"/>
      <c r="D72" s="4"/>
      <c r="E72" s="47"/>
      <c r="F72" s="53"/>
      <c r="G72" s="5"/>
    </row>
    <row r="73" spans="1:7" ht="12.75" x14ac:dyDescent="0.2">
      <c r="A73" s="6"/>
      <c r="B73" s="7"/>
      <c r="C73" s="29" t="s">
        <v>120</v>
      </c>
      <c r="D73" s="25"/>
      <c r="E73" s="49"/>
      <c r="F73" s="55">
        <v>0</v>
      </c>
      <c r="G73" s="13">
        <v>0</v>
      </c>
    </row>
    <row r="74" spans="1:7" ht="12.75" x14ac:dyDescent="0.2">
      <c r="A74" s="6"/>
      <c r="B74" s="7"/>
      <c r="C74" s="11"/>
      <c r="D74" s="4"/>
      <c r="E74" s="47"/>
      <c r="F74" s="53"/>
      <c r="G74" s="5"/>
    </row>
    <row r="75" spans="1:7" ht="12.75" x14ac:dyDescent="0.2">
      <c r="A75" s="1"/>
      <c r="B75" s="2"/>
      <c r="C75" s="3" t="s">
        <v>121</v>
      </c>
      <c r="D75" s="4"/>
      <c r="E75" s="47"/>
      <c r="F75" s="53"/>
      <c r="G75" s="5"/>
    </row>
    <row r="76" spans="1:7" ht="12.75" x14ac:dyDescent="0.2">
      <c r="A76" s="6"/>
      <c r="B76" s="7"/>
      <c r="C76" s="8" t="s">
        <v>122</v>
      </c>
      <c r="D76" s="9"/>
      <c r="E76" s="48"/>
      <c r="F76" s="54"/>
      <c r="G76" s="10"/>
    </row>
    <row r="77" spans="1:7" ht="12.75" x14ac:dyDescent="0.2">
      <c r="A77" s="6"/>
      <c r="B77" s="7"/>
      <c r="C77" s="8" t="s">
        <v>108</v>
      </c>
      <c r="D77" s="25"/>
      <c r="E77" s="49"/>
      <c r="F77" s="55">
        <v>0</v>
      </c>
      <c r="G77" s="13">
        <v>0</v>
      </c>
    </row>
    <row r="78" spans="1:7" ht="12.75" x14ac:dyDescent="0.2">
      <c r="A78" s="6"/>
      <c r="B78" s="7"/>
      <c r="C78" s="14"/>
      <c r="D78" s="7"/>
      <c r="E78" s="47"/>
      <c r="F78" s="53"/>
      <c r="G78" s="5"/>
    </row>
    <row r="79" spans="1:7" ht="12.75" x14ac:dyDescent="0.2">
      <c r="A79" s="6"/>
      <c r="B79" s="7"/>
      <c r="C79" s="8" t="s">
        <v>123</v>
      </c>
      <c r="D79" s="9"/>
      <c r="E79" s="48"/>
      <c r="F79" s="54"/>
      <c r="G79" s="10"/>
    </row>
    <row r="80" spans="1:7" ht="12.75" x14ac:dyDescent="0.2">
      <c r="A80" s="6"/>
      <c r="B80" s="7"/>
      <c r="C80" s="8" t="s">
        <v>108</v>
      </c>
      <c r="D80" s="25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4"/>
      <c r="D81" s="7"/>
      <c r="E81" s="47"/>
      <c r="F81" s="53"/>
      <c r="G81" s="5"/>
    </row>
    <row r="82" spans="1:7" ht="12.75" x14ac:dyDescent="0.2">
      <c r="A82" s="6"/>
      <c r="B82" s="7"/>
      <c r="C82" s="8" t="s">
        <v>124</v>
      </c>
      <c r="D82" s="9"/>
      <c r="E82" s="48"/>
      <c r="F82" s="54"/>
      <c r="G82" s="10"/>
    </row>
    <row r="83" spans="1:7" ht="12.75" x14ac:dyDescent="0.2">
      <c r="A83" s="6"/>
      <c r="B83" s="7"/>
      <c r="C83" s="8" t="s">
        <v>108</v>
      </c>
      <c r="D83" s="25"/>
      <c r="E83" s="49"/>
      <c r="F83" s="55">
        <v>0</v>
      </c>
      <c r="G83" s="13">
        <v>0</v>
      </c>
    </row>
    <row r="84" spans="1:7" ht="12.75" x14ac:dyDescent="0.2">
      <c r="A84" s="6"/>
      <c r="B84" s="7"/>
      <c r="C84" s="14"/>
      <c r="D84" s="7"/>
      <c r="E84" s="47"/>
      <c r="F84" s="53"/>
      <c r="G84" s="5"/>
    </row>
    <row r="85" spans="1:7" ht="12.75" x14ac:dyDescent="0.2">
      <c r="A85" s="6"/>
      <c r="B85" s="7"/>
      <c r="C85" s="8" t="s">
        <v>125</v>
      </c>
      <c r="D85" s="9"/>
      <c r="E85" s="48"/>
      <c r="F85" s="54"/>
      <c r="G85" s="10"/>
    </row>
    <row r="86" spans="1:7" ht="12.75" x14ac:dyDescent="0.2">
      <c r="A86" s="6">
        <v>1</v>
      </c>
      <c r="B86" s="7"/>
      <c r="C86" s="11" t="s">
        <v>126</v>
      </c>
      <c r="D86" s="15"/>
      <c r="E86" s="47"/>
      <c r="F86" s="53">
        <v>25.981919399999999</v>
      </c>
      <c r="G86" s="5">
        <v>9.6422330000000001E-3</v>
      </c>
    </row>
    <row r="87" spans="1:7" ht="12.75" x14ac:dyDescent="0.2">
      <c r="A87" s="6"/>
      <c r="B87" s="7"/>
      <c r="C87" s="8" t="s">
        <v>108</v>
      </c>
      <c r="D87" s="25"/>
      <c r="E87" s="49"/>
      <c r="F87" s="55">
        <v>25.981919399999999</v>
      </c>
      <c r="G87" s="13">
        <v>9.6422330000000001E-3</v>
      </c>
    </row>
    <row r="88" spans="1:7" ht="12.75" x14ac:dyDescent="0.2">
      <c r="A88" s="6"/>
      <c r="B88" s="7"/>
      <c r="C88" s="14"/>
      <c r="D88" s="7"/>
      <c r="E88" s="47"/>
      <c r="F88" s="53"/>
      <c r="G88" s="5"/>
    </row>
    <row r="89" spans="1:7" ht="25.5" x14ac:dyDescent="0.2">
      <c r="A89" s="6"/>
      <c r="B89" s="7"/>
      <c r="C89" s="24" t="s">
        <v>127</v>
      </c>
      <c r="D89" s="25"/>
      <c r="E89" s="49"/>
      <c r="F89" s="55">
        <v>25.981919399999999</v>
      </c>
      <c r="G89" s="13">
        <v>9.6422330000000001E-3</v>
      </c>
    </row>
    <row r="90" spans="1:7" ht="12.75" x14ac:dyDescent="0.2">
      <c r="A90" s="6"/>
      <c r="B90" s="7"/>
      <c r="C90" s="30"/>
      <c r="D90" s="7"/>
      <c r="E90" s="47"/>
      <c r="F90" s="53"/>
      <c r="G90" s="5"/>
    </row>
    <row r="91" spans="1:7" ht="12.75" x14ac:dyDescent="0.2">
      <c r="A91" s="1"/>
      <c r="B91" s="2"/>
      <c r="C91" s="3" t="s">
        <v>128</v>
      </c>
      <c r="D91" s="4"/>
      <c r="E91" s="47"/>
      <c r="F91" s="53"/>
      <c r="G91" s="5"/>
    </row>
    <row r="92" spans="1:7" ht="25.5" x14ac:dyDescent="0.2">
      <c r="A92" s="6"/>
      <c r="B92" s="7"/>
      <c r="C92" s="8" t="s">
        <v>129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25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7"/>
      <c r="E94" s="47"/>
      <c r="F94" s="53"/>
      <c r="G94" s="5"/>
    </row>
    <row r="95" spans="1:7" ht="12.75" x14ac:dyDescent="0.2">
      <c r="A95" s="1"/>
      <c r="B95" s="2"/>
      <c r="C95" s="3" t="s">
        <v>132</v>
      </c>
      <c r="D95" s="4"/>
      <c r="E95" s="47"/>
      <c r="F95" s="53"/>
      <c r="G95" s="5"/>
    </row>
    <row r="96" spans="1:7" ht="25.5" x14ac:dyDescent="0.2">
      <c r="A96" s="6"/>
      <c r="B96" s="7"/>
      <c r="C96" s="8" t="s">
        <v>133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25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25.5" x14ac:dyDescent="0.2">
      <c r="A99" s="6"/>
      <c r="B99" s="7"/>
      <c r="C99" s="8" t="s">
        <v>134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9"/>
      <c r="G101" s="28"/>
    </row>
    <row r="102" spans="1:7" ht="25.5" x14ac:dyDescent="0.2">
      <c r="A102" s="6"/>
      <c r="B102" s="7"/>
      <c r="C102" s="30" t="s">
        <v>136</v>
      </c>
      <c r="D102" s="7"/>
      <c r="E102" s="47"/>
      <c r="F102" s="132">
        <v>-2.2791233000000002</v>
      </c>
      <c r="G102" s="148">
        <v>-8.4581269716231316E-4</v>
      </c>
    </row>
    <row r="103" spans="1:7" ht="12.75" x14ac:dyDescent="0.2">
      <c r="A103" s="6"/>
      <c r="B103" s="7"/>
      <c r="C103" s="31" t="s">
        <v>137</v>
      </c>
      <c r="D103" s="12"/>
      <c r="E103" s="49"/>
      <c r="F103" s="55">
        <v>2694.5957511000001</v>
      </c>
      <c r="G103" s="13">
        <v>0.99999999900000003</v>
      </c>
    </row>
    <row r="105" spans="1:7" ht="12.75" x14ac:dyDescent="0.2">
      <c r="B105" s="362"/>
      <c r="C105" s="362"/>
      <c r="D105" s="362"/>
      <c r="E105" s="362"/>
      <c r="F105" s="362"/>
    </row>
    <row r="106" spans="1:7" ht="12.75" x14ac:dyDescent="0.2">
      <c r="B106" s="362"/>
      <c r="C106" s="362"/>
      <c r="D106" s="362"/>
      <c r="E106" s="362"/>
      <c r="F106" s="362"/>
    </row>
    <row r="108" spans="1:7" ht="12.75" x14ac:dyDescent="0.2">
      <c r="B108" s="37" t="s">
        <v>139</v>
      </c>
      <c r="C108" s="38"/>
      <c r="D108" s="39"/>
    </row>
    <row r="109" spans="1:7" ht="12.75" x14ac:dyDescent="0.2">
      <c r="B109" s="40" t="s">
        <v>140</v>
      </c>
      <c r="C109" s="41"/>
      <c r="D109" s="65" t="s">
        <v>141</v>
      </c>
    </row>
    <row r="110" spans="1:7" ht="12.75" x14ac:dyDescent="0.2">
      <c r="B110" s="40" t="s">
        <v>142</v>
      </c>
      <c r="C110" s="41"/>
      <c r="D110" s="65" t="s">
        <v>141</v>
      </c>
    </row>
    <row r="111" spans="1:7" ht="12.75" x14ac:dyDescent="0.2">
      <c r="B111" s="42" t="s">
        <v>143</v>
      </c>
      <c r="C111" s="41"/>
      <c r="D111" s="43"/>
    </row>
    <row r="112" spans="1:7" ht="25.5" customHeight="1" x14ac:dyDescent="0.2">
      <c r="B112" s="43"/>
      <c r="C112" s="33" t="s">
        <v>144</v>
      </c>
      <c r="D112" s="34" t="s">
        <v>145</v>
      </c>
    </row>
    <row r="113" spans="2:4" ht="12.75" customHeight="1" x14ac:dyDescent="0.2">
      <c r="B113" s="60" t="s">
        <v>146</v>
      </c>
      <c r="C113" s="61" t="s">
        <v>147</v>
      </c>
      <c r="D113" s="61" t="s">
        <v>148</v>
      </c>
    </row>
    <row r="114" spans="2:4" ht="12.75" x14ac:dyDescent="0.2">
      <c r="B114" s="43" t="s">
        <v>149</v>
      </c>
      <c r="C114" s="44">
        <v>8.5045000000000002</v>
      </c>
      <c r="D114" s="44">
        <v>9.2841000000000005</v>
      </c>
    </row>
    <row r="115" spans="2:4" ht="12.75" x14ac:dyDescent="0.2">
      <c r="B115" s="43" t="s">
        <v>150</v>
      </c>
      <c r="C115" s="44">
        <v>8.5043000000000006</v>
      </c>
      <c r="D115" s="44">
        <v>9.2837999999999994</v>
      </c>
    </row>
    <row r="116" spans="2:4" ht="12.75" x14ac:dyDescent="0.2">
      <c r="B116" s="43" t="s">
        <v>151</v>
      </c>
      <c r="C116" s="44">
        <v>8.3765999999999998</v>
      </c>
      <c r="D116" s="44">
        <v>9.1372</v>
      </c>
    </row>
    <row r="117" spans="2:4" ht="12.75" x14ac:dyDescent="0.2">
      <c r="B117" s="43" t="s">
        <v>152</v>
      </c>
      <c r="C117" s="44">
        <v>8.3765999999999998</v>
      </c>
      <c r="D117" s="44">
        <v>9.1372</v>
      </c>
    </row>
    <row r="119" spans="2:4" ht="12.75" x14ac:dyDescent="0.2">
      <c r="B119" s="62" t="s">
        <v>153</v>
      </c>
      <c r="C119" s="45"/>
      <c r="D119" s="63" t="s">
        <v>141</v>
      </c>
    </row>
    <row r="120" spans="2:4" ht="24.75" customHeight="1" x14ac:dyDescent="0.2">
      <c r="B120" s="64"/>
      <c r="C120" s="64"/>
    </row>
    <row r="121" spans="2:4" ht="15" x14ac:dyDescent="0.25">
      <c r="B121" s="66"/>
      <c r="C121" s="68"/>
      <c r="D121"/>
    </row>
    <row r="123" spans="2:4" ht="12.75" x14ac:dyDescent="0.2">
      <c r="B123" s="42" t="s">
        <v>155</v>
      </c>
      <c r="C123" s="41"/>
      <c r="D123" s="67" t="s">
        <v>141</v>
      </c>
    </row>
    <row r="124" spans="2:4" ht="12.75" x14ac:dyDescent="0.2">
      <c r="B124" s="42" t="s">
        <v>156</v>
      </c>
      <c r="C124" s="41"/>
      <c r="D124" s="67" t="s">
        <v>141</v>
      </c>
    </row>
    <row r="125" spans="2:4" ht="12.75" x14ac:dyDescent="0.2">
      <c r="B125" s="42" t="s">
        <v>157</v>
      </c>
      <c r="C125" s="41"/>
      <c r="D125" s="46">
        <v>0.44078246044500924</v>
      </c>
    </row>
    <row r="126" spans="2:4" ht="12.75" x14ac:dyDescent="0.2">
      <c r="B126" s="42" t="s">
        <v>158</v>
      </c>
      <c r="C126" s="41"/>
      <c r="D126" s="46" t="s">
        <v>141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747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14</v>
      </c>
      <c r="C7" s="11" t="s">
        <v>15</v>
      </c>
      <c r="D7" s="2" t="s">
        <v>16</v>
      </c>
      <c r="E7" s="47">
        <v>127122</v>
      </c>
      <c r="F7" s="53">
        <v>509.12360999999999</v>
      </c>
      <c r="G7" s="5">
        <v>5.9062854999999997E-2</v>
      </c>
    </row>
    <row r="8" spans="1:7" ht="12.75" x14ac:dyDescent="0.2">
      <c r="A8" s="6">
        <v>2</v>
      </c>
      <c r="B8" s="7" t="s">
        <v>56</v>
      </c>
      <c r="C8" s="11" t="s">
        <v>57</v>
      </c>
      <c r="D8" s="2" t="s">
        <v>16</v>
      </c>
      <c r="E8" s="47">
        <v>143411</v>
      </c>
      <c r="F8" s="53">
        <v>459.99078250000002</v>
      </c>
      <c r="G8" s="5">
        <v>5.3363011000000002E-2</v>
      </c>
    </row>
    <row r="9" spans="1:7" ht="12.75" x14ac:dyDescent="0.2">
      <c r="A9" s="6">
        <v>3</v>
      </c>
      <c r="B9" s="7" t="s">
        <v>398</v>
      </c>
      <c r="C9" s="11" t="s">
        <v>399</v>
      </c>
      <c r="D9" s="2" t="s">
        <v>16</v>
      </c>
      <c r="E9" s="47">
        <v>57184</v>
      </c>
      <c r="F9" s="53">
        <v>444.46264000000002</v>
      </c>
      <c r="G9" s="5">
        <v>5.1561609000000001E-2</v>
      </c>
    </row>
    <row r="10" spans="1:7" ht="25.5" x14ac:dyDescent="0.2">
      <c r="A10" s="6">
        <v>4</v>
      </c>
      <c r="B10" s="7" t="s">
        <v>17</v>
      </c>
      <c r="C10" s="11" t="s">
        <v>18</v>
      </c>
      <c r="D10" s="2" t="s">
        <v>19</v>
      </c>
      <c r="E10" s="47">
        <v>26952</v>
      </c>
      <c r="F10" s="53">
        <v>373.36605600000001</v>
      </c>
      <c r="G10" s="5">
        <v>4.3313773999999999E-2</v>
      </c>
    </row>
    <row r="11" spans="1:7" ht="25.5" x14ac:dyDescent="0.2">
      <c r="A11" s="6">
        <v>5</v>
      </c>
      <c r="B11" s="7" t="s">
        <v>402</v>
      </c>
      <c r="C11" s="11" t="s">
        <v>403</v>
      </c>
      <c r="D11" s="2" t="s">
        <v>44</v>
      </c>
      <c r="E11" s="47">
        <v>118074</v>
      </c>
      <c r="F11" s="53">
        <v>350.974965</v>
      </c>
      <c r="G11" s="5">
        <v>4.0716209000000003E-2</v>
      </c>
    </row>
    <row r="12" spans="1:7" ht="12.75" x14ac:dyDescent="0.2">
      <c r="A12" s="6">
        <v>6</v>
      </c>
      <c r="B12" s="7" t="s">
        <v>400</v>
      </c>
      <c r="C12" s="11" t="s">
        <v>401</v>
      </c>
      <c r="D12" s="2" t="s">
        <v>256</v>
      </c>
      <c r="E12" s="47">
        <v>11535</v>
      </c>
      <c r="F12" s="53">
        <v>320.70183750000001</v>
      </c>
      <c r="G12" s="5">
        <v>3.7204257999999997E-2</v>
      </c>
    </row>
    <row r="13" spans="1:7" ht="12.75" x14ac:dyDescent="0.2">
      <c r="A13" s="6">
        <v>7</v>
      </c>
      <c r="B13" s="7" t="s">
        <v>635</v>
      </c>
      <c r="C13" s="11" t="s">
        <v>636</v>
      </c>
      <c r="D13" s="2" t="s">
        <v>256</v>
      </c>
      <c r="E13" s="47">
        <v>36587</v>
      </c>
      <c r="F13" s="53">
        <v>286.93354749999997</v>
      </c>
      <c r="G13" s="5">
        <v>3.3286837E-2</v>
      </c>
    </row>
    <row r="14" spans="1:7" ht="12.75" x14ac:dyDescent="0.2">
      <c r="A14" s="6">
        <v>8</v>
      </c>
      <c r="B14" s="7" t="s">
        <v>439</v>
      </c>
      <c r="C14" s="11" t="s">
        <v>440</v>
      </c>
      <c r="D14" s="2" t="s">
        <v>211</v>
      </c>
      <c r="E14" s="47">
        <v>38324</v>
      </c>
      <c r="F14" s="53">
        <v>285.07307400000002</v>
      </c>
      <c r="G14" s="5">
        <v>3.3071005000000001E-2</v>
      </c>
    </row>
    <row r="15" spans="1:7" ht="12.75" x14ac:dyDescent="0.2">
      <c r="A15" s="6">
        <v>9</v>
      </c>
      <c r="B15" s="7" t="s">
        <v>404</v>
      </c>
      <c r="C15" s="11" t="s">
        <v>405</v>
      </c>
      <c r="D15" s="2" t="s">
        <v>211</v>
      </c>
      <c r="E15" s="47">
        <v>36000</v>
      </c>
      <c r="F15" s="53">
        <v>279.32400000000001</v>
      </c>
      <c r="G15" s="5">
        <v>3.2404061999999997E-2</v>
      </c>
    </row>
    <row r="16" spans="1:7" ht="25.5" x14ac:dyDescent="0.2">
      <c r="A16" s="6">
        <v>10</v>
      </c>
      <c r="B16" s="7" t="s">
        <v>36</v>
      </c>
      <c r="C16" s="11" t="s">
        <v>37</v>
      </c>
      <c r="D16" s="2" t="s">
        <v>25</v>
      </c>
      <c r="E16" s="47">
        <v>45730</v>
      </c>
      <c r="F16" s="53">
        <v>276.66649999999998</v>
      </c>
      <c r="G16" s="5">
        <v>3.2095767999999997E-2</v>
      </c>
    </row>
    <row r="17" spans="1:7" ht="25.5" x14ac:dyDescent="0.2">
      <c r="A17" s="6">
        <v>11</v>
      </c>
      <c r="B17" s="7" t="s">
        <v>449</v>
      </c>
      <c r="C17" s="11" t="s">
        <v>450</v>
      </c>
      <c r="D17" s="2" t="s">
        <v>25</v>
      </c>
      <c r="E17" s="47">
        <v>21108</v>
      </c>
      <c r="F17" s="53">
        <v>238.26710399999999</v>
      </c>
      <c r="G17" s="5">
        <v>2.7641097999999999E-2</v>
      </c>
    </row>
    <row r="18" spans="1:7" ht="25.5" x14ac:dyDescent="0.2">
      <c r="A18" s="6">
        <v>12</v>
      </c>
      <c r="B18" s="7" t="s">
        <v>34</v>
      </c>
      <c r="C18" s="11" t="s">
        <v>35</v>
      </c>
      <c r="D18" s="2" t="s">
        <v>19</v>
      </c>
      <c r="E18" s="47">
        <v>210478</v>
      </c>
      <c r="F18" s="53">
        <v>237.52442300000001</v>
      </c>
      <c r="G18" s="5">
        <v>2.755494E-2</v>
      </c>
    </row>
    <row r="19" spans="1:7" ht="12.75" x14ac:dyDescent="0.2">
      <c r="A19" s="6">
        <v>13</v>
      </c>
      <c r="B19" s="7" t="s">
        <v>209</v>
      </c>
      <c r="C19" s="11" t="s">
        <v>210</v>
      </c>
      <c r="D19" s="2" t="s">
        <v>211</v>
      </c>
      <c r="E19" s="47">
        <v>36000</v>
      </c>
      <c r="F19" s="53">
        <v>233.80199999999999</v>
      </c>
      <c r="G19" s="5">
        <v>2.7123106000000001E-2</v>
      </c>
    </row>
    <row r="20" spans="1:7" ht="12.75" x14ac:dyDescent="0.2">
      <c r="A20" s="6">
        <v>14</v>
      </c>
      <c r="B20" s="7" t="s">
        <v>505</v>
      </c>
      <c r="C20" s="11" t="s">
        <v>506</v>
      </c>
      <c r="D20" s="2" t="s">
        <v>28</v>
      </c>
      <c r="E20" s="47">
        <v>168254</v>
      </c>
      <c r="F20" s="53">
        <v>226.638138</v>
      </c>
      <c r="G20" s="5">
        <v>2.6292033999999999E-2</v>
      </c>
    </row>
    <row r="21" spans="1:7" ht="25.5" x14ac:dyDescent="0.2">
      <c r="A21" s="6">
        <v>15</v>
      </c>
      <c r="B21" s="7" t="s">
        <v>524</v>
      </c>
      <c r="C21" s="11" t="s">
        <v>525</v>
      </c>
      <c r="D21" s="2" t="s">
        <v>44</v>
      </c>
      <c r="E21" s="47">
        <v>159000</v>
      </c>
      <c r="F21" s="53">
        <v>217.989</v>
      </c>
      <c r="G21" s="5">
        <v>2.5288657999999999E-2</v>
      </c>
    </row>
    <row r="22" spans="1:7" ht="12.75" x14ac:dyDescent="0.2">
      <c r="A22" s="6">
        <v>16</v>
      </c>
      <c r="B22" s="7" t="s">
        <v>543</v>
      </c>
      <c r="C22" s="11" t="s">
        <v>544</v>
      </c>
      <c r="D22" s="2" t="s">
        <v>16</v>
      </c>
      <c r="E22" s="47">
        <v>168155</v>
      </c>
      <c r="F22" s="53">
        <v>216.33140750000001</v>
      </c>
      <c r="G22" s="5">
        <v>2.5096362000000001E-2</v>
      </c>
    </row>
    <row r="23" spans="1:7" ht="12.75" x14ac:dyDescent="0.2">
      <c r="A23" s="6">
        <v>17</v>
      </c>
      <c r="B23" s="7" t="s">
        <v>625</v>
      </c>
      <c r="C23" s="11" t="s">
        <v>626</v>
      </c>
      <c r="D23" s="2" t="s">
        <v>103</v>
      </c>
      <c r="E23" s="47">
        <v>81200</v>
      </c>
      <c r="F23" s="53">
        <v>204.2586</v>
      </c>
      <c r="G23" s="5">
        <v>2.3695809000000002E-2</v>
      </c>
    </row>
    <row r="24" spans="1:7" ht="12.75" x14ac:dyDescent="0.2">
      <c r="A24" s="6">
        <v>18</v>
      </c>
      <c r="B24" s="7" t="s">
        <v>334</v>
      </c>
      <c r="C24" s="11" t="s">
        <v>335</v>
      </c>
      <c r="D24" s="2" t="s">
        <v>211</v>
      </c>
      <c r="E24" s="47">
        <v>20208</v>
      </c>
      <c r="F24" s="53">
        <v>200.281488</v>
      </c>
      <c r="G24" s="5">
        <v>2.3234429000000001E-2</v>
      </c>
    </row>
    <row r="25" spans="1:7" ht="12.75" x14ac:dyDescent="0.2">
      <c r="A25" s="6">
        <v>19</v>
      </c>
      <c r="B25" s="7" t="s">
        <v>245</v>
      </c>
      <c r="C25" s="11" t="s">
        <v>246</v>
      </c>
      <c r="D25" s="2" t="s">
        <v>211</v>
      </c>
      <c r="E25" s="47">
        <v>20200</v>
      </c>
      <c r="F25" s="53">
        <v>194.5462</v>
      </c>
      <c r="G25" s="5">
        <v>2.2569084999999999E-2</v>
      </c>
    </row>
    <row r="26" spans="1:7" ht="25.5" x14ac:dyDescent="0.2">
      <c r="A26" s="6">
        <v>20</v>
      </c>
      <c r="B26" s="7" t="s">
        <v>511</v>
      </c>
      <c r="C26" s="11" t="s">
        <v>512</v>
      </c>
      <c r="D26" s="132" t="s">
        <v>513</v>
      </c>
      <c r="E26" s="47">
        <v>57703</v>
      </c>
      <c r="F26" s="53">
        <v>192.20869300000001</v>
      </c>
      <c r="G26" s="5">
        <v>2.2297912999999999E-2</v>
      </c>
    </row>
    <row r="27" spans="1:7" ht="25.5" x14ac:dyDescent="0.2">
      <c r="A27" s="6">
        <v>21</v>
      </c>
      <c r="B27" s="7" t="s">
        <v>559</v>
      </c>
      <c r="C27" s="11" t="s">
        <v>560</v>
      </c>
      <c r="D27" s="2" t="s">
        <v>19</v>
      </c>
      <c r="E27" s="47">
        <v>943991</v>
      </c>
      <c r="F27" s="53">
        <v>186.91021799999999</v>
      </c>
      <c r="G27" s="5">
        <v>2.1683243000000001E-2</v>
      </c>
    </row>
    <row r="28" spans="1:7" ht="12.75" x14ac:dyDescent="0.2">
      <c r="A28" s="6">
        <v>22</v>
      </c>
      <c r="B28" s="7" t="s">
        <v>101</v>
      </c>
      <c r="C28" s="11" t="s">
        <v>102</v>
      </c>
      <c r="D28" s="2" t="s">
        <v>103</v>
      </c>
      <c r="E28" s="47">
        <v>53715</v>
      </c>
      <c r="F28" s="53">
        <v>186.74019749999999</v>
      </c>
      <c r="G28" s="5">
        <v>2.1663518999999999E-2</v>
      </c>
    </row>
    <row r="29" spans="1:7" ht="12.75" x14ac:dyDescent="0.2">
      <c r="A29" s="6">
        <v>23</v>
      </c>
      <c r="B29" s="7" t="s">
        <v>318</v>
      </c>
      <c r="C29" s="11" t="s">
        <v>319</v>
      </c>
      <c r="D29" s="2" t="s">
        <v>16</v>
      </c>
      <c r="E29" s="47">
        <v>191625</v>
      </c>
      <c r="F29" s="53">
        <v>184.82231250000001</v>
      </c>
      <c r="G29" s="5">
        <v>2.1441028000000001E-2</v>
      </c>
    </row>
    <row r="30" spans="1:7" ht="12.75" x14ac:dyDescent="0.2">
      <c r="A30" s="6">
        <v>24</v>
      </c>
      <c r="B30" s="7" t="s">
        <v>47</v>
      </c>
      <c r="C30" s="11" t="s">
        <v>48</v>
      </c>
      <c r="D30" s="2" t="s">
        <v>49</v>
      </c>
      <c r="E30" s="47">
        <v>95296</v>
      </c>
      <c r="F30" s="53">
        <v>171.24691200000001</v>
      </c>
      <c r="G30" s="5">
        <v>1.9866161E-2</v>
      </c>
    </row>
    <row r="31" spans="1:7" ht="12.75" x14ac:dyDescent="0.2">
      <c r="A31" s="6">
        <v>25</v>
      </c>
      <c r="B31" s="7" t="s">
        <v>666</v>
      </c>
      <c r="C31" s="11" t="s">
        <v>667</v>
      </c>
      <c r="D31" s="2" t="s">
        <v>256</v>
      </c>
      <c r="E31" s="47">
        <v>49191</v>
      </c>
      <c r="F31" s="53">
        <v>170.7173655</v>
      </c>
      <c r="G31" s="5">
        <v>1.9804729E-2</v>
      </c>
    </row>
    <row r="32" spans="1:7" ht="12.75" x14ac:dyDescent="0.2">
      <c r="A32" s="6">
        <v>26</v>
      </c>
      <c r="B32" s="7" t="s">
        <v>352</v>
      </c>
      <c r="C32" s="11" t="s">
        <v>353</v>
      </c>
      <c r="D32" s="2" t="s">
        <v>16</v>
      </c>
      <c r="E32" s="47">
        <v>53066</v>
      </c>
      <c r="F32" s="53">
        <v>145.984566</v>
      </c>
      <c r="G32" s="5">
        <v>1.6935505E-2</v>
      </c>
    </row>
    <row r="33" spans="1:7" ht="12.75" x14ac:dyDescent="0.2">
      <c r="A33" s="6">
        <v>27</v>
      </c>
      <c r="B33" s="7" t="s">
        <v>381</v>
      </c>
      <c r="C33" s="11" t="s">
        <v>382</v>
      </c>
      <c r="D33" s="2" t="s">
        <v>49</v>
      </c>
      <c r="E33" s="47">
        <v>263511</v>
      </c>
      <c r="F33" s="53">
        <v>141.63716249999999</v>
      </c>
      <c r="G33" s="5">
        <v>1.6431167E-2</v>
      </c>
    </row>
    <row r="34" spans="1:7" ht="25.5" x14ac:dyDescent="0.2">
      <c r="A34" s="6">
        <v>28</v>
      </c>
      <c r="B34" s="7" t="s">
        <v>642</v>
      </c>
      <c r="C34" s="11" t="s">
        <v>643</v>
      </c>
      <c r="D34" s="2" t="s">
        <v>25</v>
      </c>
      <c r="E34" s="47">
        <v>183244</v>
      </c>
      <c r="F34" s="53">
        <v>137.34137799999999</v>
      </c>
      <c r="G34" s="5">
        <v>1.5932818000000001E-2</v>
      </c>
    </row>
    <row r="35" spans="1:7" ht="12.75" x14ac:dyDescent="0.2">
      <c r="A35" s="6">
        <v>29</v>
      </c>
      <c r="B35" s="7" t="s">
        <v>736</v>
      </c>
      <c r="C35" s="11" t="s">
        <v>737</v>
      </c>
      <c r="D35" s="2" t="s">
        <v>28</v>
      </c>
      <c r="E35" s="47">
        <v>184791</v>
      </c>
      <c r="F35" s="53">
        <v>136.37575799999999</v>
      </c>
      <c r="G35" s="5">
        <v>1.5820798E-2</v>
      </c>
    </row>
    <row r="36" spans="1:7" ht="12.75" x14ac:dyDescent="0.2">
      <c r="A36" s="6">
        <v>30</v>
      </c>
      <c r="B36" s="7" t="s">
        <v>555</v>
      </c>
      <c r="C36" s="11" t="s">
        <v>556</v>
      </c>
      <c r="D36" s="2" t="s">
        <v>28</v>
      </c>
      <c r="E36" s="47">
        <v>18473</v>
      </c>
      <c r="F36" s="53">
        <v>134.97297449999999</v>
      </c>
      <c r="G36" s="5">
        <v>1.5658062E-2</v>
      </c>
    </row>
    <row r="37" spans="1:7" ht="25.5" x14ac:dyDescent="0.2">
      <c r="A37" s="6">
        <v>31</v>
      </c>
      <c r="B37" s="7" t="s">
        <v>490</v>
      </c>
      <c r="C37" s="11" t="s">
        <v>491</v>
      </c>
      <c r="D37" s="2" t="s">
        <v>33</v>
      </c>
      <c r="E37" s="47">
        <v>79320</v>
      </c>
      <c r="F37" s="53">
        <v>131.98848000000001</v>
      </c>
      <c r="G37" s="5">
        <v>1.5311834E-2</v>
      </c>
    </row>
    <row r="38" spans="1:7" ht="12.75" x14ac:dyDescent="0.2">
      <c r="A38" s="6">
        <v>32</v>
      </c>
      <c r="B38" s="7" t="s">
        <v>734</v>
      </c>
      <c r="C38" s="11" t="s">
        <v>735</v>
      </c>
      <c r="D38" s="2" t="s">
        <v>256</v>
      </c>
      <c r="E38" s="47">
        <v>13319</v>
      </c>
      <c r="F38" s="53">
        <v>130.77260150000001</v>
      </c>
      <c r="G38" s="5">
        <v>1.5170782000000001E-2</v>
      </c>
    </row>
    <row r="39" spans="1:7" ht="25.5" x14ac:dyDescent="0.2">
      <c r="A39" s="6">
        <v>33</v>
      </c>
      <c r="B39" s="7" t="s">
        <v>672</v>
      </c>
      <c r="C39" s="11" t="s">
        <v>673</v>
      </c>
      <c r="D39" s="2" t="s">
        <v>28</v>
      </c>
      <c r="E39" s="47">
        <v>52309</v>
      </c>
      <c r="F39" s="53">
        <v>103.51951099999999</v>
      </c>
      <c r="G39" s="5">
        <v>1.2009182E-2</v>
      </c>
    </row>
    <row r="40" spans="1:7" ht="25.5" x14ac:dyDescent="0.2">
      <c r="A40" s="6">
        <v>34</v>
      </c>
      <c r="B40" s="7" t="s">
        <v>393</v>
      </c>
      <c r="C40" s="11" t="s">
        <v>394</v>
      </c>
      <c r="D40" s="2" t="s">
        <v>25</v>
      </c>
      <c r="E40" s="47">
        <v>6374</v>
      </c>
      <c r="F40" s="53">
        <v>83.881839999999997</v>
      </c>
      <c r="G40" s="5">
        <v>9.7310379999999991E-3</v>
      </c>
    </row>
    <row r="41" spans="1:7" ht="12.75" x14ac:dyDescent="0.2">
      <c r="A41" s="6">
        <v>35</v>
      </c>
      <c r="B41" s="7" t="s">
        <v>379</v>
      </c>
      <c r="C41" s="11" t="s">
        <v>380</v>
      </c>
      <c r="D41" s="2" t="s">
        <v>256</v>
      </c>
      <c r="E41" s="47">
        <v>14467</v>
      </c>
      <c r="F41" s="53">
        <v>82.961011499999998</v>
      </c>
      <c r="G41" s="5">
        <v>9.6242129999999995E-3</v>
      </c>
    </row>
    <row r="42" spans="1:7" ht="25.5" x14ac:dyDescent="0.2">
      <c r="A42" s="6">
        <v>36</v>
      </c>
      <c r="B42" s="7" t="s">
        <v>50</v>
      </c>
      <c r="C42" s="11" t="s">
        <v>51</v>
      </c>
      <c r="D42" s="2" t="s">
        <v>22</v>
      </c>
      <c r="E42" s="47">
        <v>11300</v>
      </c>
      <c r="F42" s="53">
        <v>77.65925</v>
      </c>
      <c r="G42" s="5">
        <v>9.0091619999999994E-3</v>
      </c>
    </row>
    <row r="43" spans="1:7" ht="12.75" x14ac:dyDescent="0.2">
      <c r="A43" s="6">
        <v>37</v>
      </c>
      <c r="B43" s="7" t="s">
        <v>89</v>
      </c>
      <c r="C43" s="11" t="s">
        <v>858</v>
      </c>
      <c r="D43" s="2" t="s">
        <v>60</v>
      </c>
      <c r="E43" s="47">
        <v>23447</v>
      </c>
      <c r="F43" s="53">
        <v>53.177796000000001</v>
      </c>
      <c r="G43" s="5">
        <v>6.1690959999999998E-3</v>
      </c>
    </row>
    <row r="44" spans="1:7" ht="12.75" x14ac:dyDescent="0.2">
      <c r="A44" s="6">
        <v>38</v>
      </c>
      <c r="B44" s="7" t="s">
        <v>738</v>
      </c>
      <c r="C44" s="11" t="s">
        <v>739</v>
      </c>
      <c r="D44" s="2" t="s">
        <v>211</v>
      </c>
      <c r="E44" s="47">
        <v>3694</v>
      </c>
      <c r="F44" s="53">
        <v>22.974833</v>
      </c>
      <c r="G44" s="5">
        <v>2.665284E-3</v>
      </c>
    </row>
    <row r="45" spans="1:7" ht="12.75" x14ac:dyDescent="0.2">
      <c r="A45" s="1"/>
      <c r="B45" s="2"/>
      <c r="C45" s="8" t="s">
        <v>108</v>
      </c>
      <c r="D45" s="12"/>
      <c r="E45" s="49"/>
      <c r="F45" s="55">
        <v>8032.1482334999992</v>
      </c>
      <c r="G45" s="13">
        <v>0.93180044299999998</v>
      </c>
    </row>
    <row r="46" spans="1:7" ht="12.75" x14ac:dyDescent="0.2">
      <c r="A46" s="6"/>
      <c r="B46" s="7"/>
      <c r="C46" s="14"/>
      <c r="D46" s="15"/>
      <c r="E46" s="47"/>
      <c r="F46" s="53"/>
      <c r="G46" s="5"/>
    </row>
    <row r="47" spans="1:7" ht="12.75" x14ac:dyDescent="0.2">
      <c r="A47" s="1"/>
      <c r="B47" s="2"/>
      <c r="C47" s="8" t="s">
        <v>109</v>
      </c>
      <c r="D47" s="9"/>
      <c r="E47" s="48"/>
      <c r="F47" s="54"/>
      <c r="G47" s="10"/>
    </row>
    <row r="48" spans="1:7" ht="12.75" x14ac:dyDescent="0.2">
      <c r="A48" s="1"/>
      <c r="B48" s="2"/>
      <c r="C48" s="8" t="s">
        <v>108</v>
      </c>
      <c r="D48" s="12"/>
      <c r="E48" s="49"/>
      <c r="F48" s="55">
        <v>0</v>
      </c>
      <c r="G48" s="13">
        <v>0</v>
      </c>
    </row>
    <row r="49" spans="1:7" ht="12.75" x14ac:dyDescent="0.2">
      <c r="A49" s="6"/>
      <c r="B49" s="7"/>
      <c r="C49" s="14"/>
      <c r="D49" s="15"/>
      <c r="E49" s="47"/>
      <c r="F49" s="53"/>
      <c r="G49" s="5"/>
    </row>
    <row r="50" spans="1:7" ht="12.75" x14ac:dyDescent="0.2">
      <c r="A50" s="16"/>
      <c r="B50" s="17"/>
      <c r="C50" s="8" t="s">
        <v>110</v>
      </c>
      <c r="D50" s="9"/>
      <c r="E50" s="48"/>
      <c r="F50" s="54"/>
      <c r="G50" s="10"/>
    </row>
    <row r="51" spans="1:7" ht="12.75" x14ac:dyDescent="0.2">
      <c r="A51" s="18"/>
      <c r="B51" s="19"/>
      <c r="C51" s="8" t="s">
        <v>108</v>
      </c>
      <c r="D51" s="20"/>
      <c r="E51" s="50"/>
      <c r="F51" s="56">
        <v>0</v>
      </c>
      <c r="G51" s="21">
        <v>0</v>
      </c>
    </row>
    <row r="52" spans="1:7" ht="12.75" x14ac:dyDescent="0.2">
      <c r="A52" s="18"/>
      <c r="B52" s="19"/>
      <c r="C52" s="14"/>
      <c r="D52" s="22"/>
      <c r="E52" s="51"/>
      <c r="F52" s="57"/>
      <c r="G52" s="23"/>
    </row>
    <row r="53" spans="1:7" ht="12.75" x14ac:dyDescent="0.2">
      <c r="A53" s="1"/>
      <c r="B53" s="2"/>
      <c r="C53" s="8" t="s">
        <v>112</v>
      </c>
      <c r="D53" s="9"/>
      <c r="E53" s="48"/>
      <c r="F53" s="54"/>
      <c r="G53" s="10"/>
    </row>
    <row r="54" spans="1:7" ht="12.75" x14ac:dyDescent="0.2">
      <c r="A54" s="1"/>
      <c r="B54" s="2"/>
      <c r="C54" s="8" t="s">
        <v>108</v>
      </c>
      <c r="D54" s="12"/>
      <c r="E54" s="49"/>
      <c r="F54" s="55">
        <v>0</v>
      </c>
      <c r="G54" s="13">
        <v>0</v>
      </c>
    </row>
    <row r="55" spans="1:7" ht="12.75" x14ac:dyDescent="0.2">
      <c r="A55" s="1"/>
      <c r="B55" s="2"/>
      <c r="C55" s="14"/>
      <c r="D55" s="4"/>
      <c r="E55" s="47"/>
      <c r="F55" s="53"/>
      <c r="G55" s="5"/>
    </row>
    <row r="56" spans="1:7" ht="12.75" x14ac:dyDescent="0.2">
      <c r="A56" s="1"/>
      <c r="B56" s="2"/>
      <c r="C56" s="8" t="s">
        <v>113</v>
      </c>
      <c r="D56" s="9"/>
      <c r="E56" s="48"/>
      <c r="F56" s="54"/>
      <c r="G56" s="10"/>
    </row>
    <row r="57" spans="1:7" ht="12.75" x14ac:dyDescent="0.2">
      <c r="A57" s="1"/>
      <c r="B57" s="2"/>
      <c r="C57" s="8" t="s">
        <v>108</v>
      </c>
      <c r="D57" s="12"/>
      <c r="E57" s="49"/>
      <c r="F57" s="55">
        <v>0</v>
      </c>
      <c r="G57" s="13">
        <v>0</v>
      </c>
    </row>
    <row r="58" spans="1:7" ht="12.75" x14ac:dyDescent="0.2">
      <c r="A58" s="1"/>
      <c r="B58" s="2"/>
      <c r="C58" s="14"/>
      <c r="D58" s="4"/>
      <c r="E58" s="47"/>
      <c r="F58" s="53"/>
      <c r="G58" s="5"/>
    </row>
    <row r="59" spans="1:7" ht="12.75" x14ac:dyDescent="0.2">
      <c r="A59" s="1"/>
      <c r="B59" s="2"/>
      <c r="C59" s="8" t="s">
        <v>114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1"/>
      <c r="B61" s="2"/>
      <c r="C61" s="14"/>
      <c r="D61" s="4"/>
      <c r="E61" s="47"/>
      <c r="F61" s="53"/>
      <c r="G61" s="5"/>
    </row>
    <row r="62" spans="1:7" ht="25.5" x14ac:dyDescent="0.2">
      <c r="A62" s="6"/>
      <c r="B62" s="7"/>
      <c r="C62" s="24" t="s">
        <v>115</v>
      </c>
      <c r="D62" s="25"/>
      <c r="E62" s="49"/>
      <c r="F62" s="55">
        <v>8032.1482334999992</v>
      </c>
      <c r="G62" s="13">
        <v>0.93180044299999998</v>
      </c>
    </row>
    <row r="63" spans="1:7" ht="12.75" x14ac:dyDescent="0.2">
      <c r="A63" s="1"/>
      <c r="B63" s="2"/>
      <c r="C63" s="11"/>
      <c r="D63" s="4"/>
      <c r="E63" s="47"/>
      <c r="F63" s="53"/>
      <c r="G63" s="5"/>
    </row>
    <row r="64" spans="1:7" ht="12.75" x14ac:dyDescent="0.2">
      <c r="A64" s="1"/>
      <c r="B64" s="2"/>
      <c r="C64" s="3" t="s">
        <v>116</v>
      </c>
      <c r="D64" s="4"/>
      <c r="E64" s="47"/>
      <c r="F64" s="53"/>
      <c r="G64" s="5"/>
    </row>
    <row r="65" spans="1:7" ht="25.5" x14ac:dyDescent="0.2">
      <c r="A65" s="1"/>
      <c r="B65" s="2"/>
      <c r="C65" s="8" t="s">
        <v>10</v>
      </c>
      <c r="D65" s="9"/>
      <c r="E65" s="48"/>
      <c r="F65" s="54"/>
      <c r="G65" s="10"/>
    </row>
    <row r="66" spans="1:7" ht="12.75" x14ac:dyDescent="0.2">
      <c r="A66" s="6"/>
      <c r="B66" s="7"/>
      <c r="C66" s="8" t="s">
        <v>108</v>
      </c>
      <c r="D66" s="12"/>
      <c r="E66" s="49"/>
      <c r="F66" s="55">
        <v>0</v>
      </c>
      <c r="G66" s="13">
        <v>0</v>
      </c>
    </row>
    <row r="67" spans="1:7" ht="12.75" x14ac:dyDescent="0.2">
      <c r="A67" s="6"/>
      <c r="B67" s="7"/>
      <c r="C67" s="14"/>
      <c r="D67" s="4"/>
      <c r="E67" s="47"/>
      <c r="F67" s="53"/>
      <c r="G67" s="5"/>
    </row>
    <row r="68" spans="1:7" ht="12.75" x14ac:dyDescent="0.2">
      <c r="A68" s="1"/>
      <c r="B68" s="26"/>
      <c r="C68" s="8" t="s">
        <v>117</v>
      </c>
      <c r="D68" s="9"/>
      <c r="E68" s="48"/>
      <c r="F68" s="54"/>
      <c r="G68" s="10"/>
    </row>
    <row r="69" spans="1:7" ht="12.75" x14ac:dyDescent="0.2">
      <c r="A69" s="6"/>
      <c r="B69" s="7"/>
      <c r="C69" s="8" t="s">
        <v>108</v>
      </c>
      <c r="D69" s="12"/>
      <c r="E69" s="49"/>
      <c r="F69" s="55">
        <v>0</v>
      </c>
      <c r="G69" s="13">
        <v>0</v>
      </c>
    </row>
    <row r="70" spans="1:7" ht="12.75" x14ac:dyDescent="0.2">
      <c r="A70" s="6"/>
      <c r="B70" s="7"/>
      <c r="C70" s="14"/>
      <c r="D70" s="4"/>
      <c r="E70" s="47"/>
      <c r="F70" s="59"/>
      <c r="G70" s="28"/>
    </row>
    <row r="71" spans="1:7" ht="12.75" x14ac:dyDescent="0.2">
      <c r="A71" s="1"/>
      <c r="B71" s="2"/>
      <c r="C71" s="8" t="s">
        <v>118</v>
      </c>
      <c r="D71" s="9"/>
      <c r="E71" s="48"/>
      <c r="F71" s="54"/>
      <c r="G71" s="10"/>
    </row>
    <row r="72" spans="1:7" ht="12.75" x14ac:dyDescent="0.2">
      <c r="A72" s="6"/>
      <c r="B72" s="7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1"/>
      <c r="B73" s="2"/>
      <c r="C73" s="14"/>
      <c r="D73" s="4"/>
      <c r="E73" s="47"/>
      <c r="F73" s="53"/>
      <c r="G73" s="5"/>
    </row>
    <row r="74" spans="1:7" ht="25.5" x14ac:dyDescent="0.2">
      <c r="A74" s="1"/>
      <c r="B74" s="26"/>
      <c r="C74" s="8" t="s">
        <v>119</v>
      </c>
      <c r="D74" s="9"/>
      <c r="E74" s="48"/>
      <c r="F74" s="54"/>
      <c r="G74" s="10"/>
    </row>
    <row r="75" spans="1:7" ht="12.75" x14ac:dyDescent="0.2">
      <c r="A75" s="6"/>
      <c r="B75" s="7"/>
      <c r="C75" s="8" t="s">
        <v>108</v>
      </c>
      <c r="D75" s="12"/>
      <c r="E75" s="49"/>
      <c r="F75" s="55">
        <v>0</v>
      </c>
      <c r="G75" s="13">
        <v>0</v>
      </c>
    </row>
    <row r="76" spans="1:7" ht="12.75" x14ac:dyDescent="0.2">
      <c r="A76" s="6"/>
      <c r="B76" s="7"/>
      <c r="C76" s="14"/>
      <c r="D76" s="4"/>
      <c r="E76" s="47"/>
      <c r="F76" s="53"/>
      <c r="G76" s="5"/>
    </row>
    <row r="77" spans="1:7" ht="12.75" x14ac:dyDescent="0.2">
      <c r="A77" s="6"/>
      <c r="B77" s="7"/>
      <c r="C77" s="29" t="s">
        <v>120</v>
      </c>
      <c r="D77" s="25"/>
      <c r="E77" s="49"/>
      <c r="F77" s="55">
        <v>0</v>
      </c>
      <c r="G77" s="13">
        <v>0</v>
      </c>
    </row>
    <row r="78" spans="1:7" ht="12.75" x14ac:dyDescent="0.2">
      <c r="A78" s="6"/>
      <c r="B78" s="7"/>
      <c r="C78" s="11"/>
      <c r="D78" s="4"/>
      <c r="E78" s="47"/>
      <c r="F78" s="53"/>
      <c r="G78" s="5"/>
    </row>
    <row r="79" spans="1:7" ht="12.75" x14ac:dyDescent="0.2">
      <c r="A79" s="1"/>
      <c r="B79" s="2"/>
      <c r="C79" s="3" t="s">
        <v>121</v>
      </c>
      <c r="D79" s="4"/>
      <c r="E79" s="47"/>
      <c r="F79" s="53"/>
      <c r="G79" s="5"/>
    </row>
    <row r="80" spans="1:7" ht="12.75" x14ac:dyDescent="0.2">
      <c r="A80" s="6"/>
      <c r="B80" s="7"/>
      <c r="C80" s="8" t="s">
        <v>122</v>
      </c>
      <c r="D80" s="9"/>
      <c r="E80" s="48"/>
      <c r="F80" s="54"/>
      <c r="G80" s="10"/>
    </row>
    <row r="81" spans="1:7" ht="12.75" x14ac:dyDescent="0.2">
      <c r="A81" s="6"/>
      <c r="B81" s="7"/>
      <c r="C81" s="8" t="s">
        <v>108</v>
      </c>
      <c r="D81" s="25"/>
      <c r="E81" s="49"/>
      <c r="F81" s="55">
        <v>0</v>
      </c>
      <c r="G81" s="13">
        <v>0</v>
      </c>
    </row>
    <row r="82" spans="1:7" ht="12.75" x14ac:dyDescent="0.2">
      <c r="A82" s="6"/>
      <c r="B82" s="7"/>
      <c r="C82" s="14"/>
      <c r="D82" s="7"/>
      <c r="E82" s="47"/>
      <c r="F82" s="53"/>
      <c r="G82" s="5"/>
    </row>
    <row r="83" spans="1:7" ht="12.75" x14ac:dyDescent="0.2">
      <c r="A83" s="6"/>
      <c r="B83" s="7"/>
      <c r="C83" s="8" t="s">
        <v>123</v>
      </c>
      <c r="D83" s="9"/>
      <c r="E83" s="48"/>
      <c r="F83" s="54"/>
      <c r="G83" s="10"/>
    </row>
    <row r="84" spans="1:7" ht="12.75" x14ac:dyDescent="0.2">
      <c r="A84" s="6"/>
      <c r="B84" s="7"/>
      <c r="C84" s="8" t="s">
        <v>108</v>
      </c>
      <c r="D84" s="25"/>
      <c r="E84" s="49"/>
      <c r="F84" s="55">
        <v>0</v>
      </c>
      <c r="G84" s="13">
        <v>0</v>
      </c>
    </row>
    <row r="85" spans="1:7" ht="12.75" x14ac:dyDescent="0.2">
      <c r="A85" s="6"/>
      <c r="B85" s="7"/>
      <c r="C85" s="14"/>
      <c r="D85" s="7"/>
      <c r="E85" s="47"/>
      <c r="F85" s="53"/>
      <c r="G85" s="5"/>
    </row>
    <row r="86" spans="1:7" ht="12.75" x14ac:dyDescent="0.2">
      <c r="A86" s="6"/>
      <c r="B86" s="7"/>
      <c r="C86" s="8" t="s">
        <v>124</v>
      </c>
      <c r="D86" s="9"/>
      <c r="E86" s="48"/>
      <c r="F86" s="54"/>
      <c r="G86" s="10"/>
    </row>
    <row r="87" spans="1:7" ht="12.75" x14ac:dyDescent="0.2">
      <c r="A87" s="6"/>
      <c r="B87" s="7"/>
      <c r="C87" s="8" t="s">
        <v>108</v>
      </c>
      <c r="D87" s="25"/>
      <c r="E87" s="49"/>
      <c r="F87" s="55">
        <v>0</v>
      </c>
      <c r="G87" s="13">
        <v>0</v>
      </c>
    </row>
    <row r="88" spans="1:7" ht="12.75" x14ac:dyDescent="0.2">
      <c r="A88" s="6"/>
      <c r="B88" s="7"/>
      <c r="C88" s="14"/>
      <c r="D88" s="7"/>
      <c r="E88" s="47"/>
      <c r="F88" s="53"/>
      <c r="G88" s="5"/>
    </row>
    <row r="89" spans="1:7" ht="12.75" x14ac:dyDescent="0.2">
      <c r="A89" s="6"/>
      <c r="B89" s="7"/>
      <c r="C89" s="8" t="s">
        <v>125</v>
      </c>
      <c r="D89" s="9"/>
      <c r="E89" s="48"/>
      <c r="F89" s="54"/>
      <c r="G89" s="10"/>
    </row>
    <row r="90" spans="1:7" ht="12.75" x14ac:dyDescent="0.2">
      <c r="A90" s="6">
        <v>1</v>
      </c>
      <c r="B90" s="7"/>
      <c r="C90" s="11" t="s">
        <v>126</v>
      </c>
      <c r="D90" s="15"/>
      <c r="E90" s="47"/>
      <c r="F90" s="53">
        <v>572.6015324</v>
      </c>
      <c r="G90" s="5">
        <v>6.6426857000000006E-2</v>
      </c>
    </row>
    <row r="91" spans="1:7" ht="12.75" x14ac:dyDescent="0.2">
      <c r="A91" s="6"/>
      <c r="B91" s="7"/>
      <c r="C91" s="8" t="s">
        <v>108</v>
      </c>
      <c r="D91" s="25"/>
      <c r="E91" s="49"/>
      <c r="F91" s="55">
        <v>572.6015324</v>
      </c>
      <c r="G91" s="13">
        <v>6.6426857000000006E-2</v>
      </c>
    </row>
    <row r="92" spans="1:7" ht="12.75" x14ac:dyDescent="0.2">
      <c r="A92" s="6"/>
      <c r="B92" s="7"/>
      <c r="C92" s="14"/>
      <c r="D92" s="7"/>
      <c r="E92" s="47"/>
      <c r="F92" s="53"/>
      <c r="G92" s="5"/>
    </row>
    <row r="93" spans="1:7" ht="25.5" x14ac:dyDescent="0.2">
      <c r="A93" s="6"/>
      <c r="B93" s="7"/>
      <c r="C93" s="24" t="s">
        <v>127</v>
      </c>
      <c r="D93" s="25"/>
      <c r="E93" s="49"/>
      <c r="F93" s="55">
        <v>572.6015324</v>
      </c>
      <c r="G93" s="13">
        <v>6.6426857000000006E-2</v>
      </c>
    </row>
    <row r="94" spans="1:7" ht="12.75" x14ac:dyDescent="0.2">
      <c r="A94" s="6"/>
      <c r="B94" s="7"/>
      <c r="C94" s="30"/>
      <c r="D94" s="7"/>
      <c r="E94" s="47"/>
      <c r="F94" s="53"/>
      <c r="G94" s="5"/>
    </row>
    <row r="95" spans="1:7" ht="12.75" x14ac:dyDescent="0.2">
      <c r="A95" s="1"/>
      <c r="B95" s="2"/>
      <c r="C95" s="3" t="s">
        <v>128</v>
      </c>
      <c r="D95" s="4"/>
      <c r="E95" s="47"/>
      <c r="F95" s="53"/>
      <c r="G95" s="5"/>
    </row>
    <row r="96" spans="1:7" ht="25.5" x14ac:dyDescent="0.2">
      <c r="A96" s="6"/>
      <c r="B96" s="7"/>
      <c r="C96" s="8" t="s">
        <v>129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25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12.75" x14ac:dyDescent="0.2">
      <c r="A99" s="1"/>
      <c r="B99" s="2"/>
      <c r="C99" s="3" t="s">
        <v>132</v>
      </c>
      <c r="D99" s="4"/>
      <c r="E99" s="47"/>
      <c r="F99" s="53"/>
      <c r="G99" s="5"/>
    </row>
    <row r="100" spans="1:7" ht="25.5" x14ac:dyDescent="0.2">
      <c r="A100" s="6"/>
      <c r="B100" s="7"/>
      <c r="C100" s="8" t="s">
        <v>133</v>
      </c>
      <c r="D100" s="9"/>
      <c r="E100" s="48"/>
      <c r="F100" s="54"/>
      <c r="G100" s="10"/>
    </row>
    <row r="101" spans="1:7" ht="12.75" x14ac:dyDescent="0.2">
      <c r="A101" s="6"/>
      <c r="B101" s="7"/>
      <c r="C101" s="8" t="s">
        <v>108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4"/>
      <c r="D102" s="7"/>
      <c r="E102" s="47"/>
      <c r="F102" s="53"/>
      <c r="G102" s="5"/>
    </row>
    <row r="103" spans="1:7" ht="25.5" x14ac:dyDescent="0.2">
      <c r="A103" s="6"/>
      <c r="B103" s="7"/>
      <c r="C103" s="8" t="s">
        <v>134</v>
      </c>
      <c r="D103" s="9"/>
      <c r="E103" s="48"/>
      <c r="F103" s="54"/>
      <c r="G103" s="10"/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0</v>
      </c>
      <c r="G104" s="13">
        <v>0</v>
      </c>
    </row>
    <row r="105" spans="1:7" ht="12.75" x14ac:dyDescent="0.2">
      <c r="A105" s="6"/>
      <c r="B105" s="7"/>
      <c r="C105" s="14"/>
      <c r="D105" s="7"/>
      <c r="E105" s="47"/>
      <c r="F105" s="59"/>
      <c r="G105" s="28"/>
    </row>
    <row r="106" spans="1:7" ht="25.5" x14ac:dyDescent="0.2">
      <c r="A106" s="6"/>
      <c r="B106" s="7"/>
      <c r="C106" s="30" t="s">
        <v>136</v>
      </c>
      <c r="D106" s="7"/>
      <c r="E106" s="47"/>
      <c r="F106" s="59">
        <v>15.280712299999999</v>
      </c>
      <c r="G106" s="28">
        <v>1.7726980000000001E-3</v>
      </c>
    </row>
    <row r="107" spans="1:7" ht="12.75" x14ac:dyDescent="0.2">
      <c r="A107" s="6"/>
      <c r="B107" s="7"/>
      <c r="C107" s="31" t="s">
        <v>137</v>
      </c>
      <c r="D107" s="12"/>
      <c r="E107" s="49"/>
      <c r="F107" s="55">
        <v>8620.0304781999985</v>
      </c>
      <c r="G107" s="13">
        <v>0.99999999800000006</v>
      </c>
    </row>
    <row r="109" spans="1:7" ht="12.75" x14ac:dyDescent="0.2">
      <c r="B109" s="362"/>
      <c r="C109" s="362"/>
      <c r="D109" s="362"/>
      <c r="E109" s="362"/>
      <c r="F109" s="362"/>
    </row>
    <row r="110" spans="1:7" ht="12.75" x14ac:dyDescent="0.2">
      <c r="B110" s="362"/>
      <c r="C110" s="362"/>
      <c r="D110" s="362"/>
      <c r="E110" s="362"/>
      <c r="F110" s="362"/>
    </row>
    <row r="112" spans="1:7" ht="12.75" x14ac:dyDescent="0.2">
      <c r="B112" s="37" t="s">
        <v>139</v>
      </c>
      <c r="C112" s="38"/>
      <c r="D112" s="39"/>
    </row>
    <row r="113" spans="2:4" ht="12.75" x14ac:dyDescent="0.2">
      <c r="B113" s="40" t="s">
        <v>140</v>
      </c>
      <c r="C113" s="41"/>
      <c r="D113" s="65" t="s">
        <v>141</v>
      </c>
    </row>
    <row r="114" spans="2:4" ht="12.75" x14ac:dyDescent="0.2">
      <c r="B114" s="40" t="s">
        <v>142</v>
      </c>
      <c r="C114" s="41"/>
      <c r="D114" s="65" t="s">
        <v>141</v>
      </c>
    </row>
    <row r="115" spans="2:4" ht="12.75" x14ac:dyDescent="0.2">
      <c r="B115" s="42" t="s">
        <v>143</v>
      </c>
      <c r="C115" s="41"/>
      <c r="D115" s="43"/>
    </row>
    <row r="116" spans="2:4" ht="25.5" customHeight="1" x14ac:dyDescent="0.2">
      <c r="B116" s="43"/>
      <c r="C116" s="33" t="s">
        <v>144</v>
      </c>
      <c r="D116" s="34" t="s">
        <v>145</v>
      </c>
    </row>
    <row r="117" spans="2:4" ht="12.75" customHeight="1" x14ac:dyDescent="0.2">
      <c r="B117" s="60" t="s">
        <v>146</v>
      </c>
      <c r="C117" s="61" t="s">
        <v>147</v>
      </c>
      <c r="D117" s="61" t="s">
        <v>148</v>
      </c>
    </row>
    <row r="118" spans="2:4" ht="12.75" x14ac:dyDescent="0.2">
      <c r="B118" s="43" t="s">
        <v>149</v>
      </c>
      <c r="C118" s="44">
        <v>10.7582</v>
      </c>
      <c r="D118" s="44">
        <v>11.7873</v>
      </c>
    </row>
    <row r="119" spans="2:4" ht="12.75" x14ac:dyDescent="0.2">
      <c r="B119" s="43" t="s">
        <v>150</v>
      </c>
      <c r="C119" s="44">
        <v>10.7582</v>
      </c>
      <c r="D119" s="44">
        <v>11.7873</v>
      </c>
    </row>
    <row r="120" spans="2:4" ht="12.75" x14ac:dyDescent="0.2">
      <c r="B120" s="43" t="s">
        <v>151</v>
      </c>
      <c r="C120" s="44">
        <v>10.4963</v>
      </c>
      <c r="D120" s="44">
        <v>11.487299999999999</v>
      </c>
    </row>
    <row r="121" spans="2:4" ht="12.75" x14ac:dyDescent="0.2">
      <c r="B121" s="43" t="s">
        <v>152</v>
      </c>
      <c r="C121" s="44">
        <v>10.4963</v>
      </c>
      <c r="D121" s="44">
        <v>11.487299999999999</v>
      </c>
    </row>
    <row r="123" spans="2:4" ht="12.75" x14ac:dyDescent="0.2">
      <c r="B123" s="62" t="s">
        <v>153</v>
      </c>
      <c r="C123" s="45"/>
      <c r="D123" s="63" t="s">
        <v>141</v>
      </c>
    </row>
    <row r="124" spans="2:4" ht="24.75" customHeight="1" x14ac:dyDescent="0.2">
      <c r="B124" s="64"/>
      <c r="C124" s="64"/>
    </row>
    <row r="125" spans="2:4" ht="15" x14ac:dyDescent="0.25">
      <c r="B125" s="66"/>
      <c r="C125" s="68"/>
      <c r="D125"/>
    </row>
    <row r="127" spans="2:4" ht="12.75" x14ac:dyDescent="0.2">
      <c r="B127" s="42" t="s">
        <v>155</v>
      </c>
      <c r="C127" s="41"/>
      <c r="D127" s="67" t="s">
        <v>141</v>
      </c>
    </row>
    <row r="128" spans="2:4" ht="12.75" x14ac:dyDescent="0.2">
      <c r="B128" s="42" t="s">
        <v>156</v>
      </c>
      <c r="C128" s="41"/>
      <c r="D128" s="67" t="s">
        <v>141</v>
      </c>
    </row>
    <row r="129" spans="2:4" ht="12.75" x14ac:dyDescent="0.2">
      <c r="B129" s="42" t="s">
        <v>157</v>
      </c>
      <c r="C129" s="41"/>
      <c r="D129" s="46">
        <v>0.32883780238776783</v>
      </c>
    </row>
    <row r="130" spans="2:4" ht="12.75" x14ac:dyDescent="0.2">
      <c r="B130" s="42" t="s">
        <v>158</v>
      </c>
      <c r="C130" s="41"/>
      <c r="D130" s="46" t="s">
        <v>141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270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347593</v>
      </c>
      <c r="F7" s="53">
        <v>539.11674300000004</v>
      </c>
      <c r="G7" s="5">
        <v>4.3575983999999998E-2</v>
      </c>
    </row>
    <row r="8" spans="1:7" ht="25.5" x14ac:dyDescent="0.2">
      <c r="A8" s="6">
        <v>2</v>
      </c>
      <c r="B8" s="7" t="s">
        <v>162</v>
      </c>
      <c r="C8" s="11" t="s">
        <v>163</v>
      </c>
      <c r="D8" s="2" t="s">
        <v>164</v>
      </c>
      <c r="E8" s="47">
        <v>64459</v>
      </c>
      <c r="F8" s="53">
        <v>456.11188399999998</v>
      </c>
      <c r="G8" s="5">
        <v>3.6866827999999997E-2</v>
      </c>
    </row>
    <row r="9" spans="1:7" ht="25.5" x14ac:dyDescent="0.2">
      <c r="A9" s="6">
        <v>3</v>
      </c>
      <c r="B9" s="7" t="s">
        <v>20</v>
      </c>
      <c r="C9" s="11" t="s">
        <v>21</v>
      </c>
      <c r="D9" s="2" t="s">
        <v>22</v>
      </c>
      <c r="E9" s="47">
        <v>75956</v>
      </c>
      <c r="F9" s="53">
        <v>452.621804</v>
      </c>
      <c r="G9" s="5">
        <v>3.6584730000000003E-2</v>
      </c>
    </row>
    <row r="10" spans="1:7" ht="25.5" x14ac:dyDescent="0.2">
      <c r="A10" s="6">
        <v>4</v>
      </c>
      <c r="B10" s="7" t="s">
        <v>64</v>
      </c>
      <c r="C10" s="11" t="s">
        <v>65</v>
      </c>
      <c r="D10" s="2" t="s">
        <v>19</v>
      </c>
      <c r="E10" s="47">
        <v>279101</v>
      </c>
      <c r="F10" s="53">
        <v>354.179169</v>
      </c>
      <c r="G10" s="5">
        <v>2.8627762000000001E-2</v>
      </c>
    </row>
    <row r="11" spans="1:7" ht="25.5" x14ac:dyDescent="0.2">
      <c r="A11" s="6">
        <v>5</v>
      </c>
      <c r="B11" s="7" t="s">
        <v>34</v>
      </c>
      <c r="C11" s="11" t="s">
        <v>35</v>
      </c>
      <c r="D11" s="2" t="s">
        <v>19</v>
      </c>
      <c r="E11" s="47">
        <v>310459</v>
      </c>
      <c r="F11" s="53">
        <v>350.3529815</v>
      </c>
      <c r="G11" s="5">
        <v>2.8318497000000002E-2</v>
      </c>
    </row>
    <row r="12" spans="1:7" ht="25.5" x14ac:dyDescent="0.2">
      <c r="A12" s="6">
        <v>6</v>
      </c>
      <c r="B12" s="7" t="s">
        <v>26</v>
      </c>
      <c r="C12" s="11" t="s">
        <v>27</v>
      </c>
      <c r="D12" s="2" t="s">
        <v>28</v>
      </c>
      <c r="E12" s="47">
        <v>73119</v>
      </c>
      <c r="F12" s="53">
        <v>344.20769250000001</v>
      </c>
      <c r="G12" s="5">
        <v>2.7821782999999999E-2</v>
      </c>
    </row>
    <row r="13" spans="1:7" ht="25.5" x14ac:dyDescent="0.2">
      <c r="A13" s="6">
        <v>7</v>
      </c>
      <c r="B13" s="7" t="s">
        <v>170</v>
      </c>
      <c r="C13" s="11" t="s">
        <v>171</v>
      </c>
      <c r="D13" s="2" t="s">
        <v>22</v>
      </c>
      <c r="E13" s="47">
        <v>61176</v>
      </c>
      <c r="F13" s="53">
        <v>332.98096800000002</v>
      </c>
      <c r="G13" s="5">
        <v>2.6914344E-2</v>
      </c>
    </row>
    <row r="14" spans="1:7" ht="25.5" x14ac:dyDescent="0.2">
      <c r="A14" s="6">
        <v>8</v>
      </c>
      <c r="B14" s="7" t="s">
        <v>202</v>
      </c>
      <c r="C14" s="11" t="s">
        <v>859</v>
      </c>
      <c r="D14" s="2" t="s">
        <v>63</v>
      </c>
      <c r="E14" s="47">
        <v>15026</v>
      </c>
      <c r="F14" s="53">
        <v>309.82109400000002</v>
      </c>
      <c r="G14" s="5">
        <v>2.5042366999999999E-2</v>
      </c>
    </row>
    <row r="15" spans="1:7" ht="12.75" x14ac:dyDescent="0.2">
      <c r="A15" s="6">
        <v>9</v>
      </c>
      <c r="B15" s="7" t="s">
        <v>165</v>
      </c>
      <c r="C15" s="11" t="s">
        <v>166</v>
      </c>
      <c r="D15" s="2" t="s">
        <v>13</v>
      </c>
      <c r="E15" s="47">
        <v>162815</v>
      </c>
      <c r="F15" s="53">
        <v>295.59063250000003</v>
      </c>
      <c r="G15" s="5">
        <v>2.3892139999999999E-2</v>
      </c>
    </row>
    <row r="16" spans="1:7" ht="12.75" x14ac:dyDescent="0.2">
      <c r="A16" s="6">
        <v>10</v>
      </c>
      <c r="B16" s="7" t="s">
        <v>172</v>
      </c>
      <c r="C16" s="11" t="s">
        <v>173</v>
      </c>
      <c r="D16" s="2" t="s">
        <v>174</v>
      </c>
      <c r="E16" s="47">
        <v>84901</v>
      </c>
      <c r="F16" s="53">
        <v>295.28567800000002</v>
      </c>
      <c r="G16" s="5">
        <v>2.3867491000000001E-2</v>
      </c>
    </row>
    <row r="17" spans="1:7" ht="12.75" x14ac:dyDescent="0.2">
      <c r="A17" s="6">
        <v>11</v>
      </c>
      <c r="B17" s="7" t="s">
        <v>71</v>
      </c>
      <c r="C17" s="11" t="s">
        <v>72</v>
      </c>
      <c r="D17" s="2" t="s">
        <v>13</v>
      </c>
      <c r="E17" s="47">
        <v>32514</v>
      </c>
      <c r="F17" s="53">
        <v>281.79883799999999</v>
      </c>
      <c r="G17" s="5">
        <v>2.2777370000000002E-2</v>
      </c>
    </row>
    <row r="18" spans="1:7" ht="25.5" x14ac:dyDescent="0.2">
      <c r="A18" s="6">
        <v>12</v>
      </c>
      <c r="B18" s="7" t="s">
        <v>36</v>
      </c>
      <c r="C18" s="11" t="s">
        <v>37</v>
      </c>
      <c r="D18" s="2" t="s">
        <v>25</v>
      </c>
      <c r="E18" s="47">
        <v>45520</v>
      </c>
      <c r="F18" s="53">
        <v>275.39600000000002</v>
      </c>
      <c r="G18" s="5">
        <v>2.2259839E-2</v>
      </c>
    </row>
    <row r="19" spans="1:7" ht="38.25" x14ac:dyDescent="0.2">
      <c r="A19" s="6">
        <v>13</v>
      </c>
      <c r="B19" s="7" t="s">
        <v>80</v>
      </c>
      <c r="C19" s="11" t="s">
        <v>81</v>
      </c>
      <c r="D19" s="2" t="s">
        <v>82</v>
      </c>
      <c r="E19" s="47">
        <v>278377</v>
      </c>
      <c r="F19" s="53">
        <v>275.31485300000003</v>
      </c>
      <c r="G19" s="5">
        <v>2.225328E-2</v>
      </c>
    </row>
    <row r="20" spans="1:7" ht="25.5" x14ac:dyDescent="0.2">
      <c r="A20" s="6">
        <v>14</v>
      </c>
      <c r="B20" s="7" t="s">
        <v>54</v>
      </c>
      <c r="C20" s="11" t="s">
        <v>55</v>
      </c>
      <c r="D20" s="2" t="s">
        <v>22</v>
      </c>
      <c r="E20" s="47">
        <v>134925</v>
      </c>
      <c r="F20" s="53">
        <v>256.49242500000003</v>
      </c>
      <c r="G20" s="5">
        <v>2.0731891999999998E-2</v>
      </c>
    </row>
    <row r="21" spans="1:7" ht="12.75" x14ac:dyDescent="0.2">
      <c r="A21" s="6">
        <v>15</v>
      </c>
      <c r="B21" s="7" t="s">
        <v>271</v>
      </c>
      <c r="C21" s="11" t="s">
        <v>272</v>
      </c>
      <c r="D21" s="2" t="s">
        <v>13</v>
      </c>
      <c r="E21" s="47">
        <v>116255</v>
      </c>
      <c r="F21" s="53">
        <v>247.68127749999999</v>
      </c>
      <c r="G21" s="5">
        <v>2.0019700000000001E-2</v>
      </c>
    </row>
    <row r="22" spans="1:7" ht="12.75" x14ac:dyDescent="0.2">
      <c r="A22" s="6">
        <v>16</v>
      </c>
      <c r="B22" s="7" t="s">
        <v>180</v>
      </c>
      <c r="C22" s="11" t="s">
        <v>181</v>
      </c>
      <c r="D22" s="2" t="s">
        <v>182</v>
      </c>
      <c r="E22" s="47">
        <v>89890</v>
      </c>
      <c r="F22" s="53">
        <v>240.680475</v>
      </c>
      <c r="G22" s="5">
        <v>1.9453835999999999E-2</v>
      </c>
    </row>
    <row r="23" spans="1:7" ht="12.75" x14ac:dyDescent="0.2">
      <c r="A23" s="6">
        <v>17</v>
      </c>
      <c r="B23" s="7" t="s">
        <v>273</v>
      </c>
      <c r="C23" s="11" t="s">
        <v>274</v>
      </c>
      <c r="D23" s="2" t="s">
        <v>275</v>
      </c>
      <c r="E23" s="47">
        <v>28006</v>
      </c>
      <c r="F23" s="53">
        <v>233.219965</v>
      </c>
      <c r="G23" s="5">
        <v>1.8850814E-2</v>
      </c>
    </row>
    <row r="24" spans="1:7" ht="12.75" x14ac:dyDescent="0.2">
      <c r="A24" s="6">
        <v>18</v>
      </c>
      <c r="B24" s="7" t="s">
        <v>237</v>
      </c>
      <c r="C24" s="11" t="s">
        <v>238</v>
      </c>
      <c r="D24" s="2" t="s">
        <v>182</v>
      </c>
      <c r="E24" s="47">
        <v>60444</v>
      </c>
      <c r="F24" s="53">
        <v>231.621408</v>
      </c>
      <c r="G24" s="5">
        <v>1.8721604999999999E-2</v>
      </c>
    </row>
    <row r="25" spans="1:7" ht="25.5" x14ac:dyDescent="0.2">
      <c r="A25" s="6">
        <v>19</v>
      </c>
      <c r="B25" s="7" t="s">
        <v>92</v>
      </c>
      <c r="C25" s="11" t="s">
        <v>93</v>
      </c>
      <c r="D25" s="2" t="s">
        <v>94</v>
      </c>
      <c r="E25" s="47">
        <v>70349</v>
      </c>
      <c r="F25" s="53">
        <v>231.51855900000001</v>
      </c>
      <c r="G25" s="5">
        <v>1.8713291999999999E-2</v>
      </c>
    </row>
    <row r="26" spans="1:7" ht="12.75" x14ac:dyDescent="0.2">
      <c r="A26" s="6">
        <v>20</v>
      </c>
      <c r="B26" s="7" t="s">
        <v>178</v>
      </c>
      <c r="C26" s="11" t="s">
        <v>179</v>
      </c>
      <c r="D26" s="2" t="s">
        <v>13</v>
      </c>
      <c r="E26" s="47">
        <v>209020</v>
      </c>
      <c r="F26" s="53">
        <v>226.36866000000001</v>
      </c>
      <c r="G26" s="5">
        <v>1.8297034E-2</v>
      </c>
    </row>
    <row r="27" spans="1:7" ht="25.5" x14ac:dyDescent="0.2">
      <c r="A27" s="6">
        <v>21</v>
      </c>
      <c r="B27" s="7" t="s">
        <v>200</v>
      </c>
      <c r="C27" s="11" t="s">
        <v>201</v>
      </c>
      <c r="D27" s="2" t="s">
        <v>169</v>
      </c>
      <c r="E27" s="47">
        <v>42284</v>
      </c>
      <c r="F27" s="53">
        <v>225.754276</v>
      </c>
      <c r="G27" s="5">
        <v>1.8247374E-2</v>
      </c>
    </row>
    <row r="28" spans="1:7" ht="12.75" x14ac:dyDescent="0.2">
      <c r="A28" s="6">
        <v>22</v>
      </c>
      <c r="B28" s="7" t="s">
        <v>185</v>
      </c>
      <c r="C28" s="11" t="s">
        <v>186</v>
      </c>
      <c r="D28" s="2" t="s">
        <v>187</v>
      </c>
      <c r="E28" s="47">
        <v>103185</v>
      </c>
      <c r="F28" s="53">
        <v>224.633745</v>
      </c>
      <c r="G28" s="5">
        <v>1.8156802999999999E-2</v>
      </c>
    </row>
    <row r="29" spans="1:7" ht="12.75" x14ac:dyDescent="0.2">
      <c r="A29" s="6">
        <v>23</v>
      </c>
      <c r="B29" s="7" t="s">
        <v>239</v>
      </c>
      <c r="C29" s="11" t="s">
        <v>240</v>
      </c>
      <c r="D29" s="2" t="s">
        <v>241</v>
      </c>
      <c r="E29" s="47">
        <v>77852</v>
      </c>
      <c r="F29" s="53">
        <v>207.981618</v>
      </c>
      <c r="G29" s="5">
        <v>1.6810836999999999E-2</v>
      </c>
    </row>
    <row r="30" spans="1:7" ht="12.75" x14ac:dyDescent="0.2">
      <c r="A30" s="6">
        <v>24</v>
      </c>
      <c r="B30" s="7" t="s">
        <v>231</v>
      </c>
      <c r="C30" s="11" t="s">
        <v>232</v>
      </c>
      <c r="D30" s="2" t="s">
        <v>60</v>
      </c>
      <c r="E30" s="47">
        <v>84224</v>
      </c>
      <c r="F30" s="53">
        <v>207.317376</v>
      </c>
      <c r="G30" s="5">
        <v>1.6757147E-2</v>
      </c>
    </row>
    <row r="31" spans="1:7" ht="25.5" x14ac:dyDescent="0.2">
      <c r="A31" s="6">
        <v>25</v>
      </c>
      <c r="B31" s="7" t="s">
        <v>194</v>
      </c>
      <c r="C31" s="11" t="s">
        <v>195</v>
      </c>
      <c r="D31" s="2" t="s">
        <v>44</v>
      </c>
      <c r="E31" s="47">
        <v>37918</v>
      </c>
      <c r="F31" s="53">
        <v>206.10328899999999</v>
      </c>
      <c r="G31" s="5">
        <v>1.6659014999999999E-2</v>
      </c>
    </row>
    <row r="32" spans="1:7" ht="12.75" x14ac:dyDescent="0.2">
      <c r="A32" s="6">
        <v>26</v>
      </c>
      <c r="B32" s="7" t="s">
        <v>247</v>
      </c>
      <c r="C32" s="11" t="s">
        <v>248</v>
      </c>
      <c r="D32" s="2" t="s">
        <v>249</v>
      </c>
      <c r="E32" s="47">
        <v>125543</v>
      </c>
      <c r="F32" s="53">
        <v>205.76497699999999</v>
      </c>
      <c r="G32" s="5">
        <v>1.6631669000000002E-2</v>
      </c>
    </row>
    <row r="33" spans="1:7" ht="12.75" x14ac:dyDescent="0.2">
      <c r="A33" s="6">
        <v>27</v>
      </c>
      <c r="B33" s="7" t="s">
        <v>58</v>
      </c>
      <c r="C33" s="11" t="s">
        <v>59</v>
      </c>
      <c r="D33" s="2" t="s">
        <v>60</v>
      </c>
      <c r="E33" s="47">
        <v>81977</v>
      </c>
      <c r="F33" s="53">
        <v>205.43436199999999</v>
      </c>
      <c r="G33" s="5">
        <v>1.6604945999999999E-2</v>
      </c>
    </row>
    <row r="34" spans="1:7" ht="51" x14ac:dyDescent="0.2">
      <c r="A34" s="6">
        <v>28</v>
      </c>
      <c r="B34" s="7" t="s">
        <v>242</v>
      </c>
      <c r="C34" s="11" t="s">
        <v>243</v>
      </c>
      <c r="D34" s="2" t="s">
        <v>244</v>
      </c>
      <c r="E34" s="47">
        <v>84532</v>
      </c>
      <c r="F34" s="53">
        <v>202.41187400000001</v>
      </c>
      <c r="G34" s="5">
        <v>1.6360643000000001E-2</v>
      </c>
    </row>
    <row r="35" spans="1:7" ht="25.5" x14ac:dyDescent="0.2">
      <c r="A35" s="6">
        <v>29</v>
      </c>
      <c r="B35" s="7" t="s">
        <v>218</v>
      </c>
      <c r="C35" s="11" t="s">
        <v>219</v>
      </c>
      <c r="D35" s="2" t="s">
        <v>177</v>
      </c>
      <c r="E35" s="47">
        <v>185657</v>
      </c>
      <c r="F35" s="53">
        <v>201.80915899999999</v>
      </c>
      <c r="G35" s="5">
        <v>1.6311927E-2</v>
      </c>
    </row>
    <row r="36" spans="1:7" ht="12.75" x14ac:dyDescent="0.2">
      <c r="A36" s="6">
        <v>30</v>
      </c>
      <c r="B36" s="7" t="s">
        <v>245</v>
      </c>
      <c r="C36" s="11" t="s">
        <v>246</v>
      </c>
      <c r="D36" s="2" t="s">
        <v>211</v>
      </c>
      <c r="E36" s="47">
        <v>20778</v>
      </c>
      <c r="F36" s="53">
        <v>200.11291800000001</v>
      </c>
      <c r="G36" s="5">
        <v>1.6174821999999998E-2</v>
      </c>
    </row>
    <row r="37" spans="1:7" ht="25.5" x14ac:dyDescent="0.2">
      <c r="A37" s="6">
        <v>31</v>
      </c>
      <c r="B37" s="7" t="s">
        <v>203</v>
      </c>
      <c r="C37" s="11" t="s">
        <v>204</v>
      </c>
      <c r="D37" s="2" t="s">
        <v>177</v>
      </c>
      <c r="E37" s="47">
        <v>58439</v>
      </c>
      <c r="F37" s="53">
        <v>192.49806599999999</v>
      </c>
      <c r="G37" s="5">
        <v>1.5559325000000001E-2</v>
      </c>
    </row>
    <row r="38" spans="1:7" ht="12.75" x14ac:dyDescent="0.2">
      <c r="A38" s="6">
        <v>32</v>
      </c>
      <c r="B38" s="7" t="s">
        <v>196</v>
      </c>
      <c r="C38" s="11" t="s">
        <v>197</v>
      </c>
      <c r="D38" s="2" t="s">
        <v>174</v>
      </c>
      <c r="E38" s="47">
        <v>16100</v>
      </c>
      <c r="F38" s="53">
        <v>191.79124999999999</v>
      </c>
      <c r="G38" s="5">
        <v>1.5502194E-2</v>
      </c>
    </row>
    <row r="39" spans="1:7" ht="12.75" x14ac:dyDescent="0.2">
      <c r="A39" s="6">
        <v>33</v>
      </c>
      <c r="B39" s="7" t="s">
        <v>66</v>
      </c>
      <c r="C39" s="11" t="s">
        <v>67</v>
      </c>
      <c r="D39" s="2" t="s">
        <v>13</v>
      </c>
      <c r="E39" s="47">
        <v>178780</v>
      </c>
      <c r="F39" s="53">
        <v>176.00890999999999</v>
      </c>
      <c r="G39" s="5">
        <v>1.4226532E-2</v>
      </c>
    </row>
    <row r="40" spans="1:7" ht="25.5" x14ac:dyDescent="0.2">
      <c r="A40" s="6">
        <v>34</v>
      </c>
      <c r="B40" s="7" t="s">
        <v>106</v>
      </c>
      <c r="C40" s="11" t="s">
        <v>107</v>
      </c>
      <c r="D40" s="2" t="s">
        <v>22</v>
      </c>
      <c r="E40" s="47">
        <v>39999</v>
      </c>
      <c r="F40" s="53">
        <v>170.1757455</v>
      </c>
      <c r="G40" s="5">
        <v>1.3755046E-2</v>
      </c>
    </row>
    <row r="41" spans="1:7" ht="12.75" x14ac:dyDescent="0.2">
      <c r="A41" s="6">
        <v>35</v>
      </c>
      <c r="B41" s="7" t="s">
        <v>209</v>
      </c>
      <c r="C41" s="11" t="s">
        <v>210</v>
      </c>
      <c r="D41" s="2" t="s">
        <v>211</v>
      </c>
      <c r="E41" s="47">
        <v>25266</v>
      </c>
      <c r="F41" s="53">
        <v>164.090037</v>
      </c>
      <c r="G41" s="5">
        <v>1.3263148000000001E-2</v>
      </c>
    </row>
    <row r="42" spans="1:7" ht="25.5" x14ac:dyDescent="0.2">
      <c r="A42" s="6">
        <v>36</v>
      </c>
      <c r="B42" s="7" t="s">
        <v>183</v>
      </c>
      <c r="C42" s="11" t="s">
        <v>184</v>
      </c>
      <c r="D42" s="2" t="s">
        <v>63</v>
      </c>
      <c r="E42" s="47">
        <v>77991</v>
      </c>
      <c r="F42" s="53">
        <v>162.455253</v>
      </c>
      <c r="G42" s="5">
        <v>1.313101E-2</v>
      </c>
    </row>
    <row r="43" spans="1:7" ht="12.75" x14ac:dyDescent="0.2">
      <c r="A43" s="6">
        <v>37</v>
      </c>
      <c r="B43" s="7" t="s">
        <v>259</v>
      </c>
      <c r="C43" s="11" t="s">
        <v>260</v>
      </c>
      <c r="D43" s="2" t="s">
        <v>187</v>
      </c>
      <c r="E43" s="47">
        <v>120496</v>
      </c>
      <c r="F43" s="53">
        <v>162.24786399999999</v>
      </c>
      <c r="G43" s="5">
        <v>1.3114247000000001E-2</v>
      </c>
    </row>
    <row r="44" spans="1:7" ht="12.75" x14ac:dyDescent="0.2">
      <c r="A44" s="6">
        <v>38</v>
      </c>
      <c r="B44" s="7" t="s">
        <v>250</v>
      </c>
      <c r="C44" s="11" t="s">
        <v>251</v>
      </c>
      <c r="D44" s="2" t="s">
        <v>182</v>
      </c>
      <c r="E44" s="47">
        <v>49328</v>
      </c>
      <c r="F44" s="53">
        <v>161.72184799999999</v>
      </c>
      <c r="G44" s="5">
        <v>1.307173E-2</v>
      </c>
    </row>
    <row r="45" spans="1:7" ht="25.5" x14ac:dyDescent="0.2">
      <c r="A45" s="6">
        <v>39</v>
      </c>
      <c r="B45" s="7" t="s">
        <v>29</v>
      </c>
      <c r="C45" s="11" t="s">
        <v>30</v>
      </c>
      <c r="D45" s="2" t="s">
        <v>22</v>
      </c>
      <c r="E45" s="47">
        <v>26989</v>
      </c>
      <c r="F45" s="53">
        <v>158.49290250000001</v>
      </c>
      <c r="G45" s="5">
        <v>1.2810739999999999E-2</v>
      </c>
    </row>
    <row r="46" spans="1:7" ht="51" x14ac:dyDescent="0.2">
      <c r="A46" s="6">
        <v>40</v>
      </c>
      <c r="B46" s="7" t="s">
        <v>252</v>
      </c>
      <c r="C46" s="11" t="s">
        <v>253</v>
      </c>
      <c r="D46" s="2" t="s">
        <v>244</v>
      </c>
      <c r="E46" s="47">
        <v>64794</v>
      </c>
      <c r="F46" s="53">
        <v>154.30691100000001</v>
      </c>
      <c r="G46" s="5">
        <v>1.2472392000000001E-2</v>
      </c>
    </row>
    <row r="47" spans="1:7" ht="12.75" x14ac:dyDescent="0.2">
      <c r="A47" s="6">
        <v>41</v>
      </c>
      <c r="B47" s="7" t="s">
        <v>276</v>
      </c>
      <c r="C47" s="11" t="s">
        <v>277</v>
      </c>
      <c r="D47" s="2" t="s">
        <v>182</v>
      </c>
      <c r="E47" s="47">
        <v>38054</v>
      </c>
      <c r="F47" s="53">
        <v>145.899036</v>
      </c>
      <c r="G47" s="5">
        <v>1.1792797000000001E-2</v>
      </c>
    </row>
    <row r="48" spans="1:7" ht="25.5" x14ac:dyDescent="0.2">
      <c r="A48" s="6">
        <v>42</v>
      </c>
      <c r="B48" s="7" t="s">
        <v>212</v>
      </c>
      <c r="C48" s="11" t="s">
        <v>213</v>
      </c>
      <c r="D48" s="2" t="s">
        <v>63</v>
      </c>
      <c r="E48" s="47">
        <v>28882</v>
      </c>
      <c r="F48" s="53">
        <v>137.983755</v>
      </c>
      <c r="G48" s="5">
        <v>1.1153016999999999E-2</v>
      </c>
    </row>
    <row r="49" spans="1:7" ht="25.5" x14ac:dyDescent="0.2">
      <c r="A49" s="6">
        <v>43</v>
      </c>
      <c r="B49" s="7" t="s">
        <v>214</v>
      </c>
      <c r="C49" s="11" t="s">
        <v>215</v>
      </c>
      <c r="D49" s="2" t="s">
        <v>44</v>
      </c>
      <c r="E49" s="47">
        <v>146377</v>
      </c>
      <c r="F49" s="53">
        <v>125.5182775</v>
      </c>
      <c r="G49" s="5">
        <v>1.0145451E-2</v>
      </c>
    </row>
    <row r="50" spans="1:7" ht="12.75" x14ac:dyDescent="0.2">
      <c r="A50" s="6">
        <v>44</v>
      </c>
      <c r="B50" s="7" t="s">
        <v>216</v>
      </c>
      <c r="C50" s="11" t="s">
        <v>217</v>
      </c>
      <c r="D50" s="2" t="s">
        <v>164</v>
      </c>
      <c r="E50" s="47">
        <v>48950</v>
      </c>
      <c r="F50" s="53">
        <v>121.4939</v>
      </c>
      <c r="G50" s="5">
        <v>9.8201669999999994E-3</v>
      </c>
    </row>
    <row r="51" spans="1:7" ht="12.75" x14ac:dyDescent="0.2">
      <c r="A51" s="6">
        <v>45</v>
      </c>
      <c r="B51" s="7" t="s">
        <v>257</v>
      </c>
      <c r="C51" s="11" t="s">
        <v>258</v>
      </c>
      <c r="D51" s="2" t="s">
        <v>211</v>
      </c>
      <c r="E51" s="47">
        <v>12700</v>
      </c>
      <c r="F51" s="53">
        <v>116.52885000000001</v>
      </c>
      <c r="G51" s="5">
        <v>9.418849E-3</v>
      </c>
    </row>
    <row r="52" spans="1:7" ht="12.75" x14ac:dyDescent="0.2">
      <c r="A52" s="6">
        <v>46</v>
      </c>
      <c r="B52" s="7" t="s">
        <v>226</v>
      </c>
      <c r="C52" s="11" t="s">
        <v>227</v>
      </c>
      <c r="D52" s="2" t="s">
        <v>187</v>
      </c>
      <c r="E52" s="47">
        <v>40090</v>
      </c>
      <c r="F52" s="53">
        <v>114.837805</v>
      </c>
      <c r="G52" s="5">
        <v>9.2821650000000002E-3</v>
      </c>
    </row>
    <row r="53" spans="1:7" ht="12.75" x14ac:dyDescent="0.2">
      <c r="A53" s="6">
        <v>47</v>
      </c>
      <c r="B53" s="7" t="s">
        <v>83</v>
      </c>
      <c r="C53" s="11" t="s">
        <v>84</v>
      </c>
      <c r="D53" s="2" t="s">
        <v>60</v>
      </c>
      <c r="E53" s="47">
        <v>44000</v>
      </c>
      <c r="F53" s="53">
        <v>110.22</v>
      </c>
      <c r="G53" s="5">
        <v>8.9089149999999999E-3</v>
      </c>
    </row>
    <row r="54" spans="1:7" ht="12.75" x14ac:dyDescent="0.2">
      <c r="A54" s="6">
        <v>48</v>
      </c>
      <c r="B54" s="7" t="s">
        <v>205</v>
      </c>
      <c r="C54" s="11" t="s">
        <v>206</v>
      </c>
      <c r="D54" s="2" t="s">
        <v>28</v>
      </c>
      <c r="E54" s="47">
        <v>147461</v>
      </c>
      <c r="F54" s="53">
        <v>108.31010449999999</v>
      </c>
      <c r="G54" s="5">
        <v>8.7545409999999994E-3</v>
      </c>
    </row>
    <row r="55" spans="1:7" ht="12.75" x14ac:dyDescent="0.2">
      <c r="A55" s="6">
        <v>49</v>
      </c>
      <c r="B55" s="7" t="s">
        <v>89</v>
      </c>
      <c r="C55" s="11" t="s">
        <v>858</v>
      </c>
      <c r="D55" s="2" t="s">
        <v>60</v>
      </c>
      <c r="E55" s="47">
        <v>45310</v>
      </c>
      <c r="F55" s="53">
        <v>102.76308</v>
      </c>
      <c r="G55" s="5">
        <v>8.306183E-3</v>
      </c>
    </row>
    <row r="56" spans="1:7" ht="25.5" x14ac:dyDescent="0.2">
      <c r="A56" s="6">
        <v>50</v>
      </c>
      <c r="B56" s="7" t="s">
        <v>261</v>
      </c>
      <c r="C56" s="11" t="s">
        <v>262</v>
      </c>
      <c r="D56" s="2" t="s">
        <v>25</v>
      </c>
      <c r="E56" s="47">
        <v>90345</v>
      </c>
      <c r="F56" s="53">
        <v>97.391909999999996</v>
      </c>
      <c r="G56" s="5">
        <v>7.8720400000000003E-3</v>
      </c>
    </row>
    <row r="57" spans="1:7" ht="12.75" x14ac:dyDescent="0.2">
      <c r="A57" s="6">
        <v>51</v>
      </c>
      <c r="B57" s="7" t="s">
        <v>188</v>
      </c>
      <c r="C57" s="11" t="s">
        <v>189</v>
      </c>
      <c r="D57" s="2" t="s">
        <v>16</v>
      </c>
      <c r="E57" s="47">
        <v>45093</v>
      </c>
      <c r="F57" s="53">
        <v>92.305370999999994</v>
      </c>
      <c r="G57" s="5">
        <v>7.4609020000000002E-3</v>
      </c>
    </row>
    <row r="58" spans="1:7" ht="12.75" x14ac:dyDescent="0.2">
      <c r="A58" s="6">
        <v>52</v>
      </c>
      <c r="B58" s="7" t="s">
        <v>228</v>
      </c>
      <c r="C58" s="11" t="s">
        <v>229</v>
      </c>
      <c r="D58" s="2" t="s">
        <v>230</v>
      </c>
      <c r="E58" s="47">
        <v>5182</v>
      </c>
      <c r="F58" s="53">
        <v>88.096591000000004</v>
      </c>
      <c r="G58" s="5">
        <v>7.1207129999999999E-3</v>
      </c>
    </row>
    <row r="59" spans="1:7" ht="25.5" x14ac:dyDescent="0.2">
      <c r="A59" s="6">
        <v>53</v>
      </c>
      <c r="B59" s="7" t="s">
        <v>278</v>
      </c>
      <c r="C59" s="11" t="s">
        <v>279</v>
      </c>
      <c r="D59" s="2" t="s">
        <v>22</v>
      </c>
      <c r="E59" s="47">
        <v>16127</v>
      </c>
      <c r="F59" s="53">
        <v>84.360337000000001</v>
      </c>
      <c r="G59" s="5">
        <v>6.8187170000000002E-3</v>
      </c>
    </row>
    <row r="60" spans="1:7" ht="25.5" x14ac:dyDescent="0.2">
      <c r="A60" s="6">
        <v>54</v>
      </c>
      <c r="B60" s="7" t="s">
        <v>97</v>
      </c>
      <c r="C60" s="11" t="s">
        <v>98</v>
      </c>
      <c r="D60" s="2" t="s">
        <v>22</v>
      </c>
      <c r="E60" s="47">
        <v>12726</v>
      </c>
      <c r="F60" s="53">
        <v>79.531137000000001</v>
      </c>
      <c r="G60" s="5">
        <v>6.4283810000000004E-3</v>
      </c>
    </row>
    <row r="61" spans="1:7" ht="25.5" x14ac:dyDescent="0.2">
      <c r="A61" s="6">
        <v>55</v>
      </c>
      <c r="B61" s="7" t="s">
        <v>99</v>
      </c>
      <c r="C61" s="11" t="s">
        <v>100</v>
      </c>
      <c r="D61" s="2" t="s">
        <v>25</v>
      </c>
      <c r="E61" s="47">
        <v>63135</v>
      </c>
      <c r="F61" s="53">
        <v>75.762</v>
      </c>
      <c r="G61" s="5">
        <v>6.1237269999999998E-3</v>
      </c>
    </row>
    <row r="62" spans="1:7" ht="38.25" x14ac:dyDescent="0.2">
      <c r="A62" s="6">
        <v>56</v>
      </c>
      <c r="B62" s="7" t="s">
        <v>266</v>
      </c>
      <c r="C62" s="11" t="s">
        <v>267</v>
      </c>
      <c r="D62" s="2" t="s">
        <v>268</v>
      </c>
      <c r="E62" s="47">
        <v>56589</v>
      </c>
      <c r="F62" s="53">
        <v>68.783929499999999</v>
      </c>
      <c r="G62" s="5">
        <v>5.5596999999999999E-3</v>
      </c>
    </row>
    <row r="63" spans="1:7" ht="12.75" x14ac:dyDescent="0.2">
      <c r="A63" s="6">
        <v>57</v>
      </c>
      <c r="B63" s="7" t="s">
        <v>104</v>
      </c>
      <c r="C63" s="11" t="s">
        <v>105</v>
      </c>
      <c r="D63" s="2" t="s">
        <v>60</v>
      </c>
      <c r="E63" s="47">
        <v>56005</v>
      </c>
      <c r="F63" s="53">
        <v>63.845700000000001</v>
      </c>
      <c r="G63" s="5">
        <v>5.1605510000000002E-3</v>
      </c>
    </row>
    <row r="64" spans="1:7" ht="25.5" x14ac:dyDescent="0.2">
      <c r="A64" s="6">
        <v>58</v>
      </c>
      <c r="B64" s="7" t="s">
        <v>233</v>
      </c>
      <c r="C64" s="11" t="s">
        <v>234</v>
      </c>
      <c r="D64" s="2" t="s">
        <v>177</v>
      </c>
      <c r="E64" s="47">
        <v>32894</v>
      </c>
      <c r="F64" s="53">
        <v>59.719056999999999</v>
      </c>
      <c r="G64" s="5">
        <v>4.8269999999999997E-3</v>
      </c>
    </row>
    <row r="65" spans="1:7" ht="12.75" x14ac:dyDescent="0.2">
      <c r="A65" s="6">
        <v>59</v>
      </c>
      <c r="B65" s="7" t="s">
        <v>198</v>
      </c>
      <c r="C65" s="11" t="s">
        <v>199</v>
      </c>
      <c r="D65" s="2" t="s">
        <v>174</v>
      </c>
      <c r="E65" s="47">
        <v>13364</v>
      </c>
      <c r="F65" s="53">
        <v>55.607604000000002</v>
      </c>
      <c r="G65" s="5">
        <v>4.4946780000000002E-3</v>
      </c>
    </row>
    <row r="66" spans="1:7" ht="12.75" x14ac:dyDescent="0.2">
      <c r="A66" s="6">
        <v>60</v>
      </c>
      <c r="B66" s="7" t="s">
        <v>280</v>
      </c>
      <c r="C66" s="11" t="s">
        <v>281</v>
      </c>
      <c r="D66" s="2" t="s">
        <v>164</v>
      </c>
      <c r="E66" s="47">
        <v>9144</v>
      </c>
      <c r="F66" s="53">
        <v>33.329880000000003</v>
      </c>
      <c r="G66" s="5">
        <v>2.6940029999999999E-3</v>
      </c>
    </row>
    <row r="67" spans="1:7" ht="25.5" x14ac:dyDescent="0.2">
      <c r="A67" s="6">
        <v>61</v>
      </c>
      <c r="B67" s="7" t="s">
        <v>282</v>
      </c>
      <c r="C67" s="11" t="s">
        <v>283</v>
      </c>
      <c r="D67" s="2" t="s">
        <v>44</v>
      </c>
      <c r="E67" s="47">
        <v>38000</v>
      </c>
      <c r="F67" s="53">
        <v>29.108000000000001</v>
      </c>
      <c r="G67" s="5">
        <v>2.3527550000000002E-3</v>
      </c>
    </row>
    <row r="68" spans="1:7" ht="25.5" x14ac:dyDescent="0.2">
      <c r="A68" s="6">
        <v>62</v>
      </c>
      <c r="B68" s="7" t="s">
        <v>235</v>
      </c>
      <c r="C68" s="11" t="s">
        <v>236</v>
      </c>
      <c r="D68" s="2" t="s">
        <v>22</v>
      </c>
      <c r="E68" s="47">
        <v>32151</v>
      </c>
      <c r="F68" s="53">
        <v>25.608271500000001</v>
      </c>
      <c r="G68" s="5">
        <v>2.0698779999999998E-3</v>
      </c>
    </row>
    <row r="69" spans="1:7" ht="12.75" x14ac:dyDescent="0.2">
      <c r="A69" s="1"/>
      <c r="B69" s="2"/>
      <c r="C69" s="8" t="s">
        <v>108</v>
      </c>
      <c r="D69" s="12"/>
      <c r="E69" s="49"/>
      <c r="F69" s="55">
        <v>11948.478084</v>
      </c>
      <c r="G69" s="13">
        <v>0.96577726499999972</v>
      </c>
    </row>
    <row r="70" spans="1:7" ht="12.75" x14ac:dyDescent="0.2">
      <c r="A70" s="6"/>
      <c r="B70" s="7"/>
      <c r="C70" s="14"/>
      <c r="D70" s="15"/>
      <c r="E70" s="47"/>
      <c r="F70" s="53"/>
      <c r="G70" s="5"/>
    </row>
    <row r="71" spans="1:7" ht="12.75" x14ac:dyDescent="0.2">
      <c r="A71" s="1"/>
      <c r="B71" s="2"/>
      <c r="C71" s="8" t="s">
        <v>109</v>
      </c>
      <c r="D71" s="9"/>
      <c r="E71" s="48"/>
      <c r="F71" s="54"/>
      <c r="G71" s="10"/>
    </row>
    <row r="72" spans="1:7" ht="12.75" x14ac:dyDescent="0.2">
      <c r="A72" s="1"/>
      <c r="B72" s="2"/>
      <c r="C72" s="8" t="s">
        <v>108</v>
      </c>
      <c r="D72" s="12"/>
      <c r="E72" s="49"/>
      <c r="F72" s="55">
        <v>0</v>
      </c>
      <c r="G72" s="13">
        <v>0</v>
      </c>
    </row>
    <row r="73" spans="1:7" ht="12.75" x14ac:dyDescent="0.2">
      <c r="A73" s="6"/>
      <c r="B73" s="7"/>
      <c r="C73" s="14"/>
      <c r="D73" s="15"/>
      <c r="E73" s="47"/>
      <c r="F73" s="53"/>
      <c r="G73" s="5"/>
    </row>
    <row r="74" spans="1:7" ht="12.75" x14ac:dyDescent="0.2">
      <c r="A74" s="16"/>
      <c r="B74" s="17"/>
      <c r="C74" s="8" t="s">
        <v>110</v>
      </c>
      <c r="D74" s="9"/>
      <c r="E74" s="48"/>
      <c r="F74" s="54"/>
      <c r="G74" s="10"/>
    </row>
    <row r="75" spans="1:7" ht="12.75" x14ac:dyDescent="0.2">
      <c r="A75" s="18"/>
      <c r="B75" s="19"/>
      <c r="C75" s="8" t="s">
        <v>108</v>
      </c>
      <c r="D75" s="20"/>
      <c r="E75" s="50"/>
      <c r="F75" s="56">
        <v>0</v>
      </c>
      <c r="G75" s="21">
        <v>0</v>
      </c>
    </row>
    <row r="76" spans="1:7" ht="12.75" x14ac:dyDescent="0.2">
      <c r="A76" s="18"/>
      <c r="B76" s="19"/>
      <c r="C76" s="14"/>
      <c r="D76" s="22"/>
      <c r="E76" s="51"/>
      <c r="F76" s="57"/>
      <c r="G76" s="23"/>
    </row>
    <row r="77" spans="1:7" ht="12.75" x14ac:dyDescent="0.2">
      <c r="A77" s="1"/>
      <c r="B77" s="2"/>
      <c r="C77" s="8" t="s">
        <v>112</v>
      </c>
      <c r="D77" s="9"/>
      <c r="E77" s="48"/>
      <c r="F77" s="54"/>
      <c r="G77" s="10"/>
    </row>
    <row r="78" spans="1:7" ht="12.75" x14ac:dyDescent="0.2">
      <c r="A78" s="1"/>
      <c r="B78" s="2"/>
      <c r="C78" s="8" t="s">
        <v>108</v>
      </c>
      <c r="D78" s="12"/>
      <c r="E78" s="49"/>
      <c r="F78" s="55">
        <v>0</v>
      </c>
      <c r="G78" s="13">
        <v>0</v>
      </c>
    </row>
    <row r="79" spans="1:7" ht="12.75" x14ac:dyDescent="0.2">
      <c r="A79" s="1"/>
      <c r="B79" s="2"/>
      <c r="C79" s="14"/>
      <c r="D79" s="4"/>
      <c r="E79" s="47"/>
      <c r="F79" s="53"/>
      <c r="G79" s="5"/>
    </row>
    <row r="80" spans="1:7" ht="12.75" x14ac:dyDescent="0.2">
      <c r="A80" s="1"/>
      <c r="B80" s="2"/>
      <c r="C80" s="8" t="s">
        <v>113</v>
      </c>
      <c r="D80" s="9"/>
      <c r="E80" s="48"/>
      <c r="F80" s="54"/>
      <c r="G80" s="10"/>
    </row>
    <row r="81" spans="1:7" ht="12.75" x14ac:dyDescent="0.2">
      <c r="A81" s="1"/>
      <c r="B81" s="2"/>
      <c r="C81" s="8" t="s">
        <v>108</v>
      </c>
      <c r="D81" s="12"/>
      <c r="E81" s="49"/>
      <c r="F81" s="55">
        <v>0</v>
      </c>
      <c r="G81" s="13">
        <v>0</v>
      </c>
    </row>
    <row r="82" spans="1:7" ht="12.75" x14ac:dyDescent="0.2">
      <c r="A82" s="1"/>
      <c r="B82" s="2"/>
      <c r="C82" s="14"/>
      <c r="D82" s="4"/>
      <c r="E82" s="47"/>
      <c r="F82" s="53"/>
      <c r="G82" s="5"/>
    </row>
    <row r="83" spans="1:7" ht="12.75" x14ac:dyDescent="0.2">
      <c r="A83" s="1"/>
      <c r="B83" s="2"/>
      <c r="C83" s="8" t="s">
        <v>114</v>
      </c>
      <c r="D83" s="9"/>
      <c r="E83" s="48"/>
      <c r="F83" s="54"/>
      <c r="G83" s="10"/>
    </row>
    <row r="84" spans="1:7" ht="12.75" x14ac:dyDescent="0.2">
      <c r="A84" s="1"/>
      <c r="B84" s="2"/>
      <c r="C84" s="8" t="s">
        <v>108</v>
      </c>
      <c r="D84" s="12"/>
      <c r="E84" s="49"/>
      <c r="F84" s="55">
        <v>0</v>
      </c>
      <c r="G84" s="13">
        <v>0</v>
      </c>
    </row>
    <row r="85" spans="1:7" ht="12.75" x14ac:dyDescent="0.2">
      <c r="A85" s="1"/>
      <c r="B85" s="2"/>
      <c r="C85" s="14"/>
      <c r="D85" s="4"/>
      <c r="E85" s="47"/>
      <c r="F85" s="53"/>
      <c r="G85" s="5"/>
    </row>
    <row r="86" spans="1:7" ht="25.5" x14ac:dyDescent="0.2">
      <c r="A86" s="6"/>
      <c r="B86" s="7"/>
      <c r="C86" s="24" t="s">
        <v>115</v>
      </c>
      <c r="D86" s="25"/>
      <c r="E86" s="49"/>
      <c r="F86" s="55">
        <v>11948.478084</v>
      </c>
      <c r="G86" s="13">
        <v>0.96577726499999972</v>
      </c>
    </row>
    <row r="87" spans="1:7" ht="12.75" x14ac:dyDescent="0.2">
      <c r="A87" s="1"/>
      <c r="B87" s="2"/>
      <c r="C87" s="11"/>
      <c r="D87" s="4"/>
      <c r="E87" s="47"/>
      <c r="F87" s="53"/>
      <c r="G87" s="5"/>
    </row>
    <row r="88" spans="1:7" ht="12.75" x14ac:dyDescent="0.2">
      <c r="A88" s="1"/>
      <c r="B88" s="2"/>
      <c r="C88" s="3" t="s">
        <v>116</v>
      </c>
      <c r="D88" s="4"/>
      <c r="E88" s="47"/>
      <c r="F88" s="53"/>
      <c r="G88" s="5"/>
    </row>
    <row r="89" spans="1:7" ht="25.5" x14ac:dyDescent="0.2">
      <c r="A89" s="1"/>
      <c r="B89" s="2"/>
      <c r="C89" s="8" t="s">
        <v>10</v>
      </c>
      <c r="D89" s="9"/>
      <c r="E89" s="48"/>
      <c r="F89" s="54"/>
      <c r="G89" s="10"/>
    </row>
    <row r="90" spans="1:7" ht="12.75" x14ac:dyDescent="0.2">
      <c r="A90" s="6"/>
      <c r="B90" s="7"/>
      <c r="C90" s="8" t="s">
        <v>108</v>
      </c>
      <c r="D90" s="12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4"/>
      <c r="D91" s="4"/>
      <c r="E91" s="47"/>
      <c r="F91" s="53"/>
      <c r="G91" s="5"/>
    </row>
    <row r="92" spans="1:7" ht="12.75" x14ac:dyDescent="0.2">
      <c r="A92" s="1"/>
      <c r="B92" s="26"/>
      <c r="C92" s="8" t="s">
        <v>117</v>
      </c>
      <c r="D92" s="9"/>
      <c r="E92" s="48"/>
      <c r="F92" s="54"/>
      <c r="G92" s="10"/>
    </row>
    <row r="93" spans="1:7" ht="12.75" x14ac:dyDescent="0.2">
      <c r="A93" s="6"/>
      <c r="B93" s="7"/>
      <c r="C93" s="8" t="s">
        <v>108</v>
      </c>
      <c r="D93" s="12"/>
      <c r="E93" s="49"/>
      <c r="F93" s="55">
        <v>0</v>
      </c>
      <c r="G93" s="13">
        <v>0</v>
      </c>
    </row>
    <row r="94" spans="1:7" ht="12.75" x14ac:dyDescent="0.2">
      <c r="A94" s="6"/>
      <c r="B94" s="7"/>
      <c r="C94" s="14"/>
      <c r="D94" s="4"/>
      <c r="E94" s="47"/>
      <c r="F94" s="59"/>
      <c r="G94" s="28"/>
    </row>
    <row r="95" spans="1:7" ht="12.75" x14ac:dyDescent="0.2">
      <c r="A95" s="1"/>
      <c r="B95" s="2"/>
      <c r="C95" s="8" t="s">
        <v>118</v>
      </c>
      <c r="D95" s="9"/>
      <c r="E95" s="48"/>
      <c r="F95" s="54"/>
      <c r="G95" s="10"/>
    </row>
    <row r="96" spans="1:7" ht="12.75" x14ac:dyDescent="0.2">
      <c r="A96" s="6"/>
      <c r="B96" s="7"/>
      <c r="C96" s="8" t="s">
        <v>108</v>
      </c>
      <c r="D96" s="12"/>
      <c r="E96" s="49"/>
      <c r="F96" s="55">
        <v>0</v>
      </c>
      <c r="G96" s="13">
        <v>0</v>
      </c>
    </row>
    <row r="97" spans="1:7" ht="12.75" x14ac:dyDescent="0.2">
      <c r="A97" s="1"/>
      <c r="B97" s="2"/>
      <c r="C97" s="14"/>
      <c r="D97" s="4"/>
      <c r="E97" s="47"/>
      <c r="F97" s="53"/>
      <c r="G97" s="5"/>
    </row>
    <row r="98" spans="1:7" ht="25.5" x14ac:dyDescent="0.2">
      <c r="A98" s="1"/>
      <c r="B98" s="26"/>
      <c r="C98" s="8" t="s">
        <v>119</v>
      </c>
      <c r="D98" s="9"/>
      <c r="E98" s="48"/>
      <c r="F98" s="54"/>
      <c r="G98" s="10"/>
    </row>
    <row r="99" spans="1:7" ht="12.75" x14ac:dyDescent="0.2">
      <c r="A99" s="6"/>
      <c r="B99" s="7"/>
      <c r="C99" s="8" t="s">
        <v>108</v>
      </c>
      <c r="D99" s="12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4"/>
      <c r="D100" s="4"/>
      <c r="E100" s="47"/>
      <c r="F100" s="53"/>
      <c r="G100" s="5"/>
    </row>
    <row r="101" spans="1:7" ht="12.75" x14ac:dyDescent="0.2">
      <c r="A101" s="6"/>
      <c r="B101" s="7"/>
      <c r="C101" s="29" t="s">
        <v>120</v>
      </c>
      <c r="D101" s="25"/>
      <c r="E101" s="49"/>
      <c r="F101" s="55">
        <v>0</v>
      </c>
      <c r="G101" s="13">
        <v>0</v>
      </c>
    </row>
    <row r="102" spans="1:7" ht="12.75" x14ac:dyDescent="0.2">
      <c r="A102" s="6"/>
      <c r="B102" s="7"/>
      <c r="C102" s="11"/>
      <c r="D102" s="4"/>
      <c r="E102" s="47"/>
      <c r="F102" s="53"/>
      <c r="G102" s="5"/>
    </row>
    <row r="103" spans="1:7" ht="12.75" x14ac:dyDescent="0.2">
      <c r="A103" s="1"/>
      <c r="B103" s="2"/>
      <c r="C103" s="3" t="s">
        <v>121</v>
      </c>
      <c r="D103" s="4"/>
      <c r="E103" s="47"/>
      <c r="F103" s="53"/>
      <c r="G103" s="5"/>
    </row>
    <row r="104" spans="1:7" ht="12.75" x14ac:dyDescent="0.2">
      <c r="A104" s="6"/>
      <c r="B104" s="7"/>
      <c r="C104" s="8" t="s">
        <v>122</v>
      </c>
      <c r="D104" s="9"/>
      <c r="E104" s="48"/>
      <c r="F104" s="54"/>
      <c r="G104" s="10"/>
    </row>
    <row r="105" spans="1:7" ht="12.75" x14ac:dyDescent="0.2">
      <c r="A105" s="6"/>
      <c r="B105" s="7"/>
      <c r="C105" s="8" t="s">
        <v>108</v>
      </c>
      <c r="D105" s="25"/>
      <c r="E105" s="49"/>
      <c r="F105" s="55">
        <v>0</v>
      </c>
      <c r="G105" s="13">
        <v>0</v>
      </c>
    </row>
    <row r="106" spans="1:7" ht="12.75" x14ac:dyDescent="0.2">
      <c r="A106" s="6"/>
      <c r="B106" s="7"/>
      <c r="C106" s="14"/>
      <c r="D106" s="7"/>
      <c r="E106" s="47"/>
      <c r="F106" s="53"/>
      <c r="G106" s="5"/>
    </row>
    <row r="107" spans="1:7" ht="12.75" x14ac:dyDescent="0.2">
      <c r="A107" s="6"/>
      <c r="B107" s="7"/>
      <c r="C107" s="8" t="s">
        <v>123</v>
      </c>
      <c r="D107" s="9"/>
      <c r="E107" s="48"/>
      <c r="F107" s="54"/>
      <c r="G107" s="10"/>
    </row>
    <row r="108" spans="1:7" ht="12.75" x14ac:dyDescent="0.2">
      <c r="A108" s="6"/>
      <c r="B108" s="7"/>
      <c r="C108" s="8" t="s">
        <v>108</v>
      </c>
      <c r="D108" s="25"/>
      <c r="E108" s="49"/>
      <c r="F108" s="55">
        <v>0</v>
      </c>
      <c r="G108" s="13">
        <v>0</v>
      </c>
    </row>
    <row r="109" spans="1:7" ht="12.75" x14ac:dyDescent="0.2">
      <c r="A109" s="6"/>
      <c r="B109" s="7"/>
      <c r="C109" s="14"/>
      <c r="D109" s="7"/>
      <c r="E109" s="47"/>
      <c r="F109" s="53"/>
      <c r="G109" s="5"/>
    </row>
    <row r="110" spans="1:7" ht="12.75" x14ac:dyDescent="0.2">
      <c r="A110" s="6"/>
      <c r="B110" s="7"/>
      <c r="C110" s="8" t="s">
        <v>124</v>
      </c>
      <c r="D110" s="9"/>
      <c r="E110" s="48"/>
      <c r="F110" s="54"/>
      <c r="G110" s="10"/>
    </row>
    <row r="111" spans="1:7" ht="12.75" x14ac:dyDescent="0.2">
      <c r="A111" s="6"/>
      <c r="B111" s="7"/>
      <c r="C111" s="8" t="s">
        <v>108</v>
      </c>
      <c r="D111" s="25"/>
      <c r="E111" s="49"/>
      <c r="F111" s="55">
        <v>0</v>
      </c>
      <c r="G111" s="13">
        <v>0</v>
      </c>
    </row>
    <row r="112" spans="1:7" ht="12.75" x14ac:dyDescent="0.2">
      <c r="A112" s="6"/>
      <c r="B112" s="7"/>
      <c r="C112" s="14"/>
      <c r="D112" s="7"/>
      <c r="E112" s="47"/>
      <c r="F112" s="53"/>
      <c r="G112" s="5"/>
    </row>
    <row r="113" spans="1:7" ht="12.75" x14ac:dyDescent="0.2">
      <c r="A113" s="6"/>
      <c r="B113" s="7"/>
      <c r="C113" s="8" t="s">
        <v>125</v>
      </c>
      <c r="D113" s="9"/>
      <c r="E113" s="48"/>
      <c r="F113" s="54"/>
      <c r="G113" s="10"/>
    </row>
    <row r="114" spans="1:7" ht="12.75" x14ac:dyDescent="0.2">
      <c r="A114" s="6">
        <v>1</v>
      </c>
      <c r="B114" s="7"/>
      <c r="C114" s="11" t="s">
        <v>126</v>
      </c>
      <c r="D114" s="15"/>
      <c r="E114" s="47"/>
      <c r="F114" s="53">
        <v>385.73163240000002</v>
      </c>
      <c r="G114" s="5">
        <v>3.11781E-2</v>
      </c>
    </row>
    <row r="115" spans="1:7" ht="12.75" x14ac:dyDescent="0.2">
      <c r="A115" s="6"/>
      <c r="B115" s="7"/>
      <c r="C115" s="8" t="s">
        <v>108</v>
      </c>
      <c r="D115" s="25"/>
      <c r="E115" s="49"/>
      <c r="F115" s="55">
        <v>385.73163240000002</v>
      </c>
      <c r="G115" s="13">
        <v>3.11781E-2</v>
      </c>
    </row>
    <row r="116" spans="1:7" ht="12.75" x14ac:dyDescent="0.2">
      <c r="A116" s="6"/>
      <c r="B116" s="7"/>
      <c r="C116" s="14"/>
      <c r="D116" s="7"/>
      <c r="E116" s="47"/>
      <c r="F116" s="53"/>
      <c r="G116" s="5"/>
    </row>
    <row r="117" spans="1:7" ht="25.5" x14ac:dyDescent="0.2">
      <c r="A117" s="6"/>
      <c r="B117" s="7"/>
      <c r="C117" s="24" t="s">
        <v>127</v>
      </c>
      <c r="D117" s="25"/>
      <c r="E117" s="49"/>
      <c r="F117" s="55">
        <v>385.73163240000002</v>
      </c>
      <c r="G117" s="13">
        <v>3.11781E-2</v>
      </c>
    </row>
    <row r="118" spans="1:7" ht="12.75" x14ac:dyDescent="0.2">
      <c r="A118" s="6"/>
      <c r="B118" s="7"/>
      <c r="C118" s="30"/>
      <c r="D118" s="7"/>
      <c r="E118" s="47"/>
      <c r="F118" s="53"/>
      <c r="G118" s="5"/>
    </row>
    <row r="119" spans="1:7" ht="12.75" x14ac:dyDescent="0.2">
      <c r="A119" s="1"/>
      <c r="B119" s="2"/>
      <c r="C119" s="3" t="s">
        <v>128</v>
      </c>
      <c r="D119" s="4"/>
      <c r="E119" s="47"/>
      <c r="F119" s="53"/>
      <c r="G119" s="5"/>
    </row>
    <row r="120" spans="1:7" ht="25.5" x14ac:dyDescent="0.2">
      <c r="A120" s="6"/>
      <c r="B120" s="7"/>
      <c r="C120" s="8" t="s">
        <v>129</v>
      </c>
      <c r="D120" s="9"/>
      <c r="E120" s="48"/>
      <c r="F120" s="54"/>
      <c r="G120" s="10"/>
    </row>
    <row r="121" spans="1:7" ht="12.75" x14ac:dyDescent="0.2">
      <c r="A121" s="6"/>
      <c r="B121" s="7"/>
      <c r="C121" s="8" t="s">
        <v>108</v>
      </c>
      <c r="D121" s="25"/>
      <c r="E121" s="49"/>
      <c r="F121" s="55">
        <v>0</v>
      </c>
      <c r="G121" s="13">
        <v>0</v>
      </c>
    </row>
    <row r="122" spans="1:7" ht="12.75" x14ac:dyDescent="0.2">
      <c r="A122" s="6"/>
      <c r="B122" s="7"/>
      <c r="C122" s="14"/>
      <c r="D122" s="7"/>
      <c r="E122" s="47"/>
      <c r="F122" s="53"/>
      <c r="G122" s="5"/>
    </row>
    <row r="123" spans="1:7" ht="12.75" x14ac:dyDescent="0.2">
      <c r="A123" s="1"/>
      <c r="B123" s="2"/>
      <c r="C123" s="3" t="s">
        <v>132</v>
      </c>
      <c r="D123" s="4"/>
      <c r="E123" s="47"/>
      <c r="F123" s="53"/>
      <c r="G123" s="5"/>
    </row>
    <row r="124" spans="1:7" ht="25.5" x14ac:dyDescent="0.2">
      <c r="A124" s="6"/>
      <c r="B124" s="7"/>
      <c r="C124" s="8" t="s">
        <v>133</v>
      </c>
      <c r="D124" s="9"/>
      <c r="E124" s="48"/>
      <c r="F124" s="54"/>
      <c r="G124" s="10"/>
    </row>
    <row r="125" spans="1:7" ht="12.75" x14ac:dyDescent="0.2">
      <c r="A125" s="6"/>
      <c r="B125" s="7"/>
      <c r="C125" s="8" t="s">
        <v>108</v>
      </c>
      <c r="D125" s="25"/>
      <c r="E125" s="49"/>
      <c r="F125" s="55">
        <v>0</v>
      </c>
      <c r="G125" s="13">
        <v>0</v>
      </c>
    </row>
    <row r="126" spans="1:7" ht="12.75" x14ac:dyDescent="0.2">
      <c r="A126" s="6"/>
      <c r="B126" s="7"/>
      <c r="C126" s="14"/>
      <c r="D126" s="7"/>
      <c r="E126" s="47"/>
      <c r="F126" s="53"/>
      <c r="G126" s="5"/>
    </row>
    <row r="127" spans="1:7" ht="25.5" x14ac:dyDescent="0.2">
      <c r="A127" s="6"/>
      <c r="B127" s="7"/>
      <c r="C127" s="8" t="s">
        <v>134</v>
      </c>
      <c r="D127" s="9"/>
      <c r="E127" s="48"/>
      <c r="F127" s="54"/>
      <c r="G127" s="10"/>
    </row>
    <row r="128" spans="1:7" ht="12.75" x14ac:dyDescent="0.2">
      <c r="A128" s="6"/>
      <c r="B128" s="7"/>
      <c r="C128" s="8" t="s">
        <v>108</v>
      </c>
      <c r="D128" s="25"/>
      <c r="E128" s="49"/>
      <c r="F128" s="55">
        <v>0</v>
      </c>
      <c r="G128" s="13">
        <v>0</v>
      </c>
    </row>
    <row r="129" spans="1:7" ht="12.75" x14ac:dyDescent="0.2">
      <c r="A129" s="6"/>
      <c r="B129" s="7"/>
      <c r="C129" s="14"/>
      <c r="D129" s="7"/>
      <c r="E129" s="47"/>
      <c r="F129" s="59"/>
      <c r="G129" s="28"/>
    </row>
    <row r="130" spans="1:7" ht="25.5" x14ac:dyDescent="0.2">
      <c r="A130" s="6"/>
      <c r="B130" s="7"/>
      <c r="C130" s="30" t="s">
        <v>136</v>
      </c>
      <c r="D130" s="7"/>
      <c r="E130" s="47"/>
      <c r="F130" s="59">
        <v>37.667846689999998</v>
      </c>
      <c r="G130" s="28">
        <v>3.044635E-3</v>
      </c>
    </row>
    <row r="131" spans="1:7" ht="12.75" x14ac:dyDescent="0.2">
      <c r="A131" s="6"/>
      <c r="B131" s="7"/>
      <c r="C131" s="31" t="s">
        <v>137</v>
      </c>
      <c r="D131" s="12"/>
      <c r="E131" s="49"/>
      <c r="F131" s="55">
        <v>12371.877563090002</v>
      </c>
      <c r="G131" s="13">
        <v>0.99999999999999967</v>
      </c>
    </row>
    <row r="133" spans="1:7" ht="12.75" x14ac:dyDescent="0.2">
      <c r="B133" s="362"/>
      <c r="C133" s="362"/>
      <c r="D133" s="362"/>
      <c r="E133" s="362"/>
      <c r="F133" s="362"/>
    </row>
    <row r="134" spans="1:7" ht="12.75" x14ac:dyDescent="0.2">
      <c r="B134" s="362"/>
      <c r="C134" s="362"/>
      <c r="D134" s="362"/>
      <c r="E134" s="362"/>
      <c r="F134" s="362"/>
    </row>
    <row r="136" spans="1:7" ht="12.75" x14ac:dyDescent="0.2">
      <c r="B136" s="37" t="s">
        <v>139</v>
      </c>
      <c r="C136" s="38"/>
      <c r="D136" s="39"/>
    </row>
    <row r="137" spans="1:7" ht="12.75" x14ac:dyDescent="0.2">
      <c r="B137" s="40" t="s">
        <v>140</v>
      </c>
      <c r="C137" s="41"/>
      <c r="D137" s="65" t="s">
        <v>141</v>
      </c>
    </row>
    <row r="138" spans="1:7" ht="12.75" x14ac:dyDescent="0.2">
      <c r="B138" s="40" t="s">
        <v>142</v>
      </c>
      <c r="C138" s="41"/>
      <c r="D138" s="65" t="s">
        <v>141</v>
      </c>
    </row>
    <row r="139" spans="1:7" ht="12.75" x14ac:dyDescent="0.2">
      <c r="B139" s="42" t="s">
        <v>143</v>
      </c>
      <c r="C139" s="41"/>
      <c r="D139" s="43"/>
    </row>
    <row r="140" spans="1:7" ht="25.5" customHeight="1" x14ac:dyDescent="0.2">
      <c r="B140" s="43"/>
      <c r="C140" s="33" t="s">
        <v>144</v>
      </c>
      <c r="D140" s="34" t="s">
        <v>145</v>
      </c>
    </row>
    <row r="141" spans="1:7" ht="12.75" customHeight="1" x14ac:dyDescent="0.2">
      <c r="B141" s="60" t="s">
        <v>146</v>
      </c>
      <c r="C141" s="61" t="s">
        <v>147</v>
      </c>
      <c r="D141" s="61" t="s">
        <v>148</v>
      </c>
    </row>
    <row r="142" spans="1:7" ht="12.75" x14ac:dyDescent="0.2">
      <c r="B142" s="43" t="s">
        <v>149</v>
      </c>
      <c r="C142" s="44">
        <v>8.4319000000000006</v>
      </c>
      <c r="D142" s="44">
        <v>9.4284999999999997</v>
      </c>
    </row>
    <row r="143" spans="1:7" ht="12.75" x14ac:dyDescent="0.2">
      <c r="B143" s="43" t="s">
        <v>150</v>
      </c>
      <c r="C143" s="44">
        <v>8.4319000000000006</v>
      </c>
      <c r="D143" s="44">
        <v>9.4284999999999997</v>
      </c>
    </row>
    <row r="144" spans="1:7" ht="12.75" x14ac:dyDescent="0.2">
      <c r="B144" s="43" t="s">
        <v>151</v>
      </c>
      <c r="C144" s="44">
        <v>8.3361000000000001</v>
      </c>
      <c r="D144" s="44">
        <v>9.3160000000000007</v>
      </c>
    </row>
    <row r="145" spans="2:4" ht="12.75" x14ac:dyDescent="0.2">
      <c r="B145" s="43" t="s">
        <v>152</v>
      </c>
      <c r="C145" s="44">
        <v>8.3361000000000001</v>
      </c>
      <c r="D145" s="44">
        <v>9.3160000000000007</v>
      </c>
    </row>
    <row r="147" spans="2:4" ht="12.75" x14ac:dyDescent="0.2">
      <c r="B147" s="62" t="s">
        <v>153</v>
      </c>
      <c r="C147" s="45"/>
      <c r="D147" s="63" t="s">
        <v>141</v>
      </c>
    </row>
    <row r="148" spans="2:4" ht="24.75" customHeight="1" x14ac:dyDescent="0.2">
      <c r="B148" s="64"/>
      <c r="C148" s="64"/>
    </row>
    <row r="149" spans="2:4" ht="15" x14ac:dyDescent="0.25">
      <c r="B149" s="66"/>
      <c r="C149" s="68"/>
      <c r="D149"/>
    </row>
    <row r="151" spans="2:4" ht="12.75" x14ac:dyDescent="0.2">
      <c r="B151" s="42" t="s">
        <v>155</v>
      </c>
      <c r="C151" s="41"/>
      <c r="D151" s="67" t="s">
        <v>141</v>
      </c>
    </row>
    <row r="152" spans="2:4" ht="12.75" x14ac:dyDescent="0.2">
      <c r="B152" s="42" t="s">
        <v>156</v>
      </c>
      <c r="C152" s="41"/>
      <c r="D152" s="67" t="s">
        <v>141</v>
      </c>
    </row>
    <row r="153" spans="2:4" ht="12.75" x14ac:dyDescent="0.2">
      <c r="B153" s="42" t="s">
        <v>157</v>
      </c>
      <c r="C153" s="41"/>
      <c r="D153" s="46">
        <v>0.10634618383571499</v>
      </c>
    </row>
    <row r="154" spans="2:4" ht="12.75" x14ac:dyDescent="0.2">
      <c r="B154" s="42" t="s">
        <v>158</v>
      </c>
      <c r="C154" s="41"/>
      <c r="D154" s="46" t="s">
        <v>141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748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12.75" x14ac:dyDescent="0.2">
      <c r="A7" s="6">
        <v>1</v>
      </c>
      <c r="B7" s="7" t="s">
        <v>14</v>
      </c>
      <c r="C7" s="11" t="s">
        <v>15</v>
      </c>
      <c r="D7" s="2" t="s">
        <v>16</v>
      </c>
      <c r="E7" s="47">
        <v>154657</v>
      </c>
      <c r="F7" s="53">
        <v>619.40128500000003</v>
      </c>
      <c r="G7" s="5">
        <v>5.9442731999999998E-2</v>
      </c>
    </row>
    <row r="8" spans="1:7" ht="12.75" x14ac:dyDescent="0.2">
      <c r="A8" s="6">
        <v>2</v>
      </c>
      <c r="B8" s="7" t="s">
        <v>543</v>
      </c>
      <c r="C8" s="11" t="s">
        <v>544</v>
      </c>
      <c r="D8" s="2" t="s">
        <v>16</v>
      </c>
      <c r="E8" s="47">
        <v>455632</v>
      </c>
      <c r="F8" s="53">
        <v>586.170568</v>
      </c>
      <c r="G8" s="5">
        <v>5.6253644999999998E-2</v>
      </c>
    </row>
    <row r="9" spans="1:7" ht="12.75" x14ac:dyDescent="0.2">
      <c r="A9" s="6">
        <v>3</v>
      </c>
      <c r="B9" s="7" t="s">
        <v>56</v>
      </c>
      <c r="C9" s="11" t="s">
        <v>57</v>
      </c>
      <c r="D9" s="2" t="s">
        <v>16</v>
      </c>
      <c r="E9" s="47">
        <v>173115</v>
      </c>
      <c r="F9" s="53">
        <v>555.26636250000001</v>
      </c>
      <c r="G9" s="5">
        <v>5.3287829000000002E-2</v>
      </c>
    </row>
    <row r="10" spans="1:7" ht="25.5" x14ac:dyDescent="0.2">
      <c r="A10" s="6">
        <v>4</v>
      </c>
      <c r="B10" s="7" t="s">
        <v>17</v>
      </c>
      <c r="C10" s="11" t="s">
        <v>18</v>
      </c>
      <c r="D10" s="2" t="s">
        <v>19</v>
      </c>
      <c r="E10" s="47">
        <v>32393</v>
      </c>
      <c r="F10" s="53">
        <v>448.740229</v>
      </c>
      <c r="G10" s="5">
        <v>4.3064723999999999E-2</v>
      </c>
    </row>
    <row r="11" spans="1:7" ht="25.5" x14ac:dyDescent="0.2">
      <c r="A11" s="6">
        <v>5</v>
      </c>
      <c r="B11" s="7" t="s">
        <v>402</v>
      </c>
      <c r="C11" s="11" t="s">
        <v>403</v>
      </c>
      <c r="D11" s="2" t="s">
        <v>44</v>
      </c>
      <c r="E11" s="47">
        <v>145848</v>
      </c>
      <c r="F11" s="53">
        <v>433.53318000000002</v>
      </c>
      <c r="G11" s="5">
        <v>4.1605333000000001E-2</v>
      </c>
    </row>
    <row r="12" spans="1:7" ht="12.75" x14ac:dyDescent="0.2">
      <c r="A12" s="6">
        <v>6</v>
      </c>
      <c r="B12" s="7" t="s">
        <v>400</v>
      </c>
      <c r="C12" s="11" t="s">
        <v>401</v>
      </c>
      <c r="D12" s="2" t="s">
        <v>256</v>
      </c>
      <c r="E12" s="47">
        <v>13016</v>
      </c>
      <c r="F12" s="53">
        <v>361.87734</v>
      </c>
      <c r="G12" s="5">
        <v>3.4728662E-2</v>
      </c>
    </row>
    <row r="13" spans="1:7" ht="25.5" x14ac:dyDescent="0.2">
      <c r="A13" s="6">
        <v>7</v>
      </c>
      <c r="B13" s="7" t="s">
        <v>36</v>
      </c>
      <c r="C13" s="11" t="s">
        <v>37</v>
      </c>
      <c r="D13" s="2" t="s">
        <v>25</v>
      </c>
      <c r="E13" s="47">
        <v>56690</v>
      </c>
      <c r="F13" s="53">
        <v>342.97449999999998</v>
      </c>
      <c r="G13" s="5">
        <v>3.2914592999999999E-2</v>
      </c>
    </row>
    <row r="14" spans="1:7" ht="25.5" x14ac:dyDescent="0.2">
      <c r="A14" s="6">
        <v>8</v>
      </c>
      <c r="B14" s="7" t="s">
        <v>23</v>
      </c>
      <c r="C14" s="11" t="s">
        <v>24</v>
      </c>
      <c r="D14" s="2" t="s">
        <v>25</v>
      </c>
      <c r="E14" s="47">
        <v>220994</v>
      </c>
      <c r="F14" s="53">
        <v>342.76169399999998</v>
      </c>
      <c r="G14" s="5">
        <v>3.2894171E-2</v>
      </c>
    </row>
    <row r="15" spans="1:7" ht="12.75" x14ac:dyDescent="0.2">
      <c r="A15" s="6">
        <v>9</v>
      </c>
      <c r="B15" s="7" t="s">
        <v>635</v>
      </c>
      <c r="C15" s="11" t="s">
        <v>636</v>
      </c>
      <c r="D15" s="2" t="s">
        <v>256</v>
      </c>
      <c r="E15" s="47">
        <v>43655</v>
      </c>
      <c r="F15" s="53">
        <v>342.36433749999998</v>
      </c>
      <c r="G15" s="5">
        <v>3.2856036999999998E-2</v>
      </c>
    </row>
    <row r="16" spans="1:7" ht="12.75" x14ac:dyDescent="0.2">
      <c r="A16" s="6">
        <v>10</v>
      </c>
      <c r="B16" s="7" t="s">
        <v>439</v>
      </c>
      <c r="C16" s="11" t="s">
        <v>440</v>
      </c>
      <c r="D16" s="2" t="s">
        <v>211</v>
      </c>
      <c r="E16" s="47">
        <v>43664</v>
      </c>
      <c r="F16" s="53">
        <v>324.79466400000001</v>
      </c>
      <c r="G16" s="5">
        <v>3.1169909999999999E-2</v>
      </c>
    </row>
    <row r="17" spans="1:7" ht="12.75" x14ac:dyDescent="0.2">
      <c r="A17" s="6">
        <v>11</v>
      </c>
      <c r="B17" s="7" t="s">
        <v>209</v>
      </c>
      <c r="C17" s="11" t="s">
        <v>210</v>
      </c>
      <c r="D17" s="2" t="s">
        <v>211</v>
      </c>
      <c r="E17" s="47">
        <v>47737</v>
      </c>
      <c r="F17" s="53">
        <v>310.02794649999998</v>
      </c>
      <c r="G17" s="5">
        <v>2.9752777000000001E-2</v>
      </c>
    </row>
    <row r="18" spans="1:7" ht="12.75" x14ac:dyDescent="0.2">
      <c r="A18" s="6">
        <v>12</v>
      </c>
      <c r="B18" s="7" t="s">
        <v>398</v>
      </c>
      <c r="C18" s="11" t="s">
        <v>399</v>
      </c>
      <c r="D18" s="2" t="s">
        <v>16</v>
      </c>
      <c r="E18" s="47">
        <v>39784</v>
      </c>
      <c r="F18" s="53">
        <v>309.22113999999999</v>
      </c>
      <c r="G18" s="5">
        <v>2.9675349E-2</v>
      </c>
    </row>
    <row r="19" spans="1:7" ht="25.5" x14ac:dyDescent="0.2">
      <c r="A19" s="6">
        <v>13</v>
      </c>
      <c r="B19" s="7" t="s">
        <v>34</v>
      </c>
      <c r="C19" s="11" t="s">
        <v>35</v>
      </c>
      <c r="D19" s="2" t="s">
        <v>19</v>
      </c>
      <c r="E19" s="47">
        <v>240875</v>
      </c>
      <c r="F19" s="53">
        <v>271.82743749999997</v>
      </c>
      <c r="G19" s="5">
        <v>2.6086748E-2</v>
      </c>
    </row>
    <row r="20" spans="1:7" ht="25.5" x14ac:dyDescent="0.2">
      <c r="A20" s="6">
        <v>14</v>
      </c>
      <c r="B20" s="7" t="s">
        <v>524</v>
      </c>
      <c r="C20" s="11" t="s">
        <v>525</v>
      </c>
      <c r="D20" s="2" t="s">
        <v>44</v>
      </c>
      <c r="E20" s="47">
        <v>194872</v>
      </c>
      <c r="F20" s="53">
        <v>267.169512</v>
      </c>
      <c r="G20" s="5">
        <v>2.5639736E-2</v>
      </c>
    </row>
    <row r="21" spans="1:7" ht="12.75" x14ac:dyDescent="0.2">
      <c r="A21" s="6">
        <v>15</v>
      </c>
      <c r="B21" s="7" t="s">
        <v>625</v>
      </c>
      <c r="C21" s="11" t="s">
        <v>626</v>
      </c>
      <c r="D21" s="2" t="s">
        <v>103</v>
      </c>
      <c r="E21" s="47">
        <v>98677</v>
      </c>
      <c r="F21" s="53">
        <v>248.2219935</v>
      </c>
      <c r="G21" s="5">
        <v>2.382138E-2</v>
      </c>
    </row>
    <row r="22" spans="1:7" ht="12.75" x14ac:dyDescent="0.2">
      <c r="A22" s="6">
        <v>16</v>
      </c>
      <c r="B22" s="7" t="s">
        <v>334</v>
      </c>
      <c r="C22" s="11" t="s">
        <v>335</v>
      </c>
      <c r="D22" s="2" t="s">
        <v>211</v>
      </c>
      <c r="E22" s="47">
        <v>23916</v>
      </c>
      <c r="F22" s="53">
        <v>237.031476</v>
      </c>
      <c r="G22" s="5">
        <v>2.2747448E-2</v>
      </c>
    </row>
    <row r="23" spans="1:7" ht="25.5" x14ac:dyDescent="0.2">
      <c r="A23" s="6">
        <v>17</v>
      </c>
      <c r="B23" s="7" t="s">
        <v>511</v>
      </c>
      <c r="C23" s="11" t="s">
        <v>512</v>
      </c>
      <c r="D23" s="2" t="s">
        <v>513</v>
      </c>
      <c r="E23" s="47">
        <v>68200</v>
      </c>
      <c r="F23" s="53">
        <v>227.17420000000001</v>
      </c>
      <c r="G23" s="5">
        <v>2.1801464E-2</v>
      </c>
    </row>
    <row r="24" spans="1:7" ht="12.75" x14ac:dyDescent="0.2">
      <c r="A24" s="6">
        <v>18</v>
      </c>
      <c r="B24" s="7" t="s">
        <v>318</v>
      </c>
      <c r="C24" s="11" t="s">
        <v>319</v>
      </c>
      <c r="D24" s="2" t="s">
        <v>16</v>
      </c>
      <c r="E24" s="47">
        <v>231866</v>
      </c>
      <c r="F24" s="53">
        <v>223.63475700000001</v>
      </c>
      <c r="G24" s="5">
        <v>2.1461791000000001E-2</v>
      </c>
    </row>
    <row r="25" spans="1:7" ht="12.75" x14ac:dyDescent="0.2">
      <c r="A25" s="6">
        <v>19</v>
      </c>
      <c r="B25" s="7" t="s">
        <v>505</v>
      </c>
      <c r="C25" s="11" t="s">
        <v>506</v>
      </c>
      <c r="D25" s="2" t="s">
        <v>28</v>
      </c>
      <c r="E25" s="47">
        <v>161959</v>
      </c>
      <c r="F25" s="53">
        <v>218.158773</v>
      </c>
      <c r="G25" s="5">
        <v>2.0936270999999999E-2</v>
      </c>
    </row>
    <row r="26" spans="1:7" ht="12.75" x14ac:dyDescent="0.2">
      <c r="A26" s="6">
        <v>20</v>
      </c>
      <c r="B26" s="7" t="s">
        <v>666</v>
      </c>
      <c r="C26" s="11" t="s">
        <v>667</v>
      </c>
      <c r="D26" s="2" t="s">
        <v>256</v>
      </c>
      <c r="E26" s="47">
        <v>60870</v>
      </c>
      <c r="F26" s="53">
        <v>211.249335</v>
      </c>
      <c r="G26" s="5">
        <v>2.0273185999999999E-2</v>
      </c>
    </row>
    <row r="27" spans="1:7" ht="12.75" x14ac:dyDescent="0.2">
      <c r="A27" s="6">
        <v>21</v>
      </c>
      <c r="B27" s="7" t="s">
        <v>47</v>
      </c>
      <c r="C27" s="11" t="s">
        <v>48</v>
      </c>
      <c r="D27" s="2" t="s">
        <v>49</v>
      </c>
      <c r="E27" s="47">
        <v>115476</v>
      </c>
      <c r="F27" s="53">
        <v>207.51037199999999</v>
      </c>
      <c r="G27" s="5">
        <v>1.9914365E-2</v>
      </c>
    </row>
    <row r="28" spans="1:7" ht="12.75" x14ac:dyDescent="0.2">
      <c r="A28" s="6">
        <v>22</v>
      </c>
      <c r="B28" s="7" t="s">
        <v>178</v>
      </c>
      <c r="C28" s="11" t="s">
        <v>179</v>
      </c>
      <c r="D28" s="2" t="s">
        <v>13</v>
      </c>
      <c r="E28" s="47">
        <v>190655</v>
      </c>
      <c r="F28" s="53">
        <v>206.479365</v>
      </c>
      <c r="G28" s="5">
        <v>1.9815421999999999E-2</v>
      </c>
    </row>
    <row r="29" spans="1:7" ht="12.75" x14ac:dyDescent="0.2">
      <c r="A29" s="6">
        <v>23</v>
      </c>
      <c r="B29" s="7" t="s">
        <v>101</v>
      </c>
      <c r="C29" s="11" t="s">
        <v>102</v>
      </c>
      <c r="D29" s="2" t="s">
        <v>103</v>
      </c>
      <c r="E29" s="47">
        <v>59056</v>
      </c>
      <c r="F29" s="53">
        <v>205.30818400000001</v>
      </c>
      <c r="G29" s="5">
        <v>1.9703025999999998E-2</v>
      </c>
    </row>
    <row r="30" spans="1:7" ht="25.5" x14ac:dyDescent="0.2">
      <c r="A30" s="6">
        <v>24</v>
      </c>
      <c r="B30" s="7" t="s">
        <v>207</v>
      </c>
      <c r="C30" s="11" t="s">
        <v>208</v>
      </c>
      <c r="D30" s="2" t="s">
        <v>22</v>
      </c>
      <c r="E30" s="47">
        <v>23600</v>
      </c>
      <c r="F30" s="53">
        <v>196.4228</v>
      </c>
      <c r="G30" s="5">
        <v>1.8850313E-2</v>
      </c>
    </row>
    <row r="31" spans="1:7" ht="51" x14ac:dyDescent="0.2">
      <c r="A31" s="6">
        <v>25</v>
      </c>
      <c r="B31" s="7" t="s">
        <v>293</v>
      </c>
      <c r="C31" s="11" t="s">
        <v>294</v>
      </c>
      <c r="D31" s="2" t="s">
        <v>244</v>
      </c>
      <c r="E31" s="47">
        <v>405195</v>
      </c>
      <c r="F31" s="53">
        <v>186.5922975</v>
      </c>
      <c r="G31" s="5">
        <v>1.7906898000000001E-2</v>
      </c>
    </row>
    <row r="32" spans="1:7" ht="12.75" x14ac:dyDescent="0.2">
      <c r="A32" s="6">
        <v>26</v>
      </c>
      <c r="B32" s="7" t="s">
        <v>352</v>
      </c>
      <c r="C32" s="11" t="s">
        <v>353</v>
      </c>
      <c r="D32" s="2" t="s">
        <v>16</v>
      </c>
      <c r="E32" s="47">
        <v>64419</v>
      </c>
      <c r="F32" s="53">
        <v>177.216669</v>
      </c>
      <c r="G32" s="5">
        <v>1.7007138000000002E-2</v>
      </c>
    </row>
    <row r="33" spans="1:7" ht="12.75" x14ac:dyDescent="0.2">
      <c r="A33" s="6">
        <v>27</v>
      </c>
      <c r="B33" s="7" t="s">
        <v>520</v>
      </c>
      <c r="C33" s="11" t="s">
        <v>521</v>
      </c>
      <c r="D33" s="2" t="s">
        <v>275</v>
      </c>
      <c r="E33" s="47">
        <v>16170</v>
      </c>
      <c r="F33" s="53">
        <v>175.953855</v>
      </c>
      <c r="G33" s="5">
        <v>1.6885948000000001E-2</v>
      </c>
    </row>
    <row r="34" spans="1:7" ht="25.5" x14ac:dyDescent="0.2">
      <c r="A34" s="6">
        <v>28</v>
      </c>
      <c r="B34" s="7" t="s">
        <v>642</v>
      </c>
      <c r="C34" s="11" t="s">
        <v>643</v>
      </c>
      <c r="D34" s="2" t="s">
        <v>25</v>
      </c>
      <c r="E34" s="47">
        <v>233960</v>
      </c>
      <c r="F34" s="53">
        <v>175.35301999999999</v>
      </c>
      <c r="G34" s="5">
        <v>1.6828287000000001E-2</v>
      </c>
    </row>
    <row r="35" spans="1:7" ht="12.75" x14ac:dyDescent="0.2">
      <c r="A35" s="6">
        <v>29</v>
      </c>
      <c r="B35" s="7" t="s">
        <v>381</v>
      </c>
      <c r="C35" s="11" t="s">
        <v>382</v>
      </c>
      <c r="D35" s="2" t="s">
        <v>49</v>
      </c>
      <c r="E35" s="47">
        <v>318563</v>
      </c>
      <c r="F35" s="53">
        <v>171.22761249999999</v>
      </c>
      <c r="G35" s="5">
        <v>1.643238E-2</v>
      </c>
    </row>
    <row r="36" spans="1:7" ht="12.75" x14ac:dyDescent="0.2">
      <c r="A36" s="6">
        <v>30</v>
      </c>
      <c r="B36" s="7" t="s">
        <v>734</v>
      </c>
      <c r="C36" s="11" t="s">
        <v>735</v>
      </c>
      <c r="D36" s="2" t="s">
        <v>256</v>
      </c>
      <c r="E36" s="47">
        <v>17264</v>
      </c>
      <c r="F36" s="53">
        <v>169.506584</v>
      </c>
      <c r="G36" s="5">
        <v>1.6267216000000001E-2</v>
      </c>
    </row>
    <row r="37" spans="1:7" ht="25.5" x14ac:dyDescent="0.2">
      <c r="A37" s="6">
        <v>31</v>
      </c>
      <c r="B37" s="7" t="s">
        <v>559</v>
      </c>
      <c r="C37" s="11" t="s">
        <v>560</v>
      </c>
      <c r="D37" s="2" t="s">
        <v>19</v>
      </c>
      <c r="E37" s="47">
        <v>853633</v>
      </c>
      <c r="F37" s="53">
        <v>169.01933399999999</v>
      </c>
      <c r="G37" s="5">
        <v>1.6220455000000002E-2</v>
      </c>
    </row>
    <row r="38" spans="1:7" ht="12.75" x14ac:dyDescent="0.2">
      <c r="A38" s="6">
        <v>32</v>
      </c>
      <c r="B38" s="7" t="s">
        <v>736</v>
      </c>
      <c r="C38" s="11" t="s">
        <v>737</v>
      </c>
      <c r="D38" s="2" t="s">
        <v>28</v>
      </c>
      <c r="E38" s="47">
        <v>224170</v>
      </c>
      <c r="F38" s="53">
        <v>165.43745999999999</v>
      </c>
      <c r="G38" s="5">
        <v>1.5876709999999999E-2</v>
      </c>
    </row>
    <row r="39" spans="1:7" ht="25.5" x14ac:dyDescent="0.2">
      <c r="A39" s="6">
        <v>33</v>
      </c>
      <c r="B39" s="7" t="s">
        <v>490</v>
      </c>
      <c r="C39" s="11" t="s">
        <v>491</v>
      </c>
      <c r="D39" s="2" t="s">
        <v>33</v>
      </c>
      <c r="E39" s="47">
        <v>89433</v>
      </c>
      <c r="F39" s="53">
        <v>148.81651199999999</v>
      </c>
      <c r="G39" s="5">
        <v>1.428163E-2</v>
      </c>
    </row>
    <row r="40" spans="1:7" ht="12.75" x14ac:dyDescent="0.2">
      <c r="A40" s="6">
        <v>34</v>
      </c>
      <c r="B40" s="7" t="s">
        <v>271</v>
      </c>
      <c r="C40" s="11" t="s">
        <v>272</v>
      </c>
      <c r="D40" s="2" t="s">
        <v>13</v>
      </c>
      <c r="E40" s="47">
        <v>63000</v>
      </c>
      <c r="F40" s="53">
        <v>134.22149999999999</v>
      </c>
      <c r="G40" s="5">
        <v>1.2880974999999999E-2</v>
      </c>
    </row>
    <row r="41" spans="1:7" ht="12.75" x14ac:dyDescent="0.2">
      <c r="A41" s="6">
        <v>35</v>
      </c>
      <c r="B41" s="7" t="s">
        <v>404</v>
      </c>
      <c r="C41" s="11" t="s">
        <v>405</v>
      </c>
      <c r="D41" s="2" t="s">
        <v>211</v>
      </c>
      <c r="E41" s="47">
        <v>13782</v>
      </c>
      <c r="F41" s="53">
        <v>106.934538</v>
      </c>
      <c r="G41" s="5">
        <v>1.0262299000000001E-2</v>
      </c>
    </row>
    <row r="42" spans="1:7" ht="25.5" x14ac:dyDescent="0.2">
      <c r="A42" s="6">
        <v>36</v>
      </c>
      <c r="B42" s="7" t="s">
        <v>214</v>
      </c>
      <c r="C42" s="11" t="s">
        <v>215</v>
      </c>
      <c r="D42" s="2" t="s">
        <v>44</v>
      </c>
      <c r="E42" s="47">
        <v>123842</v>
      </c>
      <c r="F42" s="53">
        <v>106.194515</v>
      </c>
      <c r="G42" s="5">
        <v>1.019128E-2</v>
      </c>
    </row>
    <row r="43" spans="1:7" ht="25.5" x14ac:dyDescent="0.2">
      <c r="A43" s="6">
        <v>37</v>
      </c>
      <c r="B43" s="7" t="s">
        <v>449</v>
      </c>
      <c r="C43" s="11" t="s">
        <v>450</v>
      </c>
      <c r="D43" s="2" t="s">
        <v>25</v>
      </c>
      <c r="E43" s="47">
        <v>9200</v>
      </c>
      <c r="F43" s="53">
        <v>103.8496</v>
      </c>
      <c r="G43" s="5">
        <v>9.9662429999999996E-3</v>
      </c>
    </row>
    <row r="44" spans="1:7" ht="25.5" x14ac:dyDescent="0.2">
      <c r="A44" s="6">
        <v>38</v>
      </c>
      <c r="B44" s="7" t="s">
        <v>607</v>
      </c>
      <c r="C44" s="11" t="s">
        <v>608</v>
      </c>
      <c r="D44" s="2" t="s">
        <v>241</v>
      </c>
      <c r="E44" s="47">
        <v>49610</v>
      </c>
      <c r="F44" s="53">
        <v>102.1966</v>
      </c>
      <c r="G44" s="5">
        <v>9.8076080000000006E-3</v>
      </c>
    </row>
    <row r="45" spans="1:7" ht="12.75" x14ac:dyDescent="0.2">
      <c r="A45" s="6">
        <v>39</v>
      </c>
      <c r="B45" s="7" t="s">
        <v>379</v>
      </c>
      <c r="C45" s="11" t="s">
        <v>380</v>
      </c>
      <c r="D45" s="2" t="s">
        <v>256</v>
      </c>
      <c r="E45" s="47">
        <v>12763</v>
      </c>
      <c r="F45" s="53">
        <v>73.189423500000004</v>
      </c>
      <c r="G45" s="5">
        <v>7.0238460000000003E-3</v>
      </c>
    </row>
    <row r="46" spans="1:7" ht="25.5" x14ac:dyDescent="0.2">
      <c r="A46" s="6">
        <v>40</v>
      </c>
      <c r="B46" s="7" t="s">
        <v>50</v>
      </c>
      <c r="C46" s="11" t="s">
        <v>51</v>
      </c>
      <c r="D46" s="2" t="s">
        <v>22</v>
      </c>
      <c r="E46" s="47">
        <v>10342</v>
      </c>
      <c r="F46" s="53">
        <v>71.075395</v>
      </c>
      <c r="G46" s="5">
        <v>6.8209669999999998E-3</v>
      </c>
    </row>
    <row r="47" spans="1:7" ht="12.75" x14ac:dyDescent="0.2">
      <c r="A47" s="6">
        <v>41</v>
      </c>
      <c r="B47" s="7" t="s">
        <v>738</v>
      </c>
      <c r="C47" s="11" t="s">
        <v>739</v>
      </c>
      <c r="D47" s="2" t="s">
        <v>211</v>
      </c>
      <c r="E47" s="47">
        <v>6377</v>
      </c>
      <c r="F47" s="53">
        <v>39.661751500000001</v>
      </c>
      <c r="G47" s="5">
        <v>3.806261E-3</v>
      </c>
    </row>
    <row r="48" spans="1:7" ht="12.75" x14ac:dyDescent="0.2">
      <c r="A48" s="1"/>
      <c r="B48" s="2"/>
      <c r="C48" s="8" t="s">
        <v>108</v>
      </c>
      <c r="D48" s="12"/>
      <c r="E48" s="49"/>
      <c r="F48" s="55">
        <v>9973.7681185000001</v>
      </c>
      <c r="G48" s="13">
        <v>0.95716305300000026</v>
      </c>
    </row>
    <row r="49" spans="1:7" ht="12.75" x14ac:dyDescent="0.2">
      <c r="A49" s="6"/>
      <c r="B49" s="7"/>
      <c r="C49" s="14"/>
      <c r="D49" s="15"/>
      <c r="E49" s="47"/>
      <c r="F49" s="53"/>
      <c r="G49" s="5"/>
    </row>
    <row r="50" spans="1:7" ht="12.75" x14ac:dyDescent="0.2">
      <c r="A50" s="1"/>
      <c r="B50" s="2"/>
      <c r="C50" s="8" t="s">
        <v>109</v>
      </c>
      <c r="D50" s="9"/>
      <c r="E50" s="48"/>
      <c r="F50" s="54"/>
      <c r="G50" s="10"/>
    </row>
    <row r="51" spans="1:7" ht="12.75" x14ac:dyDescent="0.2">
      <c r="A51" s="1"/>
      <c r="B51" s="2"/>
      <c r="C51" s="8" t="s">
        <v>108</v>
      </c>
      <c r="D51" s="12"/>
      <c r="E51" s="49"/>
      <c r="F51" s="55">
        <v>0</v>
      </c>
      <c r="G51" s="13">
        <v>0</v>
      </c>
    </row>
    <row r="52" spans="1:7" ht="12.75" x14ac:dyDescent="0.2">
      <c r="A52" s="6"/>
      <c r="B52" s="7"/>
      <c r="C52" s="14"/>
      <c r="D52" s="15"/>
      <c r="E52" s="47"/>
      <c r="F52" s="53"/>
      <c r="G52" s="5"/>
    </row>
    <row r="53" spans="1:7" ht="12.75" x14ac:dyDescent="0.2">
      <c r="A53" s="16"/>
      <c r="B53" s="17"/>
      <c r="C53" s="8" t="s">
        <v>110</v>
      </c>
      <c r="D53" s="9"/>
      <c r="E53" s="48"/>
      <c r="F53" s="54"/>
      <c r="G53" s="10"/>
    </row>
    <row r="54" spans="1:7" ht="12.75" x14ac:dyDescent="0.2">
      <c r="A54" s="18"/>
      <c r="B54" s="19"/>
      <c r="C54" s="8" t="s">
        <v>108</v>
      </c>
      <c r="D54" s="20"/>
      <c r="E54" s="50"/>
      <c r="F54" s="56">
        <v>0</v>
      </c>
      <c r="G54" s="21">
        <v>0</v>
      </c>
    </row>
    <row r="55" spans="1:7" ht="12.75" x14ac:dyDescent="0.2">
      <c r="A55" s="18"/>
      <c r="B55" s="19"/>
      <c r="C55" s="14"/>
      <c r="D55" s="22"/>
      <c r="E55" s="51"/>
      <c r="F55" s="57"/>
      <c r="G55" s="23"/>
    </row>
    <row r="56" spans="1:7" ht="12.75" x14ac:dyDescent="0.2">
      <c r="A56" s="1"/>
      <c r="B56" s="2"/>
      <c r="C56" s="8" t="s">
        <v>112</v>
      </c>
      <c r="D56" s="9"/>
      <c r="E56" s="48"/>
      <c r="F56" s="54"/>
      <c r="G56" s="10"/>
    </row>
    <row r="57" spans="1:7" ht="12.75" x14ac:dyDescent="0.2">
      <c r="A57" s="1"/>
      <c r="B57" s="2"/>
      <c r="C57" s="8" t="s">
        <v>108</v>
      </c>
      <c r="D57" s="12"/>
      <c r="E57" s="49"/>
      <c r="F57" s="55">
        <v>0</v>
      </c>
      <c r="G57" s="13">
        <v>0</v>
      </c>
    </row>
    <row r="58" spans="1:7" ht="12.75" x14ac:dyDescent="0.2">
      <c r="A58" s="1"/>
      <c r="B58" s="2"/>
      <c r="C58" s="14"/>
      <c r="D58" s="4"/>
      <c r="E58" s="47"/>
      <c r="F58" s="53"/>
      <c r="G58" s="5"/>
    </row>
    <row r="59" spans="1:7" ht="12.75" x14ac:dyDescent="0.2">
      <c r="A59" s="1"/>
      <c r="B59" s="2"/>
      <c r="C59" s="8" t="s">
        <v>113</v>
      </c>
      <c r="D59" s="9"/>
      <c r="E59" s="48"/>
      <c r="F59" s="54"/>
      <c r="G59" s="10"/>
    </row>
    <row r="60" spans="1:7" ht="12.75" x14ac:dyDescent="0.2">
      <c r="A60" s="1"/>
      <c r="B60" s="2"/>
      <c r="C60" s="8" t="s">
        <v>108</v>
      </c>
      <c r="D60" s="12"/>
      <c r="E60" s="49"/>
      <c r="F60" s="55">
        <v>0</v>
      </c>
      <c r="G60" s="13">
        <v>0</v>
      </c>
    </row>
    <row r="61" spans="1:7" ht="12.75" x14ac:dyDescent="0.2">
      <c r="A61" s="1"/>
      <c r="B61" s="2"/>
      <c r="C61" s="14"/>
      <c r="D61" s="4"/>
      <c r="E61" s="47"/>
      <c r="F61" s="53"/>
      <c r="G61" s="5"/>
    </row>
    <row r="62" spans="1:7" ht="12.75" x14ac:dyDescent="0.2">
      <c r="A62" s="1"/>
      <c r="B62" s="2"/>
      <c r="C62" s="8" t="s">
        <v>114</v>
      </c>
      <c r="D62" s="9"/>
      <c r="E62" s="48"/>
      <c r="F62" s="54"/>
      <c r="G62" s="10"/>
    </row>
    <row r="63" spans="1:7" ht="12.75" x14ac:dyDescent="0.2">
      <c r="A63" s="6">
        <v>1</v>
      </c>
      <c r="B63" s="7"/>
      <c r="C63" s="11" t="s">
        <v>845</v>
      </c>
      <c r="D63" s="15" t="s">
        <v>740</v>
      </c>
      <c r="E63" s="47">
        <v>69375</v>
      </c>
      <c r="F63" s="53">
        <v>48.491390625000001</v>
      </c>
      <c r="G63" s="5">
        <v>4.6536240000000003E-3</v>
      </c>
    </row>
    <row r="64" spans="1:7" ht="12.75" x14ac:dyDescent="0.2">
      <c r="A64" s="6">
        <v>2</v>
      </c>
      <c r="B64" s="7"/>
      <c r="C64" s="11" t="s">
        <v>846</v>
      </c>
      <c r="D64" s="15" t="s">
        <v>740</v>
      </c>
      <c r="E64" s="47">
        <v>18750</v>
      </c>
      <c r="F64" s="53">
        <v>22.935112499999999</v>
      </c>
      <c r="G64" s="5">
        <v>2.2010380000000002E-3</v>
      </c>
    </row>
    <row r="65" spans="1:7" ht="12.75" x14ac:dyDescent="0.2">
      <c r="A65" s="1"/>
      <c r="B65" s="2"/>
      <c r="C65" s="8" t="s">
        <v>108</v>
      </c>
      <c r="D65" s="12"/>
      <c r="E65" s="49"/>
      <c r="F65" s="55">
        <v>71.426503124999996</v>
      </c>
      <c r="G65" s="13">
        <v>6.8546620000000009E-3</v>
      </c>
    </row>
    <row r="66" spans="1:7" ht="12.75" x14ac:dyDescent="0.2">
      <c r="A66" s="1"/>
      <c r="B66" s="2"/>
      <c r="C66" s="14"/>
      <c r="D66" s="4"/>
      <c r="E66" s="47"/>
      <c r="F66" s="53"/>
      <c r="G66" s="5"/>
    </row>
    <row r="67" spans="1:7" ht="25.5" x14ac:dyDescent="0.2">
      <c r="A67" s="6"/>
      <c r="B67" s="7"/>
      <c r="C67" s="24" t="s">
        <v>115</v>
      </c>
      <c r="D67" s="25"/>
      <c r="E67" s="49"/>
      <c r="F67" s="55">
        <v>10045.194621625</v>
      </c>
      <c r="G67" s="13">
        <v>0.96401771500000033</v>
      </c>
    </row>
    <row r="68" spans="1:7" ht="12.75" x14ac:dyDescent="0.2">
      <c r="A68" s="1"/>
      <c r="B68" s="2"/>
      <c r="C68" s="11"/>
      <c r="D68" s="4"/>
      <c r="E68" s="47"/>
      <c r="F68" s="53"/>
      <c r="G68" s="5"/>
    </row>
    <row r="69" spans="1:7" ht="12.75" x14ac:dyDescent="0.2">
      <c r="A69" s="1"/>
      <c r="B69" s="2"/>
      <c r="C69" s="3" t="s">
        <v>116</v>
      </c>
      <c r="D69" s="4"/>
      <c r="E69" s="47"/>
      <c r="F69" s="53"/>
      <c r="G69" s="5"/>
    </row>
    <row r="70" spans="1:7" ht="25.5" x14ac:dyDescent="0.2">
      <c r="A70" s="1"/>
      <c r="B70" s="2"/>
      <c r="C70" s="8" t="s">
        <v>10</v>
      </c>
      <c r="D70" s="9"/>
      <c r="E70" s="48"/>
      <c r="F70" s="54"/>
      <c r="G70" s="10"/>
    </row>
    <row r="71" spans="1:7" ht="12.75" x14ac:dyDescent="0.2">
      <c r="A71" s="6"/>
      <c r="B71" s="7"/>
      <c r="C71" s="8" t="s">
        <v>108</v>
      </c>
      <c r="D71" s="12"/>
      <c r="E71" s="49"/>
      <c r="F71" s="55">
        <v>0</v>
      </c>
      <c r="G71" s="13">
        <v>0</v>
      </c>
    </row>
    <row r="72" spans="1:7" ht="12.75" x14ac:dyDescent="0.2">
      <c r="A72" s="6"/>
      <c r="B72" s="7"/>
      <c r="C72" s="14"/>
      <c r="D72" s="4"/>
      <c r="E72" s="47"/>
      <c r="F72" s="53"/>
      <c r="G72" s="5"/>
    </row>
    <row r="73" spans="1:7" ht="12.75" x14ac:dyDescent="0.2">
      <c r="A73" s="1"/>
      <c r="B73" s="26"/>
      <c r="C73" s="8" t="s">
        <v>117</v>
      </c>
      <c r="D73" s="9"/>
      <c r="E73" s="48"/>
      <c r="F73" s="54"/>
      <c r="G73" s="10"/>
    </row>
    <row r="74" spans="1:7" ht="12.75" x14ac:dyDescent="0.2">
      <c r="A74" s="6"/>
      <c r="B74" s="7"/>
      <c r="C74" s="8" t="s">
        <v>108</v>
      </c>
      <c r="D74" s="12"/>
      <c r="E74" s="49"/>
      <c r="F74" s="55">
        <v>0</v>
      </c>
      <c r="G74" s="13">
        <v>0</v>
      </c>
    </row>
    <row r="75" spans="1:7" ht="12.75" x14ac:dyDescent="0.2">
      <c r="A75" s="6"/>
      <c r="B75" s="7"/>
      <c r="C75" s="14"/>
      <c r="D75" s="4"/>
      <c r="E75" s="47"/>
      <c r="F75" s="59"/>
      <c r="G75" s="28"/>
    </row>
    <row r="76" spans="1:7" ht="12.75" x14ac:dyDescent="0.2">
      <c r="A76" s="1"/>
      <c r="B76" s="2"/>
      <c r="C76" s="8" t="s">
        <v>118</v>
      </c>
      <c r="D76" s="9"/>
      <c r="E76" s="48"/>
      <c r="F76" s="54"/>
      <c r="G76" s="10"/>
    </row>
    <row r="77" spans="1:7" ht="12.75" x14ac:dyDescent="0.2">
      <c r="A77" s="6"/>
      <c r="B77" s="7"/>
      <c r="C77" s="8" t="s">
        <v>108</v>
      </c>
      <c r="D77" s="12"/>
      <c r="E77" s="49"/>
      <c r="F77" s="55">
        <v>0</v>
      </c>
      <c r="G77" s="13">
        <v>0</v>
      </c>
    </row>
    <row r="78" spans="1:7" ht="12.75" x14ac:dyDescent="0.2">
      <c r="A78" s="1"/>
      <c r="B78" s="2"/>
      <c r="C78" s="14"/>
      <c r="D78" s="4"/>
      <c r="E78" s="47"/>
      <c r="F78" s="53"/>
      <c r="G78" s="5"/>
    </row>
    <row r="79" spans="1:7" ht="25.5" x14ac:dyDescent="0.2">
      <c r="A79" s="1"/>
      <c r="B79" s="26"/>
      <c r="C79" s="8" t="s">
        <v>119</v>
      </c>
      <c r="D79" s="9"/>
      <c r="E79" s="48"/>
      <c r="F79" s="54"/>
      <c r="G79" s="10"/>
    </row>
    <row r="80" spans="1:7" ht="12.75" x14ac:dyDescent="0.2">
      <c r="A80" s="6"/>
      <c r="B80" s="7"/>
      <c r="C80" s="8" t="s">
        <v>108</v>
      </c>
      <c r="D80" s="12"/>
      <c r="E80" s="49"/>
      <c r="F80" s="55">
        <v>0</v>
      </c>
      <c r="G80" s="13">
        <v>0</v>
      </c>
    </row>
    <row r="81" spans="1:7" ht="12.75" x14ac:dyDescent="0.2">
      <c r="A81" s="6"/>
      <c r="B81" s="7"/>
      <c r="C81" s="14"/>
      <c r="D81" s="4"/>
      <c r="E81" s="47"/>
      <c r="F81" s="53"/>
      <c r="G81" s="5"/>
    </row>
    <row r="82" spans="1:7" ht="12.75" x14ac:dyDescent="0.2">
      <c r="A82" s="6"/>
      <c r="B82" s="7"/>
      <c r="C82" s="29" t="s">
        <v>120</v>
      </c>
      <c r="D82" s="25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1"/>
      <c r="D83" s="4"/>
      <c r="E83" s="47"/>
      <c r="F83" s="53"/>
      <c r="G83" s="5"/>
    </row>
    <row r="84" spans="1:7" ht="12.75" x14ac:dyDescent="0.2">
      <c r="A84" s="1"/>
      <c r="B84" s="2"/>
      <c r="C84" s="3" t="s">
        <v>121</v>
      </c>
      <c r="D84" s="4"/>
      <c r="E84" s="47"/>
      <c r="F84" s="53"/>
      <c r="G84" s="5"/>
    </row>
    <row r="85" spans="1:7" ht="12.75" x14ac:dyDescent="0.2">
      <c r="A85" s="6"/>
      <c r="B85" s="7"/>
      <c r="C85" s="8" t="s">
        <v>122</v>
      </c>
      <c r="D85" s="9"/>
      <c r="E85" s="48"/>
      <c r="F85" s="54"/>
      <c r="G85" s="10"/>
    </row>
    <row r="86" spans="1:7" ht="12.75" x14ac:dyDescent="0.2">
      <c r="A86" s="6"/>
      <c r="B86" s="7"/>
      <c r="C86" s="8" t="s">
        <v>108</v>
      </c>
      <c r="D86" s="25"/>
      <c r="E86" s="49"/>
      <c r="F86" s="55">
        <v>0</v>
      </c>
      <c r="G86" s="13">
        <v>0</v>
      </c>
    </row>
    <row r="87" spans="1:7" ht="12.75" x14ac:dyDescent="0.2">
      <c r="A87" s="6"/>
      <c r="B87" s="7"/>
      <c r="C87" s="14"/>
      <c r="D87" s="7"/>
      <c r="E87" s="47"/>
      <c r="F87" s="53"/>
      <c r="G87" s="5"/>
    </row>
    <row r="88" spans="1:7" ht="12.75" x14ac:dyDescent="0.2">
      <c r="A88" s="6"/>
      <c r="B88" s="7"/>
      <c r="C88" s="8" t="s">
        <v>123</v>
      </c>
      <c r="D88" s="9"/>
      <c r="E88" s="48"/>
      <c r="F88" s="54"/>
      <c r="G88" s="10"/>
    </row>
    <row r="89" spans="1:7" ht="12.75" x14ac:dyDescent="0.2">
      <c r="A89" s="6"/>
      <c r="B89" s="7"/>
      <c r="C89" s="8" t="s">
        <v>108</v>
      </c>
      <c r="D89" s="25"/>
      <c r="E89" s="49"/>
      <c r="F89" s="55">
        <v>0</v>
      </c>
      <c r="G89" s="13">
        <v>0</v>
      </c>
    </row>
    <row r="90" spans="1:7" ht="12.75" x14ac:dyDescent="0.2">
      <c r="A90" s="6"/>
      <c r="B90" s="7"/>
      <c r="C90" s="14"/>
      <c r="D90" s="7"/>
      <c r="E90" s="47"/>
      <c r="F90" s="53"/>
      <c r="G90" s="5"/>
    </row>
    <row r="91" spans="1:7" ht="12.75" x14ac:dyDescent="0.2">
      <c r="A91" s="6"/>
      <c r="B91" s="7"/>
      <c r="C91" s="8" t="s">
        <v>124</v>
      </c>
      <c r="D91" s="9"/>
      <c r="E91" s="48"/>
      <c r="F91" s="54"/>
      <c r="G91" s="10"/>
    </row>
    <row r="92" spans="1:7" ht="12.75" x14ac:dyDescent="0.2">
      <c r="A92" s="6"/>
      <c r="B92" s="7"/>
      <c r="C92" s="8" t="s">
        <v>108</v>
      </c>
      <c r="D92" s="25"/>
      <c r="E92" s="49"/>
      <c r="F92" s="55">
        <v>0</v>
      </c>
      <c r="G92" s="13">
        <v>0</v>
      </c>
    </row>
    <row r="93" spans="1:7" ht="12.75" x14ac:dyDescent="0.2">
      <c r="A93" s="6"/>
      <c r="B93" s="7"/>
      <c r="C93" s="14"/>
      <c r="D93" s="7"/>
      <c r="E93" s="47"/>
      <c r="F93" s="53"/>
      <c r="G93" s="5"/>
    </row>
    <row r="94" spans="1:7" ht="12.75" x14ac:dyDescent="0.2">
      <c r="A94" s="6"/>
      <c r="B94" s="7"/>
      <c r="C94" s="8" t="s">
        <v>125</v>
      </c>
      <c r="D94" s="9"/>
      <c r="E94" s="48"/>
      <c r="F94" s="54"/>
      <c r="G94" s="10"/>
    </row>
    <row r="95" spans="1:7" ht="12.75" x14ac:dyDescent="0.2">
      <c r="A95" s="6">
        <v>1</v>
      </c>
      <c r="B95" s="7"/>
      <c r="C95" s="11" t="s">
        <v>126</v>
      </c>
      <c r="D95" s="15"/>
      <c r="E95" s="47"/>
      <c r="F95" s="53">
        <v>392.72676460000002</v>
      </c>
      <c r="G95" s="5">
        <v>3.7689221000000002E-2</v>
      </c>
    </row>
    <row r="96" spans="1:7" ht="12.75" x14ac:dyDescent="0.2">
      <c r="A96" s="6"/>
      <c r="B96" s="7"/>
      <c r="C96" s="8" t="s">
        <v>108</v>
      </c>
      <c r="D96" s="25"/>
      <c r="E96" s="49"/>
      <c r="F96" s="55">
        <v>392.72676460000002</v>
      </c>
      <c r="G96" s="13">
        <v>3.7689221000000002E-2</v>
      </c>
    </row>
    <row r="97" spans="1:7" ht="12.75" x14ac:dyDescent="0.2">
      <c r="A97" s="6"/>
      <c r="B97" s="7"/>
      <c r="C97" s="14"/>
      <c r="D97" s="7"/>
      <c r="E97" s="47"/>
      <c r="F97" s="53"/>
      <c r="G97" s="5"/>
    </row>
    <row r="98" spans="1:7" ht="25.5" x14ac:dyDescent="0.2">
      <c r="A98" s="6"/>
      <c r="B98" s="7"/>
      <c r="C98" s="24" t="s">
        <v>127</v>
      </c>
      <c r="D98" s="25"/>
      <c r="E98" s="49"/>
      <c r="F98" s="55">
        <v>392.72676460000002</v>
      </c>
      <c r="G98" s="13">
        <v>3.7689221000000002E-2</v>
      </c>
    </row>
    <row r="99" spans="1:7" ht="12.75" x14ac:dyDescent="0.2">
      <c r="A99" s="6"/>
      <c r="B99" s="7"/>
      <c r="C99" s="30"/>
      <c r="D99" s="7"/>
      <c r="E99" s="47"/>
      <c r="F99" s="53"/>
      <c r="G99" s="5"/>
    </row>
    <row r="100" spans="1:7" ht="12.75" x14ac:dyDescent="0.2">
      <c r="A100" s="1"/>
      <c r="B100" s="2"/>
      <c r="C100" s="3" t="s">
        <v>128</v>
      </c>
      <c r="D100" s="4"/>
      <c r="E100" s="47"/>
      <c r="F100" s="53"/>
      <c r="G100" s="5"/>
    </row>
    <row r="101" spans="1:7" ht="25.5" x14ac:dyDescent="0.2">
      <c r="A101" s="6"/>
      <c r="B101" s="7"/>
      <c r="C101" s="8" t="s">
        <v>129</v>
      </c>
      <c r="D101" s="9"/>
      <c r="E101" s="48"/>
      <c r="F101" s="54"/>
      <c r="G101" s="10"/>
    </row>
    <row r="102" spans="1:7" ht="12.75" x14ac:dyDescent="0.2">
      <c r="A102" s="6"/>
      <c r="B102" s="7"/>
      <c r="C102" s="8" t="s">
        <v>108</v>
      </c>
      <c r="D102" s="25"/>
      <c r="E102" s="49"/>
      <c r="F102" s="55">
        <v>0</v>
      </c>
      <c r="G102" s="13">
        <v>0</v>
      </c>
    </row>
    <row r="103" spans="1:7" ht="12.75" x14ac:dyDescent="0.2">
      <c r="A103" s="6"/>
      <c r="B103" s="7"/>
      <c r="C103" s="14"/>
      <c r="D103" s="7"/>
      <c r="E103" s="47"/>
      <c r="F103" s="53"/>
      <c r="G103" s="5"/>
    </row>
    <row r="104" spans="1:7" ht="12.75" x14ac:dyDescent="0.2">
      <c r="A104" s="1"/>
      <c r="B104" s="2"/>
      <c r="C104" s="3" t="s">
        <v>132</v>
      </c>
      <c r="D104" s="4"/>
      <c r="E104" s="47"/>
      <c r="F104" s="53"/>
      <c r="G104" s="5"/>
    </row>
    <row r="105" spans="1:7" ht="25.5" x14ac:dyDescent="0.2">
      <c r="A105" s="6"/>
      <c r="B105" s="7"/>
      <c r="C105" s="8" t="s">
        <v>133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25.5" x14ac:dyDescent="0.2">
      <c r="A108" s="6"/>
      <c r="B108" s="7"/>
      <c r="C108" s="8" t="s">
        <v>134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9"/>
      <c r="G110" s="28"/>
    </row>
    <row r="111" spans="1:7" ht="25.5" x14ac:dyDescent="0.2">
      <c r="A111" s="6"/>
      <c r="B111" s="7"/>
      <c r="C111" s="30" t="s">
        <v>136</v>
      </c>
      <c r="D111" s="7"/>
      <c r="E111" s="47"/>
      <c r="F111" s="132">
        <v>-17.786494000000001</v>
      </c>
      <c r="G111" s="145">
        <v>-1.7069351005495545E-3</v>
      </c>
    </row>
    <row r="112" spans="1:7" ht="12.75" x14ac:dyDescent="0.2">
      <c r="A112" s="6"/>
      <c r="B112" s="7"/>
      <c r="C112" s="31" t="s">
        <v>137</v>
      </c>
      <c r="D112" s="12"/>
      <c r="E112" s="49"/>
      <c r="F112" s="55">
        <v>10420.134892225</v>
      </c>
      <c r="G112" s="13">
        <v>1.0000000010000003</v>
      </c>
    </row>
    <row r="114" spans="2:6" ht="12.75" x14ac:dyDescent="0.2">
      <c r="B114" s="362"/>
      <c r="C114" s="362"/>
      <c r="D114" s="362"/>
      <c r="E114" s="362"/>
      <c r="F114" s="362"/>
    </row>
    <row r="115" spans="2:6" ht="12.75" x14ac:dyDescent="0.2">
      <c r="B115" s="362"/>
      <c r="C115" s="362"/>
      <c r="D115" s="362"/>
      <c r="E115" s="362"/>
      <c r="F115" s="362"/>
    </row>
    <row r="117" spans="2:6" ht="12.75" x14ac:dyDescent="0.2">
      <c r="B117" s="37" t="s">
        <v>139</v>
      </c>
      <c r="C117" s="38"/>
      <c r="D117" s="39"/>
    </row>
    <row r="118" spans="2:6" ht="12.75" x14ac:dyDescent="0.2">
      <c r="B118" s="40" t="s">
        <v>140</v>
      </c>
      <c r="C118" s="41"/>
      <c r="D118" s="65" t="s">
        <v>141</v>
      </c>
    </row>
    <row r="119" spans="2:6" ht="12.75" x14ac:dyDescent="0.2">
      <c r="B119" s="40" t="s">
        <v>142</v>
      </c>
      <c r="C119" s="41"/>
      <c r="D119" s="65" t="s">
        <v>141</v>
      </c>
    </row>
    <row r="120" spans="2:6" ht="12.75" x14ac:dyDescent="0.2">
      <c r="B120" s="42" t="s">
        <v>143</v>
      </c>
      <c r="C120" s="41"/>
      <c r="D120" s="43"/>
    </row>
    <row r="121" spans="2:6" ht="25.5" customHeight="1" x14ac:dyDescent="0.2">
      <c r="B121" s="43"/>
      <c r="C121" s="33" t="s">
        <v>144</v>
      </c>
      <c r="D121" s="34" t="s">
        <v>145</v>
      </c>
    </row>
    <row r="122" spans="2:6" ht="12.75" customHeight="1" x14ac:dyDescent="0.2">
      <c r="B122" s="60" t="s">
        <v>146</v>
      </c>
      <c r="C122" s="61" t="s">
        <v>147</v>
      </c>
      <c r="D122" s="61" t="s">
        <v>148</v>
      </c>
    </row>
    <row r="123" spans="2:6" ht="12.75" x14ac:dyDescent="0.2">
      <c r="B123" s="43" t="s">
        <v>149</v>
      </c>
      <c r="C123" s="44">
        <v>9.0245999999999995</v>
      </c>
      <c r="D123" s="44">
        <v>9.9631000000000007</v>
      </c>
    </row>
    <row r="124" spans="2:6" ht="12.75" x14ac:dyDescent="0.2">
      <c r="B124" s="43" t="s">
        <v>150</v>
      </c>
      <c r="C124" s="44">
        <v>9.0245999999999995</v>
      </c>
      <c r="D124" s="44">
        <v>9.9631000000000007</v>
      </c>
    </row>
    <row r="125" spans="2:6" ht="12.75" x14ac:dyDescent="0.2">
      <c r="B125" s="43" t="s">
        <v>151</v>
      </c>
      <c r="C125" s="44">
        <v>8.8143999999999991</v>
      </c>
      <c r="D125" s="44">
        <v>9.7166999999999994</v>
      </c>
    </row>
    <row r="126" spans="2:6" ht="12.75" x14ac:dyDescent="0.2">
      <c r="B126" s="43" t="s">
        <v>152</v>
      </c>
      <c r="C126" s="44">
        <v>8.8143999999999991</v>
      </c>
      <c r="D126" s="44">
        <v>9.7166999999999994</v>
      </c>
    </row>
    <row r="128" spans="2:6" ht="12.75" x14ac:dyDescent="0.2">
      <c r="B128" s="62" t="s">
        <v>153</v>
      </c>
      <c r="C128" s="45"/>
      <c r="D128" s="63" t="s">
        <v>141</v>
      </c>
    </row>
    <row r="129" spans="2:4" ht="24.75" customHeight="1" x14ac:dyDescent="0.2">
      <c r="B129" s="64"/>
      <c r="C129" s="64"/>
    </row>
    <row r="130" spans="2:4" ht="15" x14ac:dyDescent="0.25">
      <c r="B130" s="66"/>
      <c r="C130" s="68"/>
      <c r="D130"/>
    </row>
    <row r="132" spans="2:4" ht="12.75" x14ac:dyDescent="0.2">
      <c r="B132" s="42" t="s">
        <v>155</v>
      </c>
      <c r="C132" s="41"/>
      <c r="D132" s="67" t="s">
        <v>741</v>
      </c>
    </row>
    <row r="133" spans="2:4" ht="12.75" x14ac:dyDescent="0.2">
      <c r="B133" s="42" t="s">
        <v>156</v>
      </c>
      <c r="C133" s="41"/>
      <c r="D133" s="67" t="s">
        <v>141</v>
      </c>
    </row>
    <row r="134" spans="2:4" ht="12.75" x14ac:dyDescent="0.2">
      <c r="B134" s="42" t="s">
        <v>157</v>
      </c>
      <c r="C134" s="41"/>
      <c r="D134" s="46">
        <v>0.31933977587129375</v>
      </c>
    </row>
    <row r="135" spans="2:4" ht="12.75" x14ac:dyDescent="0.2">
      <c r="B135" s="42" t="s">
        <v>158</v>
      </c>
      <c r="C135" s="41"/>
      <c r="D135" s="46" t="s">
        <v>141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sqref="A1:G1"/>
    </sheetView>
  </sheetViews>
  <sheetFormatPr defaultRowHeight="12.75" x14ac:dyDescent="0.2"/>
  <cols>
    <col min="1" max="1" width="5.85546875" style="149" bestFit="1" customWidth="1"/>
    <col min="2" max="2" width="14.140625" style="149" bestFit="1" customWidth="1"/>
    <col min="3" max="3" width="37.7109375" style="149" bestFit="1" customWidth="1"/>
    <col min="4" max="4" width="26.85546875" style="149" bestFit="1" customWidth="1"/>
    <col min="5" max="5" width="13.85546875" style="149" bestFit="1" customWidth="1"/>
    <col min="6" max="6" width="17.42578125" style="173" bestFit="1" customWidth="1"/>
    <col min="7" max="7" width="8.5703125" style="179" bestFit="1" customWidth="1"/>
    <col min="8" max="8" width="9.140625" style="149"/>
    <col min="9" max="9" width="12.28515625" style="149" bestFit="1" customWidth="1"/>
    <col min="10" max="10" width="19.85546875" style="149" bestFit="1" customWidth="1"/>
    <col min="11" max="16384" width="9.140625" style="149"/>
  </cols>
  <sheetData>
    <row r="1" spans="1:12" ht="15" customHeight="1" x14ac:dyDescent="0.2">
      <c r="A1" s="359" t="s">
        <v>0</v>
      </c>
      <c r="B1" s="360"/>
      <c r="C1" s="360"/>
      <c r="D1" s="360"/>
      <c r="E1" s="360"/>
      <c r="F1" s="360"/>
      <c r="G1" s="361"/>
    </row>
    <row r="2" spans="1:12" ht="15" customHeight="1" x14ac:dyDescent="0.2">
      <c r="A2" s="367" t="s">
        <v>862</v>
      </c>
      <c r="B2" s="367"/>
      <c r="C2" s="367"/>
      <c r="D2" s="367"/>
      <c r="E2" s="367"/>
      <c r="F2" s="367"/>
      <c r="G2" s="367"/>
    </row>
    <row r="3" spans="1:12" ht="15" customHeight="1" x14ac:dyDescent="0.2">
      <c r="A3" s="359" t="s">
        <v>821</v>
      </c>
      <c r="B3" s="360"/>
      <c r="C3" s="360"/>
      <c r="D3" s="360"/>
      <c r="E3" s="360"/>
      <c r="F3" s="360"/>
      <c r="G3" s="361"/>
    </row>
    <row r="4" spans="1:12" ht="30" x14ac:dyDescent="0.2">
      <c r="A4" s="150" t="s">
        <v>2</v>
      </c>
      <c r="B4" s="151" t="s">
        <v>863</v>
      </c>
      <c r="C4" s="152" t="s">
        <v>864</v>
      </c>
      <c r="D4" s="153" t="s">
        <v>5</v>
      </c>
      <c r="E4" s="154" t="s">
        <v>6</v>
      </c>
      <c r="F4" s="155" t="s">
        <v>865</v>
      </c>
      <c r="G4" s="156" t="s">
        <v>866</v>
      </c>
    </row>
    <row r="5" spans="1:12" x14ac:dyDescent="0.2">
      <c r="A5" s="157"/>
      <c r="B5" s="158"/>
      <c r="C5" s="159" t="s">
        <v>867</v>
      </c>
      <c r="D5" s="160"/>
      <c r="E5" s="160"/>
      <c r="F5" s="161"/>
      <c r="G5" s="162"/>
    </row>
    <row r="6" spans="1:12" x14ac:dyDescent="0.2">
      <c r="A6" s="157"/>
      <c r="B6" s="158"/>
      <c r="C6" s="159" t="s">
        <v>868</v>
      </c>
      <c r="D6" s="160"/>
      <c r="E6" s="160"/>
      <c r="F6" s="161"/>
      <c r="G6" s="162"/>
    </row>
    <row r="7" spans="1:12" x14ac:dyDescent="0.2">
      <c r="A7" s="157"/>
      <c r="B7" s="158"/>
      <c r="C7" s="159" t="s">
        <v>869</v>
      </c>
      <c r="D7" s="160"/>
      <c r="E7" s="163" t="s">
        <v>870</v>
      </c>
      <c r="F7" s="163" t="s">
        <v>870</v>
      </c>
      <c r="G7" s="164" t="s">
        <v>870</v>
      </c>
    </row>
    <row r="8" spans="1:12" x14ac:dyDescent="0.2">
      <c r="A8" s="157"/>
      <c r="B8" s="158"/>
      <c r="C8" s="165" t="s">
        <v>108</v>
      </c>
      <c r="D8" s="166" t="s">
        <v>871</v>
      </c>
      <c r="E8" s="166" t="s">
        <v>871</v>
      </c>
      <c r="F8" s="163" t="s">
        <v>870</v>
      </c>
      <c r="G8" s="164" t="s">
        <v>870</v>
      </c>
    </row>
    <row r="9" spans="1:12" x14ac:dyDescent="0.2">
      <c r="A9" s="157"/>
      <c r="B9" s="158"/>
      <c r="C9" s="165" t="s">
        <v>872</v>
      </c>
      <c r="D9" s="166" t="s">
        <v>871</v>
      </c>
      <c r="E9" s="167"/>
      <c r="F9" s="163" t="s">
        <v>870</v>
      </c>
      <c r="G9" s="164" t="s">
        <v>870</v>
      </c>
    </row>
    <row r="10" spans="1:12" x14ac:dyDescent="0.2">
      <c r="A10" s="157"/>
      <c r="B10" s="158"/>
      <c r="C10" s="166"/>
      <c r="D10" s="166"/>
      <c r="E10" s="167"/>
      <c r="F10" s="163"/>
      <c r="G10" s="164"/>
    </row>
    <row r="11" spans="1:12" x14ac:dyDescent="0.2">
      <c r="A11" s="157"/>
      <c r="B11" s="158"/>
      <c r="C11" s="168" t="s">
        <v>873</v>
      </c>
      <c r="D11" s="166"/>
      <c r="E11" s="167"/>
      <c r="F11" s="169"/>
      <c r="G11" s="170"/>
    </row>
    <row r="12" spans="1:12" x14ac:dyDescent="0.2">
      <c r="A12" s="157"/>
      <c r="B12" s="158"/>
      <c r="C12" s="168" t="s">
        <v>874</v>
      </c>
      <c r="D12" s="166"/>
      <c r="E12" s="167"/>
      <c r="F12" s="169"/>
      <c r="G12" s="170"/>
    </row>
    <row r="13" spans="1:12" x14ac:dyDescent="0.2">
      <c r="A13" s="171">
        <v>1</v>
      </c>
      <c r="B13" s="158" t="s">
        <v>875</v>
      </c>
      <c r="C13" s="166" t="s">
        <v>876</v>
      </c>
      <c r="D13" s="166" t="s">
        <v>877</v>
      </c>
      <c r="E13" s="167">
        <v>3715</v>
      </c>
      <c r="F13" s="169">
        <v>215.77886740000002</v>
      </c>
      <c r="G13" s="172">
        <f t="shared" ref="G13:G18" si="0">F13/$F$79</f>
        <v>3.6909254093525794E-2</v>
      </c>
      <c r="H13" s="173"/>
      <c r="I13" s="174"/>
      <c r="J13" s="175"/>
      <c r="K13" s="175"/>
      <c r="L13" s="176"/>
    </row>
    <row r="14" spans="1:12" x14ac:dyDescent="0.2">
      <c r="A14" s="171">
        <v>2</v>
      </c>
      <c r="B14" s="158" t="s">
        <v>878</v>
      </c>
      <c r="C14" s="166" t="s">
        <v>879</v>
      </c>
      <c r="D14" s="166" t="s">
        <v>880</v>
      </c>
      <c r="E14" s="167">
        <v>2163</v>
      </c>
      <c r="F14" s="169">
        <v>176.57859930000001</v>
      </c>
      <c r="G14" s="172">
        <f t="shared" si="0"/>
        <v>3.0203997581287587E-2</v>
      </c>
      <c r="H14" s="173"/>
      <c r="I14" s="177"/>
      <c r="J14" s="178"/>
      <c r="K14" s="173"/>
    </row>
    <row r="15" spans="1:12" x14ac:dyDescent="0.2">
      <c r="A15" s="171">
        <v>3</v>
      </c>
      <c r="B15" s="158" t="s">
        <v>881</v>
      </c>
      <c r="C15" s="166" t="s">
        <v>882</v>
      </c>
      <c r="D15" s="166" t="s">
        <v>880</v>
      </c>
      <c r="E15" s="167">
        <v>5684</v>
      </c>
      <c r="F15" s="169">
        <v>106.8241991</v>
      </c>
      <c r="G15" s="172">
        <f t="shared" si="0"/>
        <v>1.8272417291959931E-2</v>
      </c>
      <c r="H15" s="173"/>
      <c r="I15" s="177"/>
      <c r="J15" s="178"/>
      <c r="K15" s="173"/>
    </row>
    <row r="16" spans="1:12" x14ac:dyDescent="0.2">
      <c r="A16" s="171">
        <v>4</v>
      </c>
      <c r="B16" s="158" t="s">
        <v>883</v>
      </c>
      <c r="C16" s="166" t="s">
        <v>884</v>
      </c>
      <c r="D16" s="166" t="s">
        <v>885</v>
      </c>
      <c r="E16" s="167">
        <v>6545</v>
      </c>
      <c r="F16" s="169">
        <v>66.663930300000004</v>
      </c>
      <c r="G16" s="172">
        <f t="shared" si="0"/>
        <v>1.140295141949472E-2</v>
      </c>
      <c r="H16" s="173"/>
      <c r="I16" s="177"/>
      <c r="J16" s="178"/>
      <c r="K16" s="173"/>
    </row>
    <row r="17" spans="1:14" x14ac:dyDescent="0.2">
      <c r="A17" s="171">
        <v>5</v>
      </c>
      <c r="B17" s="158" t="s">
        <v>886</v>
      </c>
      <c r="C17" s="166" t="s">
        <v>887</v>
      </c>
      <c r="D17" s="166" t="s">
        <v>885</v>
      </c>
      <c r="E17" s="167">
        <v>24749</v>
      </c>
      <c r="F17" s="169">
        <v>56.236592000000002</v>
      </c>
      <c r="G17" s="172">
        <f t="shared" si="0"/>
        <v>9.6193417293001307E-3</v>
      </c>
      <c r="H17" s="173"/>
      <c r="I17" s="177"/>
      <c r="J17" s="178"/>
      <c r="K17" s="173"/>
    </row>
    <row r="18" spans="1:14" x14ac:dyDescent="0.2">
      <c r="A18" s="171">
        <v>6</v>
      </c>
      <c r="B18" s="158" t="s">
        <v>888</v>
      </c>
      <c r="C18" s="166" t="s">
        <v>889</v>
      </c>
      <c r="D18" s="166" t="s">
        <v>885</v>
      </c>
      <c r="E18" s="167">
        <v>387</v>
      </c>
      <c r="F18" s="169">
        <v>19.7316459</v>
      </c>
      <c r="G18" s="172">
        <f t="shared" si="0"/>
        <v>3.375123527998351E-3</v>
      </c>
      <c r="H18" s="173"/>
      <c r="I18" s="177"/>
      <c r="J18" s="178"/>
      <c r="K18" s="173"/>
    </row>
    <row r="19" spans="1:14" x14ac:dyDescent="0.2">
      <c r="A19" s="157"/>
      <c r="B19" s="158"/>
      <c r="C19" s="166"/>
      <c r="D19" s="166"/>
      <c r="E19" s="167"/>
      <c r="F19" s="169"/>
      <c r="G19" s="172"/>
      <c r="H19" s="179"/>
    </row>
    <row r="20" spans="1:14" x14ac:dyDescent="0.2">
      <c r="A20" s="157"/>
      <c r="B20" s="158"/>
      <c r="C20" s="168" t="s">
        <v>108</v>
      </c>
      <c r="D20" s="166"/>
      <c r="E20" s="167"/>
      <c r="F20" s="180">
        <f>SUM(F13:F19)</f>
        <v>641.81383399999993</v>
      </c>
      <c r="G20" s="181">
        <f>F20/F79</f>
        <v>0.10978308564356649</v>
      </c>
      <c r="H20" s="179"/>
    </row>
    <row r="21" spans="1:14" x14ac:dyDescent="0.2">
      <c r="A21" s="157"/>
      <c r="B21" s="158"/>
      <c r="C21" s="166"/>
      <c r="D21" s="166"/>
      <c r="E21" s="167"/>
      <c r="F21" s="180"/>
      <c r="G21" s="182"/>
    </row>
    <row r="22" spans="1:14" x14ac:dyDescent="0.2">
      <c r="A22" s="157"/>
      <c r="B22" s="158"/>
      <c r="C22" s="168" t="s">
        <v>890</v>
      </c>
      <c r="D22" s="166"/>
      <c r="E22" s="167"/>
      <c r="F22" s="169"/>
      <c r="G22" s="170"/>
    </row>
    <row r="23" spans="1:14" x14ac:dyDescent="0.2">
      <c r="A23" s="171">
        <v>1</v>
      </c>
      <c r="B23" s="158" t="s">
        <v>891</v>
      </c>
      <c r="C23" s="166" t="s">
        <v>892</v>
      </c>
      <c r="D23" s="166" t="s">
        <v>893</v>
      </c>
      <c r="E23" s="167">
        <v>312</v>
      </c>
      <c r="F23" s="169">
        <v>384.31159250000002</v>
      </c>
      <c r="G23" s="172">
        <f t="shared" ref="G23:G49" si="1">F23/$F$79</f>
        <v>6.5736994496199866E-2</v>
      </c>
      <c r="H23" s="173"/>
      <c r="I23" s="183"/>
      <c r="J23" s="173"/>
      <c r="K23" s="173"/>
      <c r="N23" s="184"/>
    </row>
    <row r="24" spans="1:14" x14ac:dyDescent="0.2">
      <c r="A24" s="171">
        <v>2</v>
      </c>
      <c r="B24" s="158" t="s">
        <v>894</v>
      </c>
      <c r="C24" s="166" t="s">
        <v>895</v>
      </c>
      <c r="D24" s="166" t="s">
        <v>896</v>
      </c>
      <c r="E24" s="167">
        <v>424</v>
      </c>
      <c r="F24" s="169">
        <v>345.16572769999993</v>
      </c>
      <c r="G24" s="172">
        <f t="shared" si="1"/>
        <v>5.9041043738725409E-2</v>
      </c>
      <c r="H24" s="173"/>
      <c r="I24" s="183"/>
      <c r="J24" s="173"/>
      <c r="K24" s="173"/>
      <c r="N24" s="184"/>
    </row>
    <row r="25" spans="1:14" x14ac:dyDescent="0.2">
      <c r="A25" s="171">
        <v>3</v>
      </c>
      <c r="B25" s="158" t="s">
        <v>897</v>
      </c>
      <c r="C25" s="166" t="s">
        <v>898</v>
      </c>
      <c r="D25" s="166" t="s">
        <v>899</v>
      </c>
      <c r="E25" s="167">
        <v>4185</v>
      </c>
      <c r="F25" s="169">
        <v>341.41494170000004</v>
      </c>
      <c r="G25" s="172">
        <f t="shared" si="1"/>
        <v>5.8399466946741398E-2</v>
      </c>
      <c r="H25" s="173"/>
      <c r="I25" s="185"/>
      <c r="J25" s="173"/>
      <c r="K25" s="173"/>
      <c r="N25" s="184"/>
    </row>
    <row r="26" spans="1:14" x14ac:dyDescent="0.2">
      <c r="A26" s="171">
        <v>4</v>
      </c>
      <c r="B26" s="158" t="s">
        <v>900</v>
      </c>
      <c r="C26" s="166" t="s">
        <v>901</v>
      </c>
      <c r="D26" s="166" t="s">
        <v>902</v>
      </c>
      <c r="E26" s="167">
        <v>2269</v>
      </c>
      <c r="F26" s="169">
        <v>298.12591659999998</v>
      </c>
      <c r="G26" s="172">
        <f t="shared" si="1"/>
        <v>5.0994823266250384E-2</v>
      </c>
      <c r="H26" s="173"/>
      <c r="I26" s="185"/>
      <c r="J26" s="173"/>
      <c r="K26" s="173"/>
      <c r="N26" s="184"/>
    </row>
    <row r="27" spans="1:14" x14ac:dyDescent="0.2">
      <c r="A27" s="171">
        <v>5</v>
      </c>
      <c r="B27" s="158" t="s">
        <v>903</v>
      </c>
      <c r="C27" s="166" t="s">
        <v>904</v>
      </c>
      <c r="D27" s="166" t="s">
        <v>905</v>
      </c>
      <c r="E27" s="167">
        <v>1972</v>
      </c>
      <c r="F27" s="169">
        <v>259.03462099999996</v>
      </c>
      <c r="G27" s="172">
        <f t="shared" si="1"/>
        <v>4.4308206640949074E-2</v>
      </c>
      <c r="H27" s="173"/>
      <c r="I27" s="185"/>
      <c r="J27" s="173"/>
      <c r="K27" s="173"/>
      <c r="N27" s="184"/>
    </row>
    <row r="28" spans="1:14" x14ac:dyDescent="0.2">
      <c r="A28" s="171">
        <v>6</v>
      </c>
      <c r="B28" s="158" t="s">
        <v>906</v>
      </c>
      <c r="C28" s="166" t="s">
        <v>907</v>
      </c>
      <c r="D28" s="166" t="s">
        <v>908</v>
      </c>
      <c r="E28" s="167">
        <v>3483</v>
      </c>
      <c r="F28" s="169">
        <v>250.6810452</v>
      </c>
      <c r="G28" s="172">
        <f t="shared" si="1"/>
        <v>4.2879316706050254E-2</v>
      </c>
      <c r="H28" s="173"/>
      <c r="I28" s="185"/>
      <c r="J28" s="173"/>
      <c r="K28" s="173"/>
      <c r="N28" s="184"/>
    </row>
    <row r="29" spans="1:14" x14ac:dyDescent="0.2">
      <c r="A29" s="171">
        <v>7</v>
      </c>
      <c r="B29" s="158" t="s">
        <v>909</v>
      </c>
      <c r="C29" s="166" t="s">
        <v>910</v>
      </c>
      <c r="D29" s="166" t="s">
        <v>885</v>
      </c>
      <c r="E29" s="167">
        <v>970</v>
      </c>
      <c r="F29" s="169">
        <v>247.14259089999999</v>
      </c>
      <c r="G29" s="172">
        <f t="shared" si="1"/>
        <v>4.2274059525721629E-2</v>
      </c>
      <c r="H29" s="173"/>
      <c r="I29" s="185"/>
      <c r="J29" s="173"/>
      <c r="K29" s="173"/>
      <c r="N29" s="184"/>
    </row>
    <row r="30" spans="1:14" x14ac:dyDescent="0.2">
      <c r="A30" s="171">
        <v>8</v>
      </c>
      <c r="B30" s="158" t="s">
        <v>911</v>
      </c>
      <c r="C30" s="166" t="s">
        <v>912</v>
      </c>
      <c r="D30" s="166" t="s">
        <v>913</v>
      </c>
      <c r="E30" s="167">
        <v>2338</v>
      </c>
      <c r="F30" s="169">
        <v>228.19044669999997</v>
      </c>
      <c r="G30" s="172">
        <f t="shared" si="1"/>
        <v>3.9032270770763405E-2</v>
      </c>
      <c r="H30" s="173"/>
      <c r="I30" s="185"/>
      <c r="J30" s="173"/>
      <c r="K30" s="173"/>
      <c r="N30" s="184"/>
    </row>
    <row r="31" spans="1:14" x14ac:dyDescent="0.2">
      <c r="A31" s="171">
        <v>9</v>
      </c>
      <c r="B31" s="158" t="s">
        <v>914</v>
      </c>
      <c r="C31" s="166" t="s">
        <v>915</v>
      </c>
      <c r="D31" s="166" t="s">
        <v>916</v>
      </c>
      <c r="E31" s="167">
        <v>6873</v>
      </c>
      <c r="F31" s="169">
        <v>222.77916200000004</v>
      </c>
      <c r="G31" s="172">
        <f t="shared" si="1"/>
        <v>3.8106663530484107E-2</v>
      </c>
      <c r="H31" s="173"/>
      <c r="I31" s="185"/>
      <c r="J31" s="173"/>
      <c r="K31" s="173"/>
      <c r="N31" s="184"/>
    </row>
    <row r="32" spans="1:14" x14ac:dyDescent="0.2">
      <c r="A32" s="171">
        <v>10</v>
      </c>
      <c r="B32" s="158" t="s">
        <v>917</v>
      </c>
      <c r="C32" s="166" t="s">
        <v>918</v>
      </c>
      <c r="D32" s="166" t="s">
        <v>919</v>
      </c>
      <c r="E32" s="167">
        <v>5719</v>
      </c>
      <c r="F32" s="169">
        <v>212.4321869</v>
      </c>
      <c r="G32" s="172">
        <f t="shared" si="1"/>
        <v>3.6336800069493094E-2</v>
      </c>
      <c r="H32" s="173"/>
      <c r="I32" s="185"/>
      <c r="J32" s="173"/>
      <c r="K32" s="173"/>
      <c r="N32" s="184"/>
    </row>
    <row r="33" spans="1:14" x14ac:dyDescent="0.2">
      <c r="A33" s="171">
        <v>11</v>
      </c>
      <c r="B33" s="158" t="s">
        <v>920</v>
      </c>
      <c r="C33" s="166" t="s">
        <v>921</v>
      </c>
      <c r="D33" s="166" t="s">
        <v>922</v>
      </c>
      <c r="E33" s="167">
        <v>5623</v>
      </c>
      <c r="F33" s="169">
        <v>209.99422370000002</v>
      </c>
      <c r="G33" s="172">
        <f t="shared" si="1"/>
        <v>3.5919783313850109E-2</v>
      </c>
      <c r="H33" s="173"/>
      <c r="I33" s="185"/>
      <c r="J33" s="173"/>
      <c r="K33" s="173"/>
      <c r="N33" s="184"/>
    </row>
    <row r="34" spans="1:14" x14ac:dyDescent="0.2">
      <c r="A34" s="171">
        <v>12</v>
      </c>
      <c r="B34" s="158" t="s">
        <v>923</v>
      </c>
      <c r="C34" s="166" t="s">
        <v>924</v>
      </c>
      <c r="D34" s="166" t="s">
        <v>896</v>
      </c>
      <c r="E34" s="167">
        <v>1813</v>
      </c>
      <c r="F34" s="169">
        <v>209.04187330000002</v>
      </c>
      <c r="G34" s="172">
        <f t="shared" si="1"/>
        <v>3.5756882547323655E-2</v>
      </c>
      <c r="H34" s="173"/>
      <c r="I34" s="185"/>
      <c r="J34" s="173"/>
      <c r="K34" s="173"/>
      <c r="N34" s="184"/>
    </row>
    <row r="35" spans="1:14" x14ac:dyDescent="0.2">
      <c r="A35" s="171">
        <v>13</v>
      </c>
      <c r="B35" s="158" t="s">
        <v>925</v>
      </c>
      <c r="C35" s="166" t="s">
        <v>926</v>
      </c>
      <c r="D35" s="166" t="s">
        <v>927</v>
      </c>
      <c r="E35" s="167">
        <v>2543</v>
      </c>
      <c r="F35" s="169">
        <v>195.30467440000001</v>
      </c>
      <c r="G35" s="172">
        <f t="shared" si="1"/>
        <v>3.3407116924569241E-2</v>
      </c>
      <c r="H35" s="173"/>
      <c r="I35" s="185"/>
      <c r="J35" s="173"/>
      <c r="K35" s="173"/>
      <c r="N35" s="184"/>
    </row>
    <row r="36" spans="1:14" x14ac:dyDescent="0.2">
      <c r="A36" s="171">
        <v>14</v>
      </c>
      <c r="B36" s="158" t="s">
        <v>928</v>
      </c>
      <c r="C36" s="166" t="s">
        <v>929</v>
      </c>
      <c r="D36" s="166" t="s">
        <v>930</v>
      </c>
      <c r="E36" s="167">
        <v>4946</v>
      </c>
      <c r="F36" s="169">
        <v>183.75332330000001</v>
      </c>
      <c r="G36" s="172">
        <f t="shared" si="1"/>
        <v>3.1431243392509772E-2</v>
      </c>
      <c r="H36" s="173"/>
      <c r="I36" s="185"/>
      <c r="J36" s="173"/>
      <c r="K36" s="173"/>
      <c r="N36" s="184"/>
    </row>
    <row r="37" spans="1:14" x14ac:dyDescent="0.2">
      <c r="A37" s="171">
        <v>15</v>
      </c>
      <c r="B37" s="158" t="s">
        <v>931</v>
      </c>
      <c r="C37" s="166" t="s">
        <v>932</v>
      </c>
      <c r="D37" s="166" t="s">
        <v>933</v>
      </c>
      <c r="E37" s="167">
        <v>2573</v>
      </c>
      <c r="F37" s="169">
        <v>180.1668813</v>
      </c>
      <c r="G37" s="172">
        <f t="shared" si="1"/>
        <v>3.0817777854087486E-2</v>
      </c>
      <c r="H37" s="173"/>
      <c r="I37" s="185"/>
      <c r="J37" s="173"/>
      <c r="K37" s="173"/>
      <c r="N37" s="184"/>
    </row>
    <row r="38" spans="1:14" x14ac:dyDescent="0.2">
      <c r="A38" s="171">
        <v>16</v>
      </c>
      <c r="B38" s="158" t="s">
        <v>934</v>
      </c>
      <c r="C38" s="166" t="s">
        <v>935</v>
      </c>
      <c r="D38" s="166" t="s">
        <v>936</v>
      </c>
      <c r="E38" s="167">
        <v>2596</v>
      </c>
      <c r="F38" s="169">
        <v>151.21479789999998</v>
      </c>
      <c r="G38" s="172">
        <f t="shared" si="1"/>
        <v>2.5865486577265485E-2</v>
      </c>
      <c r="H38" s="173"/>
      <c r="I38" s="185"/>
      <c r="J38" s="173"/>
      <c r="K38" s="173"/>
      <c r="N38" s="184"/>
    </row>
    <row r="39" spans="1:14" x14ac:dyDescent="0.2">
      <c r="A39" s="171">
        <v>17</v>
      </c>
      <c r="B39" s="158" t="s">
        <v>937</v>
      </c>
      <c r="C39" s="166" t="s">
        <v>938</v>
      </c>
      <c r="D39" s="166" t="s">
        <v>939</v>
      </c>
      <c r="E39" s="167">
        <v>1928</v>
      </c>
      <c r="F39" s="169">
        <v>149.01899650000001</v>
      </c>
      <c r="G39" s="172">
        <f t="shared" si="1"/>
        <v>2.5489891910428716E-2</v>
      </c>
      <c r="H39" s="173"/>
      <c r="I39" s="185"/>
      <c r="J39" s="173"/>
      <c r="K39" s="173"/>
      <c r="N39" s="184"/>
    </row>
    <row r="40" spans="1:14" x14ac:dyDescent="0.2">
      <c r="A40" s="171">
        <v>18</v>
      </c>
      <c r="B40" s="158" t="s">
        <v>940</v>
      </c>
      <c r="C40" s="166" t="s">
        <v>941</v>
      </c>
      <c r="D40" s="166" t="s">
        <v>942</v>
      </c>
      <c r="E40" s="167">
        <v>2705</v>
      </c>
      <c r="F40" s="169">
        <v>144.50218570000001</v>
      </c>
      <c r="G40" s="172">
        <f t="shared" si="1"/>
        <v>2.4717285586564115E-2</v>
      </c>
      <c r="H40" s="173"/>
      <c r="I40" s="185"/>
      <c r="J40" s="173"/>
      <c r="K40" s="173"/>
      <c r="N40" s="184"/>
    </row>
    <row r="41" spans="1:14" x14ac:dyDescent="0.2">
      <c r="A41" s="171">
        <v>19</v>
      </c>
      <c r="B41" s="158" t="s">
        <v>943</v>
      </c>
      <c r="C41" s="166" t="s">
        <v>944</v>
      </c>
      <c r="D41" s="166" t="s">
        <v>916</v>
      </c>
      <c r="E41" s="167">
        <v>1548</v>
      </c>
      <c r="F41" s="169">
        <v>131.22307480000001</v>
      </c>
      <c r="G41" s="172">
        <f t="shared" si="1"/>
        <v>2.2445876508141043E-2</v>
      </c>
      <c r="H41" s="173"/>
      <c r="I41" s="185"/>
      <c r="J41" s="173"/>
      <c r="K41" s="173"/>
      <c r="N41" s="184"/>
    </row>
    <row r="42" spans="1:14" x14ac:dyDescent="0.2">
      <c r="A42" s="171">
        <v>20</v>
      </c>
      <c r="B42" s="158" t="s">
        <v>945</v>
      </c>
      <c r="C42" s="166" t="s">
        <v>946</v>
      </c>
      <c r="D42" s="166" t="s">
        <v>933</v>
      </c>
      <c r="E42" s="167">
        <v>1650</v>
      </c>
      <c r="F42" s="169">
        <v>124.74698099999999</v>
      </c>
      <c r="G42" s="172">
        <f t="shared" si="1"/>
        <v>2.1338132295383592E-2</v>
      </c>
      <c r="H42" s="173"/>
      <c r="I42" s="185"/>
      <c r="J42" s="173"/>
      <c r="K42" s="173"/>
      <c r="N42" s="184"/>
    </row>
    <row r="43" spans="1:14" x14ac:dyDescent="0.2">
      <c r="A43" s="171">
        <v>21</v>
      </c>
      <c r="B43" s="158" t="s">
        <v>947</v>
      </c>
      <c r="C43" s="166" t="s">
        <v>948</v>
      </c>
      <c r="D43" s="166" t="s">
        <v>949</v>
      </c>
      <c r="E43" s="167">
        <v>17661</v>
      </c>
      <c r="F43" s="169">
        <v>122.0412695</v>
      </c>
      <c r="G43" s="172">
        <f t="shared" si="1"/>
        <v>2.0875316847047083E-2</v>
      </c>
      <c r="H43" s="173"/>
      <c r="I43" s="185"/>
      <c r="J43" s="173"/>
      <c r="K43" s="173"/>
      <c r="N43" s="184"/>
    </row>
    <row r="44" spans="1:14" x14ac:dyDescent="0.2">
      <c r="A44" s="171">
        <v>22</v>
      </c>
      <c r="B44" s="158" t="s">
        <v>950</v>
      </c>
      <c r="C44" s="166" t="s">
        <v>951</v>
      </c>
      <c r="D44" s="166" t="s">
        <v>930</v>
      </c>
      <c r="E44" s="167">
        <v>977</v>
      </c>
      <c r="F44" s="169">
        <v>118.95494979999998</v>
      </c>
      <c r="G44" s="172">
        <f t="shared" si="1"/>
        <v>2.0347397874286941E-2</v>
      </c>
      <c r="H44" s="173"/>
      <c r="I44" s="185"/>
      <c r="J44" s="173"/>
      <c r="K44" s="173"/>
      <c r="N44" s="184"/>
    </row>
    <row r="45" spans="1:14" x14ac:dyDescent="0.2">
      <c r="A45" s="171">
        <v>23</v>
      </c>
      <c r="B45" s="158" t="s">
        <v>952</v>
      </c>
      <c r="C45" s="166" t="s">
        <v>953</v>
      </c>
      <c r="D45" s="166" t="s">
        <v>954</v>
      </c>
      <c r="E45" s="167">
        <v>1446</v>
      </c>
      <c r="F45" s="169">
        <v>115.7284035</v>
      </c>
      <c r="G45" s="172">
        <f t="shared" si="1"/>
        <v>1.9795492960399046E-2</v>
      </c>
      <c r="H45" s="173"/>
      <c r="I45" s="185"/>
      <c r="J45" s="173"/>
      <c r="K45" s="173"/>
      <c r="N45" s="184"/>
    </row>
    <row r="46" spans="1:14" x14ac:dyDescent="0.2">
      <c r="A46" s="171">
        <v>24</v>
      </c>
      <c r="B46" s="158" t="s">
        <v>955</v>
      </c>
      <c r="C46" s="166" t="s">
        <v>956</v>
      </c>
      <c r="D46" s="166" t="s">
        <v>885</v>
      </c>
      <c r="E46" s="167">
        <v>2385</v>
      </c>
      <c r="F46" s="169">
        <v>96.829819500000013</v>
      </c>
      <c r="G46" s="172">
        <f t="shared" si="1"/>
        <v>1.6562865746860153E-2</v>
      </c>
      <c r="H46" s="173"/>
      <c r="I46" s="185"/>
      <c r="J46" s="173"/>
      <c r="K46" s="173"/>
      <c r="N46" s="184"/>
    </row>
    <row r="47" spans="1:14" x14ac:dyDescent="0.2">
      <c r="A47" s="171">
        <v>25</v>
      </c>
      <c r="B47" s="158" t="s">
        <v>957</v>
      </c>
      <c r="C47" s="166" t="s">
        <v>958</v>
      </c>
      <c r="D47" s="166" t="s">
        <v>885</v>
      </c>
      <c r="E47" s="167">
        <v>125</v>
      </c>
      <c r="F47" s="169">
        <v>57.1306911</v>
      </c>
      <c r="G47" s="172">
        <f t="shared" si="1"/>
        <v>9.7722785356905272E-3</v>
      </c>
      <c r="H47" s="173"/>
      <c r="I47" s="185"/>
      <c r="J47" s="173"/>
      <c r="K47" s="173"/>
      <c r="N47" s="184"/>
    </row>
    <row r="48" spans="1:14" x14ac:dyDescent="0.2">
      <c r="A48" s="171">
        <v>26</v>
      </c>
      <c r="B48" s="158" t="s">
        <v>955</v>
      </c>
      <c r="C48" s="166" t="s">
        <v>956</v>
      </c>
      <c r="D48" s="166" t="s">
        <v>885</v>
      </c>
      <c r="E48" s="167">
        <v>615</v>
      </c>
      <c r="F48" s="169">
        <v>24.915882700000001</v>
      </c>
      <c r="G48" s="172">
        <f t="shared" si="1"/>
        <v>4.2618939315963037E-3</v>
      </c>
      <c r="H48" s="173"/>
      <c r="I48" s="185"/>
      <c r="J48" s="173"/>
      <c r="K48" s="173"/>
      <c r="N48" s="184"/>
    </row>
    <row r="49" spans="1:14" x14ac:dyDescent="0.2">
      <c r="A49" s="171">
        <v>27</v>
      </c>
      <c r="B49" s="158" t="s">
        <v>959</v>
      </c>
      <c r="C49" s="166" t="s">
        <v>960</v>
      </c>
      <c r="D49" s="166" t="s">
        <v>949</v>
      </c>
      <c r="E49" s="167">
        <v>94</v>
      </c>
      <c r="F49" s="169">
        <v>4.7933497000000003</v>
      </c>
      <c r="G49" s="172">
        <f t="shared" si="1"/>
        <v>8.199086600471498E-4</v>
      </c>
      <c r="H49" s="173"/>
      <c r="I49" s="185"/>
      <c r="J49" s="173"/>
      <c r="K49" s="173"/>
      <c r="N49" s="184"/>
    </row>
    <row r="50" spans="1:14" x14ac:dyDescent="0.2">
      <c r="A50" s="157"/>
      <c r="B50" s="158"/>
      <c r="C50" s="166"/>
      <c r="D50" s="166"/>
      <c r="E50" s="167"/>
      <c r="F50" s="169"/>
      <c r="G50" s="172"/>
      <c r="H50" s="179"/>
      <c r="J50" s="173"/>
      <c r="N50" s="184"/>
    </row>
    <row r="51" spans="1:14" x14ac:dyDescent="0.2">
      <c r="A51" s="157"/>
      <c r="B51" s="158"/>
      <c r="C51" s="165" t="s">
        <v>108</v>
      </c>
      <c r="D51" s="166"/>
      <c r="E51" s="166"/>
      <c r="F51" s="163">
        <f>SUM(F23:F49)</f>
        <v>5008.6396089000018</v>
      </c>
      <c r="G51" s="181">
        <f>F51/F79</f>
        <v>0.85673427715742934</v>
      </c>
      <c r="H51" s="179"/>
      <c r="N51" s="184"/>
    </row>
    <row r="52" spans="1:14" x14ac:dyDescent="0.2">
      <c r="A52" s="157"/>
      <c r="B52" s="158"/>
      <c r="C52" s="165"/>
      <c r="D52" s="166"/>
      <c r="E52" s="166"/>
      <c r="F52" s="163"/>
      <c r="G52" s="164"/>
      <c r="N52" s="184"/>
    </row>
    <row r="53" spans="1:14" x14ac:dyDescent="0.2">
      <c r="A53" s="157"/>
      <c r="B53" s="158"/>
      <c r="C53" s="165" t="s">
        <v>961</v>
      </c>
      <c r="D53" s="166" t="s">
        <v>871</v>
      </c>
      <c r="E53" s="163" t="s">
        <v>870</v>
      </c>
      <c r="F53" s="163" t="s">
        <v>870</v>
      </c>
      <c r="G53" s="164" t="s">
        <v>870</v>
      </c>
      <c r="N53" s="184"/>
    </row>
    <row r="54" spans="1:14" x14ac:dyDescent="0.2">
      <c r="A54" s="157"/>
      <c r="B54" s="158"/>
      <c r="C54" s="165" t="s">
        <v>108</v>
      </c>
      <c r="D54" s="166" t="s">
        <v>871</v>
      </c>
      <c r="E54" s="163" t="s">
        <v>870</v>
      </c>
      <c r="F54" s="163" t="s">
        <v>870</v>
      </c>
      <c r="G54" s="164" t="s">
        <v>870</v>
      </c>
      <c r="N54" s="184"/>
    </row>
    <row r="55" spans="1:14" x14ac:dyDescent="0.2">
      <c r="A55" s="157"/>
      <c r="B55" s="158"/>
      <c r="C55" s="165" t="s">
        <v>872</v>
      </c>
      <c r="D55" s="166" t="s">
        <v>871</v>
      </c>
      <c r="E55" s="166" t="s">
        <v>871</v>
      </c>
      <c r="F55" s="163">
        <f>F51+F20</f>
        <v>5650.4534429000014</v>
      </c>
      <c r="G55" s="186">
        <f>F55/$F$79</f>
        <v>0.96651736280099576</v>
      </c>
      <c r="N55" s="184"/>
    </row>
    <row r="56" spans="1:14" x14ac:dyDescent="0.2">
      <c r="A56" s="157"/>
      <c r="B56" s="158"/>
      <c r="C56" s="187"/>
      <c r="D56" s="166"/>
      <c r="E56" s="166"/>
      <c r="F56" s="188"/>
      <c r="G56" s="164"/>
      <c r="N56" s="184"/>
    </row>
    <row r="57" spans="1:14" x14ac:dyDescent="0.2">
      <c r="A57" s="157"/>
      <c r="B57" s="158"/>
      <c r="C57" s="187" t="s">
        <v>962</v>
      </c>
      <c r="D57" s="166"/>
      <c r="E57" s="166"/>
      <c r="F57" s="188"/>
      <c r="G57" s="164"/>
    </row>
    <row r="58" spans="1:14" x14ac:dyDescent="0.2">
      <c r="A58" s="157"/>
      <c r="B58" s="158"/>
      <c r="C58" s="157" t="s">
        <v>963</v>
      </c>
      <c r="D58" s="166"/>
      <c r="E58" s="163" t="s">
        <v>870</v>
      </c>
      <c r="F58" s="163" t="s">
        <v>870</v>
      </c>
      <c r="G58" s="163" t="s">
        <v>870</v>
      </c>
    </row>
    <row r="59" spans="1:14" x14ac:dyDescent="0.2">
      <c r="A59" s="157"/>
      <c r="B59" s="158"/>
      <c r="C59" s="157" t="s">
        <v>964</v>
      </c>
      <c r="D59" s="166"/>
      <c r="E59" s="163" t="s">
        <v>870</v>
      </c>
      <c r="F59" s="163" t="s">
        <v>870</v>
      </c>
      <c r="G59" s="163" t="s">
        <v>870</v>
      </c>
    </row>
    <row r="60" spans="1:14" x14ac:dyDescent="0.2">
      <c r="A60" s="157"/>
      <c r="B60" s="158"/>
      <c r="C60" s="157" t="s">
        <v>965</v>
      </c>
      <c r="D60" s="166"/>
      <c r="E60" s="163" t="s">
        <v>870</v>
      </c>
      <c r="F60" s="163" t="s">
        <v>870</v>
      </c>
      <c r="G60" s="163" t="s">
        <v>870</v>
      </c>
    </row>
    <row r="61" spans="1:14" x14ac:dyDescent="0.2">
      <c r="A61" s="157"/>
      <c r="B61" s="158"/>
      <c r="C61" s="157"/>
      <c r="D61" s="166"/>
      <c r="E61" s="166"/>
      <c r="F61" s="189"/>
      <c r="G61" s="190"/>
    </row>
    <row r="62" spans="1:14" x14ac:dyDescent="0.2">
      <c r="A62" s="157"/>
      <c r="B62" s="158"/>
      <c r="C62" s="191" t="s">
        <v>966</v>
      </c>
      <c r="D62" s="166"/>
      <c r="E62" s="166"/>
      <c r="F62" s="189"/>
      <c r="G62" s="190"/>
    </row>
    <row r="63" spans="1:14" x14ac:dyDescent="0.2">
      <c r="A63" s="157"/>
      <c r="B63" s="158"/>
      <c r="C63" s="165" t="s">
        <v>108</v>
      </c>
      <c r="D63" s="166" t="s">
        <v>871</v>
      </c>
      <c r="E63" s="163" t="s">
        <v>870</v>
      </c>
      <c r="F63" s="163" t="s">
        <v>870</v>
      </c>
      <c r="G63" s="164" t="s">
        <v>870</v>
      </c>
    </row>
    <row r="64" spans="1:14" x14ac:dyDescent="0.2">
      <c r="A64" s="157"/>
      <c r="B64" s="158"/>
      <c r="C64" s="165" t="s">
        <v>872</v>
      </c>
      <c r="D64" s="166" t="s">
        <v>871</v>
      </c>
      <c r="E64" s="166" t="s">
        <v>871</v>
      </c>
      <c r="F64" s="163" t="s">
        <v>870</v>
      </c>
      <c r="G64" s="164" t="s">
        <v>870</v>
      </c>
    </row>
    <row r="65" spans="1:8" x14ac:dyDescent="0.2">
      <c r="A65" s="157"/>
      <c r="B65" s="158"/>
      <c r="C65" s="165"/>
      <c r="D65" s="166"/>
      <c r="E65" s="166"/>
      <c r="F65" s="163"/>
      <c r="G65" s="164"/>
    </row>
    <row r="66" spans="1:8" x14ac:dyDescent="0.2">
      <c r="A66" s="157"/>
      <c r="B66" s="158"/>
      <c r="C66" s="165" t="s">
        <v>967</v>
      </c>
      <c r="D66" s="166"/>
      <c r="E66" s="166"/>
      <c r="F66" s="163"/>
      <c r="G66" s="164"/>
    </row>
    <row r="67" spans="1:8" x14ac:dyDescent="0.2">
      <c r="A67" s="157"/>
      <c r="B67" s="158"/>
      <c r="C67" s="165" t="s">
        <v>968</v>
      </c>
      <c r="D67" s="166"/>
      <c r="E67" s="163" t="s">
        <v>870</v>
      </c>
      <c r="F67" s="163" t="s">
        <v>870</v>
      </c>
      <c r="G67" s="164" t="s">
        <v>870</v>
      </c>
    </row>
    <row r="68" spans="1:8" hidden="1" x14ac:dyDescent="0.2">
      <c r="A68" s="157"/>
      <c r="B68" s="158"/>
      <c r="C68" s="158"/>
      <c r="D68" s="166"/>
      <c r="E68" s="166" t="s">
        <v>871</v>
      </c>
      <c r="F68" s="163" t="s">
        <v>870</v>
      </c>
      <c r="G68" s="164" t="s">
        <v>870</v>
      </c>
    </row>
    <row r="69" spans="1:8" x14ac:dyDescent="0.2">
      <c r="A69" s="157"/>
      <c r="B69" s="158"/>
      <c r="C69" s="165" t="s">
        <v>108</v>
      </c>
      <c r="D69" s="166"/>
      <c r="E69" s="166"/>
      <c r="F69" s="163" t="s">
        <v>870</v>
      </c>
      <c r="G69" s="164" t="s">
        <v>870</v>
      </c>
    </row>
    <row r="70" spans="1:8" x14ac:dyDescent="0.2">
      <c r="A70" s="157"/>
      <c r="B70" s="158"/>
      <c r="C70" s="165"/>
      <c r="D70" s="166"/>
      <c r="E70" s="166"/>
      <c r="F70" s="163"/>
      <c r="G70" s="164"/>
    </row>
    <row r="71" spans="1:8" x14ac:dyDescent="0.2">
      <c r="A71" s="157"/>
      <c r="B71" s="158"/>
      <c r="C71" s="165" t="s">
        <v>969</v>
      </c>
      <c r="D71" s="166" t="s">
        <v>871</v>
      </c>
      <c r="E71" s="166" t="s">
        <v>871</v>
      </c>
      <c r="F71" s="192" t="s">
        <v>871</v>
      </c>
      <c r="G71" s="193" t="s">
        <v>871</v>
      </c>
    </row>
    <row r="72" spans="1:8" x14ac:dyDescent="0.2">
      <c r="A72" s="157"/>
      <c r="B72" s="158"/>
      <c r="C72" s="112" t="s">
        <v>970</v>
      </c>
      <c r="D72" s="166" t="s">
        <v>971</v>
      </c>
      <c r="E72" s="167"/>
      <c r="F72" s="169">
        <v>181.87343539999998</v>
      </c>
      <c r="G72" s="172">
        <f>F72/$F$79</f>
        <v>3.1109686138064543E-2</v>
      </c>
      <c r="H72" s="173"/>
    </row>
    <row r="73" spans="1:8" x14ac:dyDescent="0.2">
      <c r="A73" s="157"/>
      <c r="B73" s="158"/>
      <c r="C73" s="165" t="s">
        <v>108</v>
      </c>
      <c r="D73" s="166" t="s">
        <v>871</v>
      </c>
      <c r="E73" s="166" t="s">
        <v>871</v>
      </c>
      <c r="F73" s="163">
        <f>F72</f>
        <v>181.87343539999998</v>
      </c>
      <c r="G73" s="186">
        <f>G72</f>
        <v>3.1109686138064543E-2</v>
      </c>
    </row>
    <row r="74" spans="1:8" x14ac:dyDescent="0.2">
      <c r="A74" s="157"/>
      <c r="B74" s="158"/>
      <c r="C74" s="165"/>
      <c r="D74" s="166"/>
      <c r="E74" s="166"/>
      <c r="F74" s="163"/>
      <c r="G74" s="164"/>
    </row>
    <row r="75" spans="1:8" x14ac:dyDescent="0.2">
      <c r="A75" s="157"/>
      <c r="B75" s="158"/>
      <c r="C75" s="165" t="s">
        <v>136</v>
      </c>
      <c r="D75" s="166" t="s">
        <v>871</v>
      </c>
      <c r="E75" s="166" t="s">
        <v>871</v>
      </c>
      <c r="F75" s="169">
        <v>13.87274559999878</v>
      </c>
      <c r="G75" s="172">
        <f>F75/$F$79</f>
        <v>2.3729510609396998E-3</v>
      </c>
      <c r="H75" s="173"/>
    </row>
    <row r="76" spans="1:8" x14ac:dyDescent="0.2">
      <c r="A76" s="157"/>
      <c r="B76" s="158"/>
      <c r="C76" s="165" t="s">
        <v>108</v>
      </c>
      <c r="D76" s="166"/>
      <c r="E76" s="166"/>
      <c r="F76" s="163">
        <f>F75</f>
        <v>13.87274559999878</v>
      </c>
      <c r="G76" s="186">
        <f>G75</f>
        <v>2.3729510609396998E-3</v>
      </c>
    </row>
    <row r="77" spans="1:8" x14ac:dyDescent="0.2">
      <c r="A77" s="157"/>
      <c r="B77" s="158"/>
      <c r="C77" s="165" t="s">
        <v>872</v>
      </c>
      <c r="D77" s="166"/>
      <c r="E77" s="166"/>
      <c r="F77" s="163">
        <f>F73+F76</f>
        <v>195.74618099999876</v>
      </c>
      <c r="G77" s="186">
        <f>F77/$F$79</f>
        <v>3.3482637199004246E-2</v>
      </c>
      <c r="H77" s="173"/>
    </row>
    <row r="78" spans="1:8" x14ac:dyDescent="0.2">
      <c r="A78" s="157"/>
      <c r="B78" s="158"/>
      <c r="C78" s="165"/>
      <c r="D78" s="166"/>
      <c r="E78" s="166"/>
      <c r="F78" s="163"/>
      <c r="G78" s="164"/>
    </row>
    <row r="79" spans="1:8" x14ac:dyDescent="0.2">
      <c r="A79" s="157"/>
      <c r="B79" s="158"/>
      <c r="C79" s="165" t="s">
        <v>972</v>
      </c>
      <c r="D79" s="166" t="s">
        <v>871</v>
      </c>
      <c r="E79" s="166" t="s">
        <v>871</v>
      </c>
      <c r="F79" s="163">
        <v>5846.1996239</v>
      </c>
      <c r="G79" s="186">
        <f>G77+G55</f>
        <v>1</v>
      </c>
      <c r="H79" s="173"/>
    </row>
    <row r="80" spans="1:8" x14ac:dyDescent="0.2">
      <c r="A80" s="194"/>
      <c r="B80" s="174"/>
      <c r="C80" s="175"/>
      <c r="D80" s="174"/>
      <c r="E80" s="174"/>
      <c r="F80" s="195"/>
      <c r="G80" s="196"/>
      <c r="H80" s="173"/>
    </row>
    <row r="81" spans="1:7" x14ac:dyDescent="0.2">
      <c r="A81" s="194"/>
      <c r="B81" s="197" t="s">
        <v>139</v>
      </c>
      <c r="C81" s="197"/>
      <c r="D81" s="198"/>
      <c r="E81" s="198"/>
      <c r="F81" s="199"/>
      <c r="G81" s="196"/>
    </row>
    <row r="82" spans="1:7" x14ac:dyDescent="0.2">
      <c r="A82" s="194"/>
      <c r="B82" s="364" t="s">
        <v>973</v>
      </c>
      <c r="C82" s="364"/>
      <c r="D82" s="364"/>
      <c r="E82" s="198"/>
      <c r="F82" s="199"/>
      <c r="G82" s="196"/>
    </row>
    <row r="83" spans="1:7" x14ac:dyDescent="0.2">
      <c r="A83" s="194"/>
      <c r="B83" s="364" t="s">
        <v>974</v>
      </c>
      <c r="C83" s="364"/>
      <c r="D83" s="364"/>
      <c r="E83" s="198"/>
      <c r="F83" s="198"/>
      <c r="G83" s="196"/>
    </row>
    <row r="84" spans="1:7" x14ac:dyDescent="0.2">
      <c r="A84" s="194"/>
      <c r="B84" s="368" t="s">
        <v>975</v>
      </c>
      <c r="C84" s="368"/>
      <c r="D84" s="368"/>
      <c r="E84" s="198"/>
      <c r="F84" s="198"/>
      <c r="G84" s="200"/>
    </row>
    <row r="85" spans="1:7" ht="15.75" customHeight="1" x14ac:dyDescent="0.2">
      <c r="A85" s="194"/>
      <c r="B85" s="201"/>
      <c r="C85" s="365" t="s">
        <v>976</v>
      </c>
      <c r="D85" s="365"/>
      <c r="E85" s="365" t="s">
        <v>977</v>
      </c>
      <c r="F85" s="365"/>
    </row>
    <row r="86" spans="1:7" x14ac:dyDescent="0.2">
      <c r="A86" s="194"/>
      <c r="B86" s="202"/>
      <c r="C86" s="203" t="s">
        <v>978</v>
      </c>
      <c r="D86" s="204" t="s">
        <v>979</v>
      </c>
      <c r="E86" s="203" t="s">
        <v>978</v>
      </c>
      <c r="F86" s="204" t="s">
        <v>979</v>
      </c>
    </row>
    <row r="87" spans="1:7" x14ac:dyDescent="0.2">
      <c r="A87" s="194"/>
      <c r="B87" s="187" t="s">
        <v>980</v>
      </c>
      <c r="C87" s="205">
        <v>43524</v>
      </c>
      <c r="D87" s="205">
        <v>43555</v>
      </c>
      <c r="E87" s="205">
        <v>43524</v>
      </c>
      <c r="F87" s="205">
        <v>43555</v>
      </c>
      <c r="G87" s="149"/>
    </row>
    <row r="88" spans="1:7" x14ac:dyDescent="0.2">
      <c r="A88" s="194"/>
      <c r="B88" s="206" t="s">
        <v>981</v>
      </c>
      <c r="C88" s="207">
        <v>14.763500000000001</v>
      </c>
      <c r="D88" s="207">
        <v>14.7675</v>
      </c>
      <c r="E88" s="207">
        <v>14.4497</v>
      </c>
      <c r="F88" s="207">
        <v>14.4495</v>
      </c>
      <c r="G88" s="149"/>
    </row>
    <row r="89" spans="1:7" x14ac:dyDescent="0.2">
      <c r="A89" s="194"/>
      <c r="B89" s="206" t="s">
        <v>982</v>
      </c>
      <c r="C89" s="207">
        <v>14.763500000000001</v>
      </c>
      <c r="D89" s="207">
        <v>14.7675</v>
      </c>
      <c r="E89" s="207">
        <v>14.4497</v>
      </c>
      <c r="F89" s="207">
        <v>14.4495</v>
      </c>
      <c r="G89" s="149"/>
    </row>
    <row r="90" spans="1:7" x14ac:dyDescent="0.2">
      <c r="A90" s="194"/>
      <c r="B90" s="194"/>
      <c r="C90" s="198"/>
      <c r="D90" s="198"/>
      <c r="E90" s="208"/>
      <c r="F90" s="208"/>
      <c r="G90" s="200"/>
    </row>
    <row r="91" spans="1:7" x14ac:dyDescent="0.2">
      <c r="A91" s="194"/>
      <c r="B91" s="364" t="s">
        <v>983</v>
      </c>
      <c r="C91" s="364"/>
      <c r="D91" s="364"/>
      <c r="E91" s="198"/>
      <c r="F91" s="198"/>
      <c r="G91" s="200"/>
    </row>
    <row r="92" spans="1:7" x14ac:dyDescent="0.2">
      <c r="A92" s="194"/>
      <c r="B92" s="364" t="s">
        <v>984</v>
      </c>
      <c r="C92" s="364"/>
      <c r="D92" s="364"/>
      <c r="E92" s="198"/>
      <c r="F92" s="198"/>
      <c r="G92" s="209"/>
    </row>
    <row r="93" spans="1:7" x14ac:dyDescent="0.2">
      <c r="A93" s="194"/>
      <c r="B93" s="364" t="s">
        <v>985</v>
      </c>
      <c r="C93" s="364"/>
      <c r="D93" s="364"/>
      <c r="E93" s="199"/>
      <c r="F93" s="198"/>
      <c r="G93" s="200"/>
    </row>
    <row r="94" spans="1:7" x14ac:dyDescent="0.2">
      <c r="A94" s="194"/>
      <c r="B94" s="366" t="s">
        <v>986</v>
      </c>
      <c r="C94" s="366"/>
      <c r="D94" s="366"/>
      <c r="E94" s="198"/>
      <c r="F94" s="198"/>
      <c r="G94" s="200"/>
    </row>
    <row r="95" spans="1:7" x14ac:dyDescent="0.2">
      <c r="A95" s="194"/>
      <c r="B95" s="364" t="s">
        <v>987</v>
      </c>
      <c r="C95" s="364"/>
      <c r="D95" s="364"/>
      <c r="E95" s="198"/>
      <c r="F95" s="198"/>
      <c r="G95" s="200"/>
    </row>
    <row r="96" spans="1:7" x14ac:dyDescent="0.2">
      <c r="A96" s="194"/>
      <c r="B96" s="194"/>
      <c r="C96" s="210"/>
      <c r="D96" s="194"/>
      <c r="E96" s="194"/>
      <c r="F96" s="209"/>
      <c r="G96" s="200"/>
    </row>
    <row r="97" spans="1:7" x14ac:dyDescent="0.2">
      <c r="A97" s="194"/>
      <c r="B97" s="194"/>
      <c r="C97" s="194"/>
      <c r="D97" s="194"/>
      <c r="E97" s="194"/>
      <c r="F97" s="209"/>
      <c r="G97" s="200"/>
    </row>
    <row r="98" spans="1:7" x14ac:dyDescent="0.2">
      <c r="A98" s="194"/>
      <c r="B98" s="194"/>
      <c r="C98" s="194"/>
      <c r="D98" s="194"/>
      <c r="E98" s="194"/>
      <c r="F98" s="209"/>
      <c r="G98" s="200"/>
    </row>
    <row r="99" spans="1:7" x14ac:dyDescent="0.2">
      <c r="A99" s="194"/>
      <c r="B99" s="194"/>
      <c r="C99" s="194"/>
      <c r="D99" s="194"/>
      <c r="E99" s="194"/>
      <c r="F99" s="209"/>
      <c r="G99" s="200"/>
    </row>
    <row r="100" spans="1:7" x14ac:dyDescent="0.2">
      <c r="A100" s="194"/>
      <c r="B100" s="194"/>
      <c r="C100" s="194"/>
      <c r="D100" s="194"/>
      <c r="E100" s="194"/>
      <c r="F100" s="209"/>
      <c r="G100" s="200"/>
    </row>
    <row r="101" spans="1:7" x14ac:dyDescent="0.2">
      <c r="A101" s="194"/>
      <c r="B101" s="194"/>
      <c r="C101" s="194"/>
      <c r="D101" s="194"/>
      <c r="E101" s="194"/>
      <c r="F101" s="209"/>
      <c r="G101" s="200"/>
    </row>
    <row r="102" spans="1:7" x14ac:dyDescent="0.2">
      <c r="A102" s="194"/>
      <c r="B102" s="194"/>
      <c r="C102" s="194"/>
      <c r="D102" s="194"/>
      <c r="E102" s="194"/>
      <c r="F102" s="209"/>
      <c r="G102" s="200"/>
    </row>
    <row r="103" spans="1:7" x14ac:dyDescent="0.2">
      <c r="A103" s="194"/>
      <c r="B103" s="194"/>
      <c r="C103" s="194"/>
      <c r="D103" s="194"/>
      <c r="E103" s="194"/>
      <c r="F103" s="209"/>
      <c r="G103" s="200"/>
    </row>
    <row r="104" spans="1:7" x14ac:dyDescent="0.2">
      <c r="A104" s="194"/>
      <c r="B104" s="194"/>
      <c r="C104" s="194"/>
      <c r="D104" s="194"/>
      <c r="E104" s="194"/>
      <c r="F104" s="209"/>
      <c r="G104" s="200"/>
    </row>
    <row r="105" spans="1:7" x14ac:dyDescent="0.2">
      <c r="A105" s="194"/>
      <c r="B105" s="194"/>
      <c r="C105" s="194"/>
      <c r="D105" s="194"/>
      <c r="E105" s="194"/>
      <c r="F105" s="209"/>
      <c r="G105" s="200"/>
    </row>
  </sheetData>
  <mergeCells count="13">
    <mergeCell ref="B84:D84"/>
    <mergeCell ref="A1:G1"/>
    <mergeCell ref="A2:G2"/>
    <mergeCell ref="A3:G3"/>
    <mergeCell ref="B82:D82"/>
    <mergeCell ref="B83:D83"/>
    <mergeCell ref="B95:D95"/>
    <mergeCell ref="C85:D85"/>
    <mergeCell ref="E85:F85"/>
    <mergeCell ref="B91:D91"/>
    <mergeCell ref="B92:D92"/>
    <mergeCell ref="B93:D93"/>
    <mergeCell ref="B94:D9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sqref="A1:G1"/>
    </sheetView>
  </sheetViews>
  <sheetFormatPr defaultRowHeight="12.75" x14ac:dyDescent="0.2"/>
  <cols>
    <col min="1" max="1" width="5.85546875" style="149" bestFit="1" customWidth="1"/>
    <col min="2" max="2" width="14.140625" style="149" bestFit="1" customWidth="1"/>
    <col min="3" max="3" width="37.7109375" style="149" bestFit="1" customWidth="1"/>
    <col min="4" max="4" width="26.85546875" style="149" bestFit="1" customWidth="1"/>
    <col min="5" max="5" width="13.85546875" style="149" bestFit="1" customWidth="1"/>
    <col min="6" max="6" width="10.7109375" style="173" bestFit="1" customWidth="1"/>
    <col min="7" max="7" width="9.7109375" style="179" bestFit="1" customWidth="1"/>
    <col min="8" max="16384" width="9.140625" style="149"/>
  </cols>
  <sheetData>
    <row r="1" spans="1:10" ht="18.75" customHeight="1" x14ac:dyDescent="0.2">
      <c r="A1" s="369" t="s">
        <v>0</v>
      </c>
      <c r="B1" s="369"/>
      <c r="C1" s="369"/>
      <c r="D1" s="369"/>
      <c r="E1" s="369"/>
      <c r="F1" s="369"/>
      <c r="G1" s="369"/>
    </row>
    <row r="2" spans="1:10" ht="15" customHeight="1" x14ac:dyDescent="0.2">
      <c r="A2" s="367" t="s">
        <v>988</v>
      </c>
      <c r="B2" s="367"/>
      <c r="C2" s="367"/>
      <c r="D2" s="367"/>
      <c r="E2" s="367"/>
      <c r="F2" s="367"/>
      <c r="G2" s="367"/>
    </row>
    <row r="3" spans="1:10" ht="15" customHeight="1" x14ac:dyDescent="0.2">
      <c r="A3" s="359" t="s">
        <v>821</v>
      </c>
      <c r="B3" s="360"/>
      <c r="C3" s="360"/>
      <c r="D3" s="360"/>
      <c r="E3" s="360"/>
      <c r="F3" s="360"/>
      <c r="G3" s="361"/>
    </row>
    <row r="4" spans="1:10" ht="30" x14ac:dyDescent="0.2">
      <c r="A4" s="150" t="s">
        <v>2</v>
      </c>
      <c r="B4" s="151" t="s">
        <v>863</v>
      </c>
      <c r="C4" s="211" t="s">
        <v>864</v>
      </c>
      <c r="D4" s="154" t="s">
        <v>5</v>
      </c>
      <c r="E4" s="212" t="s">
        <v>6</v>
      </c>
      <c r="F4" s="213" t="s">
        <v>865</v>
      </c>
      <c r="G4" s="214" t="s">
        <v>866</v>
      </c>
    </row>
    <row r="5" spans="1:10" x14ac:dyDescent="0.2">
      <c r="A5" s="157"/>
      <c r="B5" s="158"/>
      <c r="C5" s="159" t="s">
        <v>867</v>
      </c>
      <c r="D5" s="160"/>
      <c r="E5" s="160"/>
      <c r="F5" s="161"/>
      <c r="G5" s="162"/>
    </row>
    <row r="6" spans="1:10" x14ac:dyDescent="0.2">
      <c r="A6" s="157"/>
      <c r="B6" s="158"/>
      <c r="C6" s="159" t="s">
        <v>868</v>
      </c>
      <c r="D6" s="160"/>
      <c r="E6" s="160"/>
      <c r="F6" s="161"/>
      <c r="G6" s="162"/>
    </row>
    <row r="7" spans="1:10" x14ac:dyDescent="0.2">
      <c r="A7" s="157"/>
      <c r="B7" s="158"/>
      <c r="C7" s="159" t="s">
        <v>869</v>
      </c>
      <c r="D7" s="160"/>
      <c r="E7" s="163" t="s">
        <v>870</v>
      </c>
      <c r="F7" s="163" t="s">
        <v>870</v>
      </c>
      <c r="G7" s="164" t="s">
        <v>870</v>
      </c>
    </row>
    <row r="8" spans="1:10" x14ac:dyDescent="0.2">
      <c r="A8" s="157"/>
      <c r="B8" s="215"/>
      <c r="C8" s="165" t="s">
        <v>108</v>
      </c>
      <c r="D8" s="166" t="s">
        <v>871</v>
      </c>
      <c r="E8" s="166" t="s">
        <v>871</v>
      </c>
      <c r="F8" s="163" t="s">
        <v>870</v>
      </c>
      <c r="G8" s="164" t="s">
        <v>870</v>
      </c>
    </row>
    <row r="9" spans="1:10" x14ac:dyDescent="0.2">
      <c r="A9" s="157"/>
      <c r="B9" s="215"/>
      <c r="C9" s="165" t="s">
        <v>872</v>
      </c>
      <c r="D9" s="166" t="s">
        <v>871</v>
      </c>
      <c r="E9" s="167"/>
      <c r="F9" s="163" t="s">
        <v>870</v>
      </c>
      <c r="G9" s="164" t="s">
        <v>870</v>
      </c>
    </row>
    <row r="10" spans="1:10" x14ac:dyDescent="0.2">
      <c r="A10" s="157"/>
      <c r="B10" s="215"/>
      <c r="C10" s="166"/>
      <c r="D10" s="166"/>
      <c r="E10" s="167"/>
      <c r="F10" s="163"/>
      <c r="G10" s="164"/>
    </row>
    <row r="11" spans="1:10" x14ac:dyDescent="0.2">
      <c r="A11" s="157"/>
      <c r="B11" s="215"/>
      <c r="C11" s="168" t="s">
        <v>873</v>
      </c>
      <c r="D11" s="166"/>
      <c r="E11" s="167"/>
      <c r="F11" s="169"/>
      <c r="G11" s="170"/>
    </row>
    <row r="12" spans="1:10" x14ac:dyDescent="0.2">
      <c r="A12" s="157"/>
      <c r="B12" s="215"/>
      <c r="C12" s="168" t="s">
        <v>874</v>
      </c>
      <c r="D12" s="166"/>
      <c r="E12" s="167"/>
      <c r="F12" s="169"/>
      <c r="G12" s="170"/>
    </row>
    <row r="13" spans="1:10" x14ac:dyDescent="0.2">
      <c r="A13" s="216">
        <v>1</v>
      </c>
      <c r="B13" s="158" t="s">
        <v>875</v>
      </c>
      <c r="C13" s="158" t="s">
        <v>876</v>
      </c>
      <c r="D13" s="166" t="s">
        <v>877</v>
      </c>
      <c r="E13" s="167">
        <v>2681</v>
      </c>
      <c r="F13" s="169">
        <v>155.7209</v>
      </c>
      <c r="G13" s="172">
        <f>F13/$F$78</f>
        <v>3.6919466887284265E-2</v>
      </c>
      <c r="H13" s="173"/>
      <c r="I13" s="173"/>
      <c r="J13" s="178"/>
    </row>
    <row r="14" spans="1:10" x14ac:dyDescent="0.2">
      <c r="A14" s="216">
        <v>2</v>
      </c>
      <c r="B14" s="158" t="s">
        <v>878</v>
      </c>
      <c r="C14" s="158" t="s">
        <v>879</v>
      </c>
      <c r="D14" s="166" t="s">
        <v>880</v>
      </c>
      <c r="E14" s="167">
        <v>1563</v>
      </c>
      <c r="F14" s="169">
        <v>127.5970184</v>
      </c>
      <c r="G14" s="172">
        <f t="shared" ref="G14:G20" si="0">F14/$F$78</f>
        <v>3.0251648274155885E-2</v>
      </c>
      <c r="H14" s="173"/>
      <c r="I14" s="173"/>
      <c r="J14" s="178"/>
    </row>
    <row r="15" spans="1:10" x14ac:dyDescent="0.2">
      <c r="A15" s="216">
        <v>3</v>
      </c>
      <c r="B15" s="158" t="s">
        <v>881</v>
      </c>
      <c r="C15" s="158" t="s">
        <v>882</v>
      </c>
      <c r="D15" s="166" t="s">
        <v>880</v>
      </c>
      <c r="E15" s="167">
        <v>4079</v>
      </c>
      <c r="F15" s="169">
        <v>76.660082400000007</v>
      </c>
      <c r="G15" s="172">
        <f t="shared" si="0"/>
        <v>1.8175141382712812E-2</v>
      </c>
      <c r="H15" s="173"/>
      <c r="I15" s="173"/>
      <c r="J15" s="178"/>
    </row>
    <row r="16" spans="1:10" x14ac:dyDescent="0.2">
      <c r="A16" s="216">
        <v>4</v>
      </c>
      <c r="B16" s="158" t="s">
        <v>883</v>
      </c>
      <c r="C16" s="158" t="s">
        <v>884</v>
      </c>
      <c r="D16" s="166" t="s">
        <v>885</v>
      </c>
      <c r="E16" s="167">
        <v>4724</v>
      </c>
      <c r="F16" s="169">
        <v>48.1161788</v>
      </c>
      <c r="G16" s="172">
        <f t="shared" si="0"/>
        <v>1.1407740836003703E-2</v>
      </c>
      <c r="H16" s="173"/>
      <c r="I16" s="173"/>
      <c r="J16" s="178"/>
    </row>
    <row r="17" spans="1:10" x14ac:dyDescent="0.2">
      <c r="A17" s="216">
        <v>5</v>
      </c>
      <c r="B17" s="158" t="s">
        <v>886</v>
      </c>
      <c r="C17" s="158" t="s">
        <v>887</v>
      </c>
      <c r="D17" s="166" t="s">
        <v>885</v>
      </c>
      <c r="E17" s="167">
        <v>17875</v>
      </c>
      <c r="F17" s="169">
        <v>40.616958500000003</v>
      </c>
      <c r="G17" s="172">
        <f t="shared" si="0"/>
        <v>9.6297700206134772E-3</v>
      </c>
      <c r="H17" s="173"/>
      <c r="I17" s="173"/>
      <c r="J17" s="178"/>
    </row>
    <row r="18" spans="1:10" x14ac:dyDescent="0.2">
      <c r="A18" s="216">
        <v>6</v>
      </c>
      <c r="B18" s="158" t="s">
        <v>888</v>
      </c>
      <c r="C18" s="158" t="s">
        <v>889</v>
      </c>
      <c r="D18" s="166" t="s">
        <v>885</v>
      </c>
      <c r="E18" s="167">
        <v>280</v>
      </c>
      <c r="F18" s="169">
        <v>14.276126300000001</v>
      </c>
      <c r="G18" s="172">
        <f t="shared" si="0"/>
        <v>3.3846899948018414E-3</v>
      </c>
      <c r="H18" s="173"/>
      <c r="I18" s="173"/>
      <c r="J18" s="178"/>
    </row>
    <row r="19" spans="1:10" x14ac:dyDescent="0.2">
      <c r="A19" s="157"/>
      <c r="B19" s="158"/>
      <c r="C19" s="158"/>
      <c r="D19" s="166"/>
      <c r="E19" s="167"/>
      <c r="F19" s="169"/>
      <c r="G19" s="172"/>
    </row>
    <row r="20" spans="1:10" x14ac:dyDescent="0.2">
      <c r="A20" s="157"/>
      <c r="B20" s="158"/>
      <c r="C20" s="217" t="s">
        <v>108</v>
      </c>
      <c r="D20" s="166"/>
      <c r="E20" s="167"/>
      <c r="F20" s="180">
        <f>SUM(F13:F18)</f>
        <v>462.98726440000002</v>
      </c>
      <c r="G20" s="181">
        <f t="shared" si="0"/>
        <v>0.10976845739557198</v>
      </c>
    </row>
    <row r="21" spans="1:10" x14ac:dyDescent="0.2">
      <c r="A21" s="157"/>
      <c r="B21" s="158"/>
      <c r="C21" s="166"/>
      <c r="D21" s="166"/>
      <c r="E21" s="167"/>
      <c r="F21" s="180"/>
      <c r="G21" s="182"/>
    </row>
    <row r="22" spans="1:10" x14ac:dyDescent="0.2">
      <c r="A22" s="157"/>
      <c r="B22" s="158"/>
      <c r="C22" s="168" t="s">
        <v>890</v>
      </c>
      <c r="D22" s="166"/>
      <c r="E22" s="167"/>
      <c r="F22" s="169"/>
      <c r="G22" s="170"/>
    </row>
    <row r="23" spans="1:10" x14ac:dyDescent="0.2">
      <c r="A23" s="171">
        <v>1</v>
      </c>
      <c r="B23" s="158" t="s">
        <v>891</v>
      </c>
      <c r="C23" s="158" t="s">
        <v>892</v>
      </c>
      <c r="D23" s="166" t="s">
        <v>893</v>
      </c>
      <c r="E23" s="167">
        <v>225</v>
      </c>
      <c r="F23" s="169">
        <v>277.14778310000003</v>
      </c>
      <c r="G23" s="172">
        <f t="shared" ref="G23:G48" si="1">F23/$F$78</f>
        <v>6.5708253683639722E-2</v>
      </c>
      <c r="H23" s="173"/>
      <c r="I23" s="173"/>
      <c r="J23" s="173"/>
    </row>
    <row r="24" spans="1:10" x14ac:dyDescent="0.2">
      <c r="A24" s="171">
        <v>2</v>
      </c>
      <c r="B24" s="158" t="s">
        <v>894</v>
      </c>
      <c r="C24" s="158" t="s">
        <v>895</v>
      </c>
      <c r="D24" s="166" t="s">
        <v>896</v>
      </c>
      <c r="E24" s="167">
        <v>307</v>
      </c>
      <c r="F24" s="169">
        <v>249.91952460000002</v>
      </c>
      <c r="G24" s="172">
        <f t="shared" si="1"/>
        <v>5.9252776043264108E-2</v>
      </c>
      <c r="H24" s="173"/>
      <c r="I24" s="173"/>
      <c r="J24" s="173"/>
    </row>
    <row r="25" spans="1:10" x14ac:dyDescent="0.2">
      <c r="A25" s="171">
        <v>3</v>
      </c>
      <c r="B25" s="158" t="s">
        <v>897</v>
      </c>
      <c r="C25" s="158" t="s">
        <v>898</v>
      </c>
      <c r="D25" s="166" t="s">
        <v>899</v>
      </c>
      <c r="E25" s="167">
        <v>3024</v>
      </c>
      <c r="F25" s="169">
        <v>246.69982880000003</v>
      </c>
      <c r="G25" s="172">
        <f t="shared" si="1"/>
        <v>5.8489426663217964E-2</v>
      </c>
      <c r="H25" s="173"/>
      <c r="I25" s="173"/>
      <c r="J25" s="173"/>
    </row>
    <row r="26" spans="1:10" x14ac:dyDescent="0.2">
      <c r="A26" s="171">
        <v>4</v>
      </c>
      <c r="B26" s="158" t="s">
        <v>900</v>
      </c>
      <c r="C26" s="158" t="s">
        <v>901</v>
      </c>
      <c r="D26" s="166" t="s">
        <v>902</v>
      </c>
      <c r="E26" s="167">
        <v>1638</v>
      </c>
      <c r="F26" s="169">
        <v>215.21826859999999</v>
      </c>
      <c r="G26" s="172">
        <f t="shared" si="1"/>
        <v>5.1025544683573947E-2</v>
      </c>
      <c r="H26" s="173"/>
      <c r="I26" s="173"/>
      <c r="J26" s="173"/>
    </row>
    <row r="27" spans="1:10" x14ac:dyDescent="0.2">
      <c r="A27" s="171">
        <v>5</v>
      </c>
      <c r="B27" s="158" t="s">
        <v>903</v>
      </c>
      <c r="C27" s="158" t="s">
        <v>904</v>
      </c>
      <c r="D27" s="166" t="s">
        <v>905</v>
      </c>
      <c r="E27" s="167">
        <v>1410</v>
      </c>
      <c r="F27" s="169">
        <v>185.21238119999998</v>
      </c>
      <c r="G27" s="172">
        <f t="shared" si="1"/>
        <v>4.3911526165264073E-2</v>
      </c>
      <c r="H27" s="173"/>
      <c r="I27" s="173"/>
      <c r="J27" s="173"/>
    </row>
    <row r="28" spans="1:10" x14ac:dyDescent="0.2">
      <c r="A28" s="171">
        <v>6</v>
      </c>
      <c r="B28" s="158" t="s">
        <v>906</v>
      </c>
      <c r="C28" s="158" t="s">
        <v>907</v>
      </c>
      <c r="D28" s="166" t="s">
        <v>908</v>
      </c>
      <c r="E28" s="167">
        <v>2514</v>
      </c>
      <c r="F28" s="169">
        <v>180.93946249999999</v>
      </c>
      <c r="G28" s="172">
        <f t="shared" si="1"/>
        <v>4.2898470882018806E-2</v>
      </c>
      <c r="H28" s="173"/>
      <c r="I28" s="173"/>
      <c r="J28" s="173"/>
    </row>
    <row r="29" spans="1:10" x14ac:dyDescent="0.2">
      <c r="A29" s="171">
        <v>7</v>
      </c>
      <c r="B29" s="158" t="s">
        <v>909</v>
      </c>
      <c r="C29" s="158" t="s">
        <v>910</v>
      </c>
      <c r="D29" s="166" t="s">
        <v>885</v>
      </c>
      <c r="E29" s="167">
        <v>701</v>
      </c>
      <c r="F29" s="169">
        <v>178.6051095</v>
      </c>
      <c r="G29" s="172">
        <f t="shared" si="1"/>
        <v>4.234502514489083E-2</v>
      </c>
      <c r="H29" s="173"/>
      <c r="I29" s="173"/>
      <c r="J29" s="173"/>
    </row>
    <row r="30" spans="1:10" x14ac:dyDescent="0.2">
      <c r="A30" s="171">
        <v>8</v>
      </c>
      <c r="B30" s="158" t="s">
        <v>911</v>
      </c>
      <c r="C30" s="158" t="s">
        <v>912</v>
      </c>
      <c r="D30" s="166" t="s">
        <v>913</v>
      </c>
      <c r="E30" s="167">
        <v>1689</v>
      </c>
      <c r="F30" s="169">
        <v>164.84758959999999</v>
      </c>
      <c r="G30" s="172">
        <f t="shared" si="1"/>
        <v>3.908329020501311E-2</v>
      </c>
      <c r="H30" s="173"/>
      <c r="I30" s="173"/>
      <c r="J30" s="173"/>
    </row>
    <row r="31" spans="1:10" x14ac:dyDescent="0.2">
      <c r="A31" s="171">
        <v>9</v>
      </c>
      <c r="B31" s="158" t="s">
        <v>914</v>
      </c>
      <c r="C31" s="158" t="s">
        <v>915</v>
      </c>
      <c r="D31" s="166" t="s">
        <v>916</v>
      </c>
      <c r="E31" s="167">
        <v>4928</v>
      </c>
      <c r="F31" s="169">
        <v>159.73457160000001</v>
      </c>
      <c r="G31" s="172">
        <f t="shared" si="1"/>
        <v>3.7871057943671904E-2</v>
      </c>
      <c r="H31" s="173"/>
      <c r="I31" s="173"/>
      <c r="J31" s="173"/>
    </row>
    <row r="32" spans="1:10" x14ac:dyDescent="0.2">
      <c r="A32" s="171">
        <v>10</v>
      </c>
      <c r="B32" s="158" t="s">
        <v>917</v>
      </c>
      <c r="C32" s="158" t="s">
        <v>918</v>
      </c>
      <c r="D32" s="166" t="s">
        <v>919</v>
      </c>
      <c r="E32" s="167">
        <v>4102</v>
      </c>
      <c r="F32" s="169">
        <v>152.36874119999999</v>
      </c>
      <c r="G32" s="172">
        <f t="shared" si="1"/>
        <v>3.6124712195926077E-2</v>
      </c>
      <c r="H32" s="173"/>
      <c r="I32" s="173"/>
      <c r="J32" s="173"/>
    </row>
    <row r="33" spans="1:10" x14ac:dyDescent="0.2">
      <c r="A33" s="171">
        <v>11</v>
      </c>
      <c r="B33" s="158" t="s">
        <v>923</v>
      </c>
      <c r="C33" s="158" t="s">
        <v>924</v>
      </c>
      <c r="D33" s="166" t="s">
        <v>896</v>
      </c>
      <c r="E33" s="167">
        <v>1311</v>
      </c>
      <c r="F33" s="169">
        <v>151.16045</v>
      </c>
      <c r="G33" s="172">
        <f t="shared" si="1"/>
        <v>3.5838241549091925E-2</v>
      </c>
      <c r="H33" s="173"/>
      <c r="I33" s="173"/>
      <c r="J33" s="173"/>
    </row>
    <row r="34" spans="1:10" x14ac:dyDescent="0.2">
      <c r="A34" s="171">
        <v>12</v>
      </c>
      <c r="B34" s="158" t="s">
        <v>920</v>
      </c>
      <c r="C34" s="158" t="s">
        <v>921</v>
      </c>
      <c r="D34" s="166" t="s">
        <v>922</v>
      </c>
      <c r="E34" s="167">
        <v>4029</v>
      </c>
      <c r="F34" s="169">
        <v>150.46536140000001</v>
      </c>
      <c r="G34" s="172">
        <f t="shared" si="1"/>
        <v>3.5673444784165516E-2</v>
      </c>
      <c r="H34" s="173"/>
      <c r="I34" s="173"/>
      <c r="J34" s="173"/>
    </row>
    <row r="35" spans="1:10" x14ac:dyDescent="0.2">
      <c r="A35" s="171">
        <v>13</v>
      </c>
      <c r="B35" s="158" t="s">
        <v>925</v>
      </c>
      <c r="C35" s="158" t="s">
        <v>926</v>
      </c>
      <c r="D35" s="166" t="s">
        <v>927</v>
      </c>
      <c r="E35" s="167">
        <v>1834</v>
      </c>
      <c r="F35" s="169">
        <v>140.8528403</v>
      </c>
      <c r="G35" s="172">
        <f t="shared" si="1"/>
        <v>3.3394436928092429E-2</v>
      </c>
      <c r="H35" s="173"/>
      <c r="I35" s="173"/>
      <c r="J35" s="173"/>
    </row>
    <row r="36" spans="1:10" x14ac:dyDescent="0.2">
      <c r="A36" s="171">
        <v>14</v>
      </c>
      <c r="B36" s="158" t="s">
        <v>928</v>
      </c>
      <c r="C36" s="158" t="s">
        <v>929</v>
      </c>
      <c r="D36" s="166" t="s">
        <v>930</v>
      </c>
      <c r="E36" s="167">
        <v>3551</v>
      </c>
      <c r="F36" s="169">
        <v>131.92641549999999</v>
      </c>
      <c r="G36" s="172">
        <f t="shared" si="1"/>
        <v>3.1278093875711961E-2</v>
      </c>
      <c r="H36" s="173"/>
      <c r="I36" s="173"/>
      <c r="J36" s="173"/>
    </row>
    <row r="37" spans="1:10" x14ac:dyDescent="0.2">
      <c r="A37" s="171">
        <v>15</v>
      </c>
      <c r="B37" s="158" t="s">
        <v>931</v>
      </c>
      <c r="C37" s="158" t="s">
        <v>932</v>
      </c>
      <c r="D37" s="166" t="s">
        <v>933</v>
      </c>
      <c r="E37" s="167">
        <v>1857</v>
      </c>
      <c r="F37" s="169">
        <v>130.0310527</v>
      </c>
      <c r="G37" s="172">
        <f t="shared" si="1"/>
        <v>3.0828727193821542E-2</v>
      </c>
      <c r="H37" s="173"/>
      <c r="I37" s="173"/>
      <c r="J37" s="173"/>
    </row>
    <row r="38" spans="1:10" x14ac:dyDescent="0.2">
      <c r="A38" s="171">
        <v>16</v>
      </c>
      <c r="B38" s="158" t="s">
        <v>934</v>
      </c>
      <c r="C38" s="158" t="s">
        <v>935</v>
      </c>
      <c r="D38" s="166" t="s">
        <v>936</v>
      </c>
      <c r="E38" s="167">
        <v>1862</v>
      </c>
      <c r="F38" s="169">
        <v>108.45992050000001</v>
      </c>
      <c r="G38" s="172">
        <f t="shared" si="1"/>
        <v>2.5714483049463714E-2</v>
      </c>
      <c r="H38" s="173"/>
      <c r="I38" s="173"/>
      <c r="J38" s="173"/>
    </row>
    <row r="39" spans="1:10" x14ac:dyDescent="0.2">
      <c r="A39" s="171">
        <v>17</v>
      </c>
      <c r="B39" s="158" t="s">
        <v>940</v>
      </c>
      <c r="C39" s="158" t="s">
        <v>941</v>
      </c>
      <c r="D39" s="166" t="s">
        <v>942</v>
      </c>
      <c r="E39" s="167">
        <v>2015</v>
      </c>
      <c r="F39" s="169">
        <v>107.64210879999999</v>
      </c>
      <c r="G39" s="172">
        <f t="shared" si="1"/>
        <v>2.5520590181016482E-2</v>
      </c>
      <c r="H39" s="173"/>
      <c r="I39" s="173"/>
      <c r="J39" s="173"/>
    </row>
    <row r="40" spans="1:10" x14ac:dyDescent="0.2">
      <c r="A40" s="171">
        <v>18</v>
      </c>
      <c r="B40" s="158" t="s">
        <v>937</v>
      </c>
      <c r="C40" s="158" t="s">
        <v>938</v>
      </c>
      <c r="D40" s="166" t="s">
        <v>939</v>
      </c>
      <c r="E40" s="167">
        <v>1392</v>
      </c>
      <c r="F40" s="169">
        <v>107.59047880000001</v>
      </c>
      <c r="G40" s="172">
        <f t="shared" si="1"/>
        <v>2.5508349357367316E-2</v>
      </c>
      <c r="H40" s="173"/>
      <c r="I40" s="173"/>
      <c r="J40" s="173"/>
    </row>
    <row r="41" spans="1:10" x14ac:dyDescent="0.2">
      <c r="A41" s="171">
        <v>19</v>
      </c>
      <c r="B41" s="158" t="s">
        <v>943</v>
      </c>
      <c r="C41" s="158" t="s">
        <v>944</v>
      </c>
      <c r="D41" s="166" t="s">
        <v>916</v>
      </c>
      <c r="E41" s="167">
        <v>1110</v>
      </c>
      <c r="F41" s="169">
        <v>94.094065199999989</v>
      </c>
      <c r="G41" s="172">
        <f t="shared" si="1"/>
        <v>2.2308519437284052E-2</v>
      </c>
      <c r="H41" s="173"/>
      <c r="I41" s="173"/>
      <c r="J41" s="173"/>
    </row>
    <row r="42" spans="1:10" x14ac:dyDescent="0.2">
      <c r="A42" s="171">
        <v>20</v>
      </c>
      <c r="B42" s="158" t="s">
        <v>945</v>
      </c>
      <c r="C42" s="158" t="s">
        <v>946</v>
      </c>
      <c r="D42" s="166" t="s">
        <v>933</v>
      </c>
      <c r="E42" s="167">
        <v>1185</v>
      </c>
      <c r="F42" s="169">
        <v>89.591013599999997</v>
      </c>
      <c r="G42" s="172">
        <f t="shared" si="1"/>
        <v>2.1240902537831684E-2</v>
      </c>
      <c r="H42" s="173"/>
      <c r="I42" s="173"/>
      <c r="J42" s="173"/>
    </row>
    <row r="43" spans="1:10" x14ac:dyDescent="0.2">
      <c r="A43" s="171">
        <v>21</v>
      </c>
      <c r="B43" s="158" t="s">
        <v>947</v>
      </c>
      <c r="C43" s="158" t="s">
        <v>948</v>
      </c>
      <c r="D43" s="166" t="s">
        <v>949</v>
      </c>
      <c r="E43" s="167">
        <v>12748</v>
      </c>
      <c r="F43" s="169">
        <v>88.091393700000012</v>
      </c>
      <c r="G43" s="172">
        <f t="shared" si="1"/>
        <v>2.088536152027038E-2</v>
      </c>
      <c r="H43" s="173"/>
      <c r="I43" s="173"/>
      <c r="J43" s="173"/>
    </row>
    <row r="44" spans="1:10" x14ac:dyDescent="0.2">
      <c r="A44" s="171">
        <v>22</v>
      </c>
      <c r="B44" s="158" t="s">
        <v>955</v>
      </c>
      <c r="C44" s="158" t="s">
        <v>956</v>
      </c>
      <c r="D44" s="166" t="s">
        <v>885</v>
      </c>
      <c r="E44" s="167">
        <v>2167</v>
      </c>
      <c r="F44" s="169">
        <v>87.979127399999996</v>
      </c>
      <c r="G44" s="172">
        <f t="shared" si="1"/>
        <v>2.0858744592514324E-2</v>
      </c>
      <c r="H44" s="173"/>
      <c r="I44" s="173"/>
      <c r="J44" s="173"/>
    </row>
    <row r="45" spans="1:10" x14ac:dyDescent="0.2">
      <c r="A45" s="171">
        <v>23</v>
      </c>
      <c r="B45" s="158" t="s">
        <v>950</v>
      </c>
      <c r="C45" s="158" t="s">
        <v>951</v>
      </c>
      <c r="D45" s="166" t="s">
        <v>930</v>
      </c>
      <c r="E45" s="167">
        <v>705</v>
      </c>
      <c r="F45" s="169">
        <v>85.837502200000003</v>
      </c>
      <c r="G45" s="172">
        <f t="shared" si="1"/>
        <v>2.035099219282762E-2</v>
      </c>
      <c r="H45" s="173"/>
      <c r="I45" s="173"/>
      <c r="J45" s="173"/>
    </row>
    <row r="46" spans="1:10" x14ac:dyDescent="0.2">
      <c r="A46" s="171">
        <v>24</v>
      </c>
      <c r="B46" s="158" t="s">
        <v>952</v>
      </c>
      <c r="C46" s="158" t="s">
        <v>953</v>
      </c>
      <c r="D46" s="166" t="s">
        <v>954</v>
      </c>
      <c r="E46" s="167">
        <v>1044</v>
      </c>
      <c r="F46" s="169">
        <v>83.554946900000004</v>
      </c>
      <c r="G46" s="172">
        <f t="shared" si="1"/>
        <v>1.9809827038909645E-2</v>
      </c>
      <c r="H46" s="173"/>
      <c r="I46" s="173"/>
      <c r="J46" s="173"/>
    </row>
    <row r="47" spans="1:10" x14ac:dyDescent="0.2">
      <c r="A47" s="171">
        <v>25</v>
      </c>
      <c r="B47" s="158" t="s">
        <v>957</v>
      </c>
      <c r="C47" s="158" t="s">
        <v>958</v>
      </c>
      <c r="D47" s="166" t="s">
        <v>885</v>
      </c>
      <c r="E47" s="167">
        <v>95</v>
      </c>
      <c r="F47" s="169">
        <v>43.419325200000003</v>
      </c>
      <c r="G47" s="172">
        <f t="shared" si="1"/>
        <v>1.029417591980028E-2</v>
      </c>
      <c r="H47" s="173"/>
      <c r="I47" s="173"/>
      <c r="J47" s="173"/>
    </row>
    <row r="48" spans="1:10" x14ac:dyDescent="0.2">
      <c r="A48" s="171">
        <v>26</v>
      </c>
      <c r="B48" s="158" t="s">
        <v>959</v>
      </c>
      <c r="C48" s="158" t="s">
        <v>960</v>
      </c>
      <c r="D48" s="166" t="s">
        <v>949</v>
      </c>
      <c r="E48" s="167">
        <v>69</v>
      </c>
      <c r="F48" s="169">
        <v>3.5185227000000001</v>
      </c>
      <c r="G48" s="172">
        <f t="shared" si="1"/>
        <v>8.3419747968839139E-4</v>
      </c>
      <c r="H48" s="173"/>
      <c r="I48" s="173"/>
      <c r="J48" s="173"/>
    </row>
    <row r="49" spans="1:8" x14ac:dyDescent="0.2">
      <c r="A49" s="157"/>
      <c r="B49" s="158"/>
      <c r="C49" s="158"/>
      <c r="D49" s="166"/>
      <c r="E49" s="169" t="s">
        <v>871</v>
      </c>
      <c r="F49" s="169"/>
      <c r="G49" s="172"/>
    </row>
    <row r="50" spans="1:8" x14ac:dyDescent="0.2">
      <c r="A50" s="157"/>
      <c r="B50" s="158"/>
      <c r="C50" s="165" t="s">
        <v>108</v>
      </c>
      <c r="D50" s="166"/>
      <c r="E50" s="166" t="s">
        <v>871</v>
      </c>
      <c r="F50" s="163">
        <f>SUM(F23:F48)</f>
        <v>3614.9077856000008</v>
      </c>
      <c r="G50" s="181">
        <f>F50/$F$78</f>
        <v>0.85704917124833802</v>
      </c>
      <c r="H50" s="179"/>
    </row>
    <row r="51" spans="1:8" x14ac:dyDescent="0.2">
      <c r="A51" s="157"/>
      <c r="B51" s="158"/>
      <c r="C51" s="165"/>
      <c r="D51" s="166"/>
      <c r="E51" s="166"/>
      <c r="F51" s="163"/>
      <c r="G51" s="164"/>
    </row>
    <row r="52" spans="1:8" x14ac:dyDescent="0.2">
      <c r="A52" s="157"/>
      <c r="B52" s="158"/>
      <c r="C52" s="165" t="s">
        <v>961</v>
      </c>
      <c r="D52" s="166" t="s">
        <v>871</v>
      </c>
      <c r="E52" s="163" t="s">
        <v>870</v>
      </c>
      <c r="F52" s="163" t="s">
        <v>870</v>
      </c>
      <c r="G52" s="164" t="s">
        <v>870</v>
      </c>
    </row>
    <row r="53" spans="1:8" x14ac:dyDescent="0.2">
      <c r="A53" s="157"/>
      <c r="B53" s="158"/>
      <c r="C53" s="165" t="s">
        <v>108</v>
      </c>
      <c r="D53" s="166" t="s">
        <v>871</v>
      </c>
      <c r="E53" s="163" t="s">
        <v>870</v>
      </c>
      <c r="F53" s="163" t="s">
        <v>870</v>
      </c>
      <c r="G53" s="164" t="s">
        <v>870</v>
      </c>
    </row>
    <row r="54" spans="1:8" x14ac:dyDescent="0.2">
      <c r="A54" s="157"/>
      <c r="B54" s="158"/>
      <c r="C54" s="165" t="s">
        <v>872</v>
      </c>
      <c r="D54" s="166" t="s">
        <v>871</v>
      </c>
      <c r="E54" s="166" t="s">
        <v>871</v>
      </c>
      <c r="F54" s="163">
        <f>F50+F20</f>
        <v>4077.895050000001</v>
      </c>
      <c r="G54" s="181">
        <f>F54/$F$78</f>
        <v>0.96681762864390997</v>
      </c>
    </row>
    <row r="55" spans="1:8" x14ac:dyDescent="0.2">
      <c r="A55" s="157"/>
      <c r="B55" s="158"/>
      <c r="C55" s="187"/>
      <c r="D55" s="166"/>
      <c r="E55" s="166"/>
      <c r="F55" s="188"/>
      <c r="G55" s="164"/>
    </row>
    <row r="56" spans="1:8" x14ac:dyDescent="0.2">
      <c r="A56" s="157"/>
      <c r="B56" s="158"/>
      <c r="C56" s="187" t="s">
        <v>962</v>
      </c>
      <c r="D56" s="166"/>
      <c r="E56" s="166"/>
      <c r="F56" s="188"/>
      <c r="G56" s="164"/>
    </row>
    <row r="57" spans="1:8" x14ac:dyDescent="0.2">
      <c r="A57" s="157"/>
      <c r="B57" s="158"/>
      <c r="C57" s="157" t="s">
        <v>963</v>
      </c>
      <c r="D57" s="166"/>
      <c r="E57" s="163" t="s">
        <v>870</v>
      </c>
      <c r="F57" s="163" t="s">
        <v>870</v>
      </c>
      <c r="G57" s="163" t="s">
        <v>870</v>
      </c>
    </row>
    <row r="58" spans="1:8" x14ac:dyDescent="0.2">
      <c r="A58" s="157"/>
      <c r="B58" s="158"/>
      <c r="C58" s="157" t="s">
        <v>964</v>
      </c>
      <c r="D58" s="166"/>
      <c r="E58" s="163" t="s">
        <v>870</v>
      </c>
      <c r="F58" s="163" t="s">
        <v>870</v>
      </c>
      <c r="G58" s="163" t="s">
        <v>870</v>
      </c>
    </row>
    <row r="59" spans="1:8" x14ac:dyDescent="0.2">
      <c r="A59" s="157"/>
      <c r="B59" s="158"/>
      <c r="C59" s="157" t="s">
        <v>965</v>
      </c>
      <c r="D59" s="166"/>
      <c r="E59" s="163" t="s">
        <v>870</v>
      </c>
      <c r="F59" s="163" t="s">
        <v>870</v>
      </c>
      <c r="G59" s="163" t="s">
        <v>870</v>
      </c>
    </row>
    <row r="60" spans="1:8" x14ac:dyDescent="0.2">
      <c r="A60" s="157"/>
      <c r="B60" s="158"/>
      <c r="C60" s="157"/>
      <c r="D60" s="166"/>
      <c r="E60" s="166"/>
      <c r="F60" s="189"/>
      <c r="G60" s="190"/>
    </row>
    <row r="61" spans="1:8" x14ac:dyDescent="0.2">
      <c r="A61" s="157"/>
      <c r="B61" s="158"/>
      <c r="C61" s="218" t="s">
        <v>966</v>
      </c>
      <c r="D61" s="166"/>
      <c r="E61" s="166"/>
      <c r="F61" s="189"/>
      <c r="G61" s="190"/>
    </row>
    <row r="62" spans="1:8" x14ac:dyDescent="0.2">
      <c r="A62" s="157"/>
      <c r="B62" s="158"/>
      <c r="C62" s="165" t="s">
        <v>108</v>
      </c>
      <c r="D62" s="166" t="s">
        <v>871</v>
      </c>
      <c r="E62" s="163" t="s">
        <v>870</v>
      </c>
      <c r="F62" s="163" t="s">
        <v>870</v>
      </c>
      <c r="G62" s="164" t="s">
        <v>870</v>
      </c>
    </row>
    <row r="63" spans="1:8" x14ac:dyDescent="0.2">
      <c r="A63" s="157"/>
      <c r="B63" s="158"/>
      <c r="C63" s="165" t="s">
        <v>872</v>
      </c>
      <c r="D63" s="166" t="s">
        <v>871</v>
      </c>
      <c r="E63" s="166" t="s">
        <v>871</v>
      </c>
      <c r="F63" s="163" t="s">
        <v>870</v>
      </c>
      <c r="G63" s="164" t="s">
        <v>870</v>
      </c>
    </row>
    <row r="64" spans="1:8" x14ac:dyDescent="0.2">
      <c r="A64" s="157"/>
      <c r="B64" s="158"/>
      <c r="C64" s="165"/>
      <c r="D64" s="166"/>
      <c r="E64" s="166"/>
      <c r="F64" s="163"/>
      <c r="G64" s="164"/>
    </row>
    <row r="65" spans="1:9" x14ac:dyDescent="0.2">
      <c r="A65" s="157"/>
      <c r="B65" s="158"/>
      <c r="C65" s="165" t="s">
        <v>967</v>
      </c>
      <c r="D65" s="166"/>
      <c r="E65" s="166"/>
      <c r="F65" s="163"/>
      <c r="G65" s="164"/>
    </row>
    <row r="66" spans="1:9" x14ac:dyDescent="0.2">
      <c r="A66" s="157"/>
      <c r="B66" s="158"/>
      <c r="C66" s="165" t="s">
        <v>968</v>
      </c>
      <c r="D66" s="166"/>
      <c r="E66" s="163" t="s">
        <v>870</v>
      </c>
      <c r="F66" s="163" t="s">
        <v>870</v>
      </c>
      <c r="G66" s="164" t="s">
        <v>870</v>
      </c>
    </row>
    <row r="67" spans="1:9" hidden="1" x14ac:dyDescent="0.2">
      <c r="A67" s="157"/>
      <c r="B67" s="158"/>
      <c r="C67" s="158"/>
      <c r="D67" s="166"/>
      <c r="E67" s="167"/>
      <c r="F67" s="219"/>
      <c r="G67" s="172"/>
    </row>
    <row r="68" spans="1:9" x14ac:dyDescent="0.2">
      <c r="A68" s="157"/>
      <c r="B68" s="158"/>
      <c r="C68" s="165" t="s">
        <v>108</v>
      </c>
      <c r="D68" s="166"/>
      <c r="E68" s="166"/>
      <c r="F68" s="163" t="s">
        <v>870</v>
      </c>
      <c r="G68" s="164" t="s">
        <v>870</v>
      </c>
    </row>
    <row r="69" spans="1:9" x14ac:dyDescent="0.2">
      <c r="A69" s="157"/>
      <c r="B69" s="158"/>
      <c r="C69" s="165"/>
      <c r="D69" s="166"/>
      <c r="E69" s="166"/>
      <c r="F69" s="163"/>
      <c r="G69" s="164"/>
    </row>
    <row r="70" spans="1:9" x14ac:dyDescent="0.2">
      <c r="A70" s="157"/>
      <c r="B70" s="158"/>
      <c r="C70" s="165" t="s">
        <v>969</v>
      </c>
      <c r="D70" s="166" t="s">
        <v>871</v>
      </c>
      <c r="E70" s="166" t="s">
        <v>871</v>
      </c>
      <c r="F70" s="192" t="s">
        <v>871</v>
      </c>
      <c r="G70" s="193" t="s">
        <v>871</v>
      </c>
    </row>
    <row r="71" spans="1:9" x14ac:dyDescent="0.2">
      <c r="A71" s="157"/>
      <c r="B71" s="158"/>
      <c r="C71" s="112" t="s">
        <v>970</v>
      </c>
      <c r="D71" s="166" t="s">
        <v>971</v>
      </c>
      <c r="E71" s="167"/>
      <c r="F71" s="169">
        <v>129.90959670000001</v>
      </c>
      <c r="G71" s="172">
        <f>F71/$F$78</f>
        <v>3.0799931503774403E-2</v>
      </c>
      <c r="H71" s="178"/>
    </row>
    <row r="72" spans="1:9" x14ac:dyDescent="0.2">
      <c r="A72" s="157"/>
      <c r="B72" s="158"/>
      <c r="C72" s="165" t="s">
        <v>108</v>
      </c>
      <c r="D72" s="166" t="s">
        <v>871</v>
      </c>
      <c r="E72" s="166" t="s">
        <v>871</v>
      </c>
      <c r="F72" s="163">
        <f>F71</f>
        <v>129.90959670000001</v>
      </c>
      <c r="G72" s="181">
        <f>F72/$F$78</f>
        <v>3.0799931503774403E-2</v>
      </c>
    </row>
    <row r="73" spans="1:9" x14ac:dyDescent="0.2">
      <c r="A73" s="157"/>
      <c r="B73" s="158"/>
      <c r="C73" s="165"/>
      <c r="D73" s="166"/>
      <c r="E73" s="166"/>
      <c r="F73" s="163"/>
      <c r="G73" s="164"/>
    </row>
    <row r="74" spans="1:9" x14ac:dyDescent="0.2">
      <c r="A74" s="157"/>
      <c r="B74" s="158"/>
      <c r="C74" s="165" t="s">
        <v>136</v>
      </c>
      <c r="D74" s="166" t="s">
        <v>871</v>
      </c>
      <c r="E74" s="166" t="s">
        <v>871</v>
      </c>
      <c r="F74" s="169">
        <v>10.048782099999244</v>
      </c>
      <c r="G74" s="172">
        <f>F74/$F$78</f>
        <v>2.3824398523156296E-3</v>
      </c>
      <c r="H74" s="173"/>
    </row>
    <row r="75" spans="1:9" x14ac:dyDescent="0.2">
      <c r="A75" s="157"/>
      <c r="B75" s="158"/>
      <c r="C75" s="165" t="s">
        <v>108</v>
      </c>
      <c r="D75" s="166"/>
      <c r="E75" s="166"/>
      <c r="F75" s="163">
        <f>F74</f>
        <v>10.048782099999244</v>
      </c>
      <c r="G75" s="186">
        <f>F75/$F$78</f>
        <v>2.3824398523156296E-3</v>
      </c>
      <c r="I75" s="173"/>
    </row>
    <row r="76" spans="1:9" x14ac:dyDescent="0.2">
      <c r="A76" s="157"/>
      <c r="B76" s="158"/>
      <c r="C76" s="165" t="s">
        <v>872</v>
      </c>
      <c r="D76" s="166"/>
      <c r="E76" s="166"/>
      <c r="F76" s="163">
        <f>F72+F75</f>
        <v>139.95837879999925</v>
      </c>
      <c r="G76" s="186">
        <f>F76/$F$78</f>
        <v>3.3182371356090035E-2</v>
      </c>
      <c r="H76" s="173"/>
    </row>
    <row r="77" spans="1:9" x14ac:dyDescent="0.2">
      <c r="A77" s="157"/>
      <c r="B77" s="158"/>
      <c r="C77" s="165"/>
      <c r="D77" s="166"/>
      <c r="E77" s="166"/>
      <c r="F77" s="163"/>
      <c r="G77" s="164"/>
    </row>
    <row r="78" spans="1:9" x14ac:dyDescent="0.2">
      <c r="A78" s="157"/>
      <c r="B78" s="158"/>
      <c r="C78" s="165" t="s">
        <v>972</v>
      </c>
      <c r="D78" s="166" t="s">
        <v>871</v>
      </c>
      <c r="E78" s="166" t="s">
        <v>871</v>
      </c>
      <c r="F78" s="163">
        <v>4217.8534288000001</v>
      </c>
      <c r="G78" s="186">
        <f>G76+G54</f>
        <v>1</v>
      </c>
      <c r="H78" s="173"/>
    </row>
    <row r="79" spans="1:9" x14ac:dyDescent="0.2">
      <c r="A79" s="194"/>
      <c r="B79" s="174"/>
      <c r="C79" s="175"/>
      <c r="D79" s="174"/>
      <c r="E79" s="174"/>
      <c r="F79" s="220"/>
      <c r="G79" s="196"/>
      <c r="H79" s="221"/>
    </row>
    <row r="80" spans="1:9" x14ac:dyDescent="0.2">
      <c r="A80" s="194"/>
      <c r="B80" s="197" t="s">
        <v>139</v>
      </c>
      <c r="C80" s="194"/>
      <c r="D80" s="198"/>
      <c r="E80" s="198"/>
      <c r="F80" s="199"/>
      <c r="G80" s="196"/>
    </row>
    <row r="81" spans="1:7" x14ac:dyDescent="0.2">
      <c r="A81" s="194"/>
      <c r="B81" s="364" t="s">
        <v>973</v>
      </c>
      <c r="C81" s="364"/>
      <c r="D81" s="364"/>
      <c r="E81" s="198"/>
      <c r="F81" s="199"/>
      <c r="G81" s="196"/>
    </row>
    <row r="82" spans="1:7" x14ac:dyDescent="0.2">
      <c r="A82" s="194"/>
      <c r="B82" s="364" t="s">
        <v>974</v>
      </c>
      <c r="C82" s="364"/>
      <c r="D82" s="364"/>
      <c r="E82" s="198"/>
      <c r="F82" s="198"/>
      <c r="G82" s="196"/>
    </row>
    <row r="83" spans="1:7" x14ac:dyDescent="0.2">
      <c r="A83" s="194"/>
      <c r="B83" s="368" t="s">
        <v>975</v>
      </c>
      <c r="C83" s="368"/>
      <c r="D83" s="368"/>
      <c r="E83" s="198"/>
      <c r="F83" s="198"/>
      <c r="G83" s="200"/>
    </row>
    <row r="84" spans="1:7" x14ac:dyDescent="0.2">
      <c r="A84" s="194"/>
      <c r="B84" s="201"/>
      <c r="C84" s="365" t="s">
        <v>976</v>
      </c>
      <c r="D84" s="365"/>
      <c r="E84" s="365" t="s">
        <v>977</v>
      </c>
      <c r="F84" s="365"/>
      <c r="G84" s="194"/>
    </row>
    <row r="85" spans="1:7" x14ac:dyDescent="0.2">
      <c r="A85" s="194"/>
      <c r="B85" s="202"/>
      <c r="C85" s="203" t="s">
        <v>978</v>
      </c>
      <c r="D85" s="204" t="s">
        <v>979</v>
      </c>
      <c r="E85" s="203" t="s">
        <v>978</v>
      </c>
      <c r="F85" s="204" t="s">
        <v>979</v>
      </c>
      <c r="G85" s="194"/>
    </row>
    <row r="86" spans="1:7" x14ac:dyDescent="0.2">
      <c r="A86" s="194"/>
      <c r="B86" s="187" t="s">
        <v>980</v>
      </c>
      <c r="C86" s="205">
        <v>43524</v>
      </c>
      <c r="D86" s="205">
        <v>43555</v>
      </c>
      <c r="E86" s="205">
        <v>43524</v>
      </c>
      <c r="F86" s="205">
        <v>43555</v>
      </c>
      <c r="G86" s="194"/>
    </row>
    <row r="87" spans="1:7" x14ac:dyDescent="0.2">
      <c r="A87" s="194"/>
      <c r="B87" s="206" t="s">
        <v>981</v>
      </c>
      <c r="C87" s="207">
        <v>14.9274</v>
      </c>
      <c r="D87" s="207">
        <v>14.9306</v>
      </c>
      <c r="E87" s="207">
        <v>14.619400000000001</v>
      </c>
      <c r="F87" s="207">
        <v>14.618399999999999</v>
      </c>
      <c r="G87" s="194"/>
    </row>
    <row r="88" spans="1:7" x14ac:dyDescent="0.2">
      <c r="A88" s="194"/>
      <c r="B88" s="206" t="s">
        <v>982</v>
      </c>
      <c r="C88" s="207">
        <v>14.9274</v>
      </c>
      <c r="D88" s="207">
        <v>14.9306</v>
      </c>
      <c r="E88" s="207">
        <v>14.619400000000001</v>
      </c>
      <c r="F88" s="207">
        <v>14.618399999999999</v>
      </c>
      <c r="G88" s="194"/>
    </row>
    <row r="89" spans="1:7" x14ac:dyDescent="0.2">
      <c r="A89" s="194"/>
      <c r="B89" s="194"/>
      <c r="C89" s="198"/>
      <c r="D89" s="198"/>
      <c r="E89" s="208"/>
      <c r="F89" s="208"/>
      <c r="G89" s="200"/>
    </row>
    <row r="90" spans="1:7" x14ac:dyDescent="0.2">
      <c r="A90" s="194"/>
      <c r="B90" s="364" t="s">
        <v>983</v>
      </c>
      <c r="C90" s="364"/>
      <c r="D90" s="364"/>
      <c r="E90" s="198"/>
      <c r="F90" s="198"/>
      <c r="G90" s="200"/>
    </row>
    <row r="91" spans="1:7" x14ac:dyDescent="0.2">
      <c r="A91" s="194"/>
      <c r="B91" s="364" t="s">
        <v>984</v>
      </c>
      <c r="C91" s="364"/>
      <c r="D91" s="364"/>
      <c r="E91" s="198"/>
      <c r="F91" s="198"/>
      <c r="G91" s="200"/>
    </row>
    <row r="92" spans="1:7" x14ac:dyDescent="0.2">
      <c r="A92" s="194"/>
      <c r="B92" s="364" t="s">
        <v>989</v>
      </c>
      <c r="C92" s="364"/>
      <c r="D92" s="364"/>
      <c r="E92" s="199"/>
      <c r="F92" s="198"/>
      <c r="G92" s="200"/>
    </row>
    <row r="93" spans="1:7" x14ac:dyDescent="0.2">
      <c r="A93" s="194"/>
      <c r="B93" s="366" t="s">
        <v>990</v>
      </c>
      <c r="C93" s="366"/>
      <c r="D93" s="366"/>
      <c r="E93" s="198"/>
      <c r="F93" s="198"/>
      <c r="G93" s="200"/>
    </row>
    <row r="94" spans="1:7" x14ac:dyDescent="0.2">
      <c r="A94" s="194"/>
      <c r="B94" s="364" t="s">
        <v>987</v>
      </c>
      <c r="C94" s="364"/>
      <c r="D94" s="364"/>
      <c r="E94" s="198"/>
      <c r="F94" s="198"/>
      <c r="G94" s="200"/>
    </row>
    <row r="95" spans="1:7" x14ac:dyDescent="0.2">
      <c r="A95" s="194"/>
      <c r="B95" s="194"/>
      <c r="C95" s="210"/>
      <c r="D95" s="194"/>
      <c r="E95" s="194"/>
      <c r="F95" s="209"/>
      <c r="G95" s="200"/>
    </row>
    <row r="96" spans="1:7" x14ac:dyDescent="0.2">
      <c r="A96" s="194"/>
      <c r="B96" s="194"/>
      <c r="C96" s="194"/>
      <c r="D96" s="194"/>
      <c r="E96" s="194"/>
      <c r="F96" s="209"/>
      <c r="G96" s="200"/>
    </row>
    <row r="97" spans="1:7" x14ac:dyDescent="0.2">
      <c r="A97" s="194"/>
      <c r="B97" s="194"/>
      <c r="C97" s="194"/>
      <c r="D97" s="222"/>
      <c r="E97" s="194"/>
      <c r="F97" s="209"/>
      <c r="G97" s="200"/>
    </row>
    <row r="98" spans="1:7" x14ac:dyDescent="0.2">
      <c r="A98" s="194"/>
      <c r="B98" s="194"/>
      <c r="C98" s="194"/>
      <c r="D98" s="194"/>
      <c r="E98" s="194"/>
      <c r="F98" s="209"/>
      <c r="G98" s="200"/>
    </row>
    <row r="99" spans="1:7" x14ac:dyDescent="0.2">
      <c r="A99" s="194"/>
      <c r="B99" s="194"/>
      <c r="C99" s="194"/>
      <c r="D99" s="194"/>
      <c r="E99" s="194"/>
      <c r="F99" s="209"/>
      <c r="G99" s="200"/>
    </row>
    <row r="100" spans="1:7" x14ac:dyDescent="0.2">
      <c r="A100" s="194"/>
      <c r="B100" s="194"/>
      <c r="C100" s="194"/>
      <c r="D100" s="194"/>
      <c r="E100" s="194"/>
      <c r="F100" s="209"/>
      <c r="G100" s="200"/>
    </row>
    <row r="101" spans="1:7" x14ac:dyDescent="0.2">
      <c r="A101" s="194"/>
      <c r="B101" s="194"/>
      <c r="C101" s="194"/>
      <c r="D101" s="194"/>
      <c r="E101" s="194"/>
      <c r="F101" s="209"/>
      <c r="G101" s="200"/>
    </row>
    <row r="102" spans="1:7" x14ac:dyDescent="0.2">
      <c r="A102" s="194"/>
      <c r="B102" s="194"/>
      <c r="C102" s="194"/>
      <c r="D102" s="194"/>
      <c r="E102" s="194"/>
      <c r="F102" s="209"/>
      <c r="G102" s="200"/>
    </row>
    <row r="103" spans="1:7" x14ac:dyDescent="0.2">
      <c r="A103" s="194"/>
      <c r="B103" s="194"/>
      <c r="C103" s="194"/>
      <c r="D103" s="194"/>
      <c r="E103" s="194"/>
      <c r="F103" s="209"/>
      <c r="G103" s="200"/>
    </row>
    <row r="104" spans="1:7" x14ac:dyDescent="0.2">
      <c r="A104" s="194"/>
      <c r="B104" s="194"/>
      <c r="C104" s="194"/>
      <c r="D104" s="194"/>
      <c r="E104" s="194"/>
      <c r="F104" s="209"/>
      <c r="G104" s="200"/>
    </row>
    <row r="105" spans="1:7" x14ac:dyDescent="0.2">
      <c r="A105" s="194"/>
      <c r="B105" s="194"/>
      <c r="C105" s="194"/>
      <c r="D105" s="194"/>
      <c r="E105" s="194"/>
      <c r="F105" s="209"/>
      <c r="G105" s="200"/>
    </row>
  </sheetData>
  <mergeCells count="13">
    <mergeCell ref="B83:D83"/>
    <mergeCell ref="A1:G1"/>
    <mergeCell ref="A2:G2"/>
    <mergeCell ref="A3:G3"/>
    <mergeCell ref="B81:D81"/>
    <mergeCell ref="B82:D82"/>
    <mergeCell ref="B94:D94"/>
    <mergeCell ref="C84:D84"/>
    <mergeCell ref="E84:F84"/>
    <mergeCell ref="B90:D90"/>
    <mergeCell ref="B91:D91"/>
    <mergeCell ref="B92:D92"/>
    <mergeCell ref="B93:D9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G1"/>
    </sheetView>
  </sheetViews>
  <sheetFormatPr defaultRowHeight="15" x14ac:dyDescent="0.25"/>
  <cols>
    <col min="1" max="1" width="5.42578125" style="223" bestFit="1" customWidth="1"/>
    <col min="2" max="2" width="19.7109375" style="223" bestFit="1" customWidth="1"/>
    <col min="3" max="3" width="40.28515625" style="223" bestFit="1" customWidth="1"/>
    <col min="4" max="4" width="15.28515625" style="223" bestFit="1" customWidth="1"/>
    <col min="5" max="5" width="9.85546875" style="223" bestFit="1" customWidth="1"/>
    <col min="6" max="6" width="10.140625" style="223" bestFit="1" customWidth="1"/>
    <col min="7" max="7" width="14" style="223" bestFit="1" customWidth="1"/>
    <col min="8" max="8" width="11.85546875" style="223" bestFit="1" customWidth="1"/>
    <col min="9" max="9" width="15.28515625" style="223" bestFit="1" customWidth="1"/>
    <col min="10" max="10" width="14.85546875" style="223" customWidth="1"/>
    <col min="11" max="11" width="9.7109375" style="223" customWidth="1"/>
    <col min="12" max="12" width="6.140625" style="223" customWidth="1"/>
    <col min="13" max="257" width="9.140625" style="223"/>
    <col min="258" max="258" width="5.42578125" style="223" bestFit="1" customWidth="1"/>
    <col min="259" max="259" width="20.42578125" style="223" bestFit="1" customWidth="1"/>
    <col min="260" max="260" width="41.42578125" style="223" customWidth="1"/>
    <col min="261" max="261" width="15.28515625" style="223" bestFit="1" customWidth="1"/>
    <col min="262" max="262" width="16.7109375" style="223" bestFit="1" customWidth="1"/>
    <col min="263" max="263" width="11.28515625" style="223" bestFit="1" customWidth="1"/>
    <col min="264" max="264" width="14" style="223" bestFit="1" customWidth="1"/>
    <col min="265" max="265" width="11.85546875" style="223" bestFit="1" customWidth="1"/>
    <col min="266" max="266" width="14.85546875" style="223" bestFit="1" customWidth="1"/>
    <col min="267" max="267" width="9.7109375" style="223" customWidth="1"/>
    <col min="268" max="268" width="4.85546875" style="223" customWidth="1"/>
    <col min="269" max="513" width="9.140625" style="223"/>
    <col min="514" max="514" width="5.42578125" style="223" bestFit="1" customWidth="1"/>
    <col min="515" max="515" width="20.42578125" style="223" bestFit="1" customWidth="1"/>
    <col min="516" max="516" width="41.42578125" style="223" customWidth="1"/>
    <col min="517" max="517" width="15.28515625" style="223" bestFit="1" customWidth="1"/>
    <col min="518" max="518" width="16.7109375" style="223" bestFit="1" customWidth="1"/>
    <col min="519" max="519" width="11.28515625" style="223" bestFit="1" customWidth="1"/>
    <col min="520" max="520" width="14" style="223" bestFit="1" customWidth="1"/>
    <col min="521" max="521" width="11.85546875" style="223" bestFit="1" customWidth="1"/>
    <col min="522" max="522" width="14.85546875" style="223" bestFit="1" customWidth="1"/>
    <col min="523" max="523" width="9.7109375" style="223" customWidth="1"/>
    <col min="524" max="524" width="4.85546875" style="223" customWidth="1"/>
    <col min="525" max="769" width="9.140625" style="223"/>
    <col min="770" max="770" width="5.42578125" style="223" bestFit="1" customWidth="1"/>
    <col min="771" max="771" width="20.42578125" style="223" bestFit="1" customWidth="1"/>
    <col min="772" max="772" width="41.42578125" style="223" customWidth="1"/>
    <col min="773" max="773" width="15.28515625" style="223" bestFit="1" customWidth="1"/>
    <col min="774" max="774" width="16.7109375" style="223" bestFit="1" customWidth="1"/>
    <col min="775" max="775" width="11.28515625" style="223" bestFit="1" customWidth="1"/>
    <col min="776" max="776" width="14" style="223" bestFit="1" customWidth="1"/>
    <col min="777" max="777" width="11.85546875" style="223" bestFit="1" customWidth="1"/>
    <col min="778" max="778" width="14.85546875" style="223" bestFit="1" customWidth="1"/>
    <col min="779" max="779" width="9.7109375" style="223" customWidth="1"/>
    <col min="780" max="780" width="4.85546875" style="223" customWidth="1"/>
    <col min="781" max="1025" width="9.140625" style="223"/>
    <col min="1026" max="1026" width="5.42578125" style="223" bestFit="1" customWidth="1"/>
    <col min="1027" max="1027" width="20.42578125" style="223" bestFit="1" customWidth="1"/>
    <col min="1028" max="1028" width="41.42578125" style="223" customWidth="1"/>
    <col min="1029" max="1029" width="15.28515625" style="223" bestFit="1" customWidth="1"/>
    <col min="1030" max="1030" width="16.7109375" style="223" bestFit="1" customWidth="1"/>
    <col min="1031" max="1031" width="11.28515625" style="223" bestFit="1" customWidth="1"/>
    <col min="1032" max="1032" width="14" style="223" bestFit="1" customWidth="1"/>
    <col min="1033" max="1033" width="11.85546875" style="223" bestFit="1" customWidth="1"/>
    <col min="1034" max="1034" width="14.85546875" style="223" bestFit="1" customWidth="1"/>
    <col min="1035" max="1035" width="9.7109375" style="223" customWidth="1"/>
    <col min="1036" max="1036" width="4.85546875" style="223" customWidth="1"/>
    <col min="1037" max="1281" width="9.140625" style="223"/>
    <col min="1282" max="1282" width="5.42578125" style="223" bestFit="1" customWidth="1"/>
    <col min="1283" max="1283" width="20.42578125" style="223" bestFit="1" customWidth="1"/>
    <col min="1284" max="1284" width="41.42578125" style="223" customWidth="1"/>
    <col min="1285" max="1285" width="15.28515625" style="223" bestFit="1" customWidth="1"/>
    <col min="1286" max="1286" width="16.7109375" style="223" bestFit="1" customWidth="1"/>
    <col min="1287" max="1287" width="11.28515625" style="223" bestFit="1" customWidth="1"/>
    <col min="1288" max="1288" width="14" style="223" bestFit="1" customWidth="1"/>
    <col min="1289" max="1289" width="11.85546875" style="223" bestFit="1" customWidth="1"/>
    <col min="1290" max="1290" width="14.85546875" style="223" bestFit="1" customWidth="1"/>
    <col min="1291" max="1291" width="9.7109375" style="223" customWidth="1"/>
    <col min="1292" max="1292" width="4.85546875" style="223" customWidth="1"/>
    <col min="1293" max="1537" width="9.140625" style="223"/>
    <col min="1538" max="1538" width="5.42578125" style="223" bestFit="1" customWidth="1"/>
    <col min="1539" max="1539" width="20.42578125" style="223" bestFit="1" customWidth="1"/>
    <col min="1540" max="1540" width="41.42578125" style="223" customWidth="1"/>
    <col min="1541" max="1541" width="15.28515625" style="223" bestFit="1" customWidth="1"/>
    <col min="1542" max="1542" width="16.7109375" style="223" bestFit="1" customWidth="1"/>
    <col min="1543" max="1543" width="11.28515625" style="223" bestFit="1" customWidth="1"/>
    <col min="1544" max="1544" width="14" style="223" bestFit="1" customWidth="1"/>
    <col min="1545" max="1545" width="11.85546875" style="223" bestFit="1" customWidth="1"/>
    <col min="1546" max="1546" width="14.85546875" style="223" bestFit="1" customWidth="1"/>
    <col min="1547" max="1547" width="9.7109375" style="223" customWidth="1"/>
    <col min="1548" max="1548" width="4.85546875" style="223" customWidth="1"/>
    <col min="1549" max="1793" width="9.140625" style="223"/>
    <col min="1794" max="1794" width="5.42578125" style="223" bestFit="1" customWidth="1"/>
    <col min="1795" max="1795" width="20.42578125" style="223" bestFit="1" customWidth="1"/>
    <col min="1796" max="1796" width="41.42578125" style="223" customWidth="1"/>
    <col min="1797" max="1797" width="15.28515625" style="223" bestFit="1" customWidth="1"/>
    <col min="1798" max="1798" width="16.7109375" style="223" bestFit="1" customWidth="1"/>
    <col min="1799" max="1799" width="11.28515625" style="223" bestFit="1" customWidth="1"/>
    <col min="1800" max="1800" width="14" style="223" bestFit="1" customWidth="1"/>
    <col min="1801" max="1801" width="11.85546875" style="223" bestFit="1" customWidth="1"/>
    <col min="1802" max="1802" width="14.85546875" style="223" bestFit="1" customWidth="1"/>
    <col min="1803" max="1803" width="9.7109375" style="223" customWidth="1"/>
    <col min="1804" max="1804" width="4.85546875" style="223" customWidth="1"/>
    <col min="1805" max="2049" width="9.140625" style="223"/>
    <col min="2050" max="2050" width="5.42578125" style="223" bestFit="1" customWidth="1"/>
    <col min="2051" max="2051" width="20.42578125" style="223" bestFit="1" customWidth="1"/>
    <col min="2052" max="2052" width="41.42578125" style="223" customWidth="1"/>
    <col min="2053" max="2053" width="15.28515625" style="223" bestFit="1" customWidth="1"/>
    <col min="2054" max="2054" width="16.7109375" style="223" bestFit="1" customWidth="1"/>
    <col min="2055" max="2055" width="11.28515625" style="223" bestFit="1" customWidth="1"/>
    <col min="2056" max="2056" width="14" style="223" bestFit="1" customWidth="1"/>
    <col min="2057" max="2057" width="11.85546875" style="223" bestFit="1" customWidth="1"/>
    <col min="2058" max="2058" width="14.85546875" style="223" bestFit="1" customWidth="1"/>
    <col min="2059" max="2059" width="9.7109375" style="223" customWidth="1"/>
    <col min="2060" max="2060" width="4.85546875" style="223" customWidth="1"/>
    <col min="2061" max="2305" width="9.140625" style="223"/>
    <col min="2306" max="2306" width="5.42578125" style="223" bestFit="1" customWidth="1"/>
    <col min="2307" max="2307" width="20.42578125" style="223" bestFit="1" customWidth="1"/>
    <col min="2308" max="2308" width="41.42578125" style="223" customWidth="1"/>
    <col min="2309" max="2309" width="15.28515625" style="223" bestFit="1" customWidth="1"/>
    <col min="2310" max="2310" width="16.7109375" style="223" bestFit="1" customWidth="1"/>
    <col min="2311" max="2311" width="11.28515625" style="223" bestFit="1" customWidth="1"/>
    <col min="2312" max="2312" width="14" style="223" bestFit="1" customWidth="1"/>
    <col min="2313" max="2313" width="11.85546875" style="223" bestFit="1" customWidth="1"/>
    <col min="2314" max="2314" width="14.85546875" style="223" bestFit="1" customWidth="1"/>
    <col min="2315" max="2315" width="9.7109375" style="223" customWidth="1"/>
    <col min="2316" max="2316" width="4.85546875" style="223" customWidth="1"/>
    <col min="2317" max="2561" width="9.140625" style="223"/>
    <col min="2562" max="2562" width="5.42578125" style="223" bestFit="1" customWidth="1"/>
    <col min="2563" max="2563" width="20.42578125" style="223" bestFit="1" customWidth="1"/>
    <col min="2564" max="2564" width="41.42578125" style="223" customWidth="1"/>
    <col min="2565" max="2565" width="15.28515625" style="223" bestFit="1" customWidth="1"/>
    <col min="2566" max="2566" width="16.7109375" style="223" bestFit="1" customWidth="1"/>
    <col min="2567" max="2567" width="11.28515625" style="223" bestFit="1" customWidth="1"/>
    <col min="2568" max="2568" width="14" style="223" bestFit="1" customWidth="1"/>
    <col min="2569" max="2569" width="11.85546875" style="223" bestFit="1" customWidth="1"/>
    <col min="2570" max="2570" width="14.85546875" style="223" bestFit="1" customWidth="1"/>
    <col min="2571" max="2571" width="9.7109375" style="223" customWidth="1"/>
    <col min="2572" max="2572" width="4.85546875" style="223" customWidth="1"/>
    <col min="2573" max="2817" width="9.140625" style="223"/>
    <col min="2818" max="2818" width="5.42578125" style="223" bestFit="1" customWidth="1"/>
    <col min="2819" max="2819" width="20.42578125" style="223" bestFit="1" customWidth="1"/>
    <col min="2820" max="2820" width="41.42578125" style="223" customWidth="1"/>
    <col min="2821" max="2821" width="15.28515625" style="223" bestFit="1" customWidth="1"/>
    <col min="2822" max="2822" width="16.7109375" style="223" bestFit="1" customWidth="1"/>
    <col min="2823" max="2823" width="11.28515625" style="223" bestFit="1" customWidth="1"/>
    <col min="2824" max="2824" width="14" style="223" bestFit="1" customWidth="1"/>
    <col min="2825" max="2825" width="11.85546875" style="223" bestFit="1" customWidth="1"/>
    <col min="2826" max="2826" width="14.85546875" style="223" bestFit="1" customWidth="1"/>
    <col min="2827" max="2827" width="9.7109375" style="223" customWidth="1"/>
    <col min="2828" max="2828" width="4.85546875" style="223" customWidth="1"/>
    <col min="2829" max="3073" width="9.140625" style="223"/>
    <col min="3074" max="3074" width="5.42578125" style="223" bestFit="1" customWidth="1"/>
    <col min="3075" max="3075" width="20.42578125" style="223" bestFit="1" customWidth="1"/>
    <col min="3076" max="3076" width="41.42578125" style="223" customWidth="1"/>
    <col min="3077" max="3077" width="15.28515625" style="223" bestFit="1" customWidth="1"/>
    <col min="3078" max="3078" width="16.7109375" style="223" bestFit="1" customWidth="1"/>
    <col min="3079" max="3079" width="11.28515625" style="223" bestFit="1" customWidth="1"/>
    <col min="3080" max="3080" width="14" style="223" bestFit="1" customWidth="1"/>
    <col min="3081" max="3081" width="11.85546875" style="223" bestFit="1" customWidth="1"/>
    <col min="3082" max="3082" width="14.85546875" style="223" bestFit="1" customWidth="1"/>
    <col min="3083" max="3083" width="9.7109375" style="223" customWidth="1"/>
    <col min="3084" max="3084" width="4.85546875" style="223" customWidth="1"/>
    <col min="3085" max="3329" width="9.140625" style="223"/>
    <col min="3330" max="3330" width="5.42578125" style="223" bestFit="1" customWidth="1"/>
    <col min="3331" max="3331" width="20.42578125" style="223" bestFit="1" customWidth="1"/>
    <col min="3332" max="3332" width="41.42578125" style="223" customWidth="1"/>
    <col min="3333" max="3333" width="15.28515625" style="223" bestFit="1" customWidth="1"/>
    <col min="3334" max="3334" width="16.7109375" style="223" bestFit="1" customWidth="1"/>
    <col min="3335" max="3335" width="11.28515625" style="223" bestFit="1" customWidth="1"/>
    <col min="3336" max="3336" width="14" style="223" bestFit="1" customWidth="1"/>
    <col min="3337" max="3337" width="11.85546875" style="223" bestFit="1" customWidth="1"/>
    <col min="3338" max="3338" width="14.85546875" style="223" bestFit="1" customWidth="1"/>
    <col min="3339" max="3339" width="9.7109375" style="223" customWidth="1"/>
    <col min="3340" max="3340" width="4.85546875" style="223" customWidth="1"/>
    <col min="3341" max="3585" width="9.140625" style="223"/>
    <col min="3586" max="3586" width="5.42578125" style="223" bestFit="1" customWidth="1"/>
    <col min="3587" max="3587" width="20.42578125" style="223" bestFit="1" customWidth="1"/>
    <col min="3588" max="3588" width="41.42578125" style="223" customWidth="1"/>
    <col min="3589" max="3589" width="15.28515625" style="223" bestFit="1" customWidth="1"/>
    <col min="3590" max="3590" width="16.7109375" style="223" bestFit="1" customWidth="1"/>
    <col min="3591" max="3591" width="11.28515625" style="223" bestFit="1" customWidth="1"/>
    <col min="3592" max="3592" width="14" style="223" bestFit="1" customWidth="1"/>
    <col min="3593" max="3593" width="11.85546875" style="223" bestFit="1" customWidth="1"/>
    <col min="3594" max="3594" width="14.85546875" style="223" bestFit="1" customWidth="1"/>
    <col min="3595" max="3595" width="9.7109375" style="223" customWidth="1"/>
    <col min="3596" max="3596" width="4.85546875" style="223" customWidth="1"/>
    <col min="3597" max="3841" width="9.140625" style="223"/>
    <col min="3842" max="3842" width="5.42578125" style="223" bestFit="1" customWidth="1"/>
    <col min="3843" max="3843" width="20.42578125" style="223" bestFit="1" customWidth="1"/>
    <col min="3844" max="3844" width="41.42578125" style="223" customWidth="1"/>
    <col min="3845" max="3845" width="15.28515625" style="223" bestFit="1" customWidth="1"/>
    <col min="3846" max="3846" width="16.7109375" style="223" bestFit="1" customWidth="1"/>
    <col min="3847" max="3847" width="11.28515625" style="223" bestFit="1" customWidth="1"/>
    <col min="3848" max="3848" width="14" style="223" bestFit="1" customWidth="1"/>
    <col min="3849" max="3849" width="11.85546875" style="223" bestFit="1" customWidth="1"/>
    <col min="3850" max="3850" width="14.85546875" style="223" bestFit="1" customWidth="1"/>
    <col min="3851" max="3851" width="9.7109375" style="223" customWidth="1"/>
    <col min="3852" max="3852" width="4.85546875" style="223" customWidth="1"/>
    <col min="3853" max="4097" width="9.140625" style="223"/>
    <col min="4098" max="4098" width="5.42578125" style="223" bestFit="1" customWidth="1"/>
    <col min="4099" max="4099" width="20.42578125" style="223" bestFit="1" customWidth="1"/>
    <col min="4100" max="4100" width="41.42578125" style="223" customWidth="1"/>
    <col min="4101" max="4101" width="15.28515625" style="223" bestFit="1" customWidth="1"/>
    <col min="4102" max="4102" width="16.7109375" style="223" bestFit="1" customWidth="1"/>
    <col min="4103" max="4103" width="11.28515625" style="223" bestFit="1" customWidth="1"/>
    <col min="4104" max="4104" width="14" style="223" bestFit="1" customWidth="1"/>
    <col min="4105" max="4105" width="11.85546875" style="223" bestFit="1" customWidth="1"/>
    <col min="4106" max="4106" width="14.85546875" style="223" bestFit="1" customWidth="1"/>
    <col min="4107" max="4107" width="9.7109375" style="223" customWidth="1"/>
    <col min="4108" max="4108" width="4.85546875" style="223" customWidth="1"/>
    <col min="4109" max="4353" width="9.140625" style="223"/>
    <col min="4354" max="4354" width="5.42578125" style="223" bestFit="1" customWidth="1"/>
    <col min="4355" max="4355" width="20.42578125" style="223" bestFit="1" customWidth="1"/>
    <col min="4356" max="4356" width="41.42578125" style="223" customWidth="1"/>
    <col min="4357" max="4357" width="15.28515625" style="223" bestFit="1" customWidth="1"/>
    <col min="4358" max="4358" width="16.7109375" style="223" bestFit="1" customWidth="1"/>
    <col min="4359" max="4359" width="11.28515625" style="223" bestFit="1" customWidth="1"/>
    <col min="4360" max="4360" width="14" style="223" bestFit="1" customWidth="1"/>
    <col min="4361" max="4361" width="11.85546875" style="223" bestFit="1" customWidth="1"/>
    <col min="4362" max="4362" width="14.85546875" style="223" bestFit="1" customWidth="1"/>
    <col min="4363" max="4363" width="9.7109375" style="223" customWidth="1"/>
    <col min="4364" max="4364" width="4.85546875" style="223" customWidth="1"/>
    <col min="4365" max="4609" width="9.140625" style="223"/>
    <col min="4610" max="4610" width="5.42578125" style="223" bestFit="1" customWidth="1"/>
    <col min="4611" max="4611" width="20.42578125" style="223" bestFit="1" customWidth="1"/>
    <col min="4612" max="4612" width="41.42578125" style="223" customWidth="1"/>
    <col min="4613" max="4613" width="15.28515625" style="223" bestFit="1" customWidth="1"/>
    <col min="4614" max="4614" width="16.7109375" style="223" bestFit="1" customWidth="1"/>
    <col min="4615" max="4615" width="11.28515625" style="223" bestFit="1" customWidth="1"/>
    <col min="4616" max="4616" width="14" style="223" bestFit="1" customWidth="1"/>
    <col min="4617" max="4617" width="11.85546875" style="223" bestFit="1" customWidth="1"/>
    <col min="4618" max="4618" width="14.85546875" style="223" bestFit="1" customWidth="1"/>
    <col min="4619" max="4619" width="9.7109375" style="223" customWidth="1"/>
    <col min="4620" max="4620" width="4.85546875" style="223" customWidth="1"/>
    <col min="4621" max="4865" width="9.140625" style="223"/>
    <col min="4866" max="4866" width="5.42578125" style="223" bestFit="1" customWidth="1"/>
    <col min="4867" max="4867" width="20.42578125" style="223" bestFit="1" customWidth="1"/>
    <col min="4868" max="4868" width="41.42578125" style="223" customWidth="1"/>
    <col min="4869" max="4869" width="15.28515625" style="223" bestFit="1" customWidth="1"/>
    <col min="4870" max="4870" width="16.7109375" style="223" bestFit="1" customWidth="1"/>
    <col min="4871" max="4871" width="11.28515625" style="223" bestFit="1" customWidth="1"/>
    <col min="4872" max="4872" width="14" style="223" bestFit="1" customWidth="1"/>
    <col min="4873" max="4873" width="11.85546875" style="223" bestFit="1" customWidth="1"/>
    <col min="4874" max="4874" width="14.85546875" style="223" bestFit="1" customWidth="1"/>
    <col min="4875" max="4875" width="9.7109375" style="223" customWidth="1"/>
    <col min="4876" max="4876" width="4.85546875" style="223" customWidth="1"/>
    <col min="4877" max="5121" width="9.140625" style="223"/>
    <col min="5122" max="5122" width="5.42578125" style="223" bestFit="1" customWidth="1"/>
    <col min="5123" max="5123" width="20.42578125" style="223" bestFit="1" customWidth="1"/>
    <col min="5124" max="5124" width="41.42578125" style="223" customWidth="1"/>
    <col min="5125" max="5125" width="15.28515625" style="223" bestFit="1" customWidth="1"/>
    <col min="5126" max="5126" width="16.7109375" style="223" bestFit="1" customWidth="1"/>
    <col min="5127" max="5127" width="11.28515625" style="223" bestFit="1" customWidth="1"/>
    <col min="5128" max="5128" width="14" style="223" bestFit="1" customWidth="1"/>
    <col min="5129" max="5129" width="11.85546875" style="223" bestFit="1" customWidth="1"/>
    <col min="5130" max="5130" width="14.85546875" style="223" bestFit="1" customWidth="1"/>
    <col min="5131" max="5131" width="9.7109375" style="223" customWidth="1"/>
    <col min="5132" max="5132" width="4.85546875" style="223" customWidth="1"/>
    <col min="5133" max="5377" width="9.140625" style="223"/>
    <col min="5378" max="5378" width="5.42578125" style="223" bestFit="1" customWidth="1"/>
    <col min="5379" max="5379" width="20.42578125" style="223" bestFit="1" customWidth="1"/>
    <col min="5380" max="5380" width="41.42578125" style="223" customWidth="1"/>
    <col min="5381" max="5381" width="15.28515625" style="223" bestFit="1" customWidth="1"/>
    <col min="5382" max="5382" width="16.7109375" style="223" bestFit="1" customWidth="1"/>
    <col min="5383" max="5383" width="11.28515625" style="223" bestFit="1" customWidth="1"/>
    <col min="5384" max="5384" width="14" style="223" bestFit="1" customWidth="1"/>
    <col min="5385" max="5385" width="11.85546875" style="223" bestFit="1" customWidth="1"/>
    <col min="5386" max="5386" width="14.85546875" style="223" bestFit="1" customWidth="1"/>
    <col min="5387" max="5387" width="9.7109375" style="223" customWidth="1"/>
    <col min="5388" max="5388" width="4.85546875" style="223" customWidth="1"/>
    <col min="5389" max="5633" width="9.140625" style="223"/>
    <col min="5634" max="5634" width="5.42578125" style="223" bestFit="1" customWidth="1"/>
    <col min="5635" max="5635" width="20.42578125" style="223" bestFit="1" customWidth="1"/>
    <col min="5636" max="5636" width="41.42578125" style="223" customWidth="1"/>
    <col min="5637" max="5637" width="15.28515625" style="223" bestFit="1" customWidth="1"/>
    <col min="5638" max="5638" width="16.7109375" style="223" bestFit="1" customWidth="1"/>
    <col min="5639" max="5639" width="11.28515625" style="223" bestFit="1" customWidth="1"/>
    <col min="5640" max="5640" width="14" style="223" bestFit="1" customWidth="1"/>
    <col min="5641" max="5641" width="11.85546875" style="223" bestFit="1" customWidth="1"/>
    <col min="5642" max="5642" width="14.85546875" style="223" bestFit="1" customWidth="1"/>
    <col min="5643" max="5643" width="9.7109375" style="223" customWidth="1"/>
    <col min="5644" max="5644" width="4.85546875" style="223" customWidth="1"/>
    <col min="5645" max="5889" width="9.140625" style="223"/>
    <col min="5890" max="5890" width="5.42578125" style="223" bestFit="1" customWidth="1"/>
    <col min="5891" max="5891" width="20.42578125" style="223" bestFit="1" customWidth="1"/>
    <col min="5892" max="5892" width="41.42578125" style="223" customWidth="1"/>
    <col min="5893" max="5893" width="15.28515625" style="223" bestFit="1" customWidth="1"/>
    <col min="5894" max="5894" width="16.7109375" style="223" bestFit="1" customWidth="1"/>
    <col min="5895" max="5895" width="11.28515625" style="223" bestFit="1" customWidth="1"/>
    <col min="5896" max="5896" width="14" style="223" bestFit="1" customWidth="1"/>
    <col min="5897" max="5897" width="11.85546875" style="223" bestFit="1" customWidth="1"/>
    <col min="5898" max="5898" width="14.85546875" style="223" bestFit="1" customWidth="1"/>
    <col min="5899" max="5899" width="9.7109375" style="223" customWidth="1"/>
    <col min="5900" max="5900" width="4.85546875" style="223" customWidth="1"/>
    <col min="5901" max="6145" width="9.140625" style="223"/>
    <col min="6146" max="6146" width="5.42578125" style="223" bestFit="1" customWidth="1"/>
    <col min="6147" max="6147" width="20.42578125" style="223" bestFit="1" customWidth="1"/>
    <col min="6148" max="6148" width="41.42578125" style="223" customWidth="1"/>
    <col min="6149" max="6149" width="15.28515625" style="223" bestFit="1" customWidth="1"/>
    <col min="6150" max="6150" width="16.7109375" style="223" bestFit="1" customWidth="1"/>
    <col min="6151" max="6151" width="11.28515625" style="223" bestFit="1" customWidth="1"/>
    <col min="6152" max="6152" width="14" style="223" bestFit="1" customWidth="1"/>
    <col min="6153" max="6153" width="11.85546875" style="223" bestFit="1" customWidth="1"/>
    <col min="6154" max="6154" width="14.85546875" style="223" bestFit="1" customWidth="1"/>
    <col min="6155" max="6155" width="9.7109375" style="223" customWidth="1"/>
    <col min="6156" max="6156" width="4.85546875" style="223" customWidth="1"/>
    <col min="6157" max="6401" width="9.140625" style="223"/>
    <col min="6402" max="6402" width="5.42578125" style="223" bestFit="1" customWidth="1"/>
    <col min="6403" max="6403" width="20.42578125" style="223" bestFit="1" customWidth="1"/>
    <col min="6404" max="6404" width="41.42578125" style="223" customWidth="1"/>
    <col min="6405" max="6405" width="15.28515625" style="223" bestFit="1" customWidth="1"/>
    <col min="6406" max="6406" width="16.7109375" style="223" bestFit="1" customWidth="1"/>
    <col min="6407" max="6407" width="11.28515625" style="223" bestFit="1" customWidth="1"/>
    <col min="6408" max="6408" width="14" style="223" bestFit="1" customWidth="1"/>
    <col min="6409" max="6409" width="11.85546875" style="223" bestFit="1" customWidth="1"/>
    <col min="6410" max="6410" width="14.85546875" style="223" bestFit="1" customWidth="1"/>
    <col min="6411" max="6411" width="9.7109375" style="223" customWidth="1"/>
    <col min="6412" max="6412" width="4.85546875" style="223" customWidth="1"/>
    <col min="6413" max="6657" width="9.140625" style="223"/>
    <col min="6658" max="6658" width="5.42578125" style="223" bestFit="1" customWidth="1"/>
    <col min="6659" max="6659" width="20.42578125" style="223" bestFit="1" customWidth="1"/>
    <col min="6660" max="6660" width="41.42578125" style="223" customWidth="1"/>
    <col min="6661" max="6661" width="15.28515625" style="223" bestFit="1" customWidth="1"/>
    <col min="6662" max="6662" width="16.7109375" style="223" bestFit="1" customWidth="1"/>
    <col min="6663" max="6663" width="11.28515625" style="223" bestFit="1" customWidth="1"/>
    <col min="6664" max="6664" width="14" style="223" bestFit="1" customWidth="1"/>
    <col min="6665" max="6665" width="11.85546875" style="223" bestFit="1" customWidth="1"/>
    <col min="6666" max="6666" width="14.85546875" style="223" bestFit="1" customWidth="1"/>
    <col min="6667" max="6667" width="9.7109375" style="223" customWidth="1"/>
    <col min="6668" max="6668" width="4.85546875" style="223" customWidth="1"/>
    <col min="6669" max="6913" width="9.140625" style="223"/>
    <col min="6914" max="6914" width="5.42578125" style="223" bestFit="1" customWidth="1"/>
    <col min="6915" max="6915" width="20.42578125" style="223" bestFit="1" customWidth="1"/>
    <col min="6916" max="6916" width="41.42578125" style="223" customWidth="1"/>
    <col min="6917" max="6917" width="15.28515625" style="223" bestFit="1" customWidth="1"/>
    <col min="6918" max="6918" width="16.7109375" style="223" bestFit="1" customWidth="1"/>
    <col min="6919" max="6919" width="11.28515625" style="223" bestFit="1" customWidth="1"/>
    <col min="6920" max="6920" width="14" style="223" bestFit="1" customWidth="1"/>
    <col min="6921" max="6921" width="11.85546875" style="223" bestFit="1" customWidth="1"/>
    <col min="6922" max="6922" width="14.85546875" style="223" bestFit="1" customWidth="1"/>
    <col min="6923" max="6923" width="9.7109375" style="223" customWidth="1"/>
    <col min="6924" max="6924" width="4.85546875" style="223" customWidth="1"/>
    <col min="6925" max="7169" width="9.140625" style="223"/>
    <col min="7170" max="7170" width="5.42578125" style="223" bestFit="1" customWidth="1"/>
    <col min="7171" max="7171" width="20.42578125" style="223" bestFit="1" customWidth="1"/>
    <col min="7172" max="7172" width="41.42578125" style="223" customWidth="1"/>
    <col min="7173" max="7173" width="15.28515625" style="223" bestFit="1" customWidth="1"/>
    <col min="7174" max="7174" width="16.7109375" style="223" bestFit="1" customWidth="1"/>
    <col min="7175" max="7175" width="11.28515625" style="223" bestFit="1" customWidth="1"/>
    <col min="7176" max="7176" width="14" style="223" bestFit="1" customWidth="1"/>
    <col min="7177" max="7177" width="11.85546875" style="223" bestFit="1" customWidth="1"/>
    <col min="7178" max="7178" width="14.85546875" style="223" bestFit="1" customWidth="1"/>
    <col min="7179" max="7179" width="9.7109375" style="223" customWidth="1"/>
    <col min="7180" max="7180" width="4.85546875" style="223" customWidth="1"/>
    <col min="7181" max="7425" width="9.140625" style="223"/>
    <col min="7426" max="7426" width="5.42578125" style="223" bestFit="1" customWidth="1"/>
    <col min="7427" max="7427" width="20.42578125" style="223" bestFit="1" customWidth="1"/>
    <col min="7428" max="7428" width="41.42578125" style="223" customWidth="1"/>
    <col min="7429" max="7429" width="15.28515625" style="223" bestFit="1" customWidth="1"/>
    <col min="7430" max="7430" width="16.7109375" style="223" bestFit="1" customWidth="1"/>
    <col min="7431" max="7431" width="11.28515625" style="223" bestFit="1" customWidth="1"/>
    <col min="7432" max="7432" width="14" style="223" bestFit="1" customWidth="1"/>
    <col min="7433" max="7433" width="11.85546875" style="223" bestFit="1" customWidth="1"/>
    <col min="7434" max="7434" width="14.85546875" style="223" bestFit="1" customWidth="1"/>
    <col min="7435" max="7435" width="9.7109375" style="223" customWidth="1"/>
    <col min="7436" max="7436" width="4.85546875" style="223" customWidth="1"/>
    <col min="7437" max="7681" width="9.140625" style="223"/>
    <col min="7682" max="7682" width="5.42578125" style="223" bestFit="1" customWidth="1"/>
    <col min="7683" max="7683" width="20.42578125" style="223" bestFit="1" customWidth="1"/>
    <col min="7684" max="7684" width="41.42578125" style="223" customWidth="1"/>
    <col min="7685" max="7685" width="15.28515625" style="223" bestFit="1" customWidth="1"/>
    <col min="7686" max="7686" width="16.7109375" style="223" bestFit="1" customWidth="1"/>
    <col min="7687" max="7687" width="11.28515625" style="223" bestFit="1" customWidth="1"/>
    <col min="7688" max="7688" width="14" style="223" bestFit="1" customWidth="1"/>
    <col min="7689" max="7689" width="11.85546875" style="223" bestFit="1" customWidth="1"/>
    <col min="7690" max="7690" width="14.85546875" style="223" bestFit="1" customWidth="1"/>
    <col min="7691" max="7691" width="9.7109375" style="223" customWidth="1"/>
    <col min="7692" max="7692" width="4.85546875" style="223" customWidth="1"/>
    <col min="7693" max="7937" width="9.140625" style="223"/>
    <col min="7938" max="7938" width="5.42578125" style="223" bestFit="1" customWidth="1"/>
    <col min="7939" max="7939" width="20.42578125" style="223" bestFit="1" customWidth="1"/>
    <col min="7940" max="7940" width="41.42578125" style="223" customWidth="1"/>
    <col min="7941" max="7941" width="15.28515625" style="223" bestFit="1" customWidth="1"/>
    <col min="7942" max="7942" width="16.7109375" style="223" bestFit="1" customWidth="1"/>
    <col min="7943" max="7943" width="11.28515625" style="223" bestFit="1" customWidth="1"/>
    <col min="7944" max="7944" width="14" style="223" bestFit="1" customWidth="1"/>
    <col min="7945" max="7945" width="11.85546875" style="223" bestFit="1" customWidth="1"/>
    <col min="7946" max="7946" width="14.85546875" style="223" bestFit="1" customWidth="1"/>
    <col min="7947" max="7947" width="9.7109375" style="223" customWidth="1"/>
    <col min="7948" max="7948" width="4.85546875" style="223" customWidth="1"/>
    <col min="7949" max="8193" width="9.140625" style="223"/>
    <col min="8194" max="8194" width="5.42578125" style="223" bestFit="1" customWidth="1"/>
    <col min="8195" max="8195" width="20.42578125" style="223" bestFit="1" customWidth="1"/>
    <col min="8196" max="8196" width="41.42578125" style="223" customWidth="1"/>
    <col min="8197" max="8197" width="15.28515625" style="223" bestFit="1" customWidth="1"/>
    <col min="8198" max="8198" width="16.7109375" style="223" bestFit="1" customWidth="1"/>
    <col min="8199" max="8199" width="11.28515625" style="223" bestFit="1" customWidth="1"/>
    <col min="8200" max="8200" width="14" style="223" bestFit="1" customWidth="1"/>
    <col min="8201" max="8201" width="11.85546875" style="223" bestFit="1" customWidth="1"/>
    <col min="8202" max="8202" width="14.85546875" style="223" bestFit="1" customWidth="1"/>
    <col min="8203" max="8203" width="9.7109375" style="223" customWidth="1"/>
    <col min="8204" max="8204" width="4.85546875" style="223" customWidth="1"/>
    <col min="8205" max="8449" width="9.140625" style="223"/>
    <col min="8450" max="8450" width="5.42578125" style="223" bestFit="1" customWidth="1"/>
    <col min="8451" max="8451" width="20.42578125" style="223" bestFit="1" customWidth="1"/>
    <col min="8452" max="8452" width="41.42578125" style="223" customWidth="1"/>
    <col min="8453" max="8453" width="15.28515625" style="223" bestFit="1" customWidth="1"/>
    <col min="8454" max="8454" width="16.7109375" style="223" bestFit="1" customWidth="1"/>
    <col min="8455" max="8455" width="11.28515625" style="223" bestFit="1" customWidth="1"/>
    <col min="8456" max="8456" width="14" style="223" bestFit="1" customWidth="1"/>
    <col min="8457" max="8457" width="11.85546875" style="223" bestFit="1" customWidth="1"/>
    <col min="8458" max="8458" width="14.85546875" style="223" bestFit="1" customWidth="1"/>
    <col min="8459" max="8459" width="9.7109375" style="223" customWidth="1"/>
    <col min="8460" max="8460" width="4.85546875" style="223" customWidth="1"/>
    <col min="8461" max="8705" width="9.140625" style="223"/>
    <col min="8706" max="8706" width="5.42578125" style="223" bestFit="1" customWidth="1"/>
    <col min="8707" max="8707" width="20.42578125" style="223" bestFit="1" customWidth="1"/>
    <col min="8708" max="8708" width="41.42578125" style="223" customWidth="1"/>
    <col min="8709" max="8709" width="15.28515625" style="223" bestFit="1" customWidth="1"/>
    <col min="8710" max="8710" width="16.7109375" style="223" bestFit="1" customWidth="1"/>
    <col min="8711" max="8711" width="11.28515625" style="223" bestFit="1" customWidth="1"/>
    <col min="8712" max="8712" width="14" style="223" bestFit="1" customWidth="1"/>
    <col min="8713" max="8713" width="11.85546875" style="223" bestFit="1" customWidth="1"/>
    <col min="8714" max="8714" width="14.85546875" style="223" bestFit="1" customWidth="1"/>
    <col min="8715" max="8715" width="9.7109375" style="223" customWidth="1"/>
    <col min="8716" max="8716" width="4.85546875" style="223" customWidth="1"/>
    <col min="8717" max="8961" width="9.140625" style="223"/>
    <col min="8962" max="8962" width="5.42578125" style="223" bestFit="1" customWidth="1"/>
    <col min="8963" max="8963" width="20.42578125" style="223" bestFit="1" customWidth="1"/>
    <col min="8964" max="8964" width="41.42578125" style="223" customWidth="1"/>
    <col min="8965" max="8965" width="15.28515625" style="223" bestFit="1" customWidth="1"/>
    <col min="8966" max="8966" width="16.7109375" style="223" bestFit="1" customWidth="1"/>
    <col min="8967" max="8967" width="11.28515625" style="223" bestFit="1" customWidth="1"/>
    <col min="8968" max="8968" width="14" style="223" bestFit="1" customWidth="1"/>
    <col min="8969" max="8969" width="11.85546875" style="223" bestFit="1" customWidth="1"/>
    <col min="8970" max="8970" width="14.85546875" style="223" bestFit="1" customWidth="1"/>
    <col min="8971" max="8971" width="9.7109375" style="223" customWidth="1"/>
    <col min="8972" max="8972" width="4.85546875" style="223" customWidth="1"/>
    <col min="8973" max="9217" width="9.140625" style="223"/>
    <col min="9218" max="9218" width="5.42578125" style="223" bestFit="1" customWidth="1"/>
    <col min="9219" max="9219" width="20.42578125" style="223" bestFit="1" customWidth="1"/>
    <col min="9220" max="9220" width="41.42578125" style="223" customWidth="1"/>
    <col min="9221" max="9221" width="15.28515625" style="223" bestFit="1" customWidth="1"/>
    <col min="9222" max="9222" width="16.7109375" style="223" bestFit="1" customWidth="1"/>
    <col min="9223" max="9223" width="11.28515625" style="223" bestFit="1" customWidth="1"/>
    <col min="9224" max="9224" width="14" style="223" bestFit="1" customWidth="1"/>
    <col min="9225" max="9225" width="11.85546875" style="223" bestFit="1" customWidth="1"/>
    <col min="9226" max="9226" width="14.85546875" style="223" bestFit="1" customWidth="1"/>
    <col min="9227" max="9227" width="9.7109375" style="223" customWidth="1"/>
    <col min="9228" max="9228" width="4.85546875" style="223" customWidth="1"/>
    <col min="9229" max="9473" width="9.140625" style="223"/>
    <col min="9474" max="9474" width="5.42578125" style="223" bestFit="1" customWidth="1"/>
    <col min="9475" max="9475" width="20.42578125" style="223" bestFit="1" customWidth="1"/>
    <col min="9476" max="9476" width="41.42578125" style="223" customWidth="1"/>
    <col min="9477" max="9477" width="15.28515625" style="223" bestFit="1" customWidth="1"/>
    <col min="9478" max="9478" width="16.7109375" style="223" bestFit="1" customWidth="1"/>
    <col min="9479" max="9479" width="11.28515625" style="223" bestFit="1" customWidth="1"/>
    <col min="9480" max="9480" width="14" style="223" bestFit="1" customWidth="1"/>
    <col min="9481" max="9481" width="11.85546875" style="223" bestFit="1" customWidth="1"/>
    <col min="9482" max="9482" width="14.85546875" style="223" bestFit="1" customWidth="1"/>
    <col min="9483" max="9483" width="9.7109375" style="223" customWidth="1"/>
    <col min="9484" max="9484" width="4.85546875" style="223" customWidth="1"/>
    <col min="9485" max="9729" width="9.140625" style="223"/>
    <col min="9730" max="9730" width="5.42578125" style="223" bestFit="1" customWidth="1"/>
    <col min="9731" max="9731" width="20.42578125" style="223" bestFit="1" customWidth="1"/>
    <col min="9732" max="9732" width="41.42578125" style="223" customWidth="1"/>
    <col min="9733" max="9733" width="15.28515625" style="223" bestFit="1" customWidth="1"/>
    <col min="9734" max="9734" width="16.7109375" style="223" bestFit="1" customWidth="1"/>
    <col min="9735" max="9735" width="11.28515625" style="223" bestFit="1" customWidth="1"/>
    <col min="9736" max="9736" width="14" style="223" bestFit="1" customWidth="1"/>
    <col min="9737" max="9737" width="11.85546875" style="223" bestFit="1" customWidth="1"/>
    <col min="9738" max="9738" width="14.85546875" style="223" bestFit="1" customWidth="1"/>
    <col min="9739" max="9739" width="9.7109375" style="223" customWidth="1"/>
    <col min="9740" max="9740" width="4.85546875" style="223" customWidth="1"/>
    <col min="9741" max="9985" width="9.140625" style="223"/>
    <col min="9986" max="9986" width="5.42578125" style="223" bestFit="1" customWidth="1"/>
    <col min="9987" max="9987" width="20.42578125" style="223" bestFit="1" customWidth="1"/>
    <col min="9988" max="9988" width="41.42578125" style="223" customWidth="1"/>
    <col min="9989" max="9989" width="15.28515625" style="223" bestFit="1" customWidth="1"/>
    <col min="9990" max="9990" width="16.7109375" style="223" bestFit="1" customWidth="1"/>
    <col min="9991" max="9991" width="11.28515625" style="223" bestFit="1" customWidth="1"/>
    <col min="9992" max="9992" width="14" style="223" bestFit="1" customWidth="1"/>
    <col min="9993" max="9993" width="11.85546875" style="223" bestFit="1" customWidth="1"/>
    <col min="9994" max="9994" width="14.85546875" style="223" bestFit="1" customWidth="1"/>
    <col min="9995" max="9995" width="9.7109375" style="223" customWidth="1"/>
    <col min="9996" max="9996" width="4.85546875" style="223" customWidth="1"/>
    <col min="9997" max="10241" width="9.140625" style="223"/>
    <col min="10242" max="10242" width="5.42578125" style="223" bestFit="1" customWidth="1"/>
    <col min="10243" max="10243" width="20.42578125" style="223" bestFit="1" customWidth="1"/>
    <col min="10244" max="10244" width="41.42578125" style="223" customWidth="1"/>
    <col min="10245" max="10245" width="15.28515625" style="223" bestFit="1" customWidth="1"/>
    <col min="10246" max="10246" width="16.7109375" style="223" bestFit="1" customWidth="1"/>
    <col min="10247" max="10247" width="11.28515625" style="223" bestFit="1" customWidth="1"/>
    <col min="10248" max="10248" width="14" style="223" bestFit="1" customWidth="1"/>
    <col min="10249" max="10249" width="11.85546875" style="223" bestFit="1" customWidth="1"/>
    <col min="10250" max="10250" width="14.85546875" style="223" bestFit="1" customWidth="1"/>
    <col min="10251" max="10251" width="9.7109375" style="223" customWidth="1"/>
    <col min="10252" max="10252" width="4.85546875" style="223" customWidth="1"/>
    <col min="10253" max="10497" width="9.140625" style="223"/>
    <col min="10498" max="10498" width="5.42578125" style="223" bestFit="1" customWidth="1"/>
    <col min="10499" max="10499" width="20.42578125" style="223" bestFit="1" customWidth="1"/>
    <col min="10500" max="10500" width="41.42578125" style="223" customWidth="1"/>
    <col min="10501" max="10501" width="15.28515625" style="223" bestFit="1" customWidth="1"/>
    <col min="10502" max="10502" width="16.7109375" style="223" bestFit="1" customWidth="1"/>
    <col min="10503" max="10503" width="11.28515625" style="223" bestFit="1" customWidth="1"/>
    <col min="10504" max="10504" width="14" style="223" bestFit="1" customWidth="1"/>
    <col min="10505" max="10505" width="11.85546875" style="223" bestFit="1" customWidth="1"/>
    <col min="10506" max="10506" width="14.85546875" style="223" bestFit="1" customWidth="1"/>
    <col min="10507" max="10507" width="9.7109375" style="223" customWidth="1"/>
    <col min="10508" max="10508" width="4.85546875" style="223" customWidth="1"/>
    <col min="10509" max="10753" width="9.140625" style="223"/>
    <col min="10754" max="10754" width="5.42578125" style="223" bestFit="1" customWidth="1"/>
    <col min="10755" max="10755" width="20.42578125" style="223" bestFit="1" customWidth="1"/>
    <col min="10756" max="10756" width="41.42578125" style="223" customWidth="1"/>
    <col min="10757" max="10757" width="15.28515625" style="223" bestFit="1" customWidth="1"/>
    <col min="10758" max="10758" width="16.7109375" style="223" bestFit="1" customWidth="1"/>
    <col min="10759" max="10759" width="11.28515625" style="223" bestFit="1" customWidth="1"/>
    <col min="10760" max="10760" width="14" style="223" bestFit="1" customWidth="1"/>
    <col min="10761" max="10761" width="11.85546875" style="223" bestFit="1" customWidth="1"/>
    <col min="10762" max="10762" width="14.85546875" style="223" bestFit="1" customWidth="1"/>
    <col min="10763" max="10763" width="9.7109375" style="223" customWidth="1"/>
    <col min="10764" max="10764" width="4.85546875" style="223" customWidth="1"/>
    <col min="10765" max="11009" width="9.140625" style="223"/>
    <col min="11010" max="11010" width="5.42578125" style="223" bestFit="1" customWidth="1"/>
    <col min="11011" max="11011" width="20.42578125" style="223" bestFit="1" customWidth="1"/>
    <col min="11012" max="11012" width="41.42578125" style="223" customWidth="1"/>
    <col min="11013" max="11013" width="15.28515625" style="223" bestFit="1" customWidth="1"/>
    <col min="11014" max="11014" width="16.7109375" style="223" bestFit="1" customWidth="1"/>
    <col min="11015" max="11015" width="11.28515625" style="223" bestFit="1" customWidth="1"/>
    <col min="11016" max="11016" width="14" style="223" bestFit="1" customWidth="1"/>
    <col min="11017" max="11017" width="11.85546875" style="223" bestFit="1" customWidth="1"/>
    <col min="11018" max="11018" width="14.85546875" style="223" bestFit="1" customWidth="1"/>
    <col min="11019" max="11019" width="9.7109375" style="223" customWidth="1"/>
    <col min="11020" max="11020" width="4.85546875" style="223" customWidth="1"/>
    <col min="11021" max="11265" width="9.140625" style="223"/>
    <col min="11266" max="11266" width="5.42578125" style="223" bestFit="1" customWidth="1"/>
    <col min="11267" max="11267" width="20.42578125" style="223" bestFit="1" customWidth="1"/>
    <col min="11268" max="11268" width="41.42578125" style="223" customWidth="1"/>
    <col min="11269" max="11269" width="15.28515625" style="223" bestFit="1" customWidth="1"/>
    <col min="11270" max="11270" width="16.7109375" style="223" bestFit="1" customWidth="1"/>
    <col min="11271" max="11271" width="11.28515625" style="223" bestFit="1" customWidth="1"/>
    <col min="11272" max="11272" width="14" style="223" bestFit="1" customWidth="1"/>
    <col min="11273" max="11273" width="11.85546875" style="223" bestFit="1" customWidth="1"/>
    <col min="11274" max="11274" width="14.85546875" style="223" bestFit="1" customWidth="1"/>
    <col min="11275" max="11275" width="9.7109375" style="223" customWidth="1"/>
    <col min="11276" max="11276" width="4.85546875" style="223" customWidth="1"/>
    <col min="11277" max="11521" width="9.140625" style="223"/>
    <col min="11522" max="11522" width="5.42578125" style="223" bestFit="1" customWidth="1"/>
    <col min="11523" max="11523" width="20.42578125" style="223" bestFit="1" customWidth="1"/>
    <col min="11524" max="11524" width="41.42578125" style="223" customWidth="1"/>
    <col min="11525" max="11525" width="15.28515625" style="223" bestFit="1" customWidth="1"/>
    <col min="11526" max="11526" width="16.7109375" style="223" bestFit="1" customWidth="1"/>
    <col min="11527" max="11527" width="11.28515625" style="223" bestFit="1" customWidth="1"/>
    <col min="11528" max="11528" width="14" style="223" bestFit="1" customWidth="1"/>
    <col min="11529" max="11529" width="11.85546875" style="223" bestFit="1" customWidth="1"/>
    <col min="11530" max="11530" width="14.85546875" style="223" bestFit="1" customWidth="1"/>
    <col min="11531" max="11531" width="9.7109375" style="223" customWidth="1"/>
    <col min="11532" max="11532" width="4.85546875" style="223" customWidth="1"/>
    <col min="11533" max="11777" width="9.140625" style="223"/>
    <col min="11778" max="11778" width="5.42578125" style="223" bestFit="1" customWidth="1"/>
    <col min="11779" max="11779" width="20.42578125" style="223" bestFit="1" customWidth="1"/>
    <col min="11780" max="11780" width="41.42578125" style="223" customWidth="1"/>
    <col min="11781" max="11781" width="15.28515625" style="223" bestFit="1" customWidth="1"/>
    <col min="11782" max="11782" width="16.7109375" style="223" bestFit="1" customWidth="1"/>
    <col min="11783" max="11783" width="11.28515625" style="223" bestFit="1" customWidth="1"/>
    <col min="11784" max="11784" width="14" style="223" bestFit="1" customWidth="1"/>
    <col min="11785" max="11785" width="11.85546875" style="223" bestFit="1" customWidth="1"/>
    <col min="11786" max="11786" width="14.85546875" style="223" bestFit="1" customWidth="1"/>
    <col min="11787" max="11787" width="9.7109375" style="223" customWidth="1"/>
    <col min="11788" max="11788" width="4.85546875" style="223" customWidth="1"/>
    <col min="11789" max="12033" width="9.140625" style="223"/>
    <col min="12034" max="12034" width="5.42578125" style="223" bestFit="1" customWidth="1"/>
    <col min="12035" max="12035" width="20.42578125" style="223" bestFit="1" customWidth="1"/>
    <col min="12036" max="12036" width="41.42578125" style="223" customWidth="1"/>
    <col min="12037" max="12037" width="15.28515625" style="223" bestFit="1" customWidth="1"/>
    <col min="12038" max="12038" width="16.7109375" style="223" bestFit="1" customWidth="1"/>
    <col min="12039" max="12039" width="11.28515625" style="223" bestFit="1" customWidth="1"/>
    <col min="12040" max="12040" width="14" style="223" bestFit="1" customWidth="1"/>
    <col min="12041" max="12041" width="11.85546875" style="223" bestFit="1" customWidth="1"/>
    <col min="12042" max="12042" width="14.85546875" style="223" bestFit="1" customWidth="1"/>
    <col min="12043" max="12043" width="9.7109375" style="223" customWidth="1"/>
    <col min="12044" max="12044" width="4.85546875" style="223" customWidth="1"/>
    <col min="12045" max="12289" width="9.140625" style="223"/>
    <col min="12290" max="12290" width="5.42578125" style="223" bestFit="1" customWidth="1"/>
    <col min="12291" max="12291" width="20.42578125" style="223" bestFit="1" customWidth="1"/>
    <col min="12292" max="12292" width="41.42578125" style="223" customWidth="1"/>
    <col min="12293" max="12293" width="15.28515625" style="223" bestFit="1" customWidth="1"/>
    <col min="12294" max="12294" width="16.7109375" style="223" bestFit="1" customWidth="1"/>
    <col min="12295" max="12295" width="11.28515625" style="223" bestFit="1" customWidth="1"/>
    <col min="12296" max="12296" width="14" style="223" bestFit="1" customWidth="1"/>
    <col min="12297" max="12297" width="11.85546875" style="223" bestFit="1" customWidth="1"/>
    <col min="12298" max="12298" width="14.85546875" style="223" bestFit="1" customWidth="1"/>
    <col min="12299" max="12299" width="9.7109375" style="223" customWidth="1"/>
    <col min="12300" max="12300" width="4.85546875" style="223" customWidth="1"/>
    <col min="12301" max="12545" width="9.140625" style="223"/>
    <col min="12546" max="12546" width="5.42578125" style="223" bestFit="1" customWidth="1"/>
    <col min="12547" max="12547" width="20.42578125" style="223" bestFit="1" customWidth="1"/>
    <col min="12548" max="12548" width="41.42578125" style="223" customWidth="1"/>
    <col min="12549" max="12549" width="15.28515625" style="223" bestFit="1" customWidth="1"/>
    <col min="12550" max="12550" width="16.7109375" style="223" bestFit="1" customWidth="1"/>
    <col min="12551" max="12551" width="11.28515625" style="223" bestFit="1" customWidth="1"/>
    <col min="12552" max="12552" width="14" style="223" bestFit="1" customWidth="1"/>
    <col min="12553" max="12553" width="11.85546875" style="223" bestFit="1" customWidth="1"/>
    <col min="12554" max="12554" width="14.85546875" style="223" bestFit="1" customWidth="1"/>
    <col min="12555" max="12555" width="9.7109375" style="223" customWidth="1"/>
    <col min="12556" max="12556" width="4.85546875" style="223" customWidth="1"/>
    <col min="12557" max="12801" width="9.140625" style="223"/>
    <col min="12802" max="12802" width="5.42578125" style="223" bestFit="1" customWidth="1"/>
    <col min="12803" max="12803" width="20.42578125" style="223" bestFit="1" customWidth="1"/>
    <col min="12804" max="12804" width="41.42578125" style="223" customWidth="1"/>
    <col min="12805" max="12805" width="15.28515625" style="223" bestFit="1" customWidth="1"/>
    <col min="12806" max="12806" width="16.7109375" style="223" bestFit="1" customWidth="1"/>
    <col min="12807" max="12807" width="11.28515625" style="223" bestFit="1" customWidth="1"/>
    <col min="12808" max="12808" width="14" style="223" bestFit="1" customWidth="1"/>
    <col min="12809" max="12809" width="11.85546875" style="223" bestFit="1" customWidth="1"/>
    <col min="12810" max="12810" width="14.85546875" style="223" bestFit="1" customWidth="1"/>
    <col min="12811" max="12811" width="9.7109375" style="223" customWidth="1"/>
    <col min="12812" max="12812" width="4.85546875" style="223" customWidth="1"/>
    <col min="12813" max="13057" width="9.140625" style="223"/>
    <col min="13058" max="13058" width="5.42578125" style="223" bestFit="1" customWidth="1"/>
    <col min="13059" max="13059" width="20.42578125" style="223" bestFit="1" customWidth="1"/>
    <col min="13060" max="13060" width="41.42578125" style="223" customWidth="1"/>
    <col min="13061" max="13061" width="15.28515625" style="223" bestFit="1" customWidth="1"/>
    <col min="13062" max="13062" width="16.7109375" style="223" bestFit="1" customWidth="1"/>
    <col min="13063" max="13063" width="11.28515625" style="223" bestFit="1" customWidth="1"/>
    <col min="13064" max="13064" width="14" style="223" bestFit="1" customWidth="1"/>
    <col min="13065" max="13065" width="11.85546875" style="223" bestFit="1" customWidth="1"/>
    <col min="13066" max="13066" width="14.85546875" style="223" bestFit="1" customWidth="1"/>
    <col min="13067" max="13067" width="9.7109375" style="223" customWidth="1"/>
    <col min="13068" max="13068" width="4.85546875" style="223" customWidth="1"/>
    <col min="13069" max="13313" width="9.140625" style="223"/>
    <col min="13314" max="13314" width="5.42578125" style="223" bestFit="1" customWidth="1"/>
    <col min="13315" max="13315" width="20.42578125" style="223" bestFit="1" customWidth="1"/>
    <col min="13316" max="13316" width="41.42578125" style="223" customWidth="1"/>
    <col min="13317" max="13317" width="15.28515625" style="223" bestFit="1" customWidth="1"/>
    <col min="13318" max="13318" width="16.7109375" style="223" bestFit="1" customWidth="1"/>
    <col min="13319" max="13319" width="11.28515625" style="223" bestFit="1" customWidth="1"/>
    <col min="13320" max="13320" width="14" style="223" bestFit="1" customWidth="1"/>
    <col min="13321" max="13321" width="11.85546875" style="223" bestFit="1" customWidth="1"/>
    <col min="13322" max="13322" width="14.85546875" style="223" bestFit="1" customWidth="1"/>
    <col min="13323" max="13323" width="9.7109375" style="223" customWidth="1"/>
    <col min="13324" max="13324" width="4.85546875" style="223" customWidth="1"/>
    <col min="13325" max="13569" width="9.140625" style="223"/>
    <col min="13570" max="13570" width="5.42578125" style="223" bestFit="1" customWidth="1"/>
    <col min="13571" max="13571" width="20.42578125" style="223" bestFit="1" customWidth="1"/>
    <col min="13572" max="13572" width="41.42578125" style="223" customWidth="1"/>
    <col min="13573" max="13573" width="15.28515625" style="223" bestFit="1" customWidth="1"/>
    <col min="13574" max="13574" width="16.7109375" style="223" bestFit="1" customWidth="1"/>
    <col min="13575" max="13575" width="11.28515625" style="223" bestFit="1" customWidth="1"/>
    <col min="13576" max="13576" width="14" style="223" bestFit="1" customWidth="1"/>
    <col min="13577" max="13577" width="11.85546875" style="223" bestFit="1" customWidth="1"/>
    <col min="13578" max="13578" width="14.85546875" style="223" bestFit="1" customWidth="1"/>
    <col min="13579" max="13579" width="9.7109375" style="223" customWidth="1"/>
    <col min="13580" max="13580" width="4.85546875" style="223" customWidth="1"/>
    <col min="13581" max="13825" width="9.140625" style="223"/>
    <col min="13826" max="13826" width="5.42578125" style="223" bestFit="1" customWidth="1"/>
    <col min="13827" max="13827" width="20.42578125" style="223" bestFit="1" customWidth="1"/>
    <col min="13828" max="13828" width="41.42578125" style="223" customWidth="1"/>
    <col min="13829" max="13829" width="15.28515625" style="223" bestFit="1" customWidth="1"/>
    <col min="13830" max="13830" width="16.7109375" style="223" bestFit="1" customWidth="1"/>
    <col min="13831" max="13831" width="11.28515625" style="223" bestFit="1" customWidth="1"/>
    <col min="13832" max="13832" width="14" style="223" bestFit="1" customWidth="1"/>
    <col min="13833" max="13833" width="11.85546875" style="223" bestFit="1" customWidth="1"/>
    <col min="13834" max="13834" width="14.85546875" style="223" bestFit="1" customWidth="1"/>
    <col min="13835" max="13835" width="9.7109375" style="223" customWidth="1"/>
    <col min="13836" max="13836" width="4.85546875" style="223" customWidth="1"/>
    <col min="13837" max="14081" width="9.140625" style="223"/>
    <col min="14082" max="14082" width="5.42578125" style="223" bestFit="1" customWidth="1"/>
    <col min="14083" max="14083" width="20.42578125" style="223" bestFit="1" customWidth="1"/>
    <col min="14084" max="14084" width="41.42578125" style="223" customWidth="1"/>
    <col min="14085" max="14085" width="15.28515625" style="223" bestFit="1" customWidth="1"/>
    <col min="14086" max="14086" width="16.7109375" style="223" bestFit="1" customWidth="1"/>
    <col min="14087" max="14087" width="11.28515625" style="223" bestFit="1" customWidth="1"/>
    <col min="14088" max="14088" width="14" style="223" bestFit="1" customWidth="1"/>
    <col min="14089" max="14089" width="11.85546875" style="223" bestFit="1" customWidth="1"/>
    <col min="14090" max="14090" width="14.85546875" style="223" bestFit="1" customWidth="1"/>
    <col min="14091" max="14091" width="9.7109375" style="223" customWidth="1"/>
    <col min="14092" max="14092" width="4.85546875" style="223" customWidth="1"/>
    <col min="14093" max="14337" width="9.140625" style="223"/>
    <col min="14338" max="14338" width="5.42578125" style="223" bestFit="1" customWidth="1"/>
    <col min="14339" max="14339" width="20.42578125" style="223" bestFit="1" customWidth="1"/>
    <col min="14340" max="14340" width="41.42578125" style="223" customWidth="1"/>
    <col min="14341" max="14341" width="15.28515625" style="223" bestFit="1" customWidth="1"/>
    <col min="14342" max="14342" width="16.7109375" style="223" bestFit="1" customWidth="1"/>
    <col min="14343" max="14343" width="11.28515625" style="223" bestFit="1" customWidth="1"/>
    <col min="14344" max="14344" width="14" style="223" bestFit="1" customWidth="1"/>
    <col min="14345" max="14345" width="11.85546875" style="223" bestFit="1" customWidth="1"/>
    <col min="14346" max="14346" width="14.85546875" style="223" bestFit="1" customWidth="1"/>
    <col min="14347" max="14347" width="9.7109375" style="223" customWidth="1"/>
    <col min="14348" max="14348" width="4.85546875" style="223" customWidth="1"/>
    <col min="14349" max="14593" width="9.140625" style="223"/>
    <col min="14594" max="14594" width="5.42578125" style="223" bestFit="1" customWidth="1"/>
    <col min="14595" max="14595" width="20.42578125" style="223" bestFit="1" customWidth="1"/>
    <col min="14596" max="14596" width="41.42578125" style="223" customWidth="1"/>
    <col min="14597" max="14597" width="15.28515625" style="223" bestFit="1" customWidth="1"/>
    <col min="14598" max="14598" width="16.7109375" style="223" bestFit="1" customWidth="1"/>
    <col min="14599" max="14599" width="11.28515625" style="223" bestFit="1" customWidth="1"/>
    <col min="14600" max="14600" width="14" style="223" bestFit="1" customWidth="1"/>
    <col min="14601" max="14601" width="11.85546875" style="223" bestFit="1" customWidth="1"/>
    <col min="14602" max="14602" width="14.85546875" style="223" bestFit="1" customWidth="1"/>
    <col min="14603" max="14603" width="9.7109375" style="223" customWidth="1"/>
    <col min="14604" max="14604" width="4.85546875" style="223" customWidth="1"/>
    <col min="14605" max="14849" width="9.140625" style="223"/>
    <col min="14850" max="14850" width="5.42578125" style="223" bestFit="1" customWidth="1"/>
    <col min="14851" max="14851" width="20.42578125" style="223" bestFit="1" customWidth="1"/>
    <col min="14852" max="14852" width="41.42578125" style="223" customWidth="1"/>
    <col min="14853" max="14853" width="15.28515625" style="223" bestFit="1" customWidth="1"/>
    <col min="14854" max="14854" width="16.7109375" style="223" bestFit="1" customWidth="1"/>
    <col min="14855" max="14855" width="11.28515625" style="223" bestFit="1" customWidth="1"/>
    <col min="14856" max="14856" width="14" style="223" bestFit="1" customWidth="1"/>
    <col min="14857" max="14857" width="11.85546875" style="223" bestFit="1" customWidth="1"/>
    <col min="14858" max="14858" width="14.85546875" style="223" bestFit="1" customWidth="1"/>
    <col min="14859" max="14859" width="9.7109375" style="223" customWidth="1"/>
    <col min="14860" max="14860" width="4.85546875" style="223" customWidth="1"/>
    <col min="14861" max="15105" width="9.140625" style="223"/>
    <col min="15106" max="15106" width="5.42578125" style="223" bestFit="1" customWidth="1"/>
    <col min="15107" max="15107" width="20.42578125" style="223" bestFit="1" customWidth="1"/>
    <col min="15108" max="15108" width="41.42578125" style="223" customWidth="1"/>
    <col min="15109" max="15109" width="15.28515625" style="223" bestFit="1" customWidth="1"/>
    <col min="15110" max="15110" width="16.7109375" style="223" bestFit="1" customWidth="1"/>
    <col min="15111" max="15111" width="11.28515625" style="223" bestFit="1" customWidth="1"/>
    <col min="15112" max="15112" width="14" style="223" bestFit="1" customWidth="1"/>
    <col min="15113" max="15113" width="11.85546875" style="223" bestFit="1" customWidth="1"/>
    <col min="15114" max="15114" width="14.85546875" style="223" bestFit="1" customWidth="1"/>
    <col min="15115" max="15115" width="9.7109375" style="223" customWidth="1"/>
    <col min="15116" max="15116" width="4.85546875" style="223" customWidth="1"/>
    <col min="15117" max="15361" width="9.140625" style="223"/>
    <col min="15362" max="15362" width="5.42578125" style="223" bestFit="1" customWidth="1"/>
    <col min="15363" max="15363" width="20.42578125" style="223" bestFit="1" customWidth="1"/>
    <col min="15364" max="15364" width="41.42578125" style="223" customWidth="1"/>
    <col min="15365" max="15365" width="15.28515625" style="223" bestFit="1" customWidth="1"/>
    <col min="15366" max="15366" width="16.7109375" style="223" bestFit="1" customWidth="1"/>
    <col min="15367" max="15367" width="11.28515625" style="223" bestFit="1" customWidth="1"/>
    <col min="15368" max="15368" width="14" style="223" bestFit="1" customWidth="1"/>
    <col min="15369" max="15369" width="11.85546875" style="223" bestFit="1" customWidth="1"/>
    <col min="15370" max="15370" width="14.85546875" style="223" bestFit="1" customWidth="1"/>
    <col min="15371" max="15371" width="9.7109375" style="223" customWidth="1"/>
    <col min="15372" max="15372" width="4.85546875" style="223" customWidth="1"/>
    <col min="15373" max="15617" width="9.140625" style="223"/>
    <col min="15618" max="15618" width="5.42578125" style="223" bestFit="1" customWidth="1"/>
    <col min="15619" max="15619" width="20.42578125" style="223" bestFit="1" customWidth="1"/>
    <col min="15620" max="15620" width="41.42578125" style="223" customWidth="1"/>
    <col min="15621" max="15621" width="15.28515625" style="223" bestFit="1" customWidth="1"/>
    <col min="15622" max="15622" width="16.7109375" style="223" bestFit="1" customWidth="1"/>
    <col min="15623" max="15623" width="11.28515625" style="223" bestFit="1" customWidth="1"/>
    <col min="15624" max="15624" width="14" style="223" bestFit="1" customWidth="1"/>
    <col min="15625" max="15625" width="11.85546875" style="223" bestFit="1" customWidth="1"/>
    <col min="15626" max="15626" width="14.85546875" style="223" bestFit="1" customWidth="1"/>
    <col min="15627" max="15627" width="9.7109375" style="223" customWidth="1"/>
    <col min="15628" max="15628" width="4.85546875" style="223" customWidth="1"/>
    <col min="15629" max="15873" width="9.140625" style="223"/>
    <col min="15874" max="15874" width="5.42578125" style="223" bestFit="1" customWidth="1"/>
    <col min="15875" max="15875" width="20.42578125" style="223" bestFit="1" customWidth="1"/>
    <col min="15876" max="15876" width="41.42578125" style="223" customWidth="1"/>
    <col min="15877" max="15877" width="15.28515625" style="223" bestFit="1" customWidth="1"/>
    <col min="15878" max="15878" width="16.7109375" style="223" bestFit="1" customWidth="1"/>
    <col min="15879" max="15879" width="11.28515625" style="223" bestFit="1" customWidth="1"/>
    <col min="15880" max="15880" width="14" style="223" bestFit="1" customWidth="1"/>
    <col min="15881" max="15881" width="11.85546875" style="223" bestFit="1" customWidth="1"/>
    <col min="15882" max="15882" width="14.85546875" style="223" bestFit="1" customWidth="1"/>
    <col min="15883" max="15883" width="9.7109375" style="223" customWidth="1"/>
    <col min="15884" max="15884" width="4.85546875" style="223" customWidth="1"/>
    <col min="15885" max="16129" width="9.140625" style="223"/>
    <col min="16130" max="16130" width="5.42578125" style="223" bestFit="1" customWidth="1"/>
    <col min="16131" max="16131" width="20.42578125" style="223" bestFit="1" customWidth="1"/>
    <col min="16132" max="16132" width="41.42578125" style="223" customWidth="1"/>
    <col min="16133" max="16133" width="15.28515625" style="223" bestFit="1" customWidth="1"/>
    <col min="16134" max="16134" width="16.7109375" style="223" bestFit="1" customWidth="1"/>
    <col min="16135" max="16135" width="11.28515625" style="223" bestFit="1" customWidth="1"/>
    <col min="16136" max="16136" width="14" style="223" bestFit="1" customWidth="1"/>
    <col min="16137" max="16137" width="11.85546875" style="223" bestFit="1" customWidth="1"/>
    <col min="16138" max="16138" width="14.85546875" style="223" bestFit="1" customWidth="1"/>
    <col min="16139" max="16139" width="9.7109375" style="223" customWidth="1"/>
    <col min="16140" max="16140" width="4.85546875" style="223" customWidth="1"/>
    <col min="16141" max="16384" width="9.140625" style="223"/>
  </cols>
  <sheetData>
    <row r="1" spans="1:13" x14ac:dyDescent="0.25">
      <c r="A1" s="373" t="s">
        <v>0</v>
      </c>
      <c r="B1" s="374"/>
      <c r="C1" s="374"/>
      <c r="D1" s="374"/>
      <c r="E1" s="374"/>
      <c r="F1" s="374"/>
      <c r="G1" s="374"/>
    </row>
    <row r="2" spans="1:13" x14ac:dyDescent="0.25">
      <c r="A2" s="375" t="s">
        <v>991</v>
      </c>
      <c r="B2" s="375"/>
      <c r="C2" s="375"/>
      <c r="D2" s="375"/>
      <c r="E2" s="375"/>
      <c r="F2" s="375"/>
      <c r="G2" s="375"/>
    </row>
    <row r="3" spans="1:13" x14ac:dyDescent="0.25">
      <c r="A3" s="376" t="s">
        <v>992</v>
      </c>
      <c r="B3" s="376"/>
      <c r="C3" s="376"/>
      <c r="D3" s="376"/>
      <c r="E3" s="376"/>
      <c r="F3" s="376"/>
      <c r="G3" s="376"/>
    </row>
    <row r="4" spans="1:13" ht="30" x14ac:dyDescent="0.25">
      <c r="A4" s="224" t="s">
        <v>993</v>
      </c>
      <c r="B4" s="224" t="s">
        <v>994</v>
      </c>
      <c r="C4" s="224" t="s">
        <v>864</v>
      </c>
      <c r="D4" s="224" t="s">
        <v>995</v>
      </c>
      <c r="E4" s="224" t="s">
        <v>6</v>
      </c>
      <c r="F4" s="224" t="s">
        <v>7</v>
      </c>
      <c r="G4" s="224" t="s">
        <v>8</v>
      </c>
    </row>
    <row r="5" spans="1:13" ht="26.25" x14ac:dyDescent="0.25">
      <c r="A5" s="225"/>
      <c r="B5" s="225"/>
      <c r="C5" s="226" t="s">
        <v>996</v>
      </c>
      <c r="D5" s="225"/>
      <c r="E5" s="225"/>
      <c r="F5" s="227"/>
      <c r="G5" s="228"/>
    </row>
    <row r="6" spans="1:13" ht="26.25" x14ac:dyDescent="0.25">
      <c r="A6" s="229">
        <v>1</v>
      </c>
      <c r="B6" s="230" t="s">
        <v>997</v>
      </c>
      <c r="C6" s="231" t="s">
        <v>998</v>
      </c>
      <c r="D6" s="232" t="s">
        <v>999</v>
      </c>
      <c r="E6" s="233">
        <v>94334.65</v>
      </c>
      <c r="F6" s="234">
        <v>616.83192050000002</v>
      </c>
      <c r="G6" s="235">
        <f>ROUND(F6/$F$21*100,2)</f>
        <v>28.09</v>
      </c>
      <c r="H6" s="236"/>
      <c r="I6" s="237"/>
      <c r="J6" s="237"/>
      <c r="K6" s="236"/>
      <c r="L6" s="236"/>
      <c r="M6" s="236"/>
    </row>
    <row r="7" spans="1:13" x14ac:dyDescent="0.25">
      <c r="A7" s="229">
        <v>2</v>
      </c>
      <c r="B7" s="230" t="s">
        <v>1000</v>
      </c>
      <c r="C7" s="230" t="s">
        <v>1001</v>
      </c>
      <c r="D7" s="232" t="s">
        <v>999</v>
      </c>
      <c r="E7" s="233">
        <v>15880</v>
      </c>
      <c r="F7" s="234">
        <v>550.31856219999997</v>
      </c>
      <c r="G7" s="235">
        <f>ROUND(F7/$F$21*100,2)</f>
        <v>25.06</v>
      </c>
      <c r="H7" s="236"/>
      <c r="I7" s="237"/>
      <c r="J7" s="237"/>
      <c r="K7" s="236"/>
      <c r="L7" s="236"/>
      <c r="M7" s="236"/>
    </row>
    <row r="8" spans="1:13" x14ac:dyDescent="0.25">
      <c r="A8" s="229">
        <v>3</v>
      </c>
      <c r="B8" s="230" t="s">
        <v>1002</v>
      </c>
      <c r="C8" s="230" t="s">
        <v>1003</v>
      </c>
      <c r="D8" s="232" t="s">
        <v>999</v>
      </c>
      <c r="E8" s="233">
        <v>14618.698</v>
      </c>
      <c r="F8" s="234">
        <v>329.44711699999999</v>
      </c>
      <c r="G8" s="235">
        <f>ROUND(F8/$F$21*100,2)</f>
        <v>15</v>
      </c>
      <c r="H8" s="236"/>
      <c r="I8" s="237"/>
      <c r="J8" s="237"/>
      <c r="K8" s="236"/>
      <c r="L8" s="236"/>
      <c r="M8" s="236"/>
    </row>
    <row r="9" spans="1:13" ht="26.25" x14ac:dyDescent="0.25">
      <c r="A9" s="229">
        <v>4</v>
      </c>
      <c r="B9" s="230" t="s">
        <v>1004</v>
      </c>
      <c r="C9" s="231" t="s">
        <v>1005</v>
      </c>
      <c r="D9" s="232" t="s">
        <v>999</v>
      </c>
      <c r="E9" s="233">
        <v>9090.65</v>
      </c>
      <c r="F9" s="234">
        <v>218.13491100000002</v>
      </c>
      <c r="G9" s="235">
        <f>ROUND(F9/$F$21*100,2)</f>
        <v>9.93</v>
      </c>
      <c r="H9" s="238"/>
      <c r="I9" s="237"/>
      <c r="J9" s="237"/>
      <c r="K9" s="236"/>
      <c r="L9" s="236"/>
      <c r="M9" s="236"/>
    </row>
    <row r="10" spans="1:13" x14ac:dyDescent="0.25">
      <c r="A10" s="229">
        <v>5</v>
      </c>
      <c r="B10" s="230" t="s">
        <v>1006</v>
      </c>
      <c r="C10" s="231" t="s">
        <v>1007</v>
      </c>
      <c r="D10" s="232" t="s">
        <v>999</v>
      </c>
      <c r="E10" s="233">
        <v>5884</v>
      </c>
      <c r="F10" s="234">
        <v>189.1754263</v>
      </c>
      <c r="G10" s="235">
        <f>ROUND(F10/$F$21*100,2)</f>
        <v>8.61</v>
      </c>
      <c r="H10" s="236"/>
      <c r="I10" s="237"/>
      <c r="J10" s="237"/>
      <c r="K10" s="236"/>
      <c r="L10" s="236"/>
      <c r="M10" s="236"/>
    </row>
    <row r="11" spans="1:13" x14ac:dyDescent="0.25">
      <c r="A11" s="229">
        <v>6</v>
      </c>
      <c r="B11" s="230" t="s">
        <v>1008</v>
      </c>
      <c r="C11" s="231" t="s">
        <v>1009</v>
      </c>
      <c r="D11" s="232" t="s">
        <v>999</v>
      </c>
      <c r="E11" s="233">
        <v>4.0000000000000001E-3</v>
      </c>
      <c r="F11" s="234">
        <v>0</v>
      </c>
      <c r="G11" s="235" t="s">
        <v>827</v>
      </c>
      <c r="H11" s="236"/>
      <c r="I11" s="237"/>
      <c r="J11" s="237"/>
      <c r="K11" s="236"/>
      <c r="L11" s="236"/>
      <c r="M11" s="236"/>
    </row>
    <row r="12" spans="1:13" x14ac:dyDescent="0.25">
      <c r="A12" s="229"/>
      <c r="B12" s="239"/>
      <c r="C12" s="239"/>
      <c r="D12" s="239"/>
      <c r="E12" s="239"/>
      <c r="F12" s="239"/>
      <c r="G12" s="239"/>
      <c r="H12" s="236"/>
      <c r="I12" s="237"/>
      <c r="J12" s="237"/>
      <c r="K12" s="236"/>
      <c r="L12" s="236"/>
      <c r="M12" s="236"/>
    </row>
    <row r="13" spans="1:13" ht="25.5" x14ac:dyDescent="0.25">
      <c r="A13" s="228"/>
      <c r="B13" s="228"/>
      <c r="C13" s="240" t="s">
        <v>1010</v>
      </c>
      <c r="D13" s="240"/>
      <c r="E13" s="240"/>
      <c r="F13" s="241">
        <f>SUM(F6:F11)</f>
        <v>1903.9079369999999</v>
      </c>
      <c r="G13" s="242">
        <f>ROUND(F13/$F$21*100,2)</f>
        <v>86.7</v>
      </c>
      <c r="H13" s="243"/>
      <c r="K13" s="244"/>
    </row>
    <row r="14" spans="1:13" x14ac:dyDescent="0.25">
      <c r="A14" s="228"/>
      <c r="B14" s="228"/>
      <c r="C14" s="228"/>
      <c r="D14" s="228"/>
      <c r="E14" s="228"/>
      <c r="F14" s="245"/>
      <c r="G14" s="228"/>
    </row>
    <row r="15" spans="1:13" x14ac:dyDescent="0.25">
      <c r="A15" s="225"/>
      <c r="B15" s="225"/>
      <c r="C15" s="246" t="s">
        <v>1011</v>
      </c>
      <c r="D15" s="246"/>
      <c r="E15" s="246"/>
      <c r="F15" s="247"/>
      <c r="G15" s="228"/>
    </row>
    <row r="16" spans="1:13" x14ac:dyDescent="0.25">
      <c r="A16" s="228"/>
      <c r="B16" s="228"/>
      <c r="C16" s="248" t="s">
        <v>970</v>
      </c>
      <c r="D16" s="246"/>
      <c r="E16" s="246"/>
      <c r="F16" s="249">
        <v>258.81994879999996</v>
      </c>
      <c r="G16" s="235">
        <f>F16/$F$21*100</f>
        <v>11.786172431070371</v>
      </c>
    </row>
    <row r="17" spans="1:15" x14ac:dyDescent="0.25">
      <c r="A17" s="228"/>
      <c r="B17" s="228"/>
      <c r="C17" s="250" t="s">
        <v>127</v>
      </c>
      <c r="D17" s="228"/>
      <c r="E17" s="228"/>
      <c r="F17" s="251">
        <f>F16</f>
        <v>258.81994879999996</v>
      </c>
      <c r="G17" s="252">
        <f>F17/$F$21*100</f>
        <v>11.786172431070371</v>
      </c>
    </row>
    <row r="18" spans="1:15" x14ac:dyDescent="0.25">
      <c r="A18" s="228"/>
      <c r="B18" s="228"/>
      <c r="C18" s="228"/>
      <c r="D18" s="228"/>
      <c r="E18" s="228"/>
      <c r="F18" s="245"/>
      <c r="G18" s="228"/>
    </row>
    <row r="19" spans="1:15" x14ac:dyDescent="0.25">
      <c r="A19" s="228"/>
      <c r="B19" s="228"/>
      <c r="C19" s="248" t="s">
        <v>1012</v>
      </c>
      <c r="D19" s="246"/>
      <c r="E19" s="246"/>
      <c r="F19" s="249">
        <v>33.234801099999913</v>
      </c>
      <c r="G19" s="249">
        <f>F19/$F$21*100</f>
        <v>1.5134501737330004</v>
      </c>
      <c r="H19" s="253"/>
      <c r="I19" s="253"/>
      <c r="J19" s="253"/>
      <c r="M19" s="254"/>
      <c r="N19" s="254"/>
      <c r="O19" s="254"/>
    </row>
    <row r="20" spans="1:15" x14ac:dyDescent="0.25">
      <c r="A20" s="228"/>
      <c r="B20" s="228"/>
      <c r="C20" s="228"/>
      <c r="D20" s="228"/>
      <c r="E20" s="228"/>
      <c r="F20" s="245"/>
      <c r="G20" s="228"/>
      <c r="O20" s="254"/>
    </row>
    <row r="21" spans="1:15" x14ac:dyDescent="0.25">
      <c r="A21" s="228"/>
      <c r="B21" s="228"/>
      <c r="C21" s="250" t="s">
        <v>137</v>
      </c>
      <c r="D21" s="228"/>
      <c r="E21" s="228"/>
      <c r="F21" s="251">
        <v>2195.9626868999999</v>
      </c>
      <c r="G21" s="255">
        <f>G19+G17+G13</f>
        <v>99.999622604803378</v>
      </c>
      <c r="H21" s="243"/>
      <c r="I21" s="256"/>
      <c r="J21" s="256"/>
    </row>
    <row r="22" spans="1:15" x14ac:dyDescent="0.25">
      <c r="F22" s="236"/>
      <c r="I22" s="253"/>
      <c r="J22" s="253"/>
    </row>
    <row r="23" spans="1:15" x14ac:dyDescent="0.25">
      <c r="B23" s="372" t="s">
        <v>1013</v>
      </c>
      <c r="C23" s="372"/>
      <c r="D23" s="257"/>
      <c r="E23" s="257"/>
      <c r="F23" s="257"/>
      <c r="G23" s="258"/>
      <c r="I23" s="259"/>
      <c r="J23" s="259"/>
    </row>
    <row r="24" spans="1:15" x14ac:dyDescent="0.25">
      <c r="B24" s="260" t="s">
        <v>139</v>
      </c>
      <c r="C24" s="261"/>
      <c r="D24" s="261"/>
      <c r="E24" s="261"/>
      <c r="F24" s="261"/>
      <c r="G24" s="261"/>
    </row>
    <row r="25" spans="1:15" x14ac:dyDescent="0.25">
      <c r="B25" s="370" t="s">
        <v>973</v>
      </c>
      <c r="C25" s="370"/>
      <c r="D25" s="261"/>
      <c r="E25" s="261"/>
      <c r="F25" s="262"/>
      <c r="G25" s="262"/>
    </row>
    <row r="26" spans="1:15" x14ac:dyDescent="0.25">
      <c r="B26" s="370" t="s">
        <v>1014</v>
      </c>
      <c r="C26" s="370"/>
      <c r="D26" s="261"/>
      <c r="E26" s="261"/>
      <c r="F26" s="263"/>
      <c r="G26" s="263"/>
    </row>
    <row r="27" spans="1:15" x14ac:dyDescent="0.25">
      <c r="B27" s="370" t="s">
        <v>143</v>
      </c>
      <c r="C27" s="370"/>
      <c r="D27" s="264"/>
      <c r="E27" s="264"/>
      <c r="F27" s="261" t="s">
        <v>971</v>
      </c>
      <c r="G27" s="261"/>
    </row>
    <row r="28" spans="1:15" x14ac:dyDescent="0.25">
      <c r="B28" s="265"/>
      <c r="C28" s="265"/>
      <c r="D28" s="264"/>
      <c r="E28" s="264"/>
      <c r="F28" s="261"/>
      <c r="G28" s="261"/>
    </row>
    <row r="29" spans="1:15" x14ac:dyDescent="0.25">
      <c r="B29" s="266"/>
      <c r="C29" s="267" t="s">
        <v>144</v>
      </c>
      <c r="D29" s="267" t="s">
        <v>145</v>
      </c>
      <c r="E29" s="268"/>
      <c r="F29" s="268"/>
      <c r="G29" s="261"/>
    </row>
    <row r="30" spans="1:15" x14ac:dyDescent="0.25">
      <c r="B30" s="269" t="s">
        <v>980</v>
      </c>
      <c r="C30" s="270">
        <v>43524</v>
      </c>
      <c r="D30" s="270">
        <v>43555</v>
      </c>
      <c r="E30" s="271"/>
      <c r="F30" s="271"/>
      <c r="G30" s="257"/>
    </row>
    <row r="31" spans="1:15" x14ac:dyDescent="0.25">
      <c r="B31" s="272" t="s">
        <v>149</v>
      </c>
      <c r="C31" s="273">
        <v>17.494900000000001</v>
      </c>
      <c r="D31" s="273">
        <v>17.369299999999999</v>
      </c>
      <c r="E31" s="274"/>
      <c r="F31" s="257"/>
      <c r="G31" s="257"/>
    </row>
    <row r="32" spans="1:15" x14ac:dyDescent="0.25">
      <c r="B32" s="272" t="s">
        <v>150</v>
      </c>
      <c r="C32" s="273">
        <v>15.6068</v>
      </c>
      <c r="D32" s="273">
        <v>15.4899</v>
      </c>
      <c r="E32" s="274"/>
      <c r="F32" s="257"/>
      <c r="G32" s="257"/>
    </row>
    <row r="33" spans="2:7" x14ac:dyDescent="0.25">
      <c r="B33" s="272" t="s">
        <v>151</v>
      </c>
      <c r="C33" s="273">
        <v>16.886500000000002</v>
      </c>
      <c r="D33" s="273">
        <v>16.756499999999999</v>
      </c>
      <c r="E33" s="274"/>
      <c r="F33" s="257"/>
      <c r="G33" s="257"/>
    </row>
    <row r="34" spans="2:7" x14ac:dyDescent="0.25">
      <c r="B34" s="272" t="s">
        <v>152</v>
      </c>
      <c r="C34" s="273">
        <v>14.478999999999999</v>
      </c>
      <c r="D34" s="273">
        <v>14.367599999999999</v>
      </c>
      <c r="E34" s="274"/>
      <c r="F34" s="257"/>
      <c r="G34" s="257"/>
    </row>
    <row r="35" spans="2:7" x14ac:dyDescent="0.25">
      <c r="B35" s="264"/>
      <c r="C35" s="261"/>
      <c r="D35" s="261"/>
      <c r="E35" s="261"/>
      <c r="F35" s="261"/>
      <c r="G35" s="261"/>
    </row>
    <row r="36" spans="2:7" x14ac:dyDescent="0.25">
      <c r="B36" s="371" t="s">
        <v>983</v>
      </c>
      <c r="C36" s="371"/>
      <c r="D36" s="371"/>
      <c r="E36" s="275"/>
      <c r="F36" s="275"/>
      <c r="G36" s="257"/>
    </row>
    <row r="37" spans="2:7" x14ac:dyDescent="0.25">
      <c r="B37" s="370" t="s">
        <v>1015</v>
      </c>
      <c r="C37" s="370"/>
      <c r="D37" s="370"/>
      <c r="E37" s="261"/>
      <c r="F37" s="261"/>
      <c r="G37" s="261"/>
    </row>
    <row r="38" spans="2:7" ht="15" customHeight="1" x14ac:dyDescent="0.25">
      <c r="B38" s="276" t="s">
        <v>1016</v>
      </c>
      <c r="C38" s="276"/>
      <c r="D38" s="276"/>
      <c r="E38" s="277"/>
      <c r="F38" s="277"/>
      <c r="G38" s="261"/>
    </row>
    <row r="39" spans="2:7" x14ac:dyDescent="0.25">
      <c r="B39" s="372" t="s">
        <v>1017</v>
      </c>
      <c r="C39" s="372"/>
      <c r="D39" s="372"/>
      <c r="E39" s="257"/>
      <c r="F39" s="257"/>
      <c r="G39" s="257"/>
    </row>
  </sheetData>
  <mergeCells count="10">
    <mergeCell ref="B27:C27"/>
    <mergeCell ref="B36:D36"/>
    <mergeCell ref="B37:D37"/>
    <mergeCell ref="B39:D39"/>
    <mergeCell ref="A1:G1"/>
    <mergeCell ref="A2:G2"/>
    <mergeCell ref="A3:G3"/>
    <mergeCell ref="B23:C23"/>
    <mergeCell ref="B25:C25"/>
    <mergeCell ref="B26:C26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5"/>
  <sheetViews>
    <sheetView zoomScaleNormal="100" workbookViewId="0"/>
  </sheetViews>
  <sheetFormatPr defaultRowHeight="12.75" x14ac:dyDescent="0.2"/>
  <cols>
    <col min="1" max="1" width="9.140625" style="278"/>
    <col min="2" max="2" width="40.85546875" style="278" customWidth="1"/>
    <col min="3" max="3" width="46" style="278" customWidth="1"/>
    <col min="4" max="4" width="18.7109375" style="278" customWidth="1"/>
    <col min="5" max="5" width="21.28515625" style="278" customWidth="1"/>
    <col min="6" max="6" width="16.5703125" style="278" customWidth="1"/>
    <col min="7" max="7" width="19" style="278" customWidth="1"/>
    <col min="8" max="8" width="17.5703125" style="278" customWidth="1"/>
    <col min="9" max="9" width="13.28515625" style="280" customWidth="1"/>
    <col min="10" max="10" width="13.5703125" style="278" customWidth="1"/>
    <col min="11" max="11" width="20.5703125" style="278" customWidth="1"/>
    <col min="12" max="12" width="12.42578125" style="278" bestFit="1" customWidth="1"/>
    <col min="13" max="16384" width="9.140625" style="278"/>
  </cols>
  <sheetData>
    <row r="1" spans="2:9" x14ac:dyDescent="0.2">
      <c r="G1" s="279" t="s">
        <v>860</v>
      </c>
    </row>
    <row r="2" spans="2:9" x14ac:dyDescent="0.2">
      <c r="B2" s="377" t="s">
        <v>1018</v>
      </c>
      <c r="C2" s="377"/>
      <c r="D2" s="377"/>
      <c r="E2" s="377"/>
      <c r="F2" s="377"/>
      <c r="G2" s="377"/>
    </row>
    <row r="3" spans="2:9" x14ac:dyDescent="0.2">
      <c r="B3" s="377" t="s">
        <v>1019</v>
      </c>
      <c r="C3" s="377"/>
      <c r="D3" s="377"/>
      <c r="E3" s="377"/>
      <c r="F3" s="377"/>
      <c r="G3" s="377"/>
    </row>
    <row r="4" spans="2:9" x14ac:dyDescent="0.2">
      <c r="B4" s="281"/>
      <c r="C4" s="281"/>
      <c r="D4" s="281"/>
      <c r="E4" s="281"/>
      <c r="F4" s="281"/>
      <c r="G4" s="281"/>
    </row>
    <row r="5" spans="2:9" x14ac:dyDescent="0.2">
      <c r="B5" s="377" t="s">
        <v>1020</v>
      </c>
      <c r="C5" s="377"/>
      <c r="D5" s="377"/>
      <c r="E5" s="377"/>
      <c r="F5" s="377"/>
      <c r="G5" s="377"/>
    </row>
    <row r="6" spans="2:9" x14ac:dyDescent="0.2">
      <c r="B6" s="281" t="s">
        <v>1021</v>
      </c>
    </row>
    <row r="8" spans="2:9" ht="25.5" x14ac:dyDescent="0.2">
      <c r="B8" s="282" t="s">
        <v>1022</v>
      </c>
      <c r="C8" s="282" t="s">
        <v>1023</v>
      </c>
      <c r="D8" s="282" t="s">
        <v>1024</v>
      </c>
      <c r="E8" s="283" t="s">
        <v>1025</v>
      </c>
      <c r="F8" s="283" t="s">
        <v>1026</v>
      </c>
      <c r="G8" s="283" t="s">
        <v>1027</v>
      </c>
    </row>
    <row r="9" spans="2:9" ht="15" x14ac:dyDescent="0.25">
      <c r="B9" s="284" t="s">
        <v>713</v>
      </c>
      <c r="C9" s="284" t="s">
        <v>840</v>
      </c>
      <c r="D9" s="285" t="s">
        <v>1028</v>
      </c>
      <c r="E9" s="286">
        <v>1491.5014000000001</v>
      </c>
      <c r="F9" s="286">
        <v>1501.5</v>
      </c>
      <c r="G9" s="287">
        <v>58.765434999999997</v>
      </c>
      <c r="I9" s="288"/>
    </row>
    <row r="10" spans="2:9" ht="15" x14ac:dyDescent="0.25">
      <c r="B10" s="284" t="s">
        <v>713</v>
      </c>
      <c r="C10" s="284" t="s">
        <v>839</v>
      </c>
      <c r="D10" s="285" t="s">
        <v>1028</v>
      </c>
      <c r="E10" s="286">
        <v>321.98</v>
      </c>
      <c r="F10" s="286">
        <v>326.60000000000002</v>
      </c>
      <c r="G10" s="287">
        <v>57.854380499999998</v>
      </c>
      <c r="I10" s="288"/>
    </row>
    <row r="11" spans="2:9" x14ac:dyDescent="0.2">
      <c r="B11" s="284" t="s">
        <v>713</v>
      </c>
      <c r="C11" s="284" t="s">
        <v>835</v>
      </c>
      <c r="D11" s="285" t="s">
        <v>1028</v>
      </c>
      <c r="E11" s="286">
        <v>428.63209999999998</v>
      </c>
      <c r="F11" s="286">
        <v>412.25</v>
      </c>
      <c r="G11" s="287">
        <v>49.800805599999997</v>
      </c>
    </row>
    <row r="12" spans="2:9" x14ac:dyDescent="0.2">
      <c r="B12" s="284" t="s">
        <v>713</v>
      </c>
      <c r="C12" s="284" t="s">
        <v>830</v>
      </c>
      <c r="D12" s="285" t="s">
        <v>1028</v>
      </c>
      <c r="E12" s="286">
        <v>208.9923</v>
      </c>
      <c r="F12" s="286">
        <v>207.1</v>
      </c>
      <c r="G12" s="287">
        <v>17.425523699999999</v>
      </c>
    </row>
    <row r="13" spans="2:9" x14ac:dyDescent="0.2">
      <c r="B13" s="284" t="s">
        <v>713</v>
      </c>
      <c r="C13" s="284" t="s">
        <v>836</v>
      </c>
      <c r="D13" s="285" t="s">
        <v>1028</v>
      </c>
      <c r="E13" s="286">
        <v>1691.2845</v>
      </c>
      <c r="F13" s="286">
        <v>1714.7</v>
      </c>
      <c r="G13" s="287">
        <v>52.106831700000001</v>
      </c>
    </row>
    <row r="14" spans="2:9" x14ac:dyDescent="0.2">
      <c r="B14" s="284" t="s">
        <v>713</v>
      </c>
      <c r="C14" s="284" t="s">
        <v>837</v>
      </c>
      <c r="D14" s="285" t="s">
        <v>1028</v>
      </c>
      <c r="E14" s="286">
        <v>1936.9371000000001</v>
      </c>
      <c r="F14" s="286">
        <v>1976.6</v>
      </c>
      <c r="G14" s="287">
        <v>53.809161399999994</v>
      </c>
    </row>
    <row r="15" spans="2:9" x14ac:dyDescent="0.2">
      <c r="B15" s="284" t="s">
        <v>713</v>
      </c>
      <c r="C15" s="284" t="s">
        <v>833</v>
      </c>
      <c r="D15" s="285" t="s">
        <v>1028</v>
      </c>
      <c r="E15" s="286">
        <v>735.7</v>
      </c>
      <c r="F15" s="286">
        <v>747.25</v>
      </c>
      <c r="G15" s="287">
        <v>33.746432999999996</v>
      </c>
    </row>
    <row r="16" spans="2:9" x14ac:dyDescent="0.2">
      <c r="B16" s="284" t="s">
        <v>713</v>
      </c>
      <c r="C16" s="284" t="s">
        <v>829</v>
      </c>
      <c r="D16" s="285" t="s">
        <v>1028</v>
      </c>
      <c r="E16" s="286">
        <v>298.39999999999998</v>
      </c>
      <c r="F16" s="286">
        <v>299</v>
      </c>
      <c r="G16" s="287">
        <v>3.7959204</v>
      </c>
    </row>
    <row r="17" spans="2:9" x14ac:dyDescent="0.2">
      <c r="B17" s="284" t="s">
        <v>713</v>
      </c>
      <c r="C17" s="284" t="s">
        <v>832</v>
      </c>
      <c r="D17" s="285" t="s">
        <v>1028</v>
      </c>
      <c r="E17" s="286">
        <v>670.84249999999997</v>
      </c>
      <c r="F17" s="286">
        <v>677.4</v>
      </c>
      <c r="G17" s="287">
        <v>23.455724</v>
      </c>
    </row>
    <row r="18" spans="2:9" ht="15" x14ac:dyDescent="0.25">
      <c r="B18" s="284" t="s">
        <v>713</v>
      </c>
      <c r="C18" s="284" t="s">
        <v>1029</v>
      </c>
      <c r="D18" s="285" t="s">
        <v>1028</v>
      </c>
      <c r="E18" s="286">
        <v>6562.7945</v>
      </c>
      <c r="F18" s="286">
        <v>6719.4</v>
      </c>
      <c r="G18" s="287">
        <v>58.177158399999996</v>
      </c>
      <c r="I18" s="288"/>
    </row>
    <row r="19" spans="2:9" x14ac:dyDescent="0.2">
      <c r="B19" s="284" t="s">
        <v>713</v>
      </c>
      <c r="C19" s="284" t="s">
        <v>842</v>
      </c>
      <c r="D19" s="285" t="s">
        <v>1028</v>
      </c>
      <c r="E19" s="286">
        <v>1358.0845999999999</v>
      </c>
      <c r="F19" s="286">
        <v>1372.6</v>
      </c>
      <c r="G19" s="287">
        <v>64.177687599999999</v>
      </c>
    </row>
    <row r="20" spans="2:9" x14ac:dyDescent="0.2">
      <c r="B20" s="284" t="s">
        <v>713</v>
      </c>
      <c r="C20" s="284" t="s">
        <v>844</v>
      </c>
      <c r="D20" s="285" t="s">
        <v>1028</v>
      </c>
      <c r="E20" s="286">
        <v>307.33</v>
      </c>
      <c r="F20" s="286">
        <v>322.05</v>
      </c>
      <c r="G20" s="287">
        <v>75.562832399999991</v>
      </c>
    </row>
    <row r="21" spans="2:9" x14ac:dyDescent="0.2">
      <c r="B21" s="284" t="s">
        <v>713</v>
      </c>
      <c r="C21" s="284" t="s">
        <v>841</v>
      </c>
      <c r="D21" s="285" t="s">
        <v>1028</v>
      </c>
      <c r="E21" s="286">
        <v>470.24209999999999</v>
      </c>
      <c r="F21" s="286">
        <v>481.7</v>
      </c>
      <c r="G21" s="287">
        <v>58.841250300000006</v>
      </c>
    </row>
    <row r="22" spans="2:9" x14ac:dyDescent="0.2">
      <c r="B22" s="284" t="s">
        <v>713</v>
      </c>
      <c r="C22" s="284" t="s">
        <v>843</v>
      </c>
      <c r="D22" s="285" t="s">
        <v>1028</v>
      </c>
      <c r="E22" s="286">
        <v>1115.6199999999999</v>
      </c>
      <c r="F22" s="286">
        <v>1145.05</v>
      </c>
      <c r="G22" s="287">
        <v>70.072365800000014</v>
      </c>
    </row>
    <row r="23" spans="2:9" x14ac:dyDescent="0.2">
      <c r="B23" s="284" t="s">
        <v>713</v>
      </c>
      <c r="C23" s="284" t="s">
        <v>834</v>
      </c>
      <c r="D23" s="285" t="s">
        <v>1028</v>
      </c>
      <c r="E23" s="286">
        <v>1397.9204</v>
      </c>
      <c r="F23" s="286">
        <v>1405.9</v>
      </c>
      <c r="G23" s="287">
        <v>47.279492099999999</v>
      </c>
    </row>
    <row r="24" spans="2:9" x14ac:dyDescent="0.2">
      <c r="B24" s="284" t="s">
        <v>713</v>
      </c>
      <c r="C24" s="284" t="s">
        <v>831</v>
      </c>
      <c r="D24" s="285" t="s">
        <v>1028</v>
      </c>
      <c r="E24" s="286">
        <v>250.2</v>
      </c>
      <c r="F24" s="286">
        <v>276.95</v>
      </c>
      <c r="G24" s="287">
        <v>31.596991999999997</v>
      </c>
    </row>
    <row r="25" spans="2:9" x14ac:dyDescent="0.2">
      <c r="B25" s="289"/>
      <c r="C25" s="290"/>
      <c r="D25" s="291"/>
      <c r="E25" s="292"/>
      <c r="F25" s="292"/>
      <c r="G25" s="292"/>
    </row>
    <row r="27" spans="2:9" x14ac:dyDescent="0.2">
      <c r="B27" s="281" t="s">
        <v>1030</v>
      </c>
    </row>
    <row r="29" spans="2:9" x14ac:dyDescent="0.2">
      <c r="B29" s="293" t="s">
        <v>1022</v>
      </c>
      <c r="C29" s="293" t="s">
        <v>1031</v>
      </c>
    </row>
    <row r="30" spans="2:9" x14ac:dyDescent="0.2">
      <c r="B30" s="294" t="s">
        <v>713</v>
      </c>
      <c r="C30" s="295">
        <v>-34.909999999999997</v>
      </c>
    </row>
    <row r="32" spans="2:9" x14ac:dyDescent="0.2">
      <c r="B32" s="281" t="s">
        <v>1032</v>
      </c>
    </row>
    <row r="33" spans="2:12" x14ac:dyDescent="0.2">
      <c r="B33" s="281"/>
    </row>
    <row r="34" spans="2:12" ht="63.75" x14ac:dyDescent="0.2">
      <c r="B34" s="282" t="s">
        <v>1022</v>
      </c>
      <c r="C34" s="283" t="s">
        <v>1033</v>
      </c>
      <c r="D34" s="283" t="s">
        <v>1034</v>
      </c>
      <c r="E34" s="283" t="s">
        <v>1035</v>
      </c>
      <c r="F34" s="283" t="s">
        <v>1036</v>
      </c>
      <c r="G34" s="283" t="s">
        <v>1037</v>
      </c>
    </row>
    <row r="35" spans="2:12" x14ac:dyDescent="0.2">
      <c r="B35" s="296" t="s">
        <v>1</v>
      </c>
      <c r="C35" s="297">
        <v>34</v>
      </c>
      <c r="D35" s="297">
        <f>10+24</f>
        <v>34</v>
      </c>
      <c r="E35" s="298">
        <f>94.25+229.34</f>
        <v>323.59000000000003</v>
      </c>
      <c r="F35" s="298">
        <v>321.85000000000002</v>
      </c>
      <c r="G35" s="299">
        <v>-1.74</v>
      </c>
      <c r="H35" s="300"/>
      <c r="I35" s="301"/>
      <c r="J35" s="302"/>
    </row>
    <row r="36" spans="2:12" x14ac:dyDescent="0.2">
      <c r="B36" s="303" t="s">
        <v>822</v>
      </c>
      <c r="C36" s="297">
        <f>65+70+70+65+65+70+50+70+70+60+70+100+70+100+100</f>
        <v>1095</v>
      </c>
      <c r="D36" s="297">
        <f>65+70+35+35+65+65+70+50+70+70+25+35+70+100+70+50+50+100-135</f>
        <v>960</v>
      </c>
      <c r="E36" s="298">
        <f>495.24+577.11+264.21+262.14+563.7+510.87+738.47+535.64+796.15+525.05+193.66+273.55+579.99+432.1+580.46+539.74+515.4+748.65+0.3</f>
        <v>9132.4299999999985</v>
      </c>
      <c r="F36" s="298">
        <f>517.64+551.92+579.3+497.48+497.25+749.35+512.71+792.43+526.66+475.21+524.19+491.48+615.53+1175.03+783.94</f>
        <v>9290.119999999999</v>
      </c>
      <c r="G36" s="299">
        <f>22.1-25.19+52.95-79.84+10.89-22.93-3.71+1.6+8-55.8+59.37+35.07+119.9+35.29</f>
        <v>157.69999999999999</v>
      </c>
      <c r="H36" s="300"/>
      <c r="I36" s="301"/>
      <c r="J36" s="302"/>
    </row>
    <row r="37" spans="2:12" x14ac:dyDescent="0.2">
      <c r="B37" s="304" t="s">
        <v>502</v>
      </c>
      <c r="C37" s="305">
        <f>45+45+80+75+30+35+45+75+40+50+80+50+60+70+70</f>
        <v>850</v>
      </c>
      <c r="D37" s="305">
        <f>45+45+40+40+75+135+25+25+40+50+80+50+60+35+35+70-80</f>
        <v>770</v>
      </c>
      <c r="E37" s="306">
        <f>(4294.76+4342.41+3079.22+3057.12+6101.48+11660.79+2075.22+2028.21+3167.86+5356.4+3479.14+4369.94+5897.7+3607.8+3771.18+3869.25)/10</f>
        <v>7015.848</v>
      </c>
      <c r="F37" s="307">
        <f>(4307.62+4312.36+6362.22+5936.49+2400.22+2761.96+3445.27+5740.75+3068.17+5142.73+4050.16+3928.15+5622.48+8457.94+3637.93)/10</f>
        <v>6917.4449999999997</v>
      </c>
      <c r="G37" s="299">
        <f>(12.86-30.05+225.88-164.98-1515.73-213.67+571.02-441.79-275.22+1078.6-231.32)/10</f>
        <v>-98.440000000000012</v>
      </c>
      <c r="H37" s="300"/>
      <c r="I37" s="301"/>
      <c r="J37" s="302"/>
    </row>
    <row r="38" spans="2:12" x14ac:dyDescent="0.2">
      <c r="B38" s="304" t="s">
        <v>576</v>
      </c>
      <c r="C38" s="297">
        <f>100+135+65+250+150+150+31+140+370</f>
        <v>1391</v>
      </c>
      <c r="D38" s="297">
        <f>100+135+65+250+75+75+150+31+140+370</f>
        <v>1391</v>
      </c>
      <c r="E38" s="298">
        <f>1298.84+1312.17+631.84+1764.22+704.27+696.82+854.05+332.5+971.77+2151.15</f>
        <v>10717.63</v>
      </c>
      <c r="F38" s="298">
        <f>1293.83+1282.53+616.17+1723.92+1451.56+814.43+340.73+870.34+2207.03</f>
        <v>10600.54</v>
      </c>
      <c r="G38" s="299">
        <f>-5.02-29.64-15.67-40.29+50.46-39.62+8.23-101.44+55.88</f>
        <v>-117.11000000000001</v>
      </c>
      <c r="H38" s="300"/>
      <c r="I38" s="301"/>
      <c r="J38" s="302"/>
    </row>
    <row r="39" spans="2:12" x14ac:dyDescent="0.2">
      <c r="B39" s="303" t="s">
        <v>297</v>
      </c>
      <c r="C39" s="297">
        <f>250+500+248+102+194+106+200+500+300+200+1422+235</f>
        <v>4257</v>
      </c>
      <c r="D39" s="297">
        <f>11+39+100+100+300+200+350+300+200+500+300+200+657+1000</f>
        <v>4257</v>
      </c>
      <c r="E39" s="298">
        <f>(102.88+366.37+933.05+945.54+616.46+417.6+2873.68+2521.47+1680.88+2876.56+1345.8+838.73929)*0+15504.2772863+3073.63+4682.2</f>
        <v>23260.107286300001</v>
      </c>
      <c r="F39" s="298">
        <f>(2375.1+1214.03+2107.26+844.05+1725.99+921.45+1692.93+2899.67+1383.01+824)*0+16002.2317246+6146.15+1015.4</f>
        <v>23163.781724600001</v>
      </c>
      <c r="G39" s="299">
        <f>27.27+179.97+77.64+138.03+23.11+37.21+14.73929-594.28</f>
        <v>-96.310710000000029</v>
      </c>
      <c r="H39" s="300"/>
      <c r="I39" s="301"/>
      <c r="J39" s="302"/>
    </row>
    <row r="40" spans="2:12" x14ac:dyDescent="0.2">
      <c r="B40" s="303" t="s">
        <v>1038</v>
      </c>
      <c r="C40" s="297">
        <v>885</v>
      </c>
      <c r="D40" s="297">
        <v>885</v>
      </c>
      <c r="E40" s="298">
        <v>5495.2800000000007</v>
      </c>
      <c r="F40" s="298">
        <v>5528.9100000000008</v>
      </c>
      <c r="G40" s="299">
        <v>33.624500000000012</v>
      </c>
      <c r="H40" s="300"/>
      <c r="I40" s="301"/>
      <c r="J40" s="302"/>
    </row>
    <row r="41" spans="2:12" x14ac:dyDescent="0.2">
      <c r="B41" s="303" t="s">
        <v>397</v>
      </c>
      <c r="C41" s="297">
        <f>40+30</f>
        <v>70</v>
      </c>
      <c r="D41" s="297">
        <f>40+30</f>
        <v>70</v>
      </c>
      <c r="E41" s="298">
        <f>272.661696+213.62</f>
        <v>486.28169600000001</v>
      </c>
      <c r="F41" s="298">
        <f>280.682928+226.07</f>
        <v>506.752928</v>
      </c>
      <c r="G41" s="299">
        <f>8.021232+12.45</f>
        <v>20.471232000000001</v>
      </c>
      <c r="H41" s="300"/>
      <c r="I41" s="301"/>
      <c r="J41" s="302"/>
    </row>
    <row r="42" spans="2:12" x14ac:dyDescent="0.2">
      <c r="B42" s="303" t="s">
        <v>855</v>
      </c>
      <c r="C42" s="297">
        <f>20+17</f>
        <v>37</v>
      </c>
      <c r="D42" s="297">
        <f>20+17</f>
        <v>37</v>
      </c>
      <c r="E42" s="298">
        <f>136.312848+121.05</f>
        <v>257.36284799999999</v>
      </c>
      <c r="F42" s="298">
        <f>140.329464+128.19</f>
        <v>268.51946399999997</v>
      </c>
      <c r="G42" s="299">
        <f>4.016616+7.14</f>
        <v>11.156616</v>
      </c>
      <c r="H42" s="300"/>
      <c r="I42" s="301"/>
      <c r="J42" s="302"/>
    </row>
    <row r="43" spans="2:12" x14ac:dyDescent="0.2">
      <c r="B43" s="303" t="s">
        <v>1039</v>
      </c>
      <c r="C43" s="297">
        <v>28</v>
      </c>
      <c r="D43" s="297">
        <v>28</v>
      </c>
      <c r="E43" s="298">
        <v>133.5535601</v>
      </c>
      <c r="F43" s="298">
        <v>139.64186800000002</v>
      </c>
      <c r="G43" s="299">
        <v>6.08830790000001</v>
      </c>
      <c r="H43" s="300"/>
      <c r="I43" s="301"/>
      <c r="J43" s="302"/>
    </row>
    <row r="44" spans="2:12" x14ac:dyDescent="0.2">
      <c r="B44" s="284" t="s">
        <v>713</v>
      </c>
      <c r="C44" s="297">
        <f>14+11+14+11+10+32+31+37+45+10+10+35+5+17+35+14+25+34+44+21+21+0+571+37+17+28+56+31+22+11+45+20+55+52+14+20+14+37+10+22+5+0+561+45</f>
        <v>2149</v>
      </c>
      <c r="D44" s="297">
        <f>476+571+37+25+20+56+31+22+11+45+20+55+15+37+14+20+14+47+7+20+0+561+45</f>
        <v>2149</v>
      </c>
      <c r="E44" s="298">
        <f>3047.37+3729.11+3422.9+4123.38+316.54</f>
        <v>14639.3</v>
      </c>
      <c r="F44" s="298">
        <f>3101.2066704+3699.91+3432.66+3976.15+298.85</f>
        <v>14508.776670399999</v>
      </c>
      <c r="G44" s="299">
        <f>53.84-29.2+9.76-147.24-17.69</f>
        <v>-130.53</v>
      </c>
      <c r="H44" s="300"/>
      <c r="I44" s="301"/>
      <c r="J44" s="302"/>
    </row>
    <row r="45" spans="2:12" x14ac:dyDescent="0.2">
      <c r="B45" s="308"/>
      <c r="C45" s="309"/>
      <c r="D45" s="309"/>
      <c r="F45" s="302"/>
      <c r="H45" s="310"/>
      <c r="I45" s="301"/>
      <c r="L45" s="310"/>
    </row>
    <row r="46" spans="2:12" x14ac:dyDescent="0.2">
      <c r="H46" s="311"/>
      <c r="L46" s="312"/>
    </row>
    <row r="47" spans="2:12" x14ac:dyDescent="0.2">
      <c r="B47" s="281" t="s">
        <v>1040</v>
      </c>
      <c r="G47" s="312"/>
    </row>
    <row r="49" spans="2:12" ht="25.5" x14ac:dyDescent="0.2">
      <c r="B49" s="282" t="s">
        <v>1022</v>
      </c>
      <c r="C49" s="282" t="s">
        <v>1023</v>
      </c>
      <c r="D49" s="282" t="s">
        <v>1024</v>
      </c>
      <c r="E49" s="283" t="s">
        <v>1025</v>
      </c>
      <c r="F49" s="283" t="s">
        <v>1026</v>
      </c>
      <c r="G49" s="283" t="s">
        <v>1041</v>
      </c>
      <c r="I49" s="313"/>
    </row>
    <row r="50" spans="2:12" x14ac:dyDescent="0.2">
      <c r="B50" s="314" t="s">
        <v>1042</v>
      </c>
      <c r="C50" s="315" t="s">
        <v>1042</v>
      </c>
      <c r="D50" s="316" t="s">
        <v>1042</v>
      </c>
      <c r="E50" s="317" t="s">
        <v>1042</v>
      </c>
      <c r="F50" s="317" t="s">
        <v>1042</v>
      </c>
      <c r="G50" s="317" t="s">
        <v>1042</v>
      </c>
      <c r="I50" s="313"/>
    </row>
    <row r="51" spans="2:12" x14ac:dyDescent="0.2">
      <c r="B51" s="318"/>
      <c r="C51" s="319"/>
      <c r="D51" s="320"/>
      <c r="E51" s="321"/>
      <c r="F51" s="322"/>
      <c r="G51" s="322"/>
      <c r="I51" s="313"/>
      <c r="L51" s="302"/>
    </row>
    <row r="52" spans="2:12" x14ac:dyDescent="0.2">
      <c r="B52" s="281" t="s">
        <v>1043</v>
      </c>
    </row>
    <row r="54" spans="2:12" x14ac:dyDescent="0.2">
      <c r="B54" s="293" t="s">
        <v>1022</v>
      </c>
      <c r="C54" s="293" t="s">
        <v>1031</v>
      </c>
    </row>
    <row r="55" spans="2:12" x14ac:dyDescent="0.2">
      <c r="B55" s="323" t="s">
        <v>1042</v>
      </c>
      <c r="C55" s="323" t="s">
        <v>1042</v>
      </c>
    </row>
    <row r="56" spans="2:12" x14ac:dyDescent="0.2">
      <c r="B56" s="324"/>
      <c r="C56" s="324"/>
    </row>
    <row r="57" spans="2:12" x14ac:dyDescent="0.2">
      <c r="B57" s="281" t="s">
        <v>1044</v>
      </c>
    </row>
    <row r="58" spans="2:12" x14ac:dyDescent="0.2">
      <c r="B58" s="281"/>
    </row>
    <row r="59" spans="2:12" ht="63.75" x14ac:dyDescent="0.2">
      <c r="B59" s="282" t="s">
        <v>1022</v>
      </c>
      <c r="C59" s="283" t="s">
        <v>1033</v>
      </c>
      <c r="D59" s="283" t="s">
        <v>1034</v>
      </c>
      <c r="E59" s="283" t="s">
        <v>1035</v>
      </c>
      <c r="F59" s="283" t="s">
        <v>1045</v>
      </c>
      <c r="G59" s="283" t="s">
        <v>1046</v>
      </c>
    </row>
    <row r="60" spans="2:12" x14ac:dyDescent="0.2">
      <c r="B60" s="296" t="s">
        <v>1</v>
      </c>
      <c r="C60" s="325">
        <f>75+169</f>
        <v>244</v>
      </c>
      <c r="D60" s="325">
        <f>75+169</f>
        <v>244</v>
      </c>
      <c r="E60" s="326">
        <f>806.26+900.74</f>
        <v>1707</v>
      </c>
      <c r="F60" s="327">
        <f>853.91+908.49</f>
        <v>1762.4</v>
      </c>
      <c r="G60" s="326">
        <f>47.65+7.75</f>
        <v>55.4</v>
      </c>
      <c r="H60" s="300"/>
      <c r="I60" s="301"/>
      <c r="J60" s="302"/>
      <c r="K60" s="302"/>
    </row>
    <row r="61" spans="2:12" x14ac:dyDescent="0.2">
      <c r="B61" s="303" t="s">
        <v>822</v>
      </c>
      <c r="C61" s="325">
        <f>265+60+60+80+265+50+150+105+85+60+100+250+100+110-325+200+150+100</f>
        <v>1865</v>
      </c>
      <c r="D61" s="325">
        <f>265+80+40+80+315+75+37+38+105+85+60+100+250+100+110+200+80+70+100</f>
        <v>2190</v>
      </c>
      <c r="E61" s="326">
        <f>1647.65+450.98+463.03+587.29+1733.09+337.05+1167.79+762.07+538.06+543.42+958.29+1223.48+649.58+629.87+527.75+535.64+854.31</f>
        <v>13609.35</v>
      </c>
      <c r="F61" s="327">
        <f>1740.99+632+309.35+581.2+2053.67+586.63+301.62+304.36+780.98+585.89+548.61+925.8+863.67+629.04+687.34+504.75+287.63+239.92+837.62</f>
        <v>13401.069999999998</v>
      </c>
      <c r="G61" s="326">
        <f>93.34+27.35-6.09-16.46+24.82+18.91+47.82+5.19-32.49-359.81-20.54+57.47-23-8.09-16.68</f>
        <v>-208.26000000000005</v>
      </c>
      <c r="H61" s="300"/>
      <c r="I61" s="301"/>
      <c r="J61" s="302"/>
      <c r="K61" s="302"/>
    </row>
    <row r="62" spans="2:12" x14ac:dyDescent="0.2">
      <c r="B62" s="304" t="s">
        <v>297</v>
      </c>
      <c r="C62" s="325">
        <f>599+973+200+435+500+500+435+50+19+150+916+916+100+15+55+56+164+213+250+150+200+6183+300+200</f>
        <v>13579</v>
      </c>
      <c r="D62" s="325">
        <f>599+600+573+500+435+935+50+19+150+916+916+100+70+220+600+213+6183+500</f>
        <v>13579</v>
      </c>
      <c r="E62" s="326">
        <f>6452.09+5306.49+1093.66+3059.97+3488.37+3099.4+2750.03+283.26+100.6+746.78+5601.99+5324.57+615.48+97.04+359.58+278.21+842.38+1092.15+1715.13+1030.36+1393.34+27967.07+1260.26+1891.4</f>
        <v>75849.609999999971</v>
      </c>
      <c r="F62" s="327">
        <f>6819.91+3317.31+3234.99+3080.2+2731.58+5269.66+283+95.4+816.74+5286.34+4240.99+502.86+504.95+1122.13+1102.38+4153.68+27115.82+3042</f>
        <v>72719.94</v>
      </c>
      <c r="G62" s="326">
        <f>367.82+152.14-736.57-579.77-0.26-5.19+69.96-315.65-1083.58-112.62+48.32+1.54+10.2346982+14.84-851.25-109.66</f>
        <v>-3129.6953017999995</v>
      </c>
      <c r="H62" s="300"/>
      <c r="I62" s="301"/>
      <c r="J62" s="302"/>
      <c r="K62" s="302"/>
    </row>
    <row r="63" spans="2:12" x14ac:dyDescent="0.2">
      <c r="B63" s="296" t="s">
        <v>1038</v>
      </c>
      <c r="C63" s="328">
        <v>1480</v>
      </c>
      <c r="D63" s="328">
        <v>1480</v>
      </c>
      <c r="E63" s="299">
        <v>9254.7558000000008</v>
      </c>
      <c r="F63" s="299">
        <v>9069.6945000000014</v>
      </c>
      <c r="G63" s="299">
        <v>-185.083</v>
      </c>
      <c r="H63" s="300"/>
      <c r="I63" s="301"/>
      <c r="J63" s="302"/>
      <c r="K63" s="302"/>
    </row>
    <row r="64" spans="2:12" x14ac:dyDescent="0.2">
      <c r="B64" s="296" t="s">
        <v>576</v>
      </c>
      <c r="C64" s="328">
        <f>60+100+100</f>
        <v>260</v>
      </c>
      <c r="D64" s="328">
        <f>60+100+100</f>
        <v>260</v>
      </c>
      <c r="E64" s="299">
        <f>484.04+1000.62+822.95</f>
        <v>2307.61</v>
      </c>
      <c r="F64" s="299">
        <f>473.7+952.77+815.9</f>
        <v>2242.37</v>
      </c>
      <c r="G64" s="299">
        <f>-10.34-47.85-7.05</f>
        <v>-65.239999999999995</v>
      </c>
      <c r="H64" s="300"/>
      <c r="I64" s="301"/>
      <c r="J64" s="302"/>
      <c r="K64" s="302"/>
    </row>
    <row r="65" spans="1:11" x14ac:dyDescent="0.2">
      <c r="B65" s="303" t="s">
        <v>502</v>
      </c>
      <c r="C65" s="325">
        <f>40+50+100+80+50+100+150+80+150+100+25+30+60+40+100+60+100+100+80+200-230+170+305</f>
        <v>1940</v>
      </c>
      <c r="D65" s="325">
        <f>40+50+100+45+130+55+150+80+75+37+38+100+25+30+60+20+20+100+60+200+80+200+70+100+305</f>
        <v>2170</v>
      </c>
      <c r="E65" s="326">
        <f>(3040.09+4586.39+6217.96+5928.02+3781.79+7698.84+11039.4+5816.42+11641.67+6548.46+1682.45+2900.41+5819.54+4138.3+6533.12+5281.27+9213.35+9581.48+3947.1+7923.14)/10+605.726+1645.37</f>
        <v>14583.016</v>
      </c>
      <c r="F65" s="327">
        <f>(2775.6+4588.54+6567.86+3514.8+10241.64+4255.82+11065.03+6320.57+5889.89+3018.23+3044.5+6491.66+1629.6+3034.87+6325.66+2125.34+2052.98+6252+5193.81+18516+4112.52+6958)/10+252.013+342.738+1604.12622</f>
        <v>14596.36922</v>
      </c>
      <c r="G65" s="326">
        <f>(-264.49+2.15+349.9+603.61+840.73-109.35+134.47+506.12+40.02-281.12-87.46-278.83+165.42-965.14)/10-10.98-41.244</f>
        <v>13.379000000000048</v>
      </c>
      <c r="H65" s="300"/>
      <c r="I65" s="301"/>
      <c r="J65" s="302"/>
      <c r="K65" s="302"/>
    </row>
    <row r="66" spans="1:11" x14ac:dyDescent="0.2">
      <c r="B66" s="303" t="s">
        <v>1047</v>
      </c>
      <c r="C66" s="325">
        <v>2000</v>
      </c>
      <c r="D66" s="325">
        <v>2000</v>
      </c>
      <c r="E66" s="326">
        <v>16379.0301354</v>
      </c>
      <c r="F66" s="327">
        <v>16186.211001499998</v>
      </c>
      <c r="G66" s="326">
        <v>-192.81913390000105</v>
      </c>
      <c r="H66" s="300"/>
      <c r="I66" s="301"/>
      <c r="J66" s="302"/>
      <c r="K66" s="302"/>
    </row>
    <row r="67" spans="1:11" x14ac:dyDescent="0.2">
      <c r="B67" s="303" t="s">
        <v>1039</v>
      </c>
      <c r="C67" s="325">
        <v>23</v>
      </c>
      <c r="D67" s="325">
        <f>20+3</f>
        <v>23</v>
      </c>
      <c r="E67" s="326">
        <v>152.71</v>
      </c>
      <c r="F67" s="327">
        <f>124.06+18.04</f>
        <v>142.1</v>
      </c>
      <c r="G67" s="326">
        <v>-10.6</v>
      </c>
      <c r="H67" s="300"/>
      <c r="I67" s="301"/>
      <c r="J67" s="302"/>
      <c r="K67" s="302"/>
    </row>
    <row r="68" spans="1:11" x14ac:dyDescent="0.2">
      <c r="B68" s="284" t="s">
        <v>713</v>
      </c>
      <c r="C68" s="325">
        <f>25+45+20+10+75-45</f>
        <v>130</v>
      </c>
      <c r="D68" s="325">
        <f>25+45+30+75-45</f>
        <v>130</v>
      </c>
      <c r="E68" s="329">
        <f>195.7725263+367.98+162.48+82.31+561.71-316.54</f>
        <v>1053.7125263</v>
      </c>
      <c r="F68" s="329">
        <f>202.3477825+365.27+244.09+558.04-298.85</f>
        <v>1070.8977825000002</v>
      </c>
      <c r="G68" s="326">
        <f>6.57525620000001-2.71-0.7+14.02</f>
        <v>17.185256200000008</v>
      </c>
      <c r="H68" s="300"/>
    </row>
    <row r="69" spans="1:11" x14ac:dyDescent="0.2">
      <c r="B69" s="308"/>
      <c r="C69" s="330"/>
      <c r="D69" s="330"/>
      <c r="E69" s="331"/>
      <c r="F69" s="331"/>
      <c r="G69" s="332"/>
      <c r="H69" s="310"/>
    </row>
    <row r="70" spans="1:11" x14ac:dyDescent="0.2">
      <c r="B70" s="308"/>
      <c r="C70" s="330"/>
      <c r="D70" s="330"/>
      <c r="E70" s="331"/>
      <c r="F70" s="331"/>
      <c r="G70" s="331"/>
      <c r="H70" s="312"/>
    </row>
    <row r="71" spans="1:11" x14ac:dyDescent="0.2">
      <c r="B71" s="281" t="s">
        <v>1048</v>
      </c>
      <c r="D71" s="333"/>
    </row>
    <row r="72" spans="1:11" x14ac:dyDescent="0.2">
      <c r="A72" s="334"/>
      <c r="B72" s="334"/>
    </row>
    <row r="73" spans="1:11" ht="25.5" x14ac:dyDescent="0.2">
      <c r="A73" s="334"/>
      <c r="B73" s="283" t="s">
        <v>1022</v>
      </c>
      <c r="C73" s="283" t="s">
        <v>1023</v>
      </c>
      <c r="D73" s="335" t="s">
        <v>1049</v>
      </c>
      <c r="E73" s="283" t="s">
        <v>1050</v>
      </c>
      <c r="F73" s="283" t="s">
        <v>1051</v>
      </c>
      <c r="G73" s="283" t="s">
        <v>1052</v>
      </c>
    </row>
    <row r="74" spans="1:11" x14ac:dyDescent="0.2">
      <c r="A74" s="334"/>
      <c r="B74" s="336" t="s">
        <v>748</v>
      </c>
      <c r="C74" s="337" t="s">
        <v>845</v>
      </c>
      <c r="D74" s="338" t="s">
        <v>1053</v>
      </c>
      <c r="E74" s="339">
        <v>925</v>
      </c>
      <c r="F74" s="340">
        <v>577.97360000000003</v>
      </c>
      <c r="G74" s="340">
        <v>69.897499999999994</v>
      </c>
      <c r="I74" s="341"/>
    </row>
    <row r="75" spans="1:11" x14ac:dyDescent="0.2">
      <c r="A75" s="334"/>
      <c r="B75" s="336" t="s">
        <v>748</v>
      </c>
      <c r="C75" s="337" t="s">
        <v>846</v>
      </c>
      <c r="D75" s="338" t="s">
        <v>1053</v>
      </c>
      <c r="E75" s="339">
        <v>250</v>
      </c>
      <c r="F75" s="340">
        <v>575.24</v>
      </c>
      <c r="G75" s="340">
        <v>122.3206</v>
      </c>
      <c r="I75" s="341"/>
    </row>
    <row r="76" spans="1:11" x14ac:dyDescent="0.2">
      <c r="A76" s="334"/>
      <c r="B76" s="336" t="s">
        <v>733</v>
      </c>
      <c r="C76" s="337" t="s">
        <v>845</v>
      </c>
      <c r="D76" s="338" t="s">
        <v>1053</v>
      </c>
      <c r="E76" s="339">
        <v>515</v>
      </c>
      <c r="F76" s="340">
        <v>581.33429999999998</v>
      </c>
      <c r="G76" s="340">
        <v>69.897499999999994</v>
      </c>
    </row>
    <row r="77" spans="1:11" x14ac:dyDescent="0.2">
      <c r="A77" s="334"/>
      <c r="B77" s="336" t="s">
        <v>733</v>
      </c>
      <c r="C77" s="337" t="s">
        <v>846</v>
      </c>
      <c r="D77" s="338" t="s">
        <v>1053</v>
      </c>
      <c r="E77" s="339">
        <v>140</v>
      </c>
      <c r="F77" s="340">
        <v>575.14</v>
      </c>
      <c r="G77" s="340">
        <v>122.3206</v>
      </c>
    </row>
    <row r="78" spans="1:11" x14ac:dyDescent="0.2">
      <c r="A78" s="334"/>
      <c r="D78" s="333"/>
      <c r="E78" s="333"/>
      <c r="F78" s="342"/>
      <c r="G78" s="342"/>
    </row>
    <row r="79" spans="1:11" x14ac:dyDescent="0.2">
      <c r="A79" s="334"/>
      <c r="B79" s="281" t="s">
        <v>1054</v>
      </c>
      <c r="G79" s="278" t="s">
        <v>971</v>
      </c>
    </row>
    <row r="80" spans="1:11" x14ac:dyDescent="0.2">
      <c r="A80" s="334"/>
      <c r="B80" s="281"/>
    </row>
    <row r="81" spans="1:7" x14ac:dyDescent="0.2">
      <c r="A81" s="334"/>
      <c r="B81" s="293" t="s">
        <v>1022</v>
      </c>
      <c r="C81" s="293" t="s">
        <v>1031</v>
      </c>
    </row>
    <row r="82" spans="1:7" x14ac:dyDescent="0.2">
      <c r="A82" s="334"/>
      <c r="B82" s="336" t="s">
        <v>748</v>
      </c>
      <c r="C82" s="343">
        <v>0.69</v>
      </c>
    </row>
    <row r="83" spans="1:7" x14ac:dyDescent="0.2">
      <c r="A83" s="334"/>
      <c r="B83" s="336" t="s">
        <v>733</v>
      </c>
      <c r="C83" s="343">
        <v>0.67</v>
      </c>
    </row>
    <row r="84" spans="1:7" x14ac:dyDescent="0.2">
      <c r="A84" s="334"/>
      <c r="B84" s="318"/>
    </row>
    <row r="85" spans="1:7" x14ac:dyDescent="0.2">
      <c r="A85" s="334"/>
      <c r="B85" s="281" t="s">
        <v>1055</v>
      </c>
    </row>
    <row r="86" spans="1:7" x14ac:dyDescent="0.2">
      <c r="A86" s="334"/>
      <c r="B86" s="334"/>
    </row>
    <row r="87" spans="1:7" ht="51" x14ac:dyDescent="0.2">
      <c r="A87" s="334"/>
      <c r="B87" s="282" t="s">
        <v>1022</v>
      </c>
      <c r="C87" s="283" t="s">
        <v>1056</v>
      </c>
      <c r="D87" s="283" t="s">
        <v>1035</v>
      </c>
      <c r="E87" s="283" t="s">
        <v>1036</v>
      </c>
      <c r="F87" s="283" t="s">
        <v>1057</v>
      </c>
    </row>
    <row r="88" spans="1:7" x14ac:dyDescent="0.2">
      <c r="A88" s="334"/>
      <c r="B88" s="296" t="s">
        <v>297</v>
      </c>
      <c r="C88" s="325">
        <v>8000</v>
      </c>
      <c r="D88" s="344">
        <v>266.14780000000002</v>
      </c>
      <c r="E88" s="344">
        <v>157.908275</v>
      </c>
      <c r="F88" s="344">
        <v>-108.239525</v>
      </c>
    </row>
    <row r="89" spans="1:7" x14ac:dyDescent="0.2">
      <c r="A89" s="334"/>
      <c r="B89" s="296" t="s">
        <v>569</v>
      </c>
      <c r="C89" s="325">
        <v>1700</v>
      </c>
      <c r="D89" s="344">
        <v>56.714762499999999</v>
      </c>
      <c r="E89" s="344">
        <v>33.549373799999998</v>
      </c>
      <c r="F89" s="344">
        <v>-23.165388700000001</v>
      </c>
    </row>
    <row r="90" spans="1:7" x14ac:dyDescent="0.2">
      <c r="A90" s="334"/>
    </row>
    <row r="91" spans="1:7" x14ac:dyDescent="0.2">
      <c r="B91" s="281" t="s">
        <v>1058</v>
      </c>
    </row>
    <row r="93" spans="1:7" ht="25.5" x14ac:dyDescent="0.2">
      <c r="B93" s="283" t="s">
        <v>1022</v>
      </c>
      <c r="C93" s="283" t="s">
        <v>1023</v>
      </c>
      <c r="D93" s="335" t="s">
        <v>1049</v>
      </c>
      <c r="E93" s="283" t="s">
        <v>1050</v>
      </c>
      <c r="F93" s="283" t="s">
        <v>1051</v>
      </c>
      <c r="G93" s="283" t="s">
        <v>1052</v>
      </c>
    </row>
    <row r="94" spans="1:7" x14ac:dyDescent="0.2">
      <c r="A94" s="334"/>
      <c r="B94" s="323" t="s">
        <v>1042</v>
      </c>
      <c r="C94" s="323" t="s">
        <v>1042</v>
      </c>
      <c r="D94" s="323" t="s">
        <v>1042</v>
      </c>
      <c r="E94" s="323" t="s">
        <v>1042</v>
      </c>
      <c r="F94" s="323" t="s">
        <v>1042</v>
      </c>
      <c r="G94" s="323" t="s">
        <v>1042</v>
      </c>
    </row>
    <row r="95" spans="1:7" x14ac:dyDescent="0.2">
      <c r="A95" s="334"/>
      <c r="B95" s="345"/>
      <c r="C95" s="319"/>
      <c r="D95" s="346"/>
      <c r="E95" s="347"/>
      <c r="F95" s="342"/>
      <c r="G95" s="342"/>
    </row>
    <row r="96" spans="1:7" x14ac:dyDescent="0.2">
      <c r="B96" s="281" t="s">
        <v>1059</v>
      </c>
    </row>
    <row r="97" spans="2:7" x14ac:dyDescent="0.2">
      <c r="B97" s="281"/>
    </row>
    <row r="98" spans="2:7" x14ac:dyDescent="0.2">
      <c r="B98" s="293" t="s">
        <v>1022</v>
      </c>
      <c r="C98" s="293" t="s">
        <v>1031</v>
      </c>
    </row>
    <row r="99" spans="2:7" x14ac:dyDescent="0.2">
      <c r="B99" s="323" t="s">
        <v>1042</v>
      </c>
      <c r="C99" s="323" t="s">
        <v>1042</v>
      </c>
      <c r="D99" s="348"/>
    </row>
    <row r="100" spans="2:7" x14ac:dyDescent="0.2">
      <c r="B100" s="308"/>
      <c r="C100" s="349"/>
    </row>
    <row r="101" spans="2:7" x14ac:dyDescent="0.2">
      <c r="B101" s="281" t="s">
        <v>1060</v>
      </c>
    </row>
    <row r="102" spans="2:7" x14ac:dyDescent="0.2">
      <c r="B102" s="334"/>
    </row>
    <row r="103" spans="2:7" ht="51" x14ac:dyDescent="0.2">
      <c r="B103" s="282" t="s">
        <v>1022</v>
      </c>
      <c r="C103" s="283" t="s">
        <v>1056</v>
      </c>
      <c r="D103" s="283" t="s">
        <v>1061</v>
      </c>
      <c r="E103" s="283" t="s">
        <v>1062</v>
      </c>
      <c r="F103" s="283" t="s">
        <v>1057</v>
      </c>
    </row>
    <row r="104" spans="2:7" x14ac:dyDescent="0.2">
      <c r="B104" s="336" t="s">
        <v>611</v>
      </c>
      <c r="C104" s="350">
        <f>3080+2500+660+8000</f>
        <v>14240</v>
      </c>
      <c r="D104" s="286">
        <f>264.91+33.99+128.75+200.24</f>
        <v>627.8900000000001</v>
      </c>
      <c r="E104" s="351">
        <f>739.59+249.17+56.51+844.36</f>
        <v>1889.63</v>
      </c>
      <c r="F104" s="351">
        <f>473.52+120.59+22.52+645.62</f>
        <v>1262.25</v>
      </c>
    </row>
    <row r="105" spans="2:7" x14ac:dyDescent="0.2">
      <c r="B105" s="345"/>
      <c r="C105" s="352"/>
      <c r="D105" s="353"/>
      <c r="E105" s="354"/>
      <c r="F105" s="354"/>
    </row>
    <row r="106" spans="2:7" x14ac:dyDescent="0.2">
      <c r="E106" s="324"/>
      <c r="F106" s="355"/>
      <c r="G106" s="302"/>
    </row>
    <row r="107" spans="2:7" x14ac:dyDescent="0.2">
      <c r="B107" s="281" t="s">
        <v>1063</v>
      </c>
    </row>
    <row r="108" spans="2:7" x14ac:dyDescent="0.2">
      <c r="B108" s="281"/>
    </row>
    <row r="109" spans="2:7" x14ac:dyDescent="0.2">
      <c r="E109" s="302"/>
    </row>
    <row r="110" spans="2:7" x14ac:dyDescent="0.2">
      <c r="B110" s="281" t="s">
        <v>1064</v>
      </c>
      <c r="E110" s="302"/>
    </row>
    <row r="111" spans="2:7" x14ac:dyDescent="0.2">
      <c r="E111" s="302"/>
    </row>
    <row r="112" spans="2:7" ht="25.5" x14ac:dyDescent="0.2">
      <c r="B112" s="282" t="s">
        <v>1022</v>
      </c>
      <c r="C112" s="283" t="s">
        <v>1023</v>
      </c>
      <c r="D112" s="283" t="s">
        <v>1024</v>
      </c>
      <c r="E112" s="283" t="s">
        <v>1065</v>
      </c>
      <c r="F112" s="283" t="s">
        <v>1066</v>
      </c>
      <c r="G112" s="283" t="s">
        <v>1067</v>
      </c>
    </row>
    <row r="113" spans="2:10" x14ac:dyDescent="0.2">
      <c r="B113" s="314" t="s">
        <v>1042</v>
      </c>
      <c r="C113" s="315" t="s">
        <v>1042</v>
      </c>
      <c r="D113" s="316" t="s">
        <v>1042</v>
      </c>
      <c r="E113" s="317" t="s">
        <v>1042</v>
      </c>
      <c r="F113" s="317" t="s">
        <v>1042</v>
      </c>
      <c r="G113" s="317" t="s">
        <v>1042</v>
      </c>
    </row>
    <row r="114" spans="2:10" x14ac:dyDescent="0.2">
      <c r="E114" s="302"/>
    </row>
    <row r="115" spans="2:10" x14ac:dyDescent="0.2">
      <c r="B115" s="356" t="s">
        <v>1068</v>
      </c>
      <c r="E115" s="302"/>
    </row>
    <row r="116" spans="2:10" x14ac:dyDescent="0.2">
      <c r="B116" s="356"/>
      <c r="E116" s="302"/>
    </row>
    <row r="117" spans="2:10" x14ac:dyDescent="0.2">
      <c r="B117" s="293" t="s">
        <v>1022</v>
      </c>
      <c r="C117" s="293" t="s">
        <v>1031</v>
      </c>
      <c r="E117" s="302"/>
    </row>
    <row r="118" spans="2:10" x14ac:dyDescent="0.2">
      <c r="B118" s="357" t="s">
        <v>1042</v>
      </c>
      <c r="C118" s="294" t="s">
        <v>1042</v>
      </c>
      <c r="E118" s="302"/>
    </row>
    <row r="119" spans="2:10" x14ac:dyDescent="0.2">
      <c r="E119" s="302"/>
    </row>
    <row r="120" spans="2:10" x14ac:dyDescent="0.2">
      <c r="B120" s="356" t="s">
        <v>1069</v>
      </c>
      <c r="E120" s="302"/>
    </row>
    <row r="121" spans="2:10" x14ac:dyDescent="0.2">
      <c r="E121" s="302"/>
    </row>
    <row r="122" spans="2:10" ht="63.75" x14ac:dyDescent="0.2">
      <c r="B122" s="282" t="s">
        <v>1022</v>
      </c>
      <c r="C122" s="283" t="s">
        <v>1033</v>
      </c>
      <c r="D122" s="283" t="s">
        <v>1034</v>
      </c>
      <c r="E122" s="283" t="s">
        <v>1035</v>
      </c>
      <c r="F122" s="283" t="s">
        <v>1036</v>
      </c>
      <c r="G122" s="283" t="s">
        <v>1037</v>
      </c>
    </row>
    <row r="123" spans="2:10" x14ac:dyDescent="0.2">
      <c r="B123" s="294" t="s">
        <v>1042</v>
      </c>
      <c r="C123" s="294" t="s">
        <v>1042</v>
      </c>
      <c r="D123" s="328" t="s">
        <v>1042</v>
      </c>
      <c r="E123" s="294" t="s">
        <v>1042</v>
      </c>
      <c r="F123" s="358" t="s">
        <v>1042</v>
      </c>
      <c r="G123" s="358" t="s">
        <v>1042</v>
      </c>
      <c r="I123" s="301"/>
      <c r="J123" s="302"/>
    </row>
    <row r="124" spans="2:10" x14ac:dyDescent="0.2">
      <c r="E124" s="302"/>
    </row>
    <row r="125" spans="2:10" x14ac:dyDescent="0.2">
      <c r="B125" s="278" t="s">
        <v>1070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3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284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311371</v>
      </c>
      <c r="F7" s="53">
        <v>482.936421</v>
      </c>
      <c r="G7" s="5">
        <v>3.9452451999999999E-2</v>
      </c>
    </row>
    <row r="8" spans="1:7" ht="25.5" x14ac:dyDescent="0.2">
      <c r="A8" s="6">
        <v>2</v>
      </c>
      <c r="B8" s="7" t="s">
        <v>20</v>
      </c>
      <c r="C8" s="11" t="s">
        <v>21</v>
      </c>
      <c r="D8" s="2" t="s">
        <v>22</v>
      </c>
      <c r="E8" s="47">
        <v>76170</v>
      </c>
      <c r="F8" s="53">
        <v>453.89702999999997</v>
      </c>
      <c r="G8" s="5">
        <v>3.7080142000000003E-2</v>
      </c>
    </row>
    <row r="9" spans="1:7" ht="25.5" x14ac:dyDescent="0.2">
      <c r="A9" s="6">
        <v>3</v>
      </c>
      <c r="B9" s="7" t="s">
        <v>162</v>
      </c>
      <c r="C9" s="11" t="s">
        <v>163</v>
      </c>
      <c r="D9" s="2" t="s">
        <v>164</v>
      </c>
      <c r="E9" s="47">
        <v>63720</v>
      </c>
      <c r="F9" s="53">
        <v>450.88272000000001</v>
      </c>
      <c r="G9" s="5">
        <v>3.6833893999999999E-2</v>
      </c>
    </row>
    <row r="10" spans="1:7" ht="12.75" x14ac:dyDescent="0.2">
      <c r="A10" s="6">
        <v>4</v>
      </c>
      <c r="B10" s="7" t="s">
        <v>209</v>
      </c>
      <c r="C10" s="11" t="s">
        <v>210</v>
      </c>
      <c r="D10" s="2" t="s">
        <v>211</v>
      </c>
      <c r="E10" s="47">
        <v>69263</v>
      </c>
      <c r="F10" s="53">
        <v>449.8285535</v>
      </c>
      <c r="G10" s="5">
        <v>3.6747776000000003E-2</v>
      </c>
    </row>
    <row r="11" spans="1:7" ht="25.5" x14ac:dyDescent="0.2">
      <c r="A11" s="6">
        <v>5</v>
      </c>
      <c r="B11" s="7" t="s">
        <v>64</v>
      </c>
      <c r="C11" s="11" t="s">
        <v>65</v>
      </c>
      <c r="D11" s="2" t="s">
        <v>19</v>
      </c>
      <c r="E11" s="47">
        <v>278327</v>
      </c>
      <c r="F11" s="53">
        <v>353.19696299999998</v>
      </c>
      <c r="G11" s="5">
        <v>2.8853666E-2</v>
      </c>
    </row>
    <row r="12" spans="1:7" ht="25.5" x14ac:dyDescent="0.2">
      <c r="A12" s="6">
        <v>6</v>
      </c>
      <c r="B12" s="7" t="s">
        <v>26</v>
      </c>
      <c r="C12" s="11" t="s">
        <v>27</v>
      </c>
      <c r="D12" s="2" t="s">
        <v>28</v>
      </c>
      <c r="E12" s="47">
        <v>70480</v>
      </c>
      <c r="F12" s="53">
        <v>331.78460000000001</v>
      </c>
      <c r="G12" s="5">
        <v>2.7104428999999999E-2</v>
      </c>
    </row>
    <row r="13" spans="1:7" ht="25.5" x14ac:dyDescent="0.2">
      <c r="A13" s="6">
        <v>7</v>
      </c>
      <c r="B13" s="7" t="s">
        <v>170</v>
      </c>
      <c r="C13" s="11" t="s">
        <v>171</v>
      </c>
      <c r="D13" s="2" t="s">
        <v>22</v>
      </c>
      <c r="E13" s="47">
        <v>60820</v>
      </c>
      <c r="F13" s="53">
        <v>331.04325999999998</v>
      </c>
      <c r="G13" s="5">
        <v>2.7043866999999999E-2</v>
      </c>
    </row>
    <row r="14" spans="1:7" ht="25.5" x14ac:dyDescent="0.2">
      <c r="A14" s="6">
        <v>8</v>
      </c>
      <c r="B14" s="7" t="s">
        <v>34</v>
      </c>
      <c r="C14" s="11" t="s">
        <v>35</v>
      </c>
      <c r="D14" s="2" t="s">
        <v>19</v>
      </c>
      <c r="E14" s="47">
        <v>286703</v>
      </c>
      <c r="F14" s="53">
        <v>323.54433549999999</v>
      </c>
      <c r="G14" s="5">
        <v>2.6431258999999999E-2</v>
      </c>
    </row>
    <row r="15" spans="1:7" ht="38.25" x14ac:dyDescent="0.2">
      <c r="A15" s="6">
        <v>9</v>
      </c>
      <c r="B15" s="7" t="s">
        <v>80</v>
      </c>
      <c r="C15" s="11" t="s">
        <v>81</v>
      </c>
      <c r="D15" s="2" t="s">
        <v>82</v>
      </c>
      <c r="E15" s="47">
        <v>317233</v>
      </c>
      <c r="F15" s="53">
        <v>313.74343699999997</v>
      </c>
      <c r="G15" s="5">
        <v>2.5630594999999999E-2</v>
      </c>
    </row>
    <row r="16" spans="1:7" ht="12.75" x14ac:dyDescent="0.2">
      <c r="A16" s="6">
        <v>10</v>
      </c>
      <c r="B16" s="7" t="s">
        <v>165</v>
      </c>
      <c r="C16" s="11" t="s">
        <v>166</v>
      </c>
      <c r="D16" s="2" t="s">
        <v>13</v>
      </c>
      <c r="E16" s="47">
        <v>166306</v>
      </c>
      <c r="F16" s="53">
        <v>301.92854299999999</v>
      </c>
      <c r="G16" s="5">
        <v>2.4665402999999999E-2</v>
      </c>
    </row>
    <row r="17" spans="1:7" ht="25.5" x14ac:dyDescent="0.2">
      <c r="A17" s="6">
        <v>11</v>
      </c>
      <c r="B17" s="7" t="s">
        <v>194</v>
      </c>
      <c r="C17" s="11" t="s">
        <v>195</v>
      </c>
      <c r="D17" s="2" t="s">
        <v>44</v>
      </c>
      <c r="E17" s="47">
        <v>51856</v>
      </c>
      <c r="F17" s="53">
        <v>281.86328800000001</v>
      </c>
      <c r="G17" s="5">
        <v>2.3026214999999999E-2</v>
      </c>
    </row>
    <row r="18" spans="1:7" ht="12.75" x14ac:dyDescent="0.2">
      <c r="A18" s="6">
        <v>12</v>
      </c>
      <c r="B18" s="7" t="s">
        <v>71</v>
      </c>
      <c r="C18" s="11" t="s">
        <v>72</v>
      </c>
      <c r="D18" s="2" t="s">
        <v>13</v>
      </c>
      <c r="E18" s="47">
        <v>32403</v>
      </c>
      <c r="F18" s="53">
        <v>280.83680099999998</v>
      </c>
      <c r="G18" s="5">
        <v>2.2942358999999999E-2</v>
      </c>
    </row>
    <row r="19" spans="1:7" ht="12.75" x14ac:dyDescent="0.2">
      <c r="A19" s="6">
        <v>13</v>
      </c>
      <c r="B19" s="7" t="s">
        <v>185</v>
      </c>
      <c r="C19" s="11" t="s">
        <v>186</v>
      </c>
      <c r="D19" s="2" t="s">
        <v>187</v>
      </c>
      <c r="E19" s="47">
        <v>125377</v>
      </c>
      <c r="F19" s="53">
        <v>272.94572899999997</v>
      </c>
      <c r="G19" s="5">
        <v>2.2297714E-2</v>
      </c>
    </row>
    <row r="20" spans="1:7" ht="25.5" x14ac:dyDescent="0.2">
      <c r="A20" s="6">
        <v>14</v>
      </c>
      <c r="B20" s="7" t="s">
        <v>36</v>
      </c>
      <c r="C20" s="11" t="s">
        <v>37</v>
      </c>
      <c r="D20" s="2" t="s">
        <v>25</v>
      </c>
      <c r="E20" s="47">
        <v>44780</v>
      </c>
      <c r="F20" s="53">
        <v>270.91899999999998</v>
      </c>
      <c r="G20" s="5">
        <v>2.2132144999999999E-2</v>
      </c>
    </row>
    <row r="21" spans="1:7" ht="25.5" x14ac:dyDescent="0.2">
      <c r="A21" s="6">
        <v>15</v>
      </c>
      <c r="B21" s="7" t="s">
        <v>54</v>
      </c>
      <c r="C21" s="11" t="s">
        <v>55</v>
      </c>
      <c r="D21" s="2" t="s">
        <v>22</v>
      </c>
      <c r="E21" s="47">
        <v>139267</v>
      </c>
      <c r="F21" s="53">
        <v>264.74656700000003</v>
      </c>
      <c r="G21" s="5">
        <v>2.1627901000000001E-2</v>
      </c>
    </row>
    <row r="22" spans="1:7" ht="12.75" x14ac:dyDescent="0.2">
      <c r="A22" s="6">
        <v>16</v>
      </c>
      <c r="B22" s="7" t="s">
        <v>66</v>
      </c>
      <c r="C22" s="11" t="s">
        <v>67</v>
      </c>
      <c r="D22" s="2" t="s">
        <v>13</v>
      </c>
      <c r="E22" s="47">
        <v>253785</v>
      </c>
      <c r="F22" s="53">
        <v>249.85133250000001</v>
      </c>
      <c r="G22" s="5">
        <v>2.0411067000000001E-2</v>
      </c>
    </row>
    <row r="23" spans="1:7" ht="12.75" x14ac:dyDescent="0.2">
      <c r="A23" s="6">
        <v>17</v>
      </c>
      <c r="B23" s="7" t="s">
        <v>180</v>
      </c>
      <c r="C23" s="11" t="s">
        <v>181</v>
      </c>
      <c r="D23" s="2" t="s">
        <v>182</v>
      </c>
      <c r="E23" s="47">
        <v>87547</v>
      </c>
      <c r="F23" s="53">
        <v>234.4070925</v>
      </c>
      <c r="G23" s="5">
        <v>1.9149382999999999E-2</v>
      </c>
    </row>
    <row r="24" spans="1:7" ht="25.5" x14ac:dyDescent="0.2">
      <c r="A24" s="6">
        <v>18</v>
      </c>
      <c r="B24" s="7" t="s">
        <v>202</v>
      </c>
      <c r="C24" s="11" t="s">
        <v>859</v>
      </c>
      <c r="D24" s="2" t="s">
        <v>63</v>
      </c>
      <c r="E24" s="47">
        <v>11000</v>
      </c>
      <c r="F24" s="53">
        <v>226.809</v>
      </c>
      <c r="G24" s="5">
        <v>1.8528673999999998E-2</v>
      </c>
    </row>
    <row r="25" spans="1:7" ht="12.75" x14ac:dyDescent="0.2">
      <c r="A25" s="6">
        <v>19</v>
      </c>
      <c r="B25" s="7" t="s">
        <v>273</v>
      </c>
      <c r="C25" s="11" t="s">
        <v>274</v>
      </c>
      <c r="D25" s="2" t="s">
        <v>275</v>
      </c>
      <c r="E25" s="47">
        <v>27041</v>
      </c>
      <c r="F25" s="53">
        <v>225.18392750000001</v>
      </c>
      <c r="G25" s="5">
        <v>1.8395917000000001E-2</v>
      </c>
    </row>
    <row r="26" spans="1:7" ht="25.5" x14ac:dyDescent="0.2">
      <c r="A26" s="6">
        <v>20</v>
      </c>
      <c r="B26" s="7" t="s">
        <v>200</v>
      </c>
      <c r="C26" s="11" t="s">
        <v>201</v>
      </c>
      <c r="D26" s="2" t="s">
        <v>169</v>
      </c>
      <c r="E26" s="47">
        <v>42013</v>
      </c>
      <c r="F26" s="53">
        <v>224.30740700000001</v>
      </c>
      <c r="G26" s="5">
        <v>1.8324310999999999E-2</v>
      </c>
    </row>
    <row r="27" spans="1:7" ht="25.5" x14ac:dyDescent="0.2">
      <c r="A27" s="6">
        <v>21</v>
      </c>
      <c r="B27" s="7" t="s">
        <v>106</v>
      </c>
      <c r="C27" s="11" t="s">
        <v>107</v>
      </c>
      <c r="D27" s="2" t="s">
        <v>22</v>
      </c>
      <c r="E27" s="47">
        <v>52017</v>
      </c>
      <c r="F27" s="53">
        <v>221.30632650000001</v>
      </c>
      <c r="G27" s="5">
        <v>1.8079143999999998E-2</v>
      </c>
    </row>
    <row r="28" spans="1:7" ht="25.5" x14ac:dyDescent="0.2">
      <c r="A28" s="6">
        <v>22</v>
      </c>
      <c r="B28" s="7" t="s">
        <v>92</v>
      </c>
      <c r="C28" s="11" t="s">
        <v>93</v>
      </c>
      <c r="D28" s="2" t="s">
        <v>94</v>
      </c>
      <c r="E28" s="47">
        <v>67035</v>
      </c>
      <c r="F28" s="53">
        <v>220.61218500000001</v>
      </c>
      <c r="G28" s="5">
        <v>1.8022438000000002E-2</v>
      </c>
    </row>
    <row r="29" spans="1:7" ht="25.5" x14ac:dyDescent="0.2">
      <c r="A29" s="6">
        <v>23</v>
      </c>
      <c r="B29" s="7" t="s">
        <v>212</v>
      </c>
      <c r="C29" s="11" t="s">
        <v>213</v>
      </c>
      <c r="D29" s="2" t="s">
        <v>63</v>
      </c>
      <c r="E29" s="47">
        <v>45318</v>
      </c>
      <c r="F29" s="53">
        <v>216.506745</v>
      </c>
      <c r="G29" s="5">
        <v>1.7687053000000001E-2</v>
      </c>
    </row>
    <row r="30" spans="1:7" ht="12.75" x14ac:dyDescent="0.2">
      <c r="A30" s="6">
        <v>24</v>
      </c>
      <c r="B30" s="7" t="s">
        <v>271</v>
      </c>
      <c r="C30" s="11" t="s">
        <v>272</v>
      </c>
      <c r="D30" s="2" t="s">
        <v>13</v>
      </c>
      <c r="E30" s="47">
        <v>100000</v>
      </c>
      <c r="F30" s="53">
        <v>213.05</v>
      </c>
      <c r="G30" s="5">
        <v>1.7404662000000001E-2</v>
      </c>
    </row>
    <row r="31" spans="1:7" ht="12.75" x14ac:dyDescent="0.2">
      <c r="A31" s="6">
        <v>25</v>
      </c>
      <c r="B31" s="7" t="s">
        <v>178</v>
      </c>
      <c r="C31" s="11" t="s">
        <v>179</v>
      </c>
      <c r="D31" s="2" t="s">
        <v>13</v>
      </c>
      <c r="E31" s="47">
        <v>189159</v>
      </c>
      <c r="F31" s="53">
        <v>204.85919699999999</v>
      </c>
      <c r="G31" s="5">
        <v>1.6735532000000001E-2</v>
      </c>
    </row>
    <row r="32" spans="1:7" ht="12.75" x14ac:dyDescent="0.2">
      <c r="A32" s="6">
        <v>26</v>
      </c>
      <c r="B32" s="7" t="s">
        <v>239</v>
      </c>
      <c r="C32" s="11" t="s">
        <v>240</v>
      </c>
      <c r="D32" s="2" t="s">
        <v>241</v>
      </c>
      <c r="E32" s="47">
        <v>74927</v>
      </c>
      <c r="F32" s="53">
        <v>200.16748050000001</v>
      </c>
      <c r="G32" s="5">
        <v>1.6352252000000001E-2</v>
      </c>
    </row>
    <row r="33" spans="1:7" ht="25.5" x14ac:dyDescent="0.2">
      <c r="A33" s="6">
        <v>27</v>
      </c>
      <c r="B33" s="7" t="s">
        <v>218</v>
      </c>
      <c r="C33" s="11" t="s">
        <v>219</v>
      </c>
      <c r="D33" s="2" t="s">
        <v>177</v>
      </c>
      <c r="E33" s="47">
        <v>183660</v>
      </c>
      <c r="F33" s="53">
        <v>199.63842</v>
      </c>
      <c r="G33" s="5">
        <v>1.6309031000000002E-2</v>
      </c>
    </row>
    <row r="34" spans="1:7" ht="12.75" x14ac:dyDescent="0.2">
      <c r="A34" s="6">
        <v>28</v>
      </c>
      <c r="B34" s="7" t="s">
        <v>285</v>
      </c>
      <c r="C34" s="11" t="s">
        <v>286</v>
      </c>
      <c r="D34" s="2" t="s">
        <v>174</v>
      </c>
      <c r="E34" s="47">
        <v>22051</v>
      </c>
      <c r="F34" s="53">
        <v>199.41821849999999</v>
      </c>
      <c r="G34" s="5">
        <v>1.6291043000000002E-2</v>
      </c>
    </row>
    <row r="35" spans="1:7" ht="12.75" x14ac:dyDescent="0.2">
      <c r="A35" s="6">
        <v>29</v>
      </c>
      <c r="B35" s="7" t="s">
        <v>245</v>
      </c>
      <c r="C35" s="11" t="s">
        <v>246</v>
      </c>
      <c r="D35" s="2" t="s">
        <v>211</v>
      </c>
      <c r="E35" s="47">
        <v>20642</v>
      </c>
      <c r="F35" s="53">
        <v>198.803102</v>
      </c>
      <c r="G35" s="5">
        <v>1.6240792E-2</v>
      </c>
    </row>
    <row r="36" spans="1:7" ht="12.75" x14ac:dyDescent="0.2">
      <c r="A36" s="6">
        <v>30</v>
      </c>
      <c r="B36" s="7" t="s">
        <v>196</v>
      </c>
      <c r="C36" s="11" t="s">
        <v>197</v>
      </c>
      <c r="D36" s="2" t="s">
        <v>174</v>
      </c>
      <c r="E36" s="47">
        <v>16577</v>
      </c>
      <c r="F36" s="53">
        <v>197.4735125</v>
      </c>
      <c r="G36" s="5">
        <v>1.6132173999999999E-2</v>
      </c>
    </row>
    <row r="37" spans="1:7" ht="12.75" x14ac:dyDescent="0.2">
      <c r="A37" s="6">
        <v>31</v>
      </c>
      <c r="B37" s="7" t="s">
        <v>231</v>
      </c>
      <c r="C37" s="11" t="s">
        <v>232</v>
      </c>
      <c r="D37" s="2" t="s">
        <v>60</v>
      </c>
      <c r="E37" s="47">
        <v>79310</v>
      </c>
      <c r="F37" s="53">
        <v>195.221565</v>
      </c>
      <c r="G37" s="5">
        <v>1.5948205999999999E-2</v>
      </c>
    </row>
    <row r="38" spans="1:7" ht="25.5" x14ac:dyDescent="0.2">
      <c r="A38" s="6">
        <v>32</v>
      </c>
      <c r="B38" s="7" t="s">
        <v>97</v>
      </c>
      <c r="C38" s="11" t="s">
        <v>98</v>
      </c>
      <c r="D38" s="2" t="s">
        <v>22</v>
      </c>
      <c r="E38" s="47">
        <v>30455</v>
      </c>
      <c r="F38" s="53">
        <v>190.32852249999999</v>
      </c>
      <c r="G38" s="5">
        <v>1.5548479E-2</v>
      </c>
    </row>
    <row r="39" spans="1:7" ht="25.5" x14ac:dyDescent="0.2">
      <c r="A39" s="6">
        <v>33</v>
      </c>
      <c r="B39" s="7" t="s">
        <v>203</v>
      </c>
      <c r="C39" s="11" t="s">
        <v>204</v>
      </c>
      <c r="D39" s="2" t="s">
        <v>177</v>
      </c>
      <c r="E39" s="47">
        <v>57118</v>
      </c>
      <c r="F39" s="53">
        <v>188.146692</v>
      </c>
      <c r="G39" s="5">
        <v>1.5370239000000001E-2</v>
      </c>
    </row>
    <row r="40" spans="1:7" ht="12.75" x14ac:dyDescent="0.2">
      <c r="A40" s="6">
        <v>34</v>
      </c>
      <c r="B40" s="7" t="s">
        <v>172</v>
      </c>
      <c r="C40" s="11" t="s">
        <v>173</v>
      </c>
      <c r="D40" s="2" t="s">
        <v>174</v>
      </c>
      <c r="E40" s="47">
        <v>52972</v>
      </c>
      <c r="F40" s="53">
        <v>184.236616</v>
      </c>
      <c r="G40" s="5">
        <v>1.5050813999999999E-2</v>
      </c>
    </row>
    <row r="41" spans="1:7" ht="12.75" x14ac:dyDescent="0.2">
      <c r="A41" s="6">
        <v>35</v>
      </c>
      <c r="B41" s="7" t="s">
        <v>188</v>
      </c>
      <c r="C41" s="11" t="s">
        <v>189</v>
      </c>
      <c r="D41" s="2" t="s">
        <v>16</v>
      </c>
      <c r="E41" s="47">
        <v>88481</v>
      </c>
      <c r="F41" s="53">
        <v>181.12060700000001</v>
      </c>
      <c r="G41" s="5">
        <v>1.4796259000000001E-2</v>
      </c>
    </row>
    <row r="42" spans="1:7" ht="12.75" x14ac:dyDescent="0.2">
      <c r="A42" s="6">
        <v>36</v>
      </c>
      <c r="B42" s="7" t="s">
        <v>247</v>
      </c>
      <c r="C42" s="11" t="s">
        <v>248</v>
      </c>
      <c r="D42" s="2" t="s">
        <v>249</v>
      </c>
      <c r="E42" s="47">
        <v>99856</v>
      </c>
      <c r="F42" s="53">
        <v>163.663984</v>
      </c>
      <c r="G42" s="5">
        <v>1.3370177E-2</v>
      </c>
    </row>
    <row r="43" spans="1:7" ht="12.75" x14ac:dyDescent="0.2">
      <c r="A43" s="6">
        <v>37</v>
      </c>
      <c r="B43" s="7" t="s">
        <v>250</v>
      </c>
      <c r="C43" s="11" t="s">
        <v>251</v>
      </c>
      <c r="D43" s="2" t="s">
        <v>182</v>
      </c>
      <c r="E43" s="47">
        <v>48550</v>
      </c>
      <c r="F43" s="53">
        <v>159.17117500000001</v>
      </c>
      <c r="G43" s="5">
        <v>1.3003147E-2</v>
      </c>
    </row>
    <row r="44" spans="1:7" ht="51" x14ac:dyDescent="0.2">
      <c r="A44" s="6">
        <v>38</v>
      </c>
      <c r="B44" s="7" t="s">
        <v>252</v>
      </c>
      <c r="C44" s="11" t="s">
        <v>253</v>
      </c>
      <c r="D44" s="2" t="s">
        <v>244</v>
      </c>
      <c r="E44" s="47">
        <v>64938</v>
      </c>
      <c r="F44" s="53">
        <v>154.64984699999999</v>
      </c>
      <c r="G44" s="5">
        <v>1.2633787E-2</v>
      </c>
    </row>
    <row r="45" spans="1:7" ht="25.5" x14ac:dyDescent="0.2">
      <c r="A45" s="6">
        <v>39</v>
      </c>
      <c r="B45" s="7" t="s">
        <v>183</v>
      </c>
      <c r="C45" s="11" t="s">
        <v>184</v>
      </c>
      <c r="D45" s="2" t="s">
        <v>63</v>
      </c>
      <c r="E45" s="47">
        <v>70939</v>
      </c>
      <c r="F45" s="53">
        <v>147.76593700000001</v>
      </c>
      <c r="G45" s="5">
        <v>1.2071419999999999E-2</v>
      </c>
    </row>
    <row r="46" spans="1:7" ht="12.75" x14ac:dyDescent="0.2">
      <c r="A46" s="6">
        <v>40</v>
      </c>
      <c r="B46" s="7" t="s">
        <v>58</v>
      </c>
      <c r="C46" s="11" t="s">
        <v>59</v>
      </c>
      <c r="D46" s="2" t="s">
        <v>60</v>
      </c>
      <c r="E46" s="47">
        <v>57550</v>
      </c>
      <c r="F46" s="53">
        <v>144.22030000000001</v>
      </c>
      <c r="G46" s="5">
        <v>1.1781767E-2</v>
      </c>
    </row>
    <row r="47" spans="1:7" ht="12.75" x14ac:dyDescent="0.2">
      <c r="A47" s="6">
        <v>41</v>
      </c>
      <c r="B47" s="7" t="s">
        <v>216</v>
      </c>
      <c r="C47" s="11" t="s">
        <v>217</v>
      </c>
      <c r="D47" s="2" t="s">
        <v>164</v>
      </c>
      <c r="E47" s="47">
        <v>56443</v>
      </c>
      <c r="F47" s="53">
        <v>140.09152599999999</v>
      </c>
      <c r="G47" s="5">
        <v>1.1444476E-2</v>
      </c>
    </row>
    <row r="48" spans="1:7" ht="12.75" x14ac:dyDescent="0.2">
      <c r="A48" s="6">
        <v>42</v>
      </c>
      <c r="B48" s="7" t="s">
        <v>276</v>
      </c>
      <c r="C48" s="11" t="s">
        <v>277</v>
      </c>
      <c r="D48" s="2" t="s">
        <v>182</v>
      </c>
      <c r="E48" s="47">
        <v>36118</v>
      </c>
      <c r="F48" s="53">
        <v>138.47641200000001</v>
      </c>
      <c r="G48" s="5">
        <v>1.1312533E-2</v>
      </c>
    </row>
    <row r="49" spans="1:7" ht="25.5" x14ac:dyDescent="0.2">
      <c r="A49" s="6">
        <v>43</v>
      </c>
      <c r="B49" s="7" t="s">
        <v>214</v>
      </c>
      <c r="C49" s="11" t="s">
        <v>215</v>
      </c>
      <c r="D49" s="2" t="s">
        <v>44</v>
      </c>
      <c r="E49" s="47">
        <v>149092</v>
      </c>
      <c r="F49" s="53">
        <v>127.84639</v>
      </c>
      <c r="G49" s="5">
        <v>1.0444136E-2</v>
      </c>
    </row>
    <row r="50" spans="1:7" ht="25.5" x14ac:dyDescent="0.2">
      <c r="A50" s="6">
        <v>44</v>
      </c>
      <c r="B50" s="7" t="s">
        <v>29</v>
      </c>
      <c r="C50" s="11" t="s">
        <v>30</v>
      </c>
      <c r="D50" s="2" t="s">
        <v>22</v>
      </c>
      <c r="E50" s="47">
        <v>20295</v>
      </c>
      <c r="F50" s="53">
        <v>119.1823875</v>
      </c>
      <c r="G50" s="5">
        <v>9.736349E-3</v>
      </c>
    </row>
    <row r="51" spans="1:7" ht="12.75" x14ac:dyDescent="0.2">
      <c r="A51" s="6">
        <v>45</v>
      </c>
      <c r="B51" s="7" t="s">
        <v>259</v>
      </c>
      <c r="C51" s="11" t="s">
        <v>260</v>
      </c>
      <c r="D51" s="2" t="s">
        <v>187</v>
      </c>
      <c r="E51" s="47">
        <v>87696</v>
      </c>
      <c r="F51" s="53">
        <v>118.08266399999999</v>
      </c>
      <c r="G51" s="5">
        <v>9.6465089999999993E-3</v>
      </c>
    </row>
    <row r="52" spans="1:7" ht="12.75" x14ac:dyDescent="0.2">
      <c r="A52" s="6">
        <v>46</v>
      </c>
      <c r="B52" s="7" t="s">
        <v>257</v>
      </c>
      <c r="C52" s="11" t="s">
        <v>258</v>
      </c>
      <c r="D52" s="2" t="s">
        <v>211</v>
      </c>
      <c r="E52" s="47">
        <v>12700</v>
      </c>
      <c r="F52" s="53">
        <v>116.52885000000001</v>
      </c>
      <c r="G52" s="5">
        <v>9.5195739999999994E-3</v>
      </c>
    </row>
    <row r="53" spans="1:7" ht="25.5" x14ac:dyDescent="0.2">
      <c r="A53" s="6">
        <v>47</v>
      </c>
      <c r="B53" s="7" t="s">
        <v>282</v>
      </c>
      <c r="C53" s="11" t="s">
        <v>283</v>
      </c>
      <c r="D53" s="2" t="s">
        <v>44</v>
      </c>
      <c r="E53" s="47">
        <v>148485</v>
      </c>
      <c r="F53" s="53">
        <v>113.73951</v>
      </c>
      <c r="G53" s="5">
        <v>9.2917050000000008E-3</v>
      </c>
    </row>
    <row r="54" spans="1:7" ht="12.75" x14ac:dyDescent="0.2">
      <c r="A54" s="6">
        <v>48</v>
      </c>
      <c r="B54" s="7" t="s">
        <v>205</v>
      </c>
      <c r="C54" s="11" t="s">
        <v>206</v>
      </c>
      <c r="D54" s="2" t="s">
        <v>28</v>
      </c>
      <c r="E54" s="47">
        <v>145919</v>
      </c>
      <c r="F54" s="53">
        <v>107.1775055</v>
      </c>
      <c r="G54" s="5">
        <v>8.7556360000000007E-3</v>
      </c>
    </row>
    <row r="55" spans="1:7" ht="25.5" x14ac:dyDescent="0.2">
      <c r="A55" s="6">
        <v>49</v>
      </c>
      <c r="B55" s="7" t="s">
        <v>278</v>
      </c>
      <c r="C55" s="11" t="s">
        <v>279</v>
      </c>
      <c r="D55" s="2" t="s">
        <v>22</v>
      </c>
      <c r="E55" s="47">
        <v>19538</v>
      </c>
      <c r="F55" s="53">
        <v>102.203278</v>
      </c>
      <c r="G55" s="5">
        <v>8.3492770000000004E-3</v>
      </c>
    </row>
    <row r="56" spans="1:7" ht="12.75" x14ac:dyDescent="0.2">
      <c r="A56" s="6">
        <v>50</v>
      </c>
      <c r="B56" s="7" t="s">
        <v>89</v>
      </c>
      <c r="C56" s="11" t="s">
        <v>858</v>
      </c>
      <c r="D56" s="2" t="s">
        <v>60</v>
      </c>
      <c r="E56" s="47">
        <v>44443</v>
      </c>
      <c r="F56" s="53">
        <v>100.796724</v>
      </c>
      <c r="G56" s="5">
        <v>8.2343720000000002E-3</v>
      </c>
    </row>
    <row r="57" spans="1:7" ht="25.5" x14ac:dyDescent="0.2">
      <c r="A57" s="6">
        <v>51</v>
      </c>
      <c r="B57" s="7" t="s">
        <v>261</v>
      </c>
      <c r="C57" s="11" t="s">
        <v>262</v>
      </c>
      <c r="D57" s="2" t="s">
        <v>25</v>
      </c>
      <c r="E57" s="47">
        <v>92942</v>
      </c>
      <c r="F57" s="53">
        <v>100.19147599999999</v>
      </c>
      <c r="G57" s="5">
        <v>8.1849269999999998E-3</v>
      </c>
    </row>
    <row r="58" spans="1:7" ht="12.75" x14ac:dyDescent="0.2">
      <c r="A58" s="6">
        <v>52</v>
      </c>
      <c r="B58" s="7" t="s">
        <v>228</v>
      </c>
      <c r="C58" s="11" t="s">
        <v>229</v>
      </c>
      <c r="D58" s="2" t="s">
        <v>230</v>
      </c>
      <c r="E58" s="47">
        <v>5091</v>
      </c>
      <c r="F58" s="53">
        <v>86.549545499999994</v>
      </c>
      <c r="G58" s="5">
        <v>7.0704790000000002E-3</v>
      </c>
    </row>
    <row r="59" spans="1:7" ht="12.75" x14ac:dyDescent="0.2">
      <c r="A59" s="6">
        <v>53</v>
      </c>
      <c r="B59" s="7" t="s">
        <v>83</v>
      </c>
      <c r="C59" s="11" t="s">
        <v>84</v>
      </c>
      <c r="D59" s="2" t="s">
        <v>60</v>
      </c>
      <c r="E59" s="47">
        <v>33620</v>
      </c>
      <c r="F59" s="53">
        <v>84.218100000000007</v>
      </c>
      <c r="G59" s="5">
        <v>6.8800170000000004E-3</v>
      </c>
    </row>
    <row r="60" spans="1:7" ht="12.75" x14ac:dyDescent="0.2">
      <c r="A60" s="6">
        <v>54</v>
      </c>
      <c r="B60" s="7" t="s">
        <v>226</v>
      </c>
      <c r="C60" s="11" t="s">
        <v>227</v>
      </c>
      <c r="D60" s="2" t="s">
        <v>187</v>
      </c>
      <c r="E60" s="47">
        <v>28650</v>
      </c>
      <c r="F60" s="53">
        <v>82.067925000000002</v>
      </c>
      <c r="G60" s="5">
        <v>6.7043629999999996E-3</v>
      </c>
    </row>
    <row r="61" spans="1:7" ht="25.5" x14ac:dyDescent="0.2">
      <c r="A61" s="6">
        <v>55</v>
      </c>
      <c r="B61" s="7" t="s">
        <v>99</v>
      </c>
      <c r="C61" s="11" t="s">
        <v>100</v>
      </c>
      <c r="D61" s="2" t="s">
        <v>25</v>
      </c>
      <c r="E61" s="47">
        <v>58939</v>
      </c>
      <c r="F61" s="53">
        <v>70.726799999999997</v>
      </c>
      <c r="G61" s="5">
        <v>5.7778739999999997E-3</v>
      </c>
    </row>
    <row r="62" spans="1:7" ht="12.75" x14ac:dyDescent="0.2">
      <c r="A62" s="6">
        <v>56</v>
      </c>
      <c r="B62" s="7" t="s">
        <v>104</v>
      </c>
      <c r="C62" s="11" t="s">
        <v>105</v>
      </c>
      <c r="D62" s="2" t="s">
        <v>60</v>
      </c>
      <c r="E62" s="47">
        <v>52124</v>
      </c>
      <c r="F62" s="53">
        <v>59.42136</v>
      </c>
      <c r="G62" s="5">
        <v>4.8542999999999998E-3</v>
      </c>
    </row>
    <row r="63" spans="1:7" ht="25.5" x14ac:dyDescent="0.2">
      <c r="A63" s="6">
        <v>57</v>
      </c>
      <c r="B63" s="7" t="s">
        <v>233</v>
      </c>
      <c r="C63" s="11" t="s">
        <v>234</v>
      </c>
      <c r="D63" s="2" t="s">
        <v>177</v>
      </c>
      <c r="E63" s="47">
        <v>32356</v>
      </c>
      <c r="F63" s="53">
        <v>58.742317999999997</v>
      </c>
      <c r="G63" s="5">
        <v>4.7988270000000003E-3</v>
      </c>
    </row>
    <row r="64" spans="1:7" ht="38.25" x14ac:dyDescent="0.2">
      <c r="A64" s="6">
        <v>58</v>
      </c>
      <c r="B64" s="7" t="s">
        <v>266</v>
      </c>
      <c r="C64" s="11" t="s">
        <v>267</v>
      </c>
      <c r="D64" s="2" t="s">
        <v>268</v>
      </c>
      <c r="E64" s="47">
        <v>45577</v>
      </c>
      <c r="F64" s="53">
        <v>55.398843499999998</v>
      </c>
      <c r="G64" s="5">
        <v>4.5256890000000003E-3</v>
      </c>
    </row>
    <row r="65" spans="1:7" ht="25.5" x14ac:dyDescent="0.2">
      <c r="A65" s="6">
        <v>59</v>
      </c>
      <c r="B65" s="7" t="s">
        <v>235</v>
      </c>
      <c r="C65" s="11" t="s">
        <v>236</v>
      </c>
      <c r="D65" s="2" t="s">
        <v>22</v>
      </c>
      <c r="E65" s="47">
        <v>26736</v>
      </c>
      <c r="F65" s="53">
        <v>21.295224000000001</v>
      </c>
      <c r="G65" s="5">
        <v>1.739668E-3</v>
      </c>
    </row>
    <row r="66" spans="1:7" ht="51" x14ac:dyDescent="0.2">
      <c r="A66" s="6">
        <v>60</v>
      </c>
      <c r="B66" s="7" t="s">
        <v>242</v>
      </c>
      <c r="C66" s="11" t="s">
        <v>243</v>
      </c>
      <c r="D66" s="2" t="s">
        <v>244</v>
      </c>
      <c r="E66" s="47">
        <v>4300</v>
      </c>
      <c r="F66" s="53">
        <v>10.29635</v>
      </c>
      <c r="G66" s="5">
        <v>8.4113799999999996E-4</v>
      </c>
    </row>
    <row r="67" spans="1:7" ht="12.75" x14ac:dyDescent="0.2">
      <c r="A67" s="1"/>
      <c r="B67" s="2"/>
      <c r="C67" s="8" t="s">
        <v>108</v>
      </c>
      <c r="D67" s="12"/>
      <c r="E67" s="49"/>
      <c r="F67" s="55">
        <v>11918.049629000006</v>
      </c>
      <c r="G67" s="13">
        <v>0.97361943399999984</v>
      </c>
    </row>
    <row r="68" spans="1:7" ht="12.75" x14ac:dyDescent="0.2">
      <c r="A68" s="6"/>
      <c r="B68" s="7"/>
      <c r="C68" s="14"/>
      <c r="D68" s="15"/>
      <c r="E68" s="47"/>
      <c r="F68" s="53"/>
      <c r="G68" s="5"/>
    </row>
    <row r="69" spans="1:7" ht="12.75" x14ac:dyDescent="0.2">
      <c r="A69" s="1"/>
      <c r="B69" s="2"/>
      <c r="C69" s="8" t="s">
        <v>109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15"/>
      <c r="E71" s="47"/>
      <c r="F71" s="53"/>
      <c r="G71" s="5"/>
    </row>
    <row r="72" spans="1:7" ht="12.75" x14ac:dyDescent="0.2">
      <c r="A72" s="16"/>
      <c r="B72" s="17"/>
      <c r="C72" s="8" t="s">
        <v>110</v>
      </c>
      <c r="D72" s="9"/>
      <c r="E72" s="48"/>
      <c r="F72" s="54"/>
      <c r="G72" s="10"/>
    </row>
    <row r="73" spans="1:7" ht="12.75" x14ac:dyDescent="0.2">
      <c r="A73" s="18"/>
      <c r="B73" s="19"/>
      <c r="C73" s="8" t="s">
        <v>108</v>
      </c>
      <c r="D73" s="20"/>
      <c r="E73" s="50"/>
      <c r="F73" s="56">
        <v>0</v>
      </c>
      <c r="G73" s="21">
        <v>0</v>
      </c>
    </row>
    <row r="74" spans="1:7" ht="12.75" x14ac:dyDescent="0.2">
      <c r="A74" s="18"/>
      <c r="B74" s="19"/>
      <c r="C74" s="14"/>
      <c r="D74" s="22"/>
      <c r="E74" s="51"/>
      <c r="F74" s="57"/>
      <c r="G74" s="23"/>
    </row>
    <row r="75" spans="1:7" ht="12.75" x14ac:dyDescent="0.2">
      <c r="A75" s="1"/>
      <c r="B75" s="2"/>
      <c r="C75" s="8" t="s">
        <v>112</v>
      </c>
      <c r="D75" s="9"/>
      <c r="E75" s="48"/>
      <c r="F75" s="54"/>
      <c r="G75" s="10"/>
    </row>
    <row r="76" spans="1:7" ht="12.75" x14ac:dyDescent="0.2">
      <c r="A76" s="1"/>
      <c r="B76" s="2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12.75" x14ac:dyDescent="0.2">
      <c r="A78" s="1"/>
      <c r="B78" s="2"/>
      <c r="C78" s="8" t="s">
        <v>113</v>
      </c>
      <c r="D78" s="9"/>
      <c r="E78" s="48"/>
      <c r="F78" s="54"/>
      <c r="G78" s="10"/>
    </row>
    <row r="79" spans="1:7" ht="12.75" x14ac:dyDescent="0.2">
      <c r="A79" s="1"/>
      <c r="B79" s="2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12.75" x14ac:dyDescent="0.2">
      <c r="A81" s="1"/>
      <c r="B81" s="2"/>
      <c r="C81" s="8" t="s">
        <v>114</v>
      </c>
      <c r="D81" s="9"/>
      <c r="E81" s="48"/>
      <c r="F81" s="54"/>
      <c r="G81" s="10"/>
    </row>
    <row r="82" spans="1:7" ht="12.75" x14ac:dyDescent="0.2">
      <c r="A82" s="1"/>
      <c r="B82" s="2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1"/>
      <c r="B83" s="2"/>
      <c r="C83" s="14"/>
      <c r="D83" s="4"/>
      <c r="E83" s="47"/>
      <c r="F83" s="53"/>
      <c r="G83" s="5"/>
    </row>
    <row r="84" spans="1:7" ht="25.5" x14ac:dyDescent="0.2">
      <c r="A84" s="6"/>
      <c r="B84" s="7"/>
      <c r="C84" s="24" t="s">
        <v>115</v>
      </c>
      <c r="D84" s="25"/>
      <c r="E84" s="49"/>
      <c r="F84" s="55">
        <v>11918.049629000006</v>
      </c>
      <c r="G84" s="13">
        <v>0.97361943399999984</v>
      </c>
    </row>
    <row r="85" spans="1:7" ht="12.75" x14ac:dyDescent="0.2">
      <c r="A85" s="1"/>
      <c r="B85" s="2"/>
      <c r="C85" s="11"/>
      <c r="D85" s="4"/>
      <c r="E85" s="47"/>
      <c r="F85" s="53"/>
      <c r="G85" s="5"/>
    </row>
    <row r="86" spans="1:7" ht="12.75" x14ac:dyDescent="0.2">
      <c r="A86" s="1"/>
      <c r="B86" s="2"/>
      <c r="C86" s="3" t="s">
        <v>116</v>
      </c>
      <c r="D86" s="4"/>
      <c r="E86" s="47"/>
      <c r="F86" s="53"/>
      <c r="G86" s="5"/>
    </row>
    <row r="87" spans="1:7" ht="25.5" x14ac:dyDescent="0.2">
      <c r="A87" s="1"/>
      <c r="B87" s="2"/>
      <c r="C87" s="8" t="s">
        <v>10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1"/>
      <c r="B90" s="26"/>
      <c r="C90" s="8" t="s">
        <v>117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12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4"/>
      <c r="E92" s="47"/>
      <c r="F92" s="59"/>
      <c r="G92" s="28"/>
    </row>
    <row r="93" spans="1:7" ht="12.75" x14ac:dyDescent="0.2">
      <c r="A93" s="1"/>
      <c r="B93" s="2"/>
      <c r="C93" s="8" t="s">
        <v>118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12"/>
      <c r="E94" s="49"/>
      <c r="F94" s="55">
        <v>0</v>
      </c>
      <c r="G94" s="13">
        <v>0</v>
      </c>
    </row>
    <row r="95" spans="1:7" ht="12.75" x14ac:dyDescent="0.2">
      <c r="A95" s="1"/>
      <c r="B95" s="2"/>
      <c r="C95" s="14"/>
      <c r="D95" s="4"/>
      <c r="E95" s="47"/>
      <c r="F95" s="53"/>
      <c r="G95" s="5"/>
    </row>
    <row r="96" spans="1:7" ht="25.5" x14ac:dyDescent="0.2">
      <c r="A96" s="1"/>
      <c r="B96" s="26"/>
      <c r="C96" s="8" t="s">
        <v>119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12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4"/>
      <c r="E98" s="47"/>
      <c r="F98" s="53"/>
      <c r="G98" s="5"/>
    </row>
    <row r="99" spans="1:7" ht="12.75" x14ac:dyDescent="0.2">
      <c r="A99" s="6"/>
      <c r="B99" s="7"/>
      <c r="C99" s="29" t="s">
        <v>120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1"/>
      <c r="D100" s="4"/>
      <c r="E100" s="47"/>
      <c r="F100" s="53"/>
      <c r="G100" s="5"/>
    </row>
    <row r="101" spans="1:7" ht="12.75" x14ac:dyDescent="0.2">
      <c r="A101" s="1"/>
      <c r="B101" s="2"/>
      <c r="C101" s="3" t="s">
        <v>121</v>
      </c>
      <c r="D101" s="4"/>
      <c r="E101" s="47"/>
      <c r="F101" s="53"/>
      <c r="G101" s="5"/>
    </row>
    <row r="102" spans="1:7" ht="12.75" x14ac:dyDescent="0.2">
      <c r="A102" s="6"/>
      <c r="B102" s="7"/>
      <c r="C102" s="8" t="s">
        <v>122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6"/>
      <c r="B105" s="7"/>
      <c r="C105" s="8" t="s">
        <v>123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12.75" x14ac:dyDescent="0.2">
      <c r="A108" s="6"/>
      <c r="B108" s="7"/>
      <c r="C108" s="8" t="s">
        <v>124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6"/>
      <c r="B111" s="7"/>
      <c r="C111" s="8" t="s">
        <v>125</v>
      </c>
      <c r="D111" s="9"/>
      <c r="E111" s="48"/>
      <c r="F111" s="54"/>
      <c r="G111" s="10"/>
    </row>
    <row r="112" spans="1:7" ht="12.75" x14ac:dyDescent="0.2">
      <c r="A112" s="6">
        <v>1</v>
      </c>
      <c r="B112" s="7"/>
      <c r="C112" s="11" t="s">
        <v>126</v>
      </c>
      <c r="D112" s="15"/>
      <c r="E112" s="47"/>
      <c r="F112" s="53">
        <v>297.79276900000002</v>
      </c>
      <c r="G112" s="5">
        <v>2.4327540000000002E-2</v>
      </c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297.79276900000002</v>
      </c>
      <c r="G113" s="13">
        <v>2.4327540000000002E-2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25.5" x14ac:dyDescent="0.2">
      <c r="A115" s="6"/>
      <c r="B115" s="7"/>
      <c r="C115" s="24" t="s">
        <v>127</v>
      </c>
      <c r="D115" s="25"/>
      <c r="E115" s="49"/>
      <c r="F115" s="55">
        <v>297.79276900000002</v>
      </c>
      <c r="G115" s="13">
        <v>2.4327540000000002E-2</v>
      </c>
    </row>
    <row r="116" spans="1:7" ht="12.75" x14ac:dyDescent="0.2">
      <c r="A116" s="6"/>
      <c r="B116" s="7"/>
      <c r="C116" s="30"/>
      <c r="D116" s="7"/>
      <c r="E116" s="47"/>
      <c r="F116" s="53"/>
      <c r="G116" s="5"/>
    </row>
    <row r="117" spans="1:7" ht="12.75" x14ac:dyDescent="0.2">
      <c r="A117" s="1"/>
      <c r="B117" s="2"/>
      <c r="C117" s="3" t="s">
        <v>128</v>
      </c>
      <c r="D117" s="4"/>
      <c r="E117" s="47"/>
      <c r="F117" s="53"/>
      <c r="G117" s="5"/>
    </row>
    <row r="118" spans="1:7" ht="25.5" x14ac:dyDescent="0.2">
      <c r="A118" s="6"/>
      <c r="B118" s="7"/>
      <c r="C118" s="8" t="s">
        <v>129</v>
      </c>
      <c r="D118" s="9"/>
      <c r="E118" s="48"/>
      <c r="F118" s="54"/>
      <c r="G118" s="10"/>
    </row>
    <row r="119" spans="1:7" ht="12.75" x14ac:dyDescent="0.2">
      <c r="A119" s="6"/>
      <c r="B119" s="7"/>
      <c r="C119" s="8" t="s">
        <v>108</v>
      </c>
      <c r="D119" s="25"/>
      <c r="E119" s="49"/>
      <c r="F119" s="55">
        <v>0</v>
      </c>
      <c r="G119" s="13">
        <v>0</v>
      </c>
    </row>
    <row r="120" spans="1:7" ht="12.75" x14ac:dyDescent="0.2">
      <c r="A120" s="6"/>
      <c r="B120" s="7"/>
      <c r="C120" s="14"/>
      <c r="D120" s="7"/>
      <c r="E120" s="47"/>
      <c r="F120" s="53"/>
      <c r="G120" s="5"/>
    </row>
    <row r="121" spans="1:7" ht="12.75" x14ac:dyDescent="0.2">
      <c r="A121" s="1"/>
      <c r="B121" s="2"/>
      <c r="C121" s="3" t="s">
        <v>132</v>
      </c>
      <c r="D121" s="4"/>
      <c r="E121" s="47"/>
      <c r="F121" s="53"/>
      <c r="G121" s="5"/>
    </row>
    <row r="122" spans="1:7" ht="25.5" x14ac:dyDescent="0.2">
      <c r="A122" s="6"/>
      <c r="B122" s="7"/>
      <c r="C122" s="8" t="s">
        <v>133</v>
      </c>
      <c r="D122" s="9"/>
      <c r="E122" s="48"/>
      <c r="F122" s="54"/>
      <c r="G122" s="10"/>
    </row>
    <row r="123" spans="1:7" ht="12.75" x14ac:dyDescent="0.2">
      <c r="A123" s="6"/>
      <c r="B123" s="7"/>
      <c r="C123" s="8" t="s">
        <v>108</v>
      </c>
      <c r="D123" s="25"/>
      <c r="E123" s="49"/>
      <c r="F123" s="55">
        <v>0</v>
      </c>
      <c r="G123" s="13">
        <v>0</v>
      </c>
    </row>
    <row r="124" spans="1:7" ht="12.75" x14ac:dyDescent="0.2">
      <c r="A124" s="6"/>
      <c r="B124" s="7"/>
      <c r="C124" s="14"/>
      <c r="D124" s="7"/>
      <c r="E124" s="47"/>
      <c r="F124" s="53"/>
      <c r="G124" s="5"/>
    </row>
    <row r="125" spans="1:7" ht="25.5" x14ac:dyDescent="0.2">
      <c r="A125" s="6"/>
      <c r="B125" s="7"/>
      <c r="C125" s="8" t="s">
        <v>134</v>
      </c>
      <c r="D125" s="9"/>
      <c r="E125" s="48"/>
      <c r="F125" s="54"/>
      <c r="G125" s="10"/>
    </row>
    <row r="126" spans="1:7" ht="12.75" x14ac:dyDescent="0.2">
      <c r="A126" s="6"/>
      <c r="B126" s="7"/>
      <c r="C126" s="8" t="s">
        <v>108</v>
      </c>
      <c r="D126" s="25"/>
      <c r="E126" s="49"/>
      <c r="F126" s="55">
        <v>0</v>
      </c>
      <c r="G126" s="13">
        <v>0</v>
      </c>
    </row>
    <row r="127" spans="1:7" ht="12.75" x14ac:dyDescent="0.2">
      <c r="A127" s="6"/>
      <c r="B127" s="7"/>
      <c r="C127" s="14"/>
      <c r="D127" s="7"/>
      <c r="E127" s="47"/>
      <c r="F127" s="59"/>
      <c r="G127" s="28"/>
    </row>
    <row r="128" spans="1:7" ht="25.5" x14ac:dyDescent="0.2">
      <c r="A128" s="6"/>
      <c r="B128" s="7"/>
      <c r="C128" s="30" t="s">
        <v>136</v>
      </c>
      <c r="D128" s="7"/>
      <c r="E128" s="47"/>
      <c r="F128" s="59">
        <v>25.13101863</v>
      </c>
      <c r="G128" s="28">
        <v>2.053025E-3</v>
      </c>
    </row>
    <row r="129" spans="1:7" ht="12.75" x14ac:dyDescent="0.2">
      <c r="A129" s="6"/>
      <c r="B129" s="7"/>
      <c r="C129" s="31" t="s">
        <v>137</v>
      </c>
      <c r="D129" s="12"/>
      <c r="E129" s="49"/>
      <c r="F129" s="55">
        <v>12240.973416630006</v>
      </c>
      <c r="G129" s="13">
        <v>0.99999999899999981</v>
      </c>
    </row>
    <row r="131" spans="1:7" ht="12.75" x14ac:dyDescent="0.2">
      <c r="B131" s="362"/>
      <c r="C131" s="362"/>
      <c r="D131" s="362"/>
      <c r="E131" s="362"/>
      <c r="F131" s="362"/>
    </row>
    <row r="132" spans="1:7" ht="12.75" x14ac:dyDescent="0.2">
      <c r="B132" s="362"/>
      <c r="C132" s="362"/>
      <c r="D132" s="362"/>
      <c r="E132" s="362"/>
      <c r="F132" s="362"/>
    </row>
    <row r="134" spans="1:7" ht="12.75" x14ac:dyDescent="0.2">
      <c r="B134" s="37" t="s">
        <v>139</v>
      </c>
      <c r="C134" s="38"/>
      <c r="D134" s="39"/>
    </row>
    <row r="135" spans="1:7" ht="12.75" x14ac:dyDescent="0.2">
      <c r="B135" s="40" t="s">
        <v>140</v>
      </c>
      <c r="C135" s="41"/>
      <c r="D135" s="65" t="s">
        <v>141</v>
      </c>
    </row>
    <row r="136" spans="1:7" ht="12.75" x14ac:dyDescent="0.2">
      <c r="B136" s="40" t="s">
        <v>142</v>
      </c>
      <c r="C136" s="41"/>
      <c r="D136" s="65" t="s">
        <v>141</v>
      </c>
    </row>
    <row r="137" spans="1:7" ht="12.75" x14ac:dyDescent="0.2">
      <c r="B137" s="42" t="s">
        <v>143</v>
      </c>
      <c r="C137" s="41"/>
      <c r="D137" s="43"/>
    </row>
    <row r="138" spans="1:7" ht="25.5" customHeight="1" x14ac:dyDescent="0.2">
      <c r="B138" s="43"/>
      <c r="C138" s="33" t="s">
        <v>144</v>
      </c>
      <c r="D138" s="34" t="s">
        <v>145</v>
      </c>
    </row>
    <row r="139" spans="1:7" ht="12.75" customHeight="1" x14ac:dyDescent="0.2">
      <c r="B139" s="60" t="s">
        <v>146</v>
      </c>
      <c r="C139" s="61" t="s">
        <v>147</v>
      </c>
      <c r="D139" s="61" t="s">
        <v>148</v>
      </c>
    </row>
    <row r="140" spans="1:7" ht="12.75" x14ac:dyDescent="0.2">
      <c r="B140" s="43" t="s">
        <v>149</v>
      </c>
      <c r="C140" s="44">
        <v>8.3535000000000004</v>
      </c>
      <c r="D140" s="44">
        <v>9.3538999999999994</v>
      </c>
    </row>
    <row r="141" spans="1:7" ht="12.75" x14ac:dyDescent="0.2">
      <c r="B141" s="43" t="s">
        <v>150</v>
      </c>
      <c r="C141" s="44">
        <v>8.3534000000000006</v>
      </c>
      <c r="D141" s="44">
        <v>9.3538999999999994</v>
      </c>
    </row>
    <row r="142" spans="1:7" ht="12.75" x14ac:dyDescent="0.2">
      <c r="B142" s="43" t="s">
        <v>151</v>
      </c>
      <c r="C142" s="44">
        <v>8.2036999999999995</v>
      </c>
      <c r="D142" s="44">
        <v>9.1790000000000003</v>
      </c>
    </row>
    <row r="143" spans="1:7" ht="12.75" x14ac:dyDescent="0.2">
      <c r="B143" s="43" t="s">
        <v>152</v>
      </c>
      <c r="C143" s="44">
        <v>8.2036999999999995</v>
      </c>
      <c r="D143" s="44">
        <v>9.1790000000000003</v>
      </c>
    </row>
    <row r="145" spans="2:4" ht="12.75" x14ac:dyDescent="0.2">
      <c r="B145" s="62" t="s">
        <v>153</v>
      </c>
      <c r="C145" s="45"/>
      <c r="D145" s="63" t="s">
        <v>141</v>
      </c>
    </row>
    <row r="146" spans="2:4" ht="24.75" customHeight="1" x14ac:dyDescent="0.2">
      <c r="B146" s="64"/>
      <c r="C146" s="64"/>
    </row>
    <row r="147" spans="2:4" ht="15" x14ac:dyDescent="0.25">
      <c r="B147" s="66"/>
      <c r="C147" s="68"/>
      <c r="D147"/>
    </row>
    <row r="149" spans="2:4" ht="12.75" x14ac:dyDescent="0.2">
      <c r="B149" s="42" t="s">
        <v>155</v>
      </c>
      <c r="C149" s="41"/>
      <c r="D149" s="67" t="s">
        <v>141</v>
      </c>
    </row>
    <row r="150" spans="2:4" ht="12.75" x14ac:dyDescent="0.2">
      <c r="B150" s="42" t="s">
        <v>156</v>
      </c>
      <c r="C150" s="41"/>
      <c r="D150" s="67" t="s">
        <v>141</v>
      </c>
    </row>
    <row r="151" spans="2:4" ht="12.75" x14ac:dyDescent="0.2">
      <c r="B151" s="42" t="s">
        <v>157</v>
      </c>
      <c r="C151" s="41"/>
      <c r="D151" s="46">
        <v>9.6439359360458707E-2</v>
      </c>
    </row>
    <row r="152" spans="2:4" ht="12.75" x14ac:dyDescent="0.2">
      <c r="B152" s="42" t="s">
        <v>158</v>
      </c>
      <c r="C152" s="41"/>
      <c r="D152" s="46" t="s">
        <v>141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287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225222</v>
      </c>
      <c r="F7" s="53">
        <v>349.319322</v>
      </c>
      <c r="G7" s="5">
        <v>4.4510089000000003E-2</v>
      </c>
    </row>
    <row r="8" spans="1:7" ht="25.5" x14ac:dyDescent="0.2">
      <c r="A8" s="6">
        <v>2</v>
      </c>
      <c r="B8" s="7" t="s">
        <v>162</v>
      </c>
      <c r="C8" s="11" t="s">
        <v>163</v>
      </c>
      <c r="D8" s="2" t="s">
        <v>164</v>
      </c>
      <c r="E8" s="47">
        <v>43934</v>
      </c>
      <c r="F8" s="53">
        <v>310.87698399999999</v>
      </c>
      <c r="G8" s="5">
        <v>3.9611786000000003E-2</v>
      </c>
    </row>
    <row r="9" spans="1:7" ht="25.5" x14ac:dyDescent="0.2">
      <c r="A9" s="6">
        <v>3</v>
      </c>
      <c r="B9" s="7" t="s">
        <v>20</v>
      </c>
      <c r="C9" s="11" t="s">
        <v>21</v>
      </c>
      <c r="D9" s="2" t="s">
        <v>22</v>
      </c>
      <c r="E9" s="47">
        <v>49500</v>
      </c>
      <c r="F9" s="53">
        <v>294.97050000000002</v>
      </c>
      <c r="G9" s="5">
        <v>3.7584989999999999E-2</v>
      </c>
    </row>
    <row r="10" spans="1:7" ht="25.5" x14ac:dyDescent="0.2">
      <c r="A10" s="6">
        <v>4</v>
      </c>
      <c r="B10" s="7" t="s">
        <v>26</v>
      </c>
      <c r="C10" s="11" t="s">
        <v>27</v>
      </c>
      <c r="D10" s="2" t="s">
        <v>28</v>
      </c>
      <c r="E10" s="47">
        <v>51485</v>
      </c>
      <c r="F10" s="53">
        <v>242.36563749999999</v>
      </c>
      <c r="G10" s="5">
        <v>3.0882105999999999E-2</v>
      </c>
    </row>
    <row r="11" spans="1:7" ht="25.5" x14ac:dyDescent="0.2">
      <c r="A11" s="6">
        <v>5</v>
      </c>
      <c r="B11" s="7" t="s">
        <v>34</v>
      </c>
      <c r="C11" s="11" t="s">
        <v>35</v>
      </c>
      <c r="D11" s="2" t="s">
        <v>19</v>
      </c>
      <c r="E11" s="47">
        <v>212579</v>
      </c>
      <c r="F11" s="53">
        <v>239.89540149999999</v>
      </c>
      <c r="G11" s="5">
        <v>3.0567349000000001E-2</v>
      </c>
    </row>
    <row r="12" spans="1:7" ht="25.5" x14ac:dyDescent="0.2">
      <c r="A12" s="6">
        <v>6</v>
      </c>
      <c r="B12" s="7" t="s">
        <v>64</v>
      </c>
      <c r="C12" s="11" t="s">
        <v>65</v>
      </c>
      <c r="D12" s="2" t="s">
        <v>19</v>
      </c>
      <c r="E12" s="47">
        <v>182875</v>
      </c>
      <c r="F12" s="53">
        <v>232.068375</v>
      </c>
      <c r="G12" s="5">
        <v>2.9570033999999999E-2</v>
      </c>
    </row>
    <row r="13" spans="1:7" ht="12.75" x14ac:dyDescent="0.2">
      <c r="A13" s="6">
        <v>7</v>
      </c>
      <c r="B13" s="7" t="s">
        <v>288</v>
      </c>
      <c r="C13" s="11" t="s">
        <v>289</v>
      </c>
      <c r="D13" s="2" t="s">
        <v>49</v>
      </c>
      <c r="E13" s="47">
        <v>222659</v>
      </c>
      <c r="F13" s="53">
        <v>217.4265135</v>
      </c>
      <c r="G13" s="5">
        <v>2.7704375E-2</v>
      </c>
    </row>
    <row r="14" spans="1:7" ht="25.5" x14ac:dyDescent="0.2">
      <c r="A14" s="6">
        <v>8</v>
      </c>
      <c r="B14" s="7" t="s">
        <v>170</v>
      </c>
      <c r="C14" s="11" t="s">
        <v>171</v>
      </c>
      <c r="D14" s="2" t="s">
        <v>22</v>
      </c>
      <c r="E14" s="47">
        <v>39478</v>
      </c>
      <c r="F14" s="53">
        <v>214.87875399999999</v>
      </c>
      <c r="G14" s="5">
        <v>2.7379740999999999E-2</v>
      </c>
    </row>
    <row r="15" spans="1:7" ht="12.75" x14ac:dyDescent="0.2">
      <c r="A15" s="6">
        <v>9</v>
      </c>
      <c r="B15" s="7" t="s">
        <v>172</v>
      </c>
      <c r="C15" s="11" t="s">
        <v>173</v>
      </c>
      <c r="D15" s="2" t="s">
        <v>174</v>
      </c>
      <c r="E15" s="47">
        <v>57781</v>
      </c>
      <c r="F15" s="53">
        <v>200.96231800000001</v>
      </c>
      <c r="G15" s="5">
        <v>2.5606515999999999E-2</v>
      </c>
    </row>
    <row r="16" spans="1:7" ht="12.75" x14ac:dyDescent="0.2">
      <c r="A16" s="6">
        <v>10</v>
      </c>
      <c r="B16" s="7" t="s">
        <v>209</v>
      </c>
      <c r="C16" s="11" t="s">
        <v>210</v>
      </c>
      <c r="D16" s="2" t="s">
        <v>211</v>
      </c>
      <c r="E16" s="47">
        <v>30013</v>
      </c>
      <c r="F16" s="53">
        <v>194.91942850000001</v>
      </c>
      <c r="G16" s="5">
        <v>2.4836534E-2</v>
      </c>
    </row>
    <row r="17" spans="1:7" ht="25.5" x14ac:dyDescent="0.2">
      <c r="A17" s="6">
        <v>11</v>
      </c>
      <c r="B17" s="7" t="s">
        <v>95</v>
      </c>
      <c r="C17" s="11" t="s">
        <v>96</v>
      </c>
      <c r="D17" s="2" t="s">
        <v>22</v>
      </c>
      <c r="E17" s="47">
        <v>16700</v>
      </c>
      <c r="F17" s="53">
        <v>193.59475</v>
      </c>
      <c r="G17" s="5">
        <v>2.4667743999999998E-2</v>
      </c>
    </row>
    <row r="18" spans="1:7" ht="25.5" x14ac:dyDescent="0.2">
      <c r="A18" s="6">
        <v>12</v>
      </c>
      <c r="B18" s="7" t="s">
        <v>194</v>
      </c>
      <c r="C18" s="11" t="s">
        <v>195</v>
      </c>
      <c r="D18" s="2" t="s">
        <v>44</v>
      </c>
      <c r="E18" s="47">
        <v>35071</v>
      </c>
      <c r="F18" s="53">
        <v>190.6284205</v>
      </c>
      <c r="G18" s="5">
        <v>2.4289775999999999E-2</v>
      </c>
    </row>
    <row r="19" spans="1:7" ht="12.75" x14ac:dyDescent="0.2">
      <c r="A19" s="6">
        <v>13</v>
      </c>
      <c r="B19" s="7" t="s">
        <v>165</v>
      </c>
      <c r="C19" s="11" t="s">
        <v>166</v>
      </c>
      <c r="D19" s="2" t="s">
        <v>13</v>
      </c>
      <c r="E19" s="47">
        <v>103276</v>
      </c>
      <c r="F19" s="53">
        <v>187.497578</v>
      </c>
      <c r="G19" s="5">
        <v>2.3890845000000001E-2</v>
      </c>
    </row>
    <row r="20" spans="1:7" ht="12.75" x14ac:dyDescent="0.2">
      <c r="A20" s="6">
        <v>14</v>
      </c>
      <c r="B20" s="7" t="s">
        <v>71</v>
      </c>
      <c r="C20" s="11" t="s">
        <v>72</v>
      </c>
      <c r="D20" s="2" t="s">
        <v>13</v>
      </c>
      <c r="E20" s="47">
        <v>20712</v>
      </c>
      <c r="F20" s="53">
        <v>179.51090400000001</v>
      </c>
      <c r="G20" s="5">
        <v>2.2873187999999999E-2</v>
      </c>
    </row>
    <row r="21" spans="1:7" ht="25.5" x14ac:dyDescent="0.2">
      <c r="A21" s="6">
        <v>15</v>
      </c>
      <c r="B21" s="7" t="s">
        <v>36</v>
      </c>
      <c r="C21" s="11" t="s">
        <v>37</v>
      </c>
      <c r="D21" s="2" t="s">
        <v>25</v>
      </c>
      <c r="E21" s="47">
        <v>29570</v>
      </c>
      <c r="F21" s="53">
        <v>178.89850000000001</v>
      </c>
      <c r="G21" s="5">
        <v>2.2795155000000001E-2</v>
      </c>
    </row>
    <row r="22" spans="1:7" ht="25.5" x14ac:dyDescent="0.2">
      <c r="A22" s="6">
        <v>16</v>
      </c>
      <c r="B22" s="7" t="s">
        <v>54</v>
      </c>
      <c r="C22" s="11" t="s">
        <v>55</v>
      </c>
      <c r="D22" s="2" t="s">
        <v>22</v>
      </c>
      <c r="E22" s="47">
        <v>88228</v>
      </c>
      <c r="F22" s="53">
        <v>167.721428</v>
      </c>
      <c r="G22" s="5">
        <v>2.1370978999999998E-2</v>
      </c>
    </row>
    <row r="23" spans="1:7" ht="12.75" x14ac:dyDescent="0.2">
      <c r="A23" s="6">
        <v>17</v>
      </c>
      <c r="B23" s="7" t="s">
        <v>231</v>
      </c>
      <c r="C23" s="11" t="s">
        <v>232</v>
      </c>
      <c r="D23" s="2" t="s">
        <v>60</v>
      </c>
      <c r="E23" s="47">
        <v>66950</v>
      </c>
      <c r="F23" s="53">
        <v>164.797425</v>
      </c>
      <c r="G23" s="5">
        <v>2.0998403999999998E-2</v>
      </c>
    </row>
    <row r="24" spans="1:7" ht="12.75" x14ac:dyDescent="0.2">
      <c r="A24" s="6">
        <v>18</v>
      </c>
      <c r="B24" s="7" t="s">
        <v>66</v>
      </c>
      <c r="C24" s="11" t="s">
        <v>67</v>
      </c>
      <c r="D24" s="2" t="s">
        <v>13</v>
      </c>
      <c r="E24" s="47">
        <v>165773</v>
      </c>
      <c r="F24" s="53">
        <v>163.2035185</v>
      </c>
      <c r="G24" s="5">
        <v>2.0795309000000001E-2</v>
      </c>
    </row>
    <row r="25" spans="1:7" ht="12.75" x14ac:dyDescent="0.2">
      <c r="A25" s="6">
        <v>19</v>
      </c>
      <c r="B25" s="7" t="s">
        <v>271</v>
      </c>
      <c r="C25" s="11" t="s">
        <v>272</v>
      </c>
      <c r="D25" s="2" t="s">
        <v>13</v>
      </c>
      <c r="E25" s="47">
        <v>72429</v>
      </c>
      <c r="F25" s="53">
        <v>154.30998450000001</v>
      </c>
      <c r="G25" s="5">
        <v>1.9662098999999999E-2</v>
      </c>
    </row>
    <row r="26" spans="1:7" ht="12.75" x14ac:dyDescent="0.2">
      <c r="A26" s="6">
        <v>20</v>
      </c>
      <c r="B26" s="7" t="s">
        <v>180</v>
      </c>
      <c r="C26" s="11" t="s">
        <v>181</v>
      </c>
      <c r="D26" s="2" t="s">
        <v>182</v>
      </c>
      <c r="E26" s="47">
        <v>56654</v>
      </c>
      <c r="F26" s="53">
        <v>151.69108499999999</v>
      </c>
      <c r="G26" s="5">
        <v>1.9328399999999999E-2</v>
      </c>
    </row>
    <row r="27" spans="1:7" ht="12.75" x14ac:dyDescent="0.2">
      <c r="A27" s="6">
        <v>21</v>
      </c>
      <c r="B27" s="7" t="s">
        <v>178</v>
      </c>
      <c r="C27" s="11" t="s">
        <v>179</v>
      </c>
      <c r="D27" s="2" t="s">
        <v>13</v>
      </c>
      <c r="E27" s="47">
        <v>138968</v>
      </c>
      <c r="F27" s="53">
        <v>150.50234399999999</v>
      </c>
      <c r="G27" s="5">
        <v>1.9176932000000001E-2</v>
      </c>
    </row>
    <row r="28" spans="1:7" ht="12.75" x14ac:dyDescent="0.2">
      <c r="A28" s="6">
        <v>22</v>
      </c>
      <c r="B28" s="7" t="s">
        <v>185</v>
      </c>
      <c r="C28" s="11" t="s">
        <v>186</v>
      </c>
      <c r="D28" s="2" t="s">
        <v>187</v>
      </c>
      <c r="E28" s="47">
        <v>67193</v>
      </c>
      <c r="F28" s="53">
        <v>146.27916099999999</v>
      </c>
      <c r="G28" s="5">
        <v>1.8638815999999999E-2</v>
      </c>
    </row>
    <row r="29" spans="1:7" ht="25.5" x14ac:dyDescent="0.2">
      <c r="A29" s="6">
        <v>23</v>
      </c>
      <c r="B29" s="7" t="s">
        <v>106</v>
      </c>
      <c r="C29" s="11" t="s">
        <v>107</v>
      </c>
      <c r="D29" s="2" t="s">
        <v>22</v>
      </c>
      <c r="E29" s="47">
        <v>34266</v>
      </c>
      <c r="F29" s="53">
        <v>145.78469699999999</v>
      </c>
      <c r="G29" s="5">
        <v>1.8575811000000001E-2</v>
      </c>
    </row>
    <row r="30" spans="1:7" ht="25.5" x14ac:dyDescent="0.2">
      <c r="A30" s="6">
        <v>24</v>
      </c>
      <c r="B30" s="7" t="s">
        <v>202</v>
      </c>
      <c r="C30" s="11" t="s">
        <v>859</v>
      </c>
      <c r="D30" s="2" t="s">
        <v>63</v>
      </c>
      <c r="E30" s="47">
        <v>7000</v>
      </c>
      <c r="F30" s="53">
        <v>144.333</v>
      </c>
      <c r="G30" s="5">
        <v>1.8390837E-2</v>
      </c>
    </row>
    <row r="31" spans="1:7" ht="25.5" x14ac:dyDescent="0.2">
      <c r="A31" s="6">
        <v>25</v>
      </c>
      <c r="B31" s="7" t="s">
        <v>200</v>
      </c>
      <c r="C31" s="11" t="s">
        <v>201</v>
      </c>
      <c r="D31" s="2" t="s">
        <v>169</v>
      </c>
      <c r="E31" s="47">
        <v>26971</v>
      </c>
      <c r="F31" s="53">
        <v>143.99816899999999</v>
      </c>
      <c r="G31" s="5">
        <v>1.8348172999999999E-2</v>
      </c>
    </row>
    <row r="32" spans="1:7" ht="25.5" x14ac:dyDescent="0.2">
      <c r="A32" s="6">
        <v>26</v>
      </c>
      <c r="B32" s="7" t="s">
        <v>212</v>
      </c>
      <c r="C32" s="11" t="s">
        <v>213</v>
      </c>
      <c r="D32" s="2" t="s">
        <v>63</v>
      </c>
      <c r="E32" s="47">
        <v>29938</v>
      </c>
      <c r="F32" s="53">
        <v>143.028795</v>
      </c>
      <c r="G32" s="5">
        <v>1.8224655999999999E-2</v>
      </c>
    </row>
    <row r="33" spans="1:7" ht="12.75" x14ac:dyDescent="0.2">
      <c r="A33" s="6">
        <v>27</v>
      </c>
      <c r="B33" s="7" t="s">
        <v>239</v>
      </c>
      <c r="C33" s="11" t="s">
        <v>240</v>
      </c>
      <c r="D33" s="2" t="s">
        <v>241</v>
      </c>
      <c r="E33" s="47">
        <v>51460</v>
      </c>
      <c r="F33" s="53">
        <v>137.47539</v>
      </c>
      <c r="G33" s="5">
        <v>1.7517043999999999E-2</v>
      </c>
    </row>
    <row r="34" spans="1:7" ht="25.5" x14ac:dyDescent="0.2">
      <c r="A34" s="6">
        <v>28</v>
      </c>
      <c r="B34" s="7" t="s">
        <v>203</v>
      </c>
      <c r="C34" s="11" t="s">
        <v>204</v>
      </c>
      <c r="D34" s="2" t="s">
        <v>177</v>
      </c>
      <c r="E34" s="47">
        <v>40958</v>
      </c>
      <c r="F34" s="53">
        <v>134.91565199999999</v>
      </c>
      <c r="G34" s="5">
        <v>1.7190883000000001E-2</v>
      </c>
    </row>
    <row r="35" spans="1:7" ht="12.75" x14ac:dyDescent="0.2">
      <c r="A35" s="6">
        <v>29</v>
      </c>
      <c r="B35" s="7" t="s">
        <v>245</v>
      </c>
      <c r="C35" s="11" t="s">
        <v>246</v>
      </c>
      <c r="D35" s="2" t="s">
        <v>211</v>
      </c>
      <c r="E35" s="47">
        <v>13929</v>
      </c>
      <c r="F35" s="53">
        <v>134.15019899999999</v>
      </c>
      <c r="G35" s="5">
        <v>1.709335E-2</v>
      </c>
    </row>
    <row r="36" spans="1:7" ht="12.75" x14ac:dyDescent="0.2">
      <c r="A36" s="6">
        <v>30</v>
      </c>
      <c r="B36" s="7" t="s">
        <v>196</v>
      </c>
      <c r="C36" s="11" t="s">
        <v>197</v>
      </c>
      <c r="D36" s="2" t="s">
        <v>174</v>
      </c>
      <c r="E36" s="47">
        <v>10939</v>
      </c>
      <c r="F36" s="53">
        <v>130.31083749999999</v>
      </c>
      <c r="G36" s="5">
        <v>1.660414E-2</v>
      </c>
    </row>
    <row r="37" spans="1:7" ht="25.5" x14ac:dyDescent="0.2">
      <c r="A37" s="6">
        <v>31</v>
      </c>
      <c r="B37" s="7" t="s">
        <v>218</v>
      </c>
      <c r="C37" s="11" t="s">
        <v>219</v>
      </c>
      <c r="D37" s="2" t="s">
        <v>177</v>
      </c>
      <c r="E37" s="47">
        <v>118261</v>
      </c>
      <c r="F37" s="53">
        <v>128.54970700000001</v>
      </c>
      <c r="G37" s="5">
        <v>1.6379738000000001E-2</v>
      </c>
    </row>
    <row r="38" spans="1:7" ht="12.75" x14ac:dyDescent="0.2">
      <c r="A38" s="6">
        <v>32</v>
      </c>
      <c r="B38" s="7" t="s">
        <v>285</v>
      </c>
      <c r="C38" s="11" t="s">
        <v>286</v>
      </c>
      <c r="D38" s="2" t="s">
        <v>174</v>
      </c>
      <c r="E38" s="47">
        <v>13950</v>
      </c>
      <c r="F38" s="53">
        <v>126.156825</v>
      </c>
      <c r="G38" s="5">
        <v>1.6074838000000001E-2</v>
      </c>
    </row>
    <row r="39" spans="1:7" ht="12.75" x14ac:dyDescent="0.2">
      <c r="A39" s="6">
        <v>33</v>
      </c>
      <c r="B39" s="7" t="s">
        <v>188</v>
      </c>
      <c r="C39" s="11" t="s">
        <v>189</v>
      </c>
      <c r="D39" s="2" t="s">
        <v>16</v>
      </c>
      <c r="E39" s="47">
        <v>57156</v>
      </c>
      <c r="F39" s="53">
        <v>116.998332</v>
      </c>
      <c r="G39" s="5">
        <v>1.4907867999999999E-2</v>
      </c>
    </row>
    <row r="40" spans="1:7" ht="12.75" x14ac:dyDescent="0.2">
      <c r="A40" s="6">
        <v>34</v>
      </c>
      <c r="B40" s="7" t="s">
        <v>250</v>
      </c>
      <c r="C40" s="11" t="s">
        <v>251</v>
      </c>
      <c r="D40" s="2" t="s">
        <v>182</v>
      </c>
      <c r="E40" s="47">
        <v>31377</v>
      </c>
      <c r="F40" s="53">
        <v>102.8694945</v>
      </c>
      <c r="G40" s="5">
        <v>1.3107578E-2</v>
      </c>
    </row>
    <row r="41" spans="1:7" ht="12.75" x14ac:dyDescent="0.2">
      <c r="A41" s="6">
        <v>35</v>
      </c>
      <c r="B41" s="7" t="s">
        <v>58</v>
      </c>
      <c r="C41" s="11" t="s">
        <v>59</v>
      </c>
      <c r="D41" s="2" t="s">
        <v>60</v>
      </c>
      <c r="E41" s="47">
        <v>38344</v>
      </c>
      <c r="F41" s="53">
        <v>96.090063999999998</v>
      </c>
      <c r="G41" s="5">
        <v>1.2243746999999999E-2</v>
      </c>
    </row>
    <row r="42" spans="1:7" ht="25.5" x14ac:dyDescent="0.2">
      <c r="A42" s="6">
        <v>36</v>
      </c>
      <c r="B42" s="7" t="s">
        <v>183</v>
      </c>
      <c r="C42" s="11" t="s">
        <v>184</v>
      </c>
      <c r="D42" s="2" t="s">
        <v>63</v>
      </c>
      <c r="E42" s="47">
        <v>45969</v>
      </c>
      <c r="F42" s="53">
        <v>95.753427000000002</v>
      </c>
      <c r="G42" s="5">
        <v>1.2200852999999999E-2</v>
      </c>
    </row>
    <row r="43" spans="1:7" ht="12.75" x14ac:dyDescent="0.2">
      <c r="A43" s="6">
        <v>37</v>
      </c>
      <c r="B43" s="7" t="s">
        <v>276</v>
      </c>
      <c r="C43" s="11" t="s">
        <v>277</v>
      </c>
      <c r="D43" s="2" t="s">
        <v>182</v>
      </c>
      <c r="E43" s="47">
        <v>23974</v>
      </c>
      <c r="F43" s="53">
        <v>91.916315999999995</v>
      </c>
      <c r="G43" s="5">
        <v>1.1711930000000001E-2</v>
      </c>
    </row>
    <row r="44" spans="1:7" ht="38.25" x14ac:dyDescent="0.2">
      <c r="A44" s="6">
        <v>38</v>
      </c>
      <c r="B44" s="7" t="s">
        <v>80</v>
      </c>
      <c r="C44" s="11" t="s">
        <v>81</v>
      </c>
      <c r="D44" s="2" t="s">
        <v>82</v>
      </c>
      <c r="E44" s="47">
        <v>92000</v>
      </c>
      <c r="F44" s="53">
        <v>90.988</v>
      </c>
      <c r="G44" s="5">
        <v>1.1593644E-2</v>
      </c>
    </row>
    <row r="45" spans="1:7" ht="25.5" x14ac:dyDescent="0.2">
      <c r="A45" s="6">
        <v>39</v>
      </c>
      <c r="B45" s="7" t="s">
        <v>214</v>
      </c>
      <c r="C45" s="11" t="s">
        <v>215</v>
      </c>
      <c r="D45" s="2" t="s">
        <v>44</v>
      </c>
      <c r="E45" s="47">
        <v>98636</v>
      </c>
      <c r="F45" s="53">
        <v>84.580370000000002</v>
      </c>
      <c r="G45" s="5">
        <v>1.0777187000000001E-2</v>
      </c>
    </row>
    <row r="46" spans="1:7" ht="25.5" x14ac:dyDescent="0.2">
      <c r="A46" s="6">
        <v>40</v>
      </c>
      <c r="B46" s="7" t="s">
        <v>92</v>
      </c>
      <c r="C46" s="11" t="s">
        <v>93</v>
      </c>
      <c r="D46" s="2" t="s">
        <v>94</v>
      </c>
      <c r="E46" s="47">
        <v>25000</v>
      </c>
      <c r="F46" s="53">
        <v>82.275000000000006</v>
      </c>
      <c r="G46" s="5">
        <v>1.0483437999999999E-2</v>
      </c>
    </row>
    <row r="47" spans="1:7" ht="12.75" x14ac:dyDescent="0.2">
      <c r="A47" s="6">
        <v>41</v>
      </c>
      <c r="B47" s="7" t="s">
        <v>290</v>
      </c>
      <c r="C47" s="11" t="s">
        <v>291</v>
      </c>
      <c r="D47" s="2" t="s">
        <v>164</v>
      </c>
      <c r="E47" s="47">
        <v>30303</v>
      </c>
      <c r="F47" s="53">
        <v>79.605981</v>
      </c>
      <c r="G47" s="5">
        <v>1.0143353000000001E-2</v>
      </c>
    </row>
    <row r="48" spans="1:7" ht="25.5" x14ac:dyDescent="0.2">
      <c r="A48" s="6">
        <v>42</v>
      </c>
      <c r="B48" s="7" t="s">
        <v>97</v>
      </c>
      <c r="C48" s="11" t="s">
        <v>98</v>
      </c>
      <c r="D48" s="2" t="s">
        <v>22</v>
      </c>
      <c r="E48" s="47">
        <v>12501</v>
      </c>
      <c r="F48" s="53">
        <v>78.124999500000001</v>
      </c>
      <c r="G48" s="5">
        <v>9.9546470000000005E-3</v>
      </c>
    </row>
    <row r="49" spans="1:7" ht="25.5" x14ac:dyDescent="0.2">
      <c r="A49" s="6">
        <v>43</v>
      </c>
      <c r="B49" s="7" t="s">
        <v>29</v>
      </c>
      <c r="C49" s="11" t="s">
        <v>30</v>
      </c>
      <c r="D49" s="2" t="s">
        <v>22</v>
      </c>
      <c r="E49" s="47">
        <v>12715</v>
      </c>
      <c r="F49" s="53">
        <v>74.668837499999995</v>
      </c>
      <c r="G49" s="5">
        <v>9.5142649999999992E-3</v>
      </c>
    </row>
    <row r="50" spans="1:7" ht="51" x14ac:dyDescent="0.2">
      <c r="A50" s="6">
        <v>44</v>
      </c>
      <c r="B50" s="7" t="s">
        <v>242</v>
      </c>
      <c r="C50" s="11" t="s">
        <v>243</v>
      </c>
      <c r="D50" s="2" t="s">
        <v>244</v>
      </c>
      <c r="E50" s="47">
        <v>31151</v>
      </c>
      <c r="F50" s="53">
        <v>74.591069500000003</v>
      </c>
      <c r="G50" s="5">
        <v>9.5043560000000003E-3</v>
      </c>
    </row>
    <row r="51" spans="1:7" ht="25.5" x14ac:dyDescent="0.2">
      <c r="A51" s="6">
        <v>45</v>
      </c>
      <c r="B51" s="7" t="s">
        <v>282</v>
      </c>
      <c r="C51" s="11" t="s">
        <v>283</v>
      </c>
      <c r="D51" s="2" t="s">
        <v>44</v>
      </c>
      <c r="E51" s="47">
        <v>97000</v>
      </c>
      <c r="F51" s="53">
        <v>74.302000000000007</v>
      </c>
      <c r="G51" s="5">
        <v>9.4675230000000003E-3</v>
      </c>
    </row>
    <row r="52" spans="1:7" ht="12.75" x14ac:dyDescent="0.2">
      <c r="A52" s="6">
        <v>46</v>
      </c>
      <c r="B52" s="7" t="s">
        <v>257</v>
      </c>
      <c r="C52" s="11" t="s">
        <v>258</v>
      </c>
      <c r="D52" s="2" t="s">
        <v>211</v>
      </c>
      <c r="E52" s="47">
        <v>8000</v>
      </c>
      <c r="F52" s="53">
        <v>73.403999999999996</v>
      </c>
      <c r="G52" s="5">
        <v>9.3530999999999996E-3</v>
      </c>
    </row>
    <row r="53" spans="1:7" ht="12.75" x14ac:dyDescent="0.2">
      <c r="A53" s="6">
        <v>47</v>
      </c>
      <c r="B53" s="7" t="s">
        <v>259</v>
      </c>
      <c r="C53" s="11" t="s">
        <v>260</v>
      </c>
      <c r="D53" s="2" t="s">
        <v>187</v>
      </c>
      <c r="E53" s="47">
        <v>53931</v>
      </c>
      <c r="F53" s="53">
        <v>72.618091500000006</v>
      </c>
      <c r="G53" s="5">
        <v>9.2529599999999993E-3</v>
      </c>
    </row>
    <row r="54" spans="1:7" ht="12.75" x14ac:dyDescent="0.2">
      <c r="A54" s="6">
        <v>48</v>
      </c>
      <c r="B54" s="7" t="s">
        <v>247</v>
      </c>
      <c r="C54" s="11" t="s">
        <v>248</v>
      </c>
      <c r="D54" s="2" t="s">
        <v>249</v>
      </c>
      <c r="E54" s="47">
        <v>43413</v>
      </c>
      <c r="F54" s="53">
        <v>71.153907000000004</v>
      </c>
      <c r="G54" s="5">
        <v>9.0663940000000002E-3</v>
      </c>
    </row>
    <row r="55" spans="1:7" ht="12.75" x14ac:dyDescent="0.2">
      <c r="A55" s="6">
        <v>49</v>
      </c>
      <c r="B55" s="7" t="s">
        <v>205</v>
      </c>
      <c r="C55" s="11" t="s">
        <v>206</v>
      </c>
      <c r="D55" s="2" t="s">
        <v>28</v>
      </c>
      <c r="E55" s="47">
        <v>93180</v>
      </c>
      <c r="F55" s="53">
        <v>68.440709999999996</v>
      </c>
      <c r="G55" s="5">
        <v>8.7206799999999998E-3</v>
      </c>
    </row>
    <row r="56" spans="1:7" ht="12.75" x14ac:dyDescent="0.2">
      <c r="A56" s="6">
        <v>50</v>
      </c>
      <c r="B56" s="7" t="s">
        <v>89</v>
      </c>
      <c r="C56" s="11" t="s">
        <v>858</v>
      </c>
      <c r="D56" s="2" t="s">
        <v>60</v>
      </c>
      <c r="E56" s="47">
        <v>27635</v>
      </c>
      <c r="F56" s="53">
        <v>62.676180000000002</v>
      </c>
      <c r="G56" s="5">
        <v>7.9861670000000006E-3</v>
      </c>
    </row>
    <row r="57" spans="1:7" ht="12.75" x14ac:dyDescent="0.2">
      <c r="A57" s="6">
        <v>51</v>
      </c>
      <c r="B57" s="7" t="s">
        <v>216</v>
      </c>
      <c r="C57" s="11" t="s">
        <v>217</v>
      </c>
      <c r="D57" s="2" t="s">
        <v>164</v>
      </c>
      <c r="E57" s="47">
        <v>25137</v>
      </c>
      <c r="F57" s="53">
        <v>62.390034</v>
      </c>
      <c r="G57" s="5">
        <v>7.9497060000000008E-3</v>
      </c>
    </row>
    <row r="58" spans="1:7" ht="12.75" x14ac:dyDescent="0.2">
      <c r="A58" s="6">
        <v>52</v>
      </c>
      <c r="B58" s="7" t="s">
        <v>228</v>
      </c>
      <c r="C58" s="11" t="s">
        <v>229</v>
      </c>
      <c r="D58" s="2" t="s">
        <v>230</v>
      </c>
      <c r="E58" s="47">
        <v>3295</v>
      </c>
      <c r="F58" s="53">
        <v>56.016647499999998</v>
      </c>
      <c r="G58" s="5">
        <v>7.1376130000000001E-3</v>
      </c>
    </row>
    <row r="59" spans="1:7" ht="12.75" x14ac:dyDescent="0.2">
      <c r="A59" s="6">
        <v>53</v>
      </c>
      <c r="B59" s="7" t="s">
        <v>83</v>
      </c>
      <c r="C59" s="11" t="s">
        <v>84</v>
      </c>
      <c r="D59" s="2" t="s">
        <v>60</v>
      </c>
      <c r="E59" s="47">
        <v>22340</v>
      </c>
      <c r="F59" s="53">
        <v>55.9617</v>
      </c>
      <c r="G59" s="5">
        <v>7.1306110000000002E-3</v>
      </c>
    </row>
    <row r="60" spans="1:7" ht="25.5" x14ac:dyDescent="0.2">
      <c r="A60" s="6">
        <v>54</v>
      </c>
      <c r="B60" s="7" t="s">
        <v>278</v>
      </c>
      <c r="C60" s="11" t="s">
        <v>279</v>
      </c>
      <c r="D60" s="2" t="s">
        <v>22</v>
      </c>
      <c r="E60" s="47">
        <v>10582</v>
      </c>
      <c r="F60" s="53">
        <v>55.354441999999999</v>
      </c>
      <c r="G60" s="5">
        <v>7.0532349999999997E-3</v>
      </c>
    </row>
    <row r="61" spans="1:7" ht="12.75" x14ac:dyDescent="0.2">
      <c r="A61" s="6">
        <v>55</v>
      </c>
      <c r="B61" s="7" t="s">
        <v>226</v>
      </c>
      <c r="C61" s="11" t="s">
        <v>227</v>
      </c>
      <c r="D61" s="2" t="s">
        <v>187</v>
      </c>
      <c r="E61" s="47">
        <v>19307</v>
      </c>
      <c r="F61" s="53">
        <v>55.3049015</v>
      </c>
      <c r="G61" s="5">
        <v>7.0469219999999997E-3</v>
      </c>
    </row>
    <row r="62" spans="1:7" ht="25.5" x14ac:dyDescent="0.2">
      <c r="A62" s="6">
        <v>56</v>
      </c>
      <c r="B62" s="7" t="s">
        <v>233</v>
      </c>
      <c r="C62" s="11" t="s">
        <v>234</v>
      </c>
      <c r="D62" s="2" t="s">
        <v>177</v>
      </c>
      <c r="E62" s="47">
        <v>21434</v>
      </c>
      <c r="F62" s="53">
        <v>38.913426999999999</v>
      </c>
      <c r="G62" s="5">
        <v>4.958329E-3</v>
      </c>
    </row>
    <row r="63" spans="1:7" ht="25.5" x14ac:dyDescent="0.2">
      <c r="A63" s="6">
        <v>57</v>
      </c>
      <c r="B63" s="7" t="s">
        <v>235</v>
      </c>
      <c r="C63" s="11" t="s">
        <v>236</v>
      </c>
      <c r="D63" s="2" t="s">
        <v>22</v>
      </c>
      <c r="E63" s="47">
        <v>19710</v>
      </c>
      <c r="F63" s="53">
        <v>15.699014999999999</v>
      </c>
      <c r="G63" s="5">
        <v>2.0003600000000001E-3</v>
      </c>
    </row>
    <row r="64" spans="1:7" ht="12.75" x14ac:dyDescent="0.2">
      <c r="A64" s="1"/>
      <c r="B64" s="2"/>
      <c r="C64" s="8" t="s">
        <v>108</v>
      </c>
      <c r="D64" s="12"/>
      <c r="E64" s="49"/>
      <c r="F64" s="55">
        <v>7725.7185504999989</v>
      </c>
      <c r="G64" s="13">
        <v>0.98440710300000001</v>
      </c>
    </row>
    <row r="65" spans="1:7" ht="12.75" x14ac:dyDescent="0.2">
      <c r="A65" s="6"/>
      <c r="B65" s="7"/>
      <c r="C65" s="14"/>
      <c r="D65" s="15"/>
      <c r="E65" s="47"/>
      <c r="F65" s="53"/>
      <c r="G65" s="5"/>
    </row>
    <row r="66" spans="1:7" ht="12.75" x14ac:dyDescent="0.2">
      <c r="A66" s="1"/>
      <c r="B66" s="2"/>
      <c r="C66" s="8" t="s">
        <v>109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6"/>
      <c r="B68" s="7"/>
      <c r="C68" s="14"/>
      <c r="D68" s="15"/>
      <c r="E68" s="47"/>
      <c r="F68" s="53"/>
      <c r="G68" s="5"/>
    </row>
    <row r="69" spans="1:7" ht="12.75" x14ac:dyDescent="0.2">
      <c r="A69" s="16"/>
      <c r="B69" s="17"/>
      <c r="C69" s="8" t="s">
        <v>110</v>
      </c>
      <c r="D69" s="9"/>
      <c r="E69" s="48"/>
      <c r="F69" s="54"/>
      <c r="G69" s="10"/>
    </row>
    <row r="70" spans="1:7" ht="12.75" x14ac:dyDescent="0.2">
      <c r="A70" s="18"/>
      <c r="B70" s="19"/>
      <c r="C70" s="8" t="s">
        <v>108</v>
      </c>
      <c r="D70" s="20"/>
      <c r="E70" s="50"/>
      <c r="F70" s="56">
        <v>0</v>
      </c>
      <c r="G70" s="21">
        <v>0</v>
      </c>
    </row>
    <row r="71" spans="1:7" ht="12.75" x14ac:dyDescent="0.2">
      <c r="A71" s="18"/>
      <c r="B71" s="19"/>
      <c r="C71" s="14"/>
      <c r="D71" s="22"/>
      <c r="E71" s="51"/>
      <c r="F71" s="57"/>
      <c r="G71" s="23"/>
    </row>
    <row r="72" spans="1:7" ht="12.75" x14ac:dyDescent="0.2">
      <c r="A72" s="1"/>
      <c r="B72" s="2"/>
      <c r="C72" s="8" t="s">
        <v>112</v>
      </c>
      <c r="D72" s="9"/>
      <c r="E72" s="48"/>
      <c r="F72" s="54"/>
      <c r="G72" s="10"/>
    </row>
    <row r="73" spans="1:7" ht="12.75" x14ac:dyDescent="0.2">
      <c r="A73" s="1"/>
      <c r="B73" s="2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1"/>
      <c r="B74" s="2"/>
      <c r="C74" s="14"/>
      <c r="D74" s="4"/>
      <c r="E74" s="47"/>
      <c r="F74" s="53"/>
      <c r="G74" s="5"/>
    </row>
    <row r="75" spans="1:7" ht="12.75" x14ac:dyDescent="0.2">
      <c r="A75" s="1"/>
      <c r="B75" s="2"/>
      <c r="C75" s="8" t="s">
        <v>113</v>
      </c>
      <c r="D75" s="9"/>
      <c r="E75" s="48"/>
      <c r="F75" s="54"/>
      <c r="G75" s="10"/>
    </row>
    <row r="76" spans="1:7" ht="12.75" x14ac:dyDescent="0.2">
      <c r="A76" s="1"/>
      <c r="B76" s="2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12.75" x14ac:dyDescent="0.2">
      <c r="A78" s="1"/>
      <c r="B78" s="2"/>
      <c r="C78" s="8" t="s">
        <v>114</v>
      </c>
      <c r="D78" s="9"/>
      <c r="E78" s="48"/>
      <c r="F78" s="54"/>
      <c r="G78" s="10"/>
    </row>
    <row r="79" spans="1:7" ht="12.75" x14ac:dyDescent="0.2">
      <c r="A79" s="1"/>
      <c r="B79" s="2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25.5" x14ac:dyDescent="0.2">
      <c r="A81" s="6"/>
      <c r="B81" s="7"/>
      <c r="C81" s="24" t="s">
        <v>115</v>
      </c>
      <c r="D81" s="25"/>
      <c r="E81" s="49"/>
      <c r="F81" s="55">
        <v>7725.7185504999989</v>
      </c>
      <c r="G81" s="13">
        <v>0.98440710300000001</v>
      </c>
    </row>
    <row r="82" spans="1:7" ht="12.75" x14ac:dyDescent="0.2">
      <c r="A82" s="1"/>
      <c r="B82" s="2"/>
      <c r="C82" s="11"/>
      <c r="D82" s="4"/>
      <c r="E82" s="47"/>
      <c r="F82" s="53"/>
      <c r="G82" s="5"/>
    </row>
    <row r="83" spans="1:7" ht="12.75" x14ac:dyDescent="0.2">
      <c r="A83" s="1"/>
      <c r="B83" s="2"/>
      <c r="C83" s="3" t="s">
        <v>116</v>
      </c>
      <c r="D83" s="4"/>
      <c r="E83" s="47"/>
      <c r="F83" s="53"/>
      <c r="G83" s="5"/>
    </row>
    <row r="84" spans="1:7" ht="25.5" x14ac:dyDescent="0.2">
      <c r="A84" s="1"/>
      <c r="B84" s="2"/>
      <c r="C84" s="8" t="s">
        <v>10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12"/>
      <c r="E85" s="49"/>
      <c r="F85" s="55">
        <v>0</v>
      </c>
      <c r="G85" s="13">
        <v>0</v>
      </c>
    </row>
    <row r="86" spans="1:7" ht="12.75" x14ac:dyDescent="0.2">
      <c r="A86" s="6"/>
      <c r="B86" s="7"/>
      <c r="C86" s="14"/>
      <c r="D86" s="4"/>
      <c r="E86" s="47"/>
      <c r="F86" s="53"/>
      <c r="G86" s="5"/>
    </row>
    <row r="87" spans="1:7" ht="12.75" x14ac:dyDescent="0.2">
      <c r="A87" s="1"/>
      <c r="B87" s="26"/>
      <c r="C87" s="8" t="s">
        <v>117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9"/>
      <c r="G89" s="28"/>
    </row>
    <row r="90" spans="1:7" ht="12.75" x14ac:dyDescent="0.2">
      <c r="A90" s="1"/>
      <c r="B90" s="2"/>
      <c r="C90" s="8" t="s">
        <v>118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12"/>
      <c r="E91" s="49"/>
      <c r="F91" s="55">
        <v>0</v>
      </c>
      <c r="G91" s="13">
        <v>0</v>
      </c>
    </row>
    <row r="92" spans="1:7" ht="12.75" x14ac:dyDescent="0.2">
      <c r="A92" s="1"/>
      <c r="B92" s="2"/>
      <c r="C92" s="14"/>
      <c r="D92" s="4"/>
      <c r="E92" s="47"/>
      <c r="F92" s="53"/>
      <c r="G92" s="5"/>
    </row>
    <row r="93" spans="1:7" ht="25.5" x14ac:dyDescent="0.2">
      <c r="A93" s="1"/>
      <c r="B93" s="26"/>
      <c r="C93" s="8" t="s">
        <v>119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12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4"/>
      <c r="E95" s="47"/>
      <c r="F95" s="53"/>
      <c r="G95" s="5"/>
    </row>
    <row r="96" spans="1:7" ht="12.75" x14ac:dyDescent="0.2">
      <c r="A96" s="6"/>
      <c r="B96" s="7"/>
      <c r="C96" s="29" t="s">
        <v>120</v>
      </c>
      <c r="D96" s="25"/>
      <c r="E96" s="49"/>
      <c r="F96" s="55">
        <v>0</v>
      </c>
      <c r="G96" s="13">
        <v>0</v>
      </c>
    </row>
    <row r="97" spans="1:7" ht="12.75" x14ac:dyDescent="0.2">
      <c r="A97" s="6"/>
      <c r="B97" s="7"/>
      <c r="C97" s="11"/>
      <c r="D97" s="4"/>
      <c r="E97" s="47"/>
      <c r="F97" s="53"/>
      <c r="G97" s="5"/>
    </row>
    <row r="98" spans="1:7" ht="12.75" x14ac:dyDescent="0.2">
      <c r="A98" s="1"/>
      <c r="B98" s="2"/>
      <c r="C98" s="3" t="s">
        <v>121</v>
      </c>
      <c r="D98" s="4"/>
      <c r="E98" s="47"/>
      <c r="F98" s="53"/>
      <c r="G98" s="5"/>
    </row>
    <row r="99" spans="1:7" ht="12.75" x14ac:dyDescent="0.2">
      <c r="A99" s="6"/>
      <c r="B99" s="7"/>
      <c r="C99" s="8" t="s">
        <v>122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3"/>
      <c r="G101" s="5"/>
    </row>
    <row r="102" spans="1:7" ht="12.75" x14ac:dyDescent="0.2">
      <c r="A102" s="6"/>
      <c r="B102" s="7"/>
      <c r="C102" s="8" t="s">
        <v>123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6"/>
      <c r="B105" s="7"/>
      <c r="C105" s="8" t="s">
        <v>124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12.75" x14ac:dyDescent="0.2">
      <c r="A108" s="6"/>
      <c r="B108" s="7"/>
      <c r="C108" s="8" t="s">
        <v>125</v>
      </c>
      <c r="D108" s="9"/>
      <c r="E108" s="48"/>
      <c r="F108" s="54"/>
      <c r="G108" s="10"/>
    </row>
    <row r="109" spans="1:7" ht="12.75" x14ac:dyDescent="0.2">
      <c r="A109" s="6">
        <v>1</v>
      </c>
      <c r="B109" s="7"/>
      <c r="C109" s="11" t="s">
        <v>126</v>
      </c>
      <c r="D109" s="15"/>
      <c r="E109" s="47"/>
      <c r="F109" s="53">
        <v>113.9207237</v>
      </c>
      <c r="G109" s="5">
        <v>1.4515719999999999E-2</v>
      </c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113.9207237</v>
      </c>
      <c r="G110" s="13">
        <v>1.4515719999999999E-2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25.5" x14ac:dyDescent="0.2">
      <c r="A112" s="6"/>
      <c r="B112" s="7"/>
      <c r="C112" s="24" t="s">
        <v>127</v>
      </c>
      <c r="D112" s="25"/>
      <c r="E112" s="49"/>
      <c r="F112" s="55">
        <v>113.9207237</v>
      </c>
      <c r="G112" s="13">
        <v>1.4515719999999999E-2</v>
      </c>
    </row>
    <row r="113" spans="1:7" ht="12.75" x14ac:dyDescent="0.2">
      <c r="A113" s="6"/>
      <c r="B113" s="7"/>
      <c r="C113" s="30"/>
      <c r="D113" s="7"/>
      <c r="E113" s="47"/>
      <c r="F113" s="53"/>
      <c r="G113" s="5"/>
    </row>
    <row r="114" spans="1:7" ht="12.75" x14ac:dyDescent="0.2">
      <c r="A114" s="1"/>
      <c r="B114" s="2"/>
      <c r="C114" s="3" t="s">
        <v>128</v>
      </c>
      <c r="D114" s="4"/>
      <c r="E114" s="47"/>
      <c r="F114" s="53"/>
      <c r="G114" s="5"/>
    </row>
    <row r="115" spans="1:7" ht="25.5" x14ac:dyDescent="0.2">
      <c r="A115" s="6"/>
      <c r="B115" s="7"/>
      <c r="C115" s="8" t="s">
        <v>129</v>
      </c>
      <c r="D115" s="9"/>
      <c r="E115" s="48"/>
      <c r="F115" s="54"/>
      <c r="G115" s="10"/>
    </row>
    <row r="116" spans="1:7" ht="12.75" x14ac:dyDescent="0.2">
      <c r="A116" s="6"/>
      <c r="B116" s="7"/>
      <c r="C116" s="8" t="s">
        <v>108</v>
      </c>
      <c r="D116" s="25"/>
      <c r="E116" s="49"/>
      <c r="F116" s="55">
        <v>0</v>
      </c>
      <c r="G116" s="13">
        <v>0</v>
      </c>
    </row>
    <row r="117" spans="1:7" ht="12.75" x14ac:dyDescent="0.2">
      <c r="A117" s="6"/>
      <c r="B117" s="7"/>
      <c r="C117" s="14"/>
      <c r="D117" s="7"/>
      <c r="E117" s="47"/>
      <c r="F117" s="53"/>
      <c r="G117" s="5"/>
    </row>
    <row r="118" spans="1:7" ht="12.75" x14ac:dyDescent="0.2">
      <c r="A118" s="1"/>
      <c r="B118" s="2"/>
      <c r="C118" s="3" t="s">
        <v>132</v>
      </c>
      <c r="D118" s="4"/>
      <c r="E118" s="47"/>
      <c r="F118" s="53"/>
      <c r="G118" s="5"/>
    </row>
    <row r="119" spans="1:7" ht="25.5" x14ac:dyDescent="0.2">
      <c r="A119" s="6"/>
      <c r="B119" s="7"/>
      <c r="C119" s="8" t="s">
        <v>133</v>
      </c>
      <c r="D119" s="9"/>
      <c r="E119" s="48"/>
      <c r="F119" s="54"/>
      <c r="G119" s="10"/>
    </row>
    <row r="120" spans="1:7" ht="12.75" x14ac:dyDescent="0.2">
      <c r="A120" s="6"/>
      <c r="B120" s="7"/>
      <c r="C120" s="8" t="s">
        <v>108</v>
      </c>
      <c r="D120" s="25"/>
      <c r="E120" s="49"/>
      <c r="F120" s="55">
        <v>0</v>
      </c>
      <c r="G120" s="13">
        <v>0</v>
      </c>
    </row>
    <row r="121" spans="1:7" ht="12.75" x14ac:dyDescent="0.2">
      <c r="A121" s="6"/>
      <c r="B121" s="7"/>
      <c r="C121" s="14"/>
      <c r="D121" s="7"/>
      <c r="E121" s="47"/>
      <c r="F121" s="53"/>
      <c r="G121" s="5"/>
    </row>
    <row r="122" spans="1:7" ht="25.5" x14ac:dyDescent="0.2">
      <c r="A122" s="6"/>
      <c r="B122" s="7"/>
      <c r="C122" s="8" t="s">
        <v>134</v>
      </c>
      <c r="D122" s="9"/>
      <c r="E122" s="48"/>
      <c r="F122" s="54"/>
      <c r="G122" s="10"/>
    </row>
    <row r="123" spans="1:7" ht="12.75" x14ac:dyDescent="0.2">
      <c r="A123" s="6"/>
      <c r="B123" s="7"/>
      <c r="C123" s="8" t="s">
        <v>108</v>
      </c>
      <c r="D123" s="25"/>
      <c r="E123" s="49"/>
      <c r="F123" s="55">
        <v>0</v>
      </c>
      <c r="G123" s="13">
        <v>0</v>
      </c>
    </row>
    <row r="124" spans="1:7" ht="12.75" x14ac:dyDescent="0.2">
      <c r="A124" s="6"/>
      <c r="B124" s="7"/>
      <c r="C124" s="14"/>
      <c r="D124" s="7"/>
      <c r="E124" s="47"/>
      <c r="F124" s="59"/>
      <c r="G124" s="28"/>
    </row>
    <row r="125" spans="1:7" ht="25.5" x14ac:dyDescent="0.2">
      <c r="A125" s="6"/>
      <c r="B125" s="7"/>
      <c r="C125" s="30" t="s">
        <v>136</v>
      </c>
      <c r="D125" s="7"/>
      <c r="E125" s="47"/>
      <c r="F125" s="59">
        <v>8.4537714000000008</v>
      </c>
      <c r="G125" s="28">
        <v>1.0771750000000001E-3</v>
      </c>
    </row>
    <row r="126" spans="1:7" ht="12.75" x14ac:dyDescent="0.2">
      <c r="A126" s="6"/>
      <c r="B126" s="7"/>
      <c r="C126" s="31" t="s">
        <v>137</v>
      </c>
      <c r="D126" s="12"/>
      <c r="E126" s="49"/>
      <c r="F126" s="55">
        <v>7848.0930455999987</v>
      </c>
      <c r="G126" s="13">
        <v>0.99999999800000017</v>
      </c>
    </row>
    <row r="128" spans="1:7" ht="12.75" x14ac:dyDescent="0.2">
      <c r="B128" s="362"/>
      <c r="C128" s="362"/>
      <c r="D128" s="362"/>
      <c r="E128" s="362"/>
      <c r="F128" s="362"/>
    </row>
    <row r="129" spans="2:6" ht="12.75" x14ac:dyDescent="0.2">
      <c r="B129" s="362"/>
      <c r="C129" s="362"/>
      <c r="D129" s="362"/>
      <c r="E129" s="362"/>
      <c r="F129" s="362"/>
    </row>
    <row r="131" spans="2:6" ht="12.75" x14ac:dyDescent="0.2">
      <c r="B131" s="37" t="s">
        <v>139</v>
      </c>
      <c r="C131" s="38"/>
      <c r="D131" s="39"/>
    </row>
    <row r="132" spans="2:6" ht="12.75" x14ac:dyDescent="0.2">
      <c r="B132" s="40" t="s">
        <v>140</v>
      </c>
      <c r="C132" s="41"/>
      <c r="D132" s="65" t="s">
        <v>141</v>
      </c>
    </row>
    <row r="133" spans="2:6" ht="12.75" x14ac:dyDescent="0.2">
      <c r="B133" s="40" t="s">
        <v>142</v>
      </c>
      <c r="C133" s="41"/>
      <c r="D133" s="65" t="s">
        <v>141</v>
      </c>
    </row>
    <row r="134" spans="2:6" ht="12.75" x14ac:dyDescent="0.2">
      <c r="B134" s="42" t="s">
        <v>143</v>
      </c>
      <c r="C134" s="41"/>
      <c r="D134" s="43"/>
    </row>
    <row r="135" spans="2:6" ht="25.5" customHeight="1" x14ac:dyDescent="0.2">
      <c r="B135" s="43"/>
      <c r="C135" s="33" t="s">
        <v>144</v>
      </c>
      <c r="D135" s="34" t="s">
        <v>145</v>
      </c>
    </row>
    <row r="136" spans="2:6" ht="12.75" customHeight="1" x14ac:dyDescent="0.2">
      <c r="B136" s="60" t="s">
        <v>146</v>
      </c>
      <c r="C136" s="61" t="s">
        <v>147</v>
      </c>
      <c r="D136" s="61" t="s">
        <v>148</v>
      </c>
    </row>
    <row r="137" spans="2:6" ht="12.75" x14ac:dyDescent="0.2">
      <c r="B137" s="43" t="s">
        <v>149</v>
      </c>
      <c r="C137" s="44">
        <v>7.7693000000000003</v>
      </c>
      <c r="D137" s="44">
        <v>8.7149000000000001</v>
      </c>
    </row>
    <row r="138" spans="2:6" ht="12.75" x14ac:dyDescent="0.2">
      <c r="B138" s="43" t="s">
        <v>150</v>
      </c>
      <c r="C138" s="44">
        <v>7.7693000000000003</v>
      </c>
      <c r="D138" s="44">
        <v>8.7149000000000001</v>
      </c>
    </row>
    <row r="139" spans="2:6" ht="12.75" x14ac:dyDescent="0.2">
      <c r="B139" s="43" t="s">
        <v>151</v>
      </c>
      <c r="C139" s="44">
        <v>7.7031000000000001</v>
      </c>
      <c r="D139" s="44">
        <v>8.6351999999999993</v>
      </c>
    </row>
    <row r="140" spans="2:6" ht="12.75" x14ac:dyDescent="0.2">
      <c r="B140" s="43" t="s">
        <v>152</v>
      </c>
      <c r="C140" s="44">
        <v>7.7031000000000001</v>
      </c>
      <c r="D140" s="44">
        <v>8.6351999999999993</v>
      </c>
    </row>
    <row r="142" spans="2:6" ht="12.75" x14ac:dyDescent="0.2">
      <c r="B142" s="62" t="s">
        <v>153</v>
      </c>
      <c r="C142" s="45"/>
      <c r="D142" s="63" t="s">
        <v>141</v>
      </c>
    </row>
    <row r="143" spans="2:6" ht="24.75" customHeight="1" x14ac:dyDescent="0.2">
      <c r="B143" s="64"/>
      <c r="C143" s="64"/>
    </row>
    <row r="144" spans="2:6" ht="15" x14ac:dyDescent="0.25">
      <c r="B144" s="66"/>
      <c r="C144" s="68"/>
      <c r="D144"/>
    </row>
    <row r="146" spans="2:4" ht="12.75" x14ac:dyDescent="0.2">
      <c r="B146" s="42" t="s">
        <v>155</v>
      </c>
      <c r="C146" s="41"/>
      <c r="D146" s="67" t="s">
        <v>141</v>
      </c>
    </row>
    <row r="147" spans="2:4" ht="12.75" x14ac:dyDescent="0.2">
      <c r="B147" s="42" t="s">
        <v>156</v>
      </c>
      <c r="C147" s="41"/>
      <c r="D147" s="67" t="s">
        <v>141</v>
      </c>
    </row>
    <row r="148" spans="2:4" ht="12.75" x14ac:dyDescent="0.2">
      <c r="B148" s="42" t="s">
        <v>157</v>
      </c>
      <c r="C148" s="41"/>
      <c r="D148" s="46">
        <v>9.3730672686867439E-2</v>
      </c>
    </row>
    <row r="149" spans="2:4" ht="12.75" x14ac:dyDescent="0.2">
      <c r="B149" s="42" t="s">
        <v>158</v>
      </c>
      <c r="C149" s="41"/>
      <c r="D149" s="46" t="s">
        <v>141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292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23</v>
      </c>
      <c r="C7" s="11" t="s">
        <v>24</v>
      </c>
      <c r="D7" s="2" t="s">
        <v>25</v>
      </c>
      <c r="E7" s="47">
        <v>170000</v>
      </c>
      <c r="F7" s="53">
        <v>263.67</v>
      </c>
      <c r="G7" s="5">
        <v>3.9732504000000002E-2</v>
      </c>
    </row>
    <row r="8" spans="1:7" ht="25.5" x14ac:dyDescent="0.2">
      <c r="A8" s="6">
        <v>2</v>
      </c>
      <c r="B8" s="7" t="s">
        <v>162</v>
      </c>
      <c r="C8" s="11" t="s">
        <v>163</v>
      </c>
      <c r="D8" s="2" t="s">
        <v>164</v>
      </c>
      <c r="E8" s="47">
        <v>34359</v>
      </c>
      <c r="F8" s="53">
        <v>243.12428399999999</v>
      </c>
      <c r="G8" s="5">
        <v>3.6636464000000001E-2</v>
      </c>
    </row>
    <row r="9" spans="1:7" ht="25.5" x14ac:dyDescent="0.2">
      <c r="A9" s="6">
        <v>3</v>
      </c>
      <c r="B9" s="7" t="s">
        <v>34</v>
      </c>
      <c r="C9" s="11" t="s">
        <v>35</v>
      </c>
      <c r="D9" s="2" t="s">
        <v>19</v>
      </c>
      <c r="E9" s="47">
        <v>177949</v>
      </c>
      <c r="F9" s="53">
        <v>200.81544650000001</v>
      </c>
      <c r="G9" s="5">
        <v>3.0260934E-2</v>
      </c>
    </row>
    <row r="10" spans="1:7" ht="12.75" x14ac:dyDescent="0.2">
      <c r="A10" s="6">
        <v>4</v>
      </c>
      <c r="B10" s="7" t="s">
        <v>165</v>
      </c>
      <c r="C10" s="11" t="s">
        <v>166</v>
      </c>
      <c r="D10" s="2" t="s">
        <v>13</v>
      </c>
      <c r="E10" s="47">
        <v>106078</v>
      </c>
      <c r="F10" s="53">
        <v>192.584609</v>
      </c>
      <c r="G10" s="5">
        <v>2.9020627E-2</v>
      </c>
    </row>
    <row r="11" spans="1:7" ht="25.5" x14ac:dyDescent="0.2">
      <c r="A11" s="6">
        <v>5</v>
      </c>
      <c r="B11" s="7" t="s">
        <v>64</v>
      </c>
      <c r="C11" s="11" t="s">
        <v>65</v>
      </c>
      <c r="D11" s="2" t="s">
        <v>19</v>
      </c>
      <c r="E11" s="47">
        <v>151415</v>
      </c>
      <c r="F11" s="53">
        <v>192.145635</v>
      </c>
      <c r="G11" s="5">
        <v>2.8954477999999999E-2</v>
      </c>
    </row>
    <row r="12" spans="1:7" ht="25.5" x14ac:dyDescent="0.2">
      <c r="A12" s="6">
        <v>6</v>
      </c>
      <c r="B12" s="7" t="s">
        <v>26</v>
      </c>
      <c r="C12" s="11" t="s">
        <v>27</v>
      </c>
      <c r="D12" s="2" t="s">
        <v>28</v>
      </c>
      <c r="E12" s="47">
        <v>40089</v>
      </c>
      <c r="F12" s="53">
        <v>188.71896749999999</v>
      </c>
      <c r="G12" s="5">
        <v>2.8438112000000002E-2</v>
      </c>
    </row>
    <row r="13" spans="1:7" ht="12.75" x14ac:dyDescent="0.2">
      <c r="A13" s="6">
        <v>7</v>
      </c>
      <c r="B13" s="7" t="s">
        <v>288</v>
      </c>
      <c r="C13" s="11" t="s">
        <v>289</v>
      </c>
      <c r="D13" s="2" t="s">
        <v>49</v>
      </c>
      <c r="E13" s="47">
        <v>188420</v>
      </c>
      <c r="F13" s="53">
        <v>183.99213</v>
      </c>
      <c r="G13" s="5">
        <v>2.7725824E-2</v>
      </c>
    </row>
    <row r="14" spans="1:7" ht="25.5" x14ac:dyDescent="0.2">
      <c r="A14" s="6">
        <v>8</v>
      </c>
      <c r="B14" s="7" t="s">
        <v>170</v>
      </c>
      <c r="C14" s="11" t="s">
        <v>171</v>
      </c>
      <c r="D14" s="2" t="s">
        <v>22</v>
      </c>
      <c r="E14" s="47">
        <v>32892</v>
      </c>
      <c r="F14" s="53">
        <v>179.03115600000001</v>
      </c>
      <c r="G14" s="5">
        <v>2.6978253000000001E-2</v>
      </c>
    </row>
    <row r="15" spans="1:7" ht="25.5" x14ac:dyDescent="0.2">
      <c r="A15" s="6">
        <v>9</v>
      </c>
      <c r="B15" s="7" t="s">
        <v>20</v>
      </c>
      <c r="C15" s="11" t="s">
        <v>21</v>
      </c>
      <c r="D15" s="2" t="s">
        <v>22</v>
      </c>
      <c r="E15" s="47">
        <v>28959</v>
      </c>
      <c r="F15" s="53">
        <v>172.56668099999999</v>
      </c>
      <c r="G15" s="5">
        <v>2.6004119999999999E-2</v>
      </c>
    </row>
    <row r="16" spans="1:7" ht="12.75" x14ac:dyDescent="0.2">
      <c r="A16" s="6">
        <v>10</v>
      </c>
      <c r="B16" s="7" t="s">
        <v>172</v>
      </c>
      <c r="C16" s="11" t="s">
        <v>173</v>
      </c>
      <c r="D16" s="2" t="s">
        <v>174</v>
      </c>
      <c r="E16" s="47">
        <v>48350</v>
      </c>
      <c r="F16" s="53">
        <v>168.16130000000001</v>
      </c>
      <c r="G16" s="5">
        <v>2.5340272E-2</v>
      </c>
    </row>
    <row r="17" spans="1:7" ht="25.5" x14ac:dyDescent="0.2">
      <c r="A17" s="6">
        <v>11</v>
      </c>
      <c r="B17" s="7" t="s">
        <v>194</v>
      </c>
      <c r="C17" s="11" t="s">
        <v>195</v>
      </c>
      <c r="D17" s="2" t="s">
        <v>44</v>
      </c>
      <c r="E17" s="47">
        <v>30747</v>
      </c>
      <c r="F17" s="53">
        <v>167.12531849999999</v>
      </c>
      <c r="G17" s="5">
        <v>2.5184159000000001E-2</v>
      </c>
    </row>
    <row r="18" spans="1:7" ht="12.75" x14ac:dyDescent="0.2">
      <c r="A18" s="6">
        <v>12</v>
      </c>
      <c r="B18" s="7" t="s">
        <v>209</v>
      </c>
      <c r="C18" s="11" t="s">
        <v>210</v>
      </c>
      <c r="D18" s="2" t="s">
        <v>211</v>
      </c>
      <c r="E18" s="47">
        <v>25572</v>
      </c>
      <c r="F18" s="53">
        <v>166.07735400000001</v>
      </c>
      <c r="G18" s="5">
        <v>2.5026241000000001E-2</v>
      </c>
    </row>
    <row r="19" spans="1:7" ht="25.5" x14ac:dyDescent="0.2">
      <c r="A19" s="6">
        <v>13</v>
      </c>
      <c r="B19" s="7" t="s">
        <v>95</v>
      </c>
      <c r="C19" s="11" t="s">
        <v>96</v>
      </c>
      <c r="D19" s="2" t="s">
        <v>22</v>
      </c>
      <c r="E19" s="47">
        <v>14300</v>
      </c>
      <c r="F19" s="53">
        <v>165.77275</v>
      </c>
      <c r="G19" s="5">
        <v>2.4980341E-2</v>
      </c>
    </row>
    <row r="20" spans="1:7" ht="25.5" x14ac:dyDescent="0.2">
      <c r="A20" s="6">
        <v>14</v>
      </c>
      <c r="B20" s="7" t="s">
        <v>36</v>
      </c>
      <c r="C20" s="11" t="s">
        <v>37</v>
      </c>
      <c r="D20" s="2" t="s">
        <v>25</v>
      </c>
      <c r="E20" s="47">
        <v>25630</v>
      </c>
      <c r="F20" s="53">
        <v>155.0615</v>
      </c>
      <c r="G20" s="5">
        <v>2.3366259E-2</v>
      </c>
    </row>
    <row r="21" spans="1:7" ht="12.75" x14ac:dyDescent="0.2">
      <c r="A21" s="6">
        <v>15</v>
      </c>
      <c r="B21" s="7" t="s">
        <v>71</v>
      </c>
      <c r="C21" s="11" t="s">
        <v>72</v>
      </c>
      <c r="D21" s="2" t="s">
        <v>13</v>
      </c>
      <c r="E21" s="47">
        <v>17622</v>
      </c>
      <c r="F21" s="53">
        <v>152.729874</v>
      </c>
      <c r="G21" s="5">
        <v>2.3014906000000002E-2</v>
      </c>
    </row>
    <row r="22" spans="1:7" ht="12.75" x14ac:dyDescent="0.2">
      <c r="A22" s="6">
        <v>16</v>
      </c>
      <c r="B22" s="7" t="s">
        <v>231</v>
      </c>
      <c r="C22" s="11" t="s">
        <v>232</v>
      </c>
      <c r="D22" s="2" t="s">
        <v>60</v>
      </c>
      <c r="E22" s="47">
        <v>57337</v>
      </c>
      <c r="F22" s="53">
        <v>141.13502550000001</v>
      </c>
      <c r="G22" s="5">
        <v>2.1267675E-2</v>
      </c>
    </row>
    <row r="23" spans="1:7" ht="12.75" x14ac:dyDescent="0.2">
      <c r="A23" s="6">
        <v>17</v>
      </c>
      <c r="B23" s="7" t="s">
        <v>66</v>
      </c>
      <c r="C23" s="11" t="s">
        <v>67</v>
      </c>
      <c r="D23" s="2" t="s">
        <v>13</v>
      </c>
      <c r="E23" s="47">
        <v>142798</v>
      </c>
      <c r="F23" s="53">
        <v>140.584631</v>
      </c>
      <c r="G23" s="5">
        <v>2.1184735999999999E-2</v>
      </c>
    </row>
    <row r="24" spans="1:7" ht="25.5" x14ac:dyDescent="0.2">
      <c r="A24" s="6">
        <v>18</v>
      </c>
      <c r="B24" s="7" t="s">
        <v>54</v>
      </c>
      <c r="C24" s="11" t="s">
        <v>55</v>
      </c>
      <c r="D24" s="2" t="s">
        <v>22</v>
      </c>
      <c r="E24" s="47">
        <v>72038</v>
      </c>
      <c r="F24" s="53">
        <v>136.94423800000001</v>
      </c>
      <c r="G24" s="5">
        <v>2.0636163999999999E-2</v>
      </c>
    </row>
    <row r="25" spans="1:7" ht="12.75" x14ac:dyDescent="0.2">
      <c r="A25" s="6">
        <v>19</v>
      </c>
      <c r="B25" s="7" t="s">
        <v>185</v>
      </c>
      <c r="C25" s="11" t="s">
        <v>186</v>
      </c>
      <c r="D25" s="2" t="s">
        <v>187</v>
      </c>
      <c r="E25" s="47">
        <v>61316</v>
      </c>
      <c r="F25" s="53">
        <v>133.48493199999999</v>
      </c>
      <c r="G25" s="5">
        <v>2.0114881000000001E-2</v>
      </c>
    </row>
    <row r="26" spans="1:7" ht="25.5" x14ac:dyDescent="0.2">
      <c r="A26" s="6">
        <v>20</v>
      </c>
      <c r="B26" s="7" t="s">
        <v>200</v>
      </c>
      <c r="C26" s="11" t="s">
        <v>201</v>
      </c>
      <c r="D26" s="2" t="s">
        <v>169</v>
      </c>
      <c r="E26" s="47">
        <v>24598</v>
      </c>
      <c r="F26" s="53">
        <v>131.328722</v>
      </c>
      <c r="G26" s="5">
        <v>1.9789960999999998E-2</v>
      </c>
    </row>
    <row r="27" spans="1:7" ht="25.5" x14ac:dyDescent="0.2">
      <c r="A27" s="6">
        <v>21</v>
      </c>
      <c r="B27" s="7" t="s">
        <v>190</v>
      </c>
      <c r="C27" s="11" t="s">
        <v>191</v>
      </c>
      <c r="D27" s="2" t="s">
        <v>22</v>
      </c>
      <c r="E27" s="47">
        <v>37873</v>
      </c>
      <c r="F27" s="53">
        <v>130.2641835</v>
      </c>
      <c r="G27" s="5">
        <v>1.9629545000000002E-2</v>
      </c>
    </row>
    <row r="28" spans="1:7" ht="12.75" x14ac:dyDescent="0.2">
      <c r="A28" s="6">
        <v>22</v>
      </c>
      <c r="B28" s="7" t="s">
        <v>180</v>
      </c>
      <c r="C28" s="11" t="s">
        <v>181</v>
      </c>
      <c r="D28" s="2" t="s">
        <v>182</v>
      </c>
      <c r="E28" s="47">
        <v>48259</v>
      </c>
      <c r="F28" s="53">
        <v>129.21347249999999</v>
      </c>
      <c r="G28" s="5">
        <v>1.9471213000000001E-2</v>
      </c>
    </row>
    <row r="29" spans="1:7" ht="12.75" x14ac:dyDescent="0.2">
      <c r="A29" s="6">
        <v>23</v>
      </c>
      <c r="B29" s="7" t="s">
        <v>271</v>
      </c>
      <c r="C29" s="11" t="s">
        <v>272</v>
      </c>
      <c r="D29" s="2" t="s">
        <v>13</v>
      </c>
      <c r="E29" s="47">
        <v>58791</v>
      </c>
      <c r="F29" s="53">
        <v>125.2542255</v>
      </c>
      <c r="G29" s="5">
        <v>1.8874592999999999E-2</v>
      </c>
    </row>
    <row r="30" spans="1:7" ht="51" x14ac:dyDescent="0.2">
      <c r="A30" s="6">
        <v>24</v>
      </c>
      <c r="B30" s="7" t="s">
        <v>293</v>
      </c>
      <c r="C30" s="11" t="s">
        <v>294</v>
      </c>
      <c r="D30" s="2" t="s">
        <v>244</v>
      </c>
      <c r="E30" s="47">
        <v>270455</v>
      </c>
      <c r="F30" s="53">
        <v>124.5445275</v>
      </c>
      <c r="G30" s="5">
        <v>1.8767649000000001E-2</v>
      </c>
    </row>
    <row r="31" spans="1:7" ht="25.5" x14ac:dyDescent="0.2">
      <c r="A31" s="6">
        <v>25</v>
      </c>
      <c r="B31" s="7" t="s">
        <v>212</v>
      </c>
      <c r="C31" s="11" t="s">
        <v>213</v>
      </c>
      <c r="D31" s="2" t="s">
        <v>63</v>
      </c>
      <c r="E31" s="47">
        <v>25594</v>
      </c>
      <c r="F31" s="53">
        <v>122.275335</v>
      </c>
      <c r="G31" s="5">
        <v>1.8425703000000002E-2</v>
      </c>
    </row>
    <row r="32" spans="1:7" ht="25.5" x14ac:dyDescent="0.2">
      <c r="A32" s="6">
        <v>26</v>
      </c>
      <c r="B32" s="7" t="s">
        <v>203</v>
      </c>
      <c r="C32" s="11" t="s">
        <v>204</v>
      </c>
      <c r="D32" s="2" t="s">
        <v>177</v>
      </c>
      <c r="E32" s="47">
        <v>36963</v>
      </c>
      <c r="F32" s="53">
        <v>121.756122</v>
      </c>
      <c r="G32" s="5">
        <v>1.8347463000000001E-2</v>
      </c>
    </row>
    <row r="33" spans="1:7" ht="12.75" x14ac:dyDescent="0.2">
      <c r="A33" s="6">
        <v>27</v>
      </c>
      <c r="B33" s="7" t="s">
        <v>245</v>
      </c>
      <c r="C33" s="11" t="s">
        <v>246</v>
      </c>
      <c r="D33" s="2" t="s">
        <v>211</v>
      </c>
      <c r="E33" s="47">
        <v>12020</v>
      </c>
      <c r="F33" s="53">
        <v>115.76461999999999</v>
      </c>
      <c r="G33" s="5">
        <v>1.7444602E-2</v>
      </c>
    </row>
    <row r="34" spans="1:7" ht="12.75" x14ac:dyDescent="0.2">
      <c r="A34" s="6">
        <v>28</v>
      </c>
      <c r="B34" s="7" t="s">
        <v>239</v>
      </c>
      <c r="C34" s="11" t="s">
        <v>240</v>
      </c>
      <c r="D34" s="2" t="s">
        <v>241</v>
      </c>
      <c r="E34" s="47">
        <v>43292</v>
      </c>
      <c r="F34" s="53">
        <v>115.654578</v>
      </c>
      <c r="G34" s="5">
        <v>1.7428019999999999E-2</v>
      </c>
    </row>
    <row r="35" spans="1:7" ht="12.75" x14ac:dyDescent="0.2">
      <c r="A35" s="6">
        <v>29</v>
      </c>
      <c r="B35" s="7" t="s">
        <v>196</v>
      </c>
      <c r="C35" s="11" t="s">
        <v>197</v>
      </c>
      <c r="D35" s="2" t="s">
        <v>174</v>
      </c>
      <c r="E35" s="47">
        <v>9515</v>
      </c>
      <c r="F35" s="53">
        <v>113.3474375</v>
      </c>
      <c r="G35" s="5">
        <v>1.7080356000000001E-2</v>
      </c>
    </row>
    <row r="36" spans="1:7" ht="12.75" x14ac:dyDescent="0.2">
      <c r="A36" s="6">
        <v>30</v>
      </c>
      <c r="B36" s="7" t="s">
        <v>285</v>
      </c>
      <c r="C36" s="11" t="s">
        <v>286</v>
      </c>
      <c r="D36" s="2" t="s">
        <v>174</v>
      </c>
      <c r="E36" s="47">
        <v>11780</v>
      </c>
      <c r="F36" s="53">
        <v>106.53243000000001</v>
      </c>
      <c r="G36" s="5">
        <v>1.6053400999999998E-2</v>
      </c>
    </row>
    <row r="37" spans="1:7" ht="12.75" x14ac:dyDescent="0.2">
      <c r="A37" s="6">
        <v>31</v>
      </c>
      <c r="B37" s="7" t="s">
        <v>178</v>
      </c>
      <c r="C37" s="11" t="s">
        <v>179</v>
      </c>
      <c r="D37" s="2" t="s">
        <v>13</v>
      </c>
      <c r="E37" s="47">
        <v>98000</v>
      </c>
      <c r="F37" s="53">
        <v>106.134</v>
      </c>
      <c r="G37" s="5">
        <v>1.5993361000000001E-2</v>
      </c>
    </row>
    <row r="38" spans="1:7" ht="25.5" x14ac:dyDescent="0.2">
      <c r="A38" s="6">
        <v>32</v>
      </c>
      <c r="B38" s="7" t="s">
        <v>202</v>
      </c>
      <c r="C38" s="11" t="s">
        <v>859</v>
      </c>
      <c r="D38" s="2" t="s">
        <v>63</v>
      </c>
      <c r="E38" s="47">
        <v>4927</v>
      </c>
      <c r="F38" s="53">
        <v>101.58981300000001</v>
      </c>
      <c r="G38" s="5">
        <v>1.5308596000000001E-2</v>
      </c>
    </row>
    <row r="39" spans="1:7" ht="25.5" x14ac:dyDescent="0.2">
      <c r="A39" s="6">
        <v>33</v>
      </c>
      <c r="B39" s="7" t="s">
        <v>106</v>
      </c>
      <c r="C39" s="11" t="s">
        <v>107</v>
      </c>
      <c r="D39" s="2" t="s">
        <v>22</v>
      </c>
      <c r="E39" s="47">
        <v>20323</v>
      </c>
      <c r="F39" s="53">
        <v>86.464203499999996</v>
      </c>
      <c r="G39" s="5">
        <v>1.3029314E-2</v>
      </c>
    </row>
    <row r="40" spans="1:7" ht="12.75" x14ac:dyDescent="0.2">
      <c r="A40" s="6">
        <v>34</v>
      </c>
      <c r="B40" s="7" t="s">
        <v>58</v>
      </c>
      <c r="C40" s="11" t="s">
        <v>59</v>
      </c>
      <c r="D40" s="2" t="s">
        <v>60</v>
      </c>
      <c r="E40" s="47">
        <v>32900</v>
      </c>
      <c r="F40" s="53">
        <v>82.447400000000002</v>
      </c>
      <c r="G40" s="5">
        <v>1.2424021E-2</v>
      </c>
    </row>
    <row r="41" spans="1:7" ht="25.5" x14ac:dyDescent="0.2">
      <c r="A41" s="6">
        <v>35</v>
      </c>
      <c r="B41" s="7" t="s">
        <v>183</v>
      </c>
      <c r="C41" s="11" t="s">
        <v>184</v>
      </c>
      <c r="D41" s="2" t="s">
        <v>63</v>
      </c>
      <c r="E41" s="47">
        <v>38919</v>
      </c>
      <c r="F41" s="53">
        <v>81.068276999999995</v>
      </c>
      <c r="G41" s="5">
        <v>1.2216200999999999E-2</v>
      </c>
    </row>
    <row r="42" spans="1:7" ht="25.5" x14ac:dyDescent="0.2">
      <c r="A42" s="6">
        <v>36</v>
      </c>
      <c r="B42" s="7" t="s">
        <v>214</v>
      </c>
      <c r="C42" s="11" t="s">
        <v>215</v>
      </c>
      <c r="D42" s="2" t="s">
        <v>44</v>
      </c>
      <c r="E42" s="47">
        <v>92347</v>
      </c>
      <c r="F42" s="53">
        <v>79.187552499999995</v>
      </c>
      <c r="G42" s="5">
        <v>1.1932794E-2</v>
      </c>
    </row>
    <row r="43" spans="1:7" ht="38.25" x14ac:dyDescent="0.2">
      <c r="A43" s="6">
        <v>37</v>
      </c>
      <c r="B43" s="7" t="s">
        <v>80</v>
      </c>
      <c r="C43" s="11" t="s">
        <v>81</v>
      </c>
      <c r="D43" s="2" t="s">
        <v>82</v>
      </c>
      <c r="E43" s="47">
        <v>79000</v>
      </c>
      <c r="F43" s="53">
        <v>78.131</v>
      </c>
      <c r="G43" s="5">
        <v>1.1773581999999999E-2</v>
      </c>
    </row>
    <row r="44" spans="1:7" ht="12.75" x14ac:dyDescent="0.2">
      <c r="A44" s="6">
        <v>38</v>
      </c>
      <c r="B44" s="7" t="s">
        <v>276</v>
      </c>
      <c r="C44" s="11" t="s">
        <v>277</v>
      </c>
      <c r="D44" s="2" t="s">
        <v>182</v>
      </c>
      <c r="E44" s="47">
        <v>19090</v>
      </c>
      <c r="F44" s="53">
        <v>73.191059999999993</v>
      </c>
      <c r="G44" s="5">
        <v>1.1029181000000001E-2</v>
      </c>
    </row>
    <row r="45" spans="1:7" ht="51" x14ac:dyDescent="0.2">
      <c r="A45" s="6">
        <v>39</v>
      </c>
      <c r="B45" s="7" t="s">
        <v>242</v>
      </c>
      <c r="C45" s="11" t="s">
        <v>243</v>
      </c>
      <c r="D45" s="2" t="s">
        <v>244</v>
      </c>
      <c r="E45" s="47">
        <v>29874</v>
      </c>
      <c r="F45" s="53">
        <v>71.533293</v>
      </c>
      <c r="G45" s="5">
        <v>1.0779370999999999E-2</v>
      </c>
    </row>
    <row r="46" spans="1:7" ht="25.5" x14ac:dyDescent="0.2">
      <c r="A46" s="6">
        <v>40</v>
      </c>
      <c r="B46" s="7" t="s">
        <v>282</v>
      </c>
      <c r="C46" s="11" t="s">
        <v>283</v>
      </c>
      <c r="D46" s="2" t="s">
        <v>44</v>
      </c>
      <c r="E46" s="47">
        <v>89000</v>
      </c>
      <c r="F46" s="53">
        <v>68.174000000000007</v>
      </c>
      <c r="G46" s="5">
        <v>1.0273157999999999E-2</v>
      </c>
    </row>
    <row r="47" spans="1:7" ht="12.75" x14ac:dyDescent="0.2">
      <c r="A47" s="6">
        <v>41</v>
      </c>
      <c r="B47" s="7" t="s">
        <v>290</v>
      </c>
      <c r="C47" s="11" t="s">
        <v>291</v>
      </c>
      <c r="D47" s="2" t="s">
        <v>164</v>
      </c>
      <c r="E47" s="47">
        <v>25632</v>
      </c>
      <c r="F47" s="53">
        <v>67.335263999999995</v>
      </c>
      <c r="G47" s="5">
        <v>1.0146769E-2</v>
      </c>
    </row>
    <row r="48" spans="1:7" ht="12.75" x14ac:dyDescent="0.2">
      <c r="A48" s="6">
        <v>42</v>
      </c>
      <c r="B48" s="7" t="s">
        <v>250</v>
      </c>
      <c r="C48" s="11" t="s">
        <v>251</v>
      </c>
      <c r="D48" s="2" t="s">
        <v>182</v>
      </c>
      <c r="E48" s="47">
        <v>20028</v>
      </c>
      <c r="F48" s="53">
        <v>65.661798000000005</v>
      </c>
      <c r="G48" s="5">
        <v>9.8945939999999996E-3</v>
      </c>
    </row>
    <row r="49" spans="1:7" ht="25.5" x14ac:dyDescent="0.2">
      <c r="A49" s="6">
        <v>43</v>
      </c>
      <c r="B49" s="7" t="s">
        <v>97</v>
      </c>
      <c r="C49" s="11" t="s">
        <v>98</v>
      </c>
      <c r="D49" s="2" t="s">
        <v>22</v>
      </c>
      <c r="E49" s="47">
        <v>10262</v>
      </c>
      <c r="F49" s="53">
        <v>64.132368999999997</v>
      </c>
      <c r="G49" s="5">
        <v>9.6641239999999996E-3</v>
      </c>
    </row>
    <row r="50" spans="1:7" ht="12.75" x14ac:dyDescent="0.2">
      <c r="A50" s="6">
        <v>44</v>
      </c>
      <c r="B50" s="7" t="s">
        <v>257</v>
      </c>
      <c r="C50" s="11" t="s">
        <v>258</v>
      </c>
      <c r="D50" s="2" t="s">
        <v>211</v>
      </c>
      <c r="E50" s="47">
        <v>6900</v>
      </c>
      <c r="F50" s="53">
        <v>63.310949999999998</v>
      </c>
      <c r="G50" s="5">
        <v>9.5403439999999992E-3</v>
      </c>
    </row>
    <row r="51" spans="1:7" ht="12.75" x14ac:dyDescent="0.2">
      <c r="A51" s="6">
        <v>45</v>
      </c>
      <c r="B51" s="7" t="s">
        <v>259</v>
      </c>
      <c r="C51" s="11" t="s">
        <v>260</v>
      </c>
      <c r="D51" s="2" t="s">
        <v>187</v>
      </c>
      <c r="E51" s="47">
        <v>46393</v>
      </c>
      <c r="F51" s="53">
        <v>62.468174500000003</v>
      </c>
      <c r="G51" s="5">
        <v>9.4133459999999995E-3</v>
      </c>
    </row>
    <row r="52" spans="1:7" ht="25.5" x14ac:dyDescent="0.2">
      <c r="A52" s="6">
        <v>46</v>
      </c>
      <c r="B52" s="7" t="s">
        <v>29</v>
      </c>
      <c r="C52" s="11" t="s">
        <v>30</v>
      </c>
      <c r="D52" s="2" t="s">
        <v>22</v>
      </c>
      <c r="E52" s="47">
        <v>10490</v>
      </c>
      <c r="F52" s="53">
        <v>61.602525</v>
      </c>
      <c r="G52" s="5">
        <v>9.2829009999999997E-3</v>
      </c>
    </row>
    <row r="53" spans="1:7" ht="12.75" x14ac:dyDescent="0.2">
      <c r="A53" s="6">
        <v>47</v>
      </c>
      <c r="B53" s="7" t="s">
        <v>247</v>
      </c>
      <c r="C53" s="11" t="s">
        <v>248</v>
      </c>
      <c r="D53" s="2" t="s">
        <v>249</v>
      </c>
      <c r="E53" s="47">
        <v>36739</v>
      </c>
      <c r="F53" s="53">
        <v>60.215221</v>
      </c>
      <c r="G53" s="5">
        <v>9.0738480000000007E-3</v>
      </c>
    </row>
    <row r="54" spans="1:7" ht="12.75" x14ac:dyDescent="0.2">
      <c r="A54" s="6">
        <v>48</v>
      </c>
      <c r="B54" s="7" t="s">
        <v>205</v>
      </c>
      <c r="C54" s="11" t="s">
        <v>206</v>
      </c>
      <c r="D54" s="2" t="s">
        <v>28</v>
      </c>
      <c r="E54" s="47">
        <v>78758</v>
      </c>
      <c r="F54" s="53">
        <v>57.847751000000002</v>
      </c>
      <c r="G54" s="5">
        <v>8.7170930000000004E-3</v>
      </c>
    </row>
    <row r="55" spans="1:7" ht="12.75" x14ac:dyDescent="0.2">
      <c r="A55" s="6">
        <v>49</v>
      </c>
      <c r="B55" s="7" t="s">
        <v>216</v>
      </c>
      <c r="C55" s="11" t="s">
        <v>217</v>
      </c>
      <c r="D55" s="2" t="s">
        <v>164</v>
      </c>
      <c r="E55" s="47">
        <v>22567</v>
      </c>
      <c r="F55" s="53">
        <v>56.011293999999999</v>
      </c>
      <c r="G55" s="5">
        <v>8.4403570000000008E-3</v>
      </c>
    </row>
    <row r="56" spans="1:7" ht="12.75" x14ac:dyDescent="0.2">
      <c r="A56" s="6">
        <v>50</v>
      </c>
      <c r="B56" s="7" t="s">
        <v>89</v>
      </c>
      <c r="C56" s="11" t="s">
        <v>858</v>
      </c>
      <c r="D56" s="2" t="s">
        <v>60</v>
      </c>
      <c r="E56" s="47">
        <v>24117</v>
      </c>
      <c r="F56" s="53">
        <v>54.697355999999999</v>
      </c>
      <c r="G56" s="5">
        <v>8.2423589999999994E-3</v>
      </c>
    </row>
    <row r="57" spans="1:7" ht="12.75" x14ac:dyDescent="0.2">
      <c r="A57" s="6">
        <v>51</v>
      </c>
      <c r="B57" s="7" t="s">
        <v>188</v>
      </c>
      <c r="C57" s="11" t="s">
        <v>189</v>
      </c>
      <c r="D57" s="2" t="s">
        <v>16</v>
      </c>
      <c r="E57" s="47">
        <v>24161</v>
      </c>
      <c r="F57" s="53">
        <v>49.457566999999997</v>
      </c>
      <c r="G57" s="5">
        <v>7.4527739999999997E-3</v>
      </c>
    </row>
    <row r="58" spans="1:7" ht="25.5" x14ac:dyDescent="0.2">
      <c r="A58" s="6">
        <v>52</v>
      </c>
      <c r="B58" s="7" t="s">
        <v>92</v>
      </c>
      <c r="C58" s="11" t="s">
        <v>93</v>
      </c>
      <c r="D58" s="2" t="s">
        <v>94</v>
      </c>
      <c r="E58" s="47">
        <v>15000</v>
      </c>
      <c r="F58" s="53">
        <v>49.365000000000002</v>
      </c>
      <c r="G58" s="5">
        <v>7.4388249999999996E-3</v>
      </c>
    </row>
    <row r="59" spans="1:7" ht="12.75" x14ac:dyDescent="0.2">
      <c r="A59" s="6">
        <v>53</v>
      </c>
      <c r="B59" s="7" t="s">
        <v>228</v>
      </c>
      <c r="C59" s="11" t="s">
        <v>229</v>
      </c>
      <c r="D59" s="2" t="s">
        <v>230</v>
      </c>
      <c r="E59" s="47">
        <v>2863</v>
      </c>
      <c r="F59" s="53">
        <v>48.672431500000002</v>
      </c>
      <c r="G59" s="5">
        <v>7.3344619999999999E-3</v>
      </c>
    </row>
    <row r="60" spans="1:7" ht="12.75" x14ac:dyDescent="0.2">
      <c r="A60" s="6">
        <v>54</v>
      </c>
      <c r="B60" s="7" t="s">
        <v>83</v>
      </c>
      <c r="C60" s="11" t="s">
        <v>84</v>
      </c>
      <c r="D60" s="2" t="s">
        <v>60</v>
      </c>
      <c r="E60" s="47">
        <v>19208</v>
      </c>
      <c r="F60" s="53">
        <v>48.116039999999998</v>
      </c>
      <c r="G60" s="5">
        <v>7.2506189999999998E-3</v>
      </c>
    </row>
    <row r="61" spans="1:7" ht="25.5" x14ac:dyDescent="0.2">
      <c r="A61" s="6">
        <v>55</v>
      </c>
      <c r="B61" s="7" t="s">
        <v>224</v>
      </c>
      <c r="C61" s="11" t="s">
        <v>225</v>
      </c>
      <c r="D61" s="2" t="s">
        <v>25</v>
      </c>
      <c r="E61" s="47">
        <v>38605</v>
      </c>
      <c r="F61" s="53">
        <v>45.032732500000002</v>
      </c>
      <c r="G61" s="5">
        <v>6.7859950000000004E-3</v>
      </c>
    </row>
    <row r="62" spans="1:7" ht="12.75" x14ac:dyDescent="0.2">
      <c r="A62" s="6">
        <v>56</v>
      </c>
      <c r="B62" s="7" t="s">
        <v>198</v>
      </c>
      <c r="C62" s="11" t="s">
        <v>199</v>
      </c>
      <c r="D62" s="2" t="s">
        <v>174</v>
      </c>
      <c r="E62" s="47">
        <v>10712</v>
      </c>
      <c r="F62" s="53">
        <v>44.572631999999999</v>
      </c>
      <c r="G62" s="5">
        <v>6.716662E-3</v>
      </c>
    </row>
    <row r="63" spans="1:7" ht="25.5" x14ac:dyDescent="0.2">
      <c r="A63" s="6">
        <v>57</v>
      </c>
      <c r="B63" s="7" t="s">
        <v>278</v>
      </c>
      <c r="C63" s="11" t="s">
        <v>279</v>
      </c>
      <c r="D63" s="2" t="s">
        <v>22</v>
      </c>
      <c r="E63" s="47">
        <v>7809</v>
      </c>
      <c r="F63" s="53">
        <v>40.848878999999997</v>
      </c>
      <c r="G63" s="5">
        <v>6.1555289999999999E-3</v>
      </c>
    </row>
    <row r="64" spans="1:7" ht="25.5" x14ac:dyDescent="0.2">
      <c r="A64" s="6">
        <v>58</v>
      </c>
      <c r="B64" s="7" t="s">
        <v>233</v>
      </c>
      <c r="C64" s="11" t="s">
        <v>234</v>
      </c>
      <c r="D64" s="2" t="s">
        <v>177</v>
      </c>
      <c r="E64" s="47">
        <v>18997</v>
      </c>
      <c r="F64" s="53">
        <v>34.489053499999997</v>
      </c>
      <c r="G64" s="5">
        <v>5.1971650000000001E-3</v>
      </c>
    </row>
    <row r="65" spans="1:7" ht="12.75" x14ac:dyDescent="0.2">
      <c r="A65" s="6">
        <v>59</v>
      </c>
      <c r="B65" s="7" t="s">
        <v>104</v>
      </c>
      <c r="C65" s="11" t="s">
        <v>105</v>
      </c>
      <c r="D65" s="2" t="s">
        <v>60</v>
      </c>
      <c r="E65" s="47">
        <v>27261</v>
      </c>
      <c r="F65" s="53">
        <v>31.077539999999999</v>
      </c>
      <c r="G65" s="5">
        <v>4.6830830000000002E-3</v>
      </c>
    </row>
    <row r="66" spans="1:7" ht="25.5" x14ac:dyDescent="0.2">
      <c r="A66" s="6">
        <v>60</v>
      </c>
      <c r="B66" s="7" t="s">
        <v>235</v>
      </c>
      <c r="C66" s="11" t="s">
        <v>236</v>
      </c>
      <c r="D66" s="2" t="s">
        <v>22</v>
      </c>
      <c r="E66" s="47">
        <v>14424</v>
      </c>
      <c r="F66" s="53">
        <v>11.488716</v>
      </c>
      <c r="G66" s="5">
        <v>1.731238E-3</v>
      </c>
    </row>
    <row r="67" spans="1:7" ht="12.75" x14ac:dyDescent="0.2">
      <c r="A67" s="1"/>
      <c r="B67" s="2"/>
      <c r="C67" s="8" t="s">
        <v>108</v>
      </c>
      <c r="D67" s="12"/>
      <c r="E67" s="49"/>
      <c r="F67" s="55">
        <v>6523.9853785000014</v>
      </c>
      <c r="G67" s="13">
        <v>0.98310112200000022</v>
      </c>
    </row>
    <row r="68" spans="1:7" ht="12.75" x14ac:dyDescent="0.2">
      <c r="A68" s="6"/>
      <c r="B68" s="7"/>
      <c r="C68" s="14"/>
      <c r="D68" s="15"/>
      <c r="E68" s="47"/>
      <c r="F68" s="53"/>
      <c r="G68" s="5"/>
    </row>
    <row r="69" spans="1:7" ht="12.75" x14ac:dyDescent="0.2">
      <c r="A69" s="1"/>
      <c r="B69" s="2"/>
      <c r="C69" s="8" t="s">
        <v>109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6"/>
      <c r="B71" s="7"/>
      <c r="C71" s="14"/>
      <c r="D71" s="15"/>
      <c r="E71" s="47"/>
      <c r="F71" s="53"/>
      <c r="G71" s="5"/>
    </row>
    <row r="72" spans="1:7" ht="12.75" x14ac:dyDescent="0.2">
      <c r="A72" s="16"/>
      <c r="B72" s="17"/>
      <c r="C72" s="8" t="s">
        <v>110</v>
      </c>
      <c r="D72" s="9"/>
      <c r="E72" s="48"/>
      <c r="F72" s="54"/>
      <c r="G72" s="10"/>
    </row>
    <row r="73" spans="1:7" ht="12.75" x14ac:dyDescent="0.2">
      <c r="A73" s="18"/>
      <c r="B73" s="19"/>
      <c r="C73" s="8" t="s">
        <v>108</v>
      </c>
      <c r="D73" s="20"/>
      <c r="E73" s="50"/>
      <c r="F73" s="56">
        <v>0</v>
      </c>
      <c r="G73" s="21">
        <v>0</v>
      </c>
    </row>
    <row r="74" spans="1:7" ht="12.75" x14ac:dyDescent="0.2">
      <c r="A74" s="18"/>
      <c r="B74" s="19"/>
      <c r="C74" s="14"/>
      <c r="D74" s="22"/>
      <c r="E74" s="51"/>
      <c r="F74" s="57"/>
      <c r="G74" s="23"/>
    </row>
    <row r="75" spans="1:7" ht="12.75" x14ac:dyDescent="0.2">
      <c r="A75" s="1"/>
      <c r="B75" s="2"/>
      <c r="C75" s="8" t="s">
        <v>112</v>
      </c>
      <c r="D75" s="9"/>
      <c r="E75" s="48"/>
      <c r="F75" s="54"/>
      <c r="G75" s="10"/>
    </row>
    <row r="76" spans="1:7" ht="12.75" x14ac:dyDescent="0.2">
      <c r="A76" s="1"/>
      <c r="B76" s="2"/>
      <c r="C76" s="8" t="s">
        <v>108</v>
      </c>
      <c r="D76" s="12"/>
      <c r="E76" s="49"/>
      <c r="F76" s="55">
        <v>0</v>
      </c>
      <c r="G76" s="13">
        <v>0</v>
      </c>
    </row>
    <row r="77" spans="1:7" ht="12.75" x14ac:dyDescent="0.2">
      <c r="A77" s="1"/>
      <c r="B77" s="2"/>
      <c r="C77" s="14"/>
      <c r="D77" s="4"/>
      <c r="E77" s="47"/>
      <c r="F77" s="53"/>
      <c r="G77" s="5"/>
    </row>
    <row r="78" spans="1:7" ht="12.75" x14ac:dyDescent="0.2">
      <c r="A78" s="1"/>
      <c r="B78" s="2"/>
      <c r="C78" s="8" t="s">
        <v>113</v>
      </c>
      <c r="D78" s="9"/>
      <c r="E78" s="48"/>
      <c r="F78" s="54"/>
      <c r="G78" s="10"/>
    </row>
    <row r="79" spans="1:7" ht="12.75" x14ac:dyDescent="0.2">
      <c r="A79" s="1"/>
      <c r="B79" s="2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1"/>
      <c r="B80" s="2"/>
      <c r="C80" s="14"/>
      <c r="D80" s="4"/>
      <c r="E80" s="47"/>
      <c r="F80" s="53"/>
      <c r="G80" s="5"/>
    </row>
    <row r="81" spans="1:7" ht="12.75" x14ac:dyDescent="0.2">
      <c r="A81" s="1"/>
      <c r="B81" s="2"/>
      <c r="C81" s="8" t="s">
        <v>114</v>
      </c>
      <c r="D81" s="9"/>
      <c r="E81" s="48"/>
      <c r="F81" s="54"/>
      <c r="G81" s="10"/>
    </row>
    <row r="82" spans="1:7" ht="12.75" x14ac:dyDescent="0.2">
      <c r="A82" s="1"/>
      <c r="B82" s="2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1"/>
      <c r="B83" s="2"/>
      <c r="C83" s="14"/>
      <c r="D83" s="4"/>
      <c r="E83" s="47"/>
      <c r="F83" s="53"/>
      <c r="G83" s="5"/>
    </row>
    <row r="84" spans="1:7" ht="25.5" x14ac:dyDescent="0.2">
      <c r="A84" s="6"/>
      <c r="B84" s="7"/>
      <c r="C84" s="24" t="s">
        <v>115</v>
      </c>
      <c r="D84" s="25"/>
      <c r="E84" s="49"/>
      <c r="F84" s="55">
        <v>6523.9853785000014</v>
      </c>
      <c r="G84" s="13">
        <v>0.98310112200000022</v>
      </c>
    </row>
    <row r="85" spans="1:7" ht="12.75" x14ac:dyDescent="0.2">
      <c r="A85" s="1"/>
      <c r="B85" s="2"/>
      <c r="C85" s="11"/>
      <c r="D85" s="4"/>
      <c r="E85" s="47"/>
      <c r="F85" s="53"/>
      <c r="G85" s="5"/>
    </row>
    <row r="86" spans="1:7" ht="12.75" x14ac:dyDescent="0.2">
      <c r="A86" s="1"/>
      <c r="B86" s="2"/>
      <c r="C86" s="3" t="s">
        <v>116</v>
      </c>
      <c r="D86" s="4"/>
      <c r="E86" s="47"/>
      <c r="F86" s="53"/>
      <c r="G86" s="5"/>
    </row>
    <row r="87" spans="1:7" ht="25.5" x14ac:dyDescent="0.2">
      <c r="A87" s="1"/>
      <c r="B87" s="2"/>
      <c r="C87" s="8" t="s">
        <v>10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1"/>
      <c r="B90" s="26"/>
      <c r="C90" s="8" t="s">
        <v>117</v>
      </c>
      <c r="D90" s="9"/>
      <c r="E90" s="48"/>
      <c r="F90" s="54"/>
      <c r="G90" s="10"/>
    </row>
    <row r="91" spans="1:7" ht="12.75" x14ac:dyDescent="0.2">
      <c r="A91" s="6"/>
      <c r="B91" s="7"/>
      <c r="C91" s="8" t="s">
        <v>108</v>
      </c>
      <c r="D91" s="12"/>
      <c r="E91" s="49"/>
      <c r="F91" s="55">
        <v>0</v>
      </c>
      <c r="G91" s="13">
        <v>0</v>
      </c>
    </row>
    <row r="92" spans="1:7" ht="12.75" x14ac:dyDescent="0.2">
      <c r="A92" s="6"/>
      <c r="B92" s="7"/>
      <c r="C92" s="14"/>
      <c r="D92" s="4"/>
      <c r="E92" s="47"/>
      <c r="F92" s="59"/>
      <c r="G92" s="28"/>
    </row>
    <row r="93" spans="1:7" ht="12.75" x14ac:dyDescent="0.2">
      <c r="A93" s="1"/>
      <c r="B93" s="2"/>
      <c r="C93" s="8" t="s">
        <v>118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12"/>
      <c r="E94" s="49"/>
      <c r="F94" s="55">
        <v>0</v>
      </c>
      <c r="G94" s="13">
        <v>0</v>
      </c>
    </row>
    <row r="95" spans="1:7" ht="12.75" x14ac:dyDescent="0.2">
      <c r="A95" s="1"/>
      <c r="B95" s="2"/>
      <c r="C95" s="14"/>
      <c r="D95" s="4"/>
      <c r="E95" s="47"/>
      <c r="F95" s="53"/>
      <c r="G95" s="5"/>
    </row>
    <row r="96" spans="1:7" ht="25.5" x14ac:dyDescent="0.2">
      <c r="A96" s="1"/>
      <c r="B96" s="26"/>
      <c r="C96" s="8" t="s">
        <v>119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12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4"/>
      <c r="E98" s="47"/>
      <c r="F98" s="53"/>
      <c r="G98" s="5"/>
    </row>
    <row r="99" spans="1:7" ht="12.75" x14ac:dyDescent="0.2">
      <c r="A99" s="6"/>
      <c r="B99" s="7"/>
      <c r="C99" s="29" t="s">
        <v>120</v>
      </c>
      <c r="D99" s="25"/>
      <c r="E99" s="49"/>
      <c r="F99" s="55">
        <v>0</v>
      </c>
      <c r="G99" s="13">
        <v>0</v>
      </c>
    </row>
    <row r="100" spans="1:7" ht="12.75" x14ac:dyDescent="0.2">
      <c r="A100" s="6"/>
      <c r="B100" s="7"/>
      <c r="C100" s="11"/>
      <c r="D100" s="4"/>
      <c r="E100" s="47"/>
      <c r="F100" s="53"/>
      <c r="G100" s="5"/>
    </row>
    <row r="101" spans="1:7" ht="12.75" x14ac:dyDescent="0.2">
      <c r="A101" s="1"/>
      <c r="B101" s="2"/>
      <c r="C101" s="3" t="s">
        <v>121</v>
      </c>
      <c r="D101" s="4"/>
      <c r="E101" s="47"/>
      <c r="F101" s="53"/>
      <c r="G101" s="5"/>
    </row>
    <row r="102" spans="1:7" ht="12.75" x14ac:dyDescent="0.2">
      <c r="A102" s="6"/>
      <c r="B102" s="7"/>
      <c r="C102" s="8" t="s">
        <v>122</v>
      </c>
      <c r="D102" s="9"/>
      <c r="E102" s="48"/>
      <c r="F102" s="54"/>
      <c r="G102" s="10"/>
    </row>
    <row r="103" spans="1:7" ht="12.75" x14ac:dyDescent="0.2">
      <c r="A103" s="6"/>
      <c r="B103" s="7"/>
      <c r="C103" s="8" t="s">
        <v>108</v>
      </c>
      <c r="D103" s="25"/>
      <c r="E103" s="49"/>
      <c r="F103" s="55">
        <v>0</v>
      </c>
      <c r="G103" s="13">
        <v>0</v>
      </c>
    </row>
    <row r="104" spans="1:7" ht="12.75" x14ac:dyDescent="0.2">
      <c r="A104" s="6"/>
      <c r="B104" s="7"/>
      <c r="C104" s="14"/>
      <c r="D104" s="7"/>
      <c r="E104" s="47"/>
      <c r="F104" s="53"/>
      <c r="G104" s="5"/>
    </row>
    <row r="105" spans="1:7" ht="12.75" x14ac:dyDescent="0.2">
      <c r="A105" s="6"/>
      <c r="B105" s="7"/>
      <c r="C105" s="8" t="s">
        <v>123</v>
      </c>
      <c r="D105" s="9"/>
      <c r="E105" s="48"/>
      <c r="F105" s="54"/>
      <c r="G105" s="10"/>
    </row>
    <row r="106" spans="1:7" ht="12.75" x14ac:dyDescent="0.2">
      <c r="A106" s="6"/>
      <c r="B106" s="7"/>
      <c r="C106" s="8" t="s">
        <v>108</v>
      </c>
      <c r="D106" s="25"/>
      <c r="E106" s="49"/>
      <c r="F106" s="55">
        <v>0</v>
      </c>
      <c r="G106" s="13">
        <v>0</v>
      </c>
    </row>
    <row r="107" spans="1:7" ht="12.75" x14ac:dyDescent="0.2">
      <c r="A107" s="6"/>
      <c r="B107" s="7"/>
      <c r="C107" s="14"/>
      <c r="D107" s="7"/>
      <c r="E107" s="47"/>
      <c r="F107" s="53"/>
      <c r="G107" s="5"/>
    </row>
    <row r="108" spans="1:7" ht="12.75" x14ac:dyDescent="0.2">
      <c r="A108" s="6"/>
      <c r="B108" s="7"/>
      <c r="C108" s="8" t="s">
        <v>124</v>
      </c>
      <c r="D108" s="9"/>
      <c r="E108" s="48"/>
      <c r="F108" s="54"/>
      <c r="G108" s="10"/>
    </row>
    <row r="109" spans="1:7" ht="12.75" x14ac:dyDescent="0.2">
      <c r="A109" s="6"/>
      <c r="B109" s="7"/>
      <c r="C109" s="8" t="s">
        <v>108</v>
      </c>
      <c r="D109" s="25"/>
      <c r="E109" s="49"/>
      <c r="F109" s="55">
        <v>0</v>
      </c>
      <c r="G109" s="13">
        <v>0</v>
      </c>
    </row>
    <row r="110" spans="1:7" ht="12.75" x14ac:dyDescent="0.2">
      <c r="A110" s="6"/>
      <c r="B110" s="7"/>
      <c r="C110" s="14"/>
      <c r="D110" s="7"/>
      <c r="E110" s="47"/>
      <c r="F110" s="53"/>
      <c r="G110" s="5"/>
    </row>
    <row r="111" spans="1:7" ht="12.75" x14ac:dyDescent="0.2">
      <c r="A111" s="6"/>
      <c r="B111" s="7"/>
      <c r="C111" s="8" t="s">
        <v>125</v>
      </c>
      <c r="D111" s="9"/>
      <c r="E111" s="48"/>
      <c r="F111" s="54"/>
      <c r="G111" s="10"/>
    </row>
    <row r="112" spans="1:7" ht="12.75" x14ac:dyDescent="0.2">
      <c r="A112" s="6">
        <v>1</v>
      </c>
      <c r="B112" s="7"/>
      <c r="C112" s="11" t="s">
        <v>126</v>
      </c>
      <c r="D112" s="15"/>
      <c r="E112" s="47"/>
      <c r="F112" s="53">
        <v>108.92420079999999</v>
      </c>
      <c r="G112" s="5">
        <v>1.6413817000000001E-2</v>
      </c>
    </row>
    <row r="113" spans="1:7" ht="12.75" x14ac:dyDescent="0.2">
      <c r="A113" s="6"/>
      <c r="B113" s="7"/>
      <c r="C113" s="8" t="s">
        <v>108</v>
      </c>
      <c r="D113" s="25"/>
      <c r="E113" s="49"/>
      <c r="F113" s="55">
        <v>108.92420079999999</v>
      </c>
      <c r="G113" s="13">
        <v>1.6413817000000001E-2</v>
      </c>
    </row>
    <row r="114" spans="1:7" ht="12.75" x14ac:dyDescent="0.2">
      <c r="A114" s="6"/>
      <c r="B114" s="7"/>
      <c r="C114" s="14"/>
      <c r="D114" s="7"/>
      <c r="E114" s="47"/>
      <c r="F114" s="53"/>
      <c r="G114" s="5"/>
    </row>
    <row r="115" spans="1:7" ht="25.5" x14ac:dyDescent="0.2">
      <c r="A115" s="6"/>
      <c r="B115" s="7"/>
      <c r="C115" s="24" t="s">
        <v>127</v>
      </c>
      <c r="D115" s="25"/>
      <c r="E115" s="49"/>
      <c r="F115" s="55">
        <v>108.92420079999999</v>
      </c>
      <c r="G115" s="13">
        <v>1.6413817000000001E-2</v>
      </c>
    </row>
    <row r="116" spans="1:7" ht="12.75" x14ac:dyDescent="0.2">
      <c r="A116" s="6"/>
      <c r="B116" s="7"/>
      <c r="C116" s="30"/>
      <c r="D116" s="7"/>
      <c r="E116" s="47"/>
      <c r="F116" s="53"/>
      <c r="G116" s="5"/>
    </row>
    <row r="117" spans="1:7" ht="12.75" x14ac:dyDescent="0.2">
      <c r="A117" s="1"/>
      <c r="B117" s="2"/>
      <c r="C117" s="3" t="s">
        <v>128</v>
      </c>
      <c r="D117" s="4"/>
      <c r="E117" s="47"/>
      <c r="F117" s="53"/>
      <c r="G117" s="5"/>
    </row>
    <row r="118" spans="1:7" ht="25.5" x14ac:dyDescent="0.2">
      <c r="A118" s="6"/>
      <c r="B118" s="7"/>
      <c r="C118" s="8" t="s">
        <v>129</v>
      </c>
      <c r="D118" s="9"/>
      <c r="E118" s="48"/>
      <c r="F118" s="54"/>
      <c r="G118" s="10"/>
    </row>
    <row r="119" spans="1:7" ht="12.75" x14ac:dyDescent="0.2">
      <c r="A119" s="6"/>
      <c r="B119" s="7"/>
      <c r="C119" s="8" t="s">
        <v>108</v>
      </c>
      <c r="D119" s="25"/>
      <c r="E119" s="49"/>
      <c r="F119" s="55">
        <v>0</v>
      </c>
      <c r="G119" s="13">
        <v>0</v>
      </c>
    </row>
    <row r="120" spans="1:7" ht="12.75" x14ac:dyDescent="0.2">
      <c r="A120" s="6"/>
      <c r="B120" s="7"/>
      <c r="C120" s="14"/>
      <c r="D120" s="7"/>
      <c r="E120" s="47"/>
      <c r="F120" s="53"/>
      <c r="G120" s="5"/>
    </row>
    <row r="121" spans="1:7" ht="12.75" x14ac:dyDescent="0.2">
      <c r="A121" s="1"/>
      <c r="B121" s="2"/>
      <c r="C121" s="3" t="s">
        <v>132</v>
      </c>
      <c r="D121" s="4"/>
      <c r="E121" s="47"/>
      <c r="F121" s="53"/>
      <c r="G121" s="5"/>
    </row>
    <row r="122" spans="1:7" ht="25.5" x14ac:dyDescent="0.2">
      <c r="A122" s="6"/>
      <c r="B122" s="7"/>
      <c r="C122" s="8" t="s">
        <v>133</v>
      </c>
      <c r="D122" s="9"/>
      <c r="E122" s="48"/>
      <c r="F122" s="54"/>
      <c r="G122" s="10"/>
    </row>
    <row r="123" spans="1:7" ht="12.75" x14ac:dyDescent="0.2">
      <c r="A123" s="6"/>
      <c r="B123" s="7"/>
      <c r="C123" s="8" t="s">
        <v>108</v>
      </c>
      <c r="D123" s="25"/>
      <c r="E123" s="49"/>
      <c r="F123" s="55">
        <v>0</v>
      </c>
      <c r="G123" s="13">
        <v>0</v>
      </c>
    </row>
    <row r="124" spans="1:7" ht="12.75" x14ac:dyDescent="0.2">
      <c r="A124" s="6"/>
      <c r="B124" s="7"/>
      <c r="C124" s="14"/>
      <c r="D124" s="7"/>
      <c r="E124" s="47"/>
      <c r="F124" s="53"/>
      <c r="G124" s="5"/>
    </row>
    <row r="125" spans="1:7" ht="25.5" x14ac:dyDescent="0.2">
      <c r="A125" s="6"/>
      <c r="B125" s="7"/>
      <c r="C125" s="8" t="s">
        <v>134</v>
      </c>
      <c r="D125" s="9"/>
      <c r="E125" s="48"/>
      <c r="F125" s="54"/>
      <c r="G125" s="10"/>
    </row>
    <row r="126" spans="1:7" ht="12.75" x14ac:dyDescent="0.2">
      <c r="A126" s="6"/>
      <c r="B126" s="7"/>
      <c r="C126" s="8" t="s">
        <v>108</v>
      </c>
      <c r="D126" s="25"/>
      <c r="E126" s="49"/>
      <c r="F126" s="55">
        <v>0</v>
      </c>
      <c r="G126" s="13">
        <v>0</v>
      </c>
    </row>
    <row r="127" spans="1:7" ht="12.75" x14ac:dyDescent="0.2">
      <c r="A127" s="6"/>
      <c r="B127" s="7"/>
      <c r="C127" s="14"/>
      <c r="D127" s="7"/>
      <c r="E127" s="47"/>
      <c r="F127" s="59"/>
      <c r="G127" s="28"/>
    </row>
    <row r="128" spans="1:7" ht="25.5" x14ac:dyDescent="0.2">
      <c r="A128" s="6"/>
      <c r="B128" s="7"/>
      <c r="C128" s="30" t="s">
        <v>136</v>
      </c>
      <c r="D128" s="7"/>
      <c r="E128" s="47"/>
      <c r="F128" s="59">
        <v>3.21893151</v>
      </c>
      <c r="G128" s="28">
        <v>4.8506200000000003E-4</v>
      </c>
    </row>
    <row r="129" spans="1:7" ht="12.75" x14ac:dyDescent="0.2">
      <c r="A129" s="6"/>
      <c r="B129" s="7"/>
      <c r="C129" s="31" t="s">
        <v>137</v>
      </c>
      <c r="D129" s="12"/>
      <c r="E129" s="49"/>
      <c r="F129" s="55">
        <v>6636.1285108100019</v>
      </c>
      <c r="G129" s="13">
        <v>1.0000000010000003</v>
      </c>
    </row>
    <row r="131" spans="1:7" ht="12.75" x14ac:dyDescent="0.2">
      <c r="B131" s="362"/>
      <c r="C131" s="362"/>
      <c r="D131" s="362"/>
      <c r="E131" s="362"/>
      <c r="F131" s="362"/>
    </row>
    <row r="132" spans="1:7" ht="12.75" x14ac:dyDescent="0.2">
      <c r="B132" s="362"/>
      <c r="C132" s="362"/>
      <c r="D132" s="362"/>
      <c r="E132" s="362"/>
      <c r="F132" s="362"/>
    </row>
    <row r="134" spans="1:7" ht="12.75" x14ac:dyDescent="0.2">
      <c r="B134" s="37" t="s">
        <v>139</v>
      </c>
      <c r="C134" s="38"/>
      <c r="D134" s="39"/>
    </row>
    <row r="135" spans="1:7" ht="12.75" x14ac:dyDescent="0.2">
      <c r="B135" s="40" t="s">
        <v>140</v>
      </c>
      <c r="C135" s="41"/>
      <c r="D135" s="65" t="s">
        <v>141</v>
      </c>
    </row>
    <row r="136" spans="1:7" ht="12.75" x14ac:dyDescent="0.2">
      <c r="B136" s="40" t="s">
        <v>142</v>
      </c>
      <c r="C136" s="41"/>
      <c r="D136" s="65" t="s">
        <v>141</v>
      </c>
    </row>
    <row r="137" spans="1:7" ht="12.75" x14ac:dyDescent="0.2">
      <c r="B137" s="42" t="s">
        <v>143</v>
      </c>
      <c r="C137" s="41"/>
      <c r="D137" s="43"/>
    </row>
    <row r="138" spans="1:7" ht="25.5" customHeight="1" x14ac:dyDescent="0.2">
      <c r="B138" s="43"/>
      <c r="C138" s="33" t="s">
        <v>144</v>
      </c>
      <c r="D138" s="34" t="s">
        <v>145</v>
      </c>
    </row>
    <row r="139" spans="1:7" ht="12.75" customHeight="1" x14ac:dyDescent="0.2">
      <c r="B139" s="60" t="s">
        <v>146</v>
      </c>
      <c r="C139" s="61" t="s">
        <v>147</v>
      </c>
      <c r="D139" s="61" t="s">
        <v>148</v>
      </c>
    </row>
    <row r="140" spans="1:7" ht="12.75" x14ac:dyDescent="0.2">
      <c r="B140" s="43" t="s">
        <v>149</v>
      </c>
      <c r="C140" s="44">
        <v>7.4733000000000001</v>
      </c>
      <c r="D140" s="44">
        <v>8.4009999999999998</v>
      </c>
    </row>
    <row r="141" spans="1:7" ht="12.75" x14ac:dyDescent="0.2">
      <c r="B141" s="43" t="s">
        <v>150</v>
      </c>
      <c r="C141" s="44">
        <v>7.4733000000000001</v>
      </c>
      <c r="D141" s="44">
        <v>8.4009999999999998</v>
      </c>
    </row>
    <row r="142" spans="1:7" ht="12.75" x14ac:dyDescent="0.2">
      <c r="B142" s="43" t="s">
        <v>151</v>
      </c>
      <c r="C142" s="44">
        <v>7.3079000000000001</v>
      </c>
      <c r="D142" s="44">
        <v>8.2044999999999995</v>
      </c>
    </row>
    <row r="143" spans="1:7" ht="12.75" x14ac:dyDescent="0.2">
      <c r="B143" s="43" t="s">
        <v>152</v>
      </c>
      <c r="C143" s="44">
        <v>7.3079000000000001</v>
      </c>
      <c r="D143" s="44">
        <v>8.2044999999999995</v>
      </c>
    </row>
    <row r="145" spans="2:4" ht="12.75" x14ac:dyDescent="0.2">
      <c r="B145" s="62" t="s">
        <v>153</v>
      </c>
      <c r="C145" s="45"/>
      <c r="D145" s="63" t="s">
        <v>141</v>
      </c>
    </row>
    <row r="146" spans="2:4" ht="24.75" customHeight="1" x14ac:dyDescent="0.2">
      <c r="B146" s="64"/>
      <c r="C146" s="64"/>
    </row>
    <row r="147" spans="2:4" ht="15" x14ac:dyDescent="0.25">
      <c r="B147" s="66"/>
      <c r="C147" s="68"/>
      <c r="D147"/>
    </row>
    <row r="149" spans="2:4" ht="12.75" x14ac:dyDescent="0.2">
      <c r="B149" s="42" t="s">
        <v>155</v>
      </c>
      <c r="C149" s="41"/>
      <c r="D149" s="67" t="s">
        <v>141</v>
      </c>
    </row>
    <row r="150" spans="2:4" ht="12.75" x14ac:dyDescent="0.2">
      <c r="B150" s="42" t="s">
        <v>156</v>
      </c>
      <c r="C150" s="41"/>
      <c r="D150" s="67" t="s">
        <v>141</v>
      </c>
    </row>
    <row r="151" spans="2:4" ht="12.75" x14ac:dyDescent="0.2">
      <c r="B151" s="42" t="s">
        <v>157</v>
      </c>
      <c r="C151" s="41"/>
      <c r="D151" s="46">
        <v>0.10658578541098945</v>
      </c>
    </row>
    <row r="152" spans="2:4" ht="12.75" x14ac:dyDescent="0.2">
      <c r="B152" s="42" t="s">
        <v>158</v>
      </c>
      <c r="C152" s="41"/>
      <c r="D152" s="46" t="s">
        <v>141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32" customWidth="1"/>
    <col min="2" max="2" width="22.7109375" style="32" customWidth="1"/>
    <col min="3" max="3" width="25.7109375" style="32" customWidth="1"/>
    <col min="4" max="4" width="14.7109375" style="32" customWidth="1"/>
    <col min="5" max="10" width="13.7109375" style="32" customWidth="1"/>
    <col min="11" max="16384" width="9.140625" style="32"/>
  </cols>
  <sheetData>
    <row r="1" spans="1:7" ht="15" x14ac:dyDescent="0.2">
      <c r="A1" s="359" t="s">
        <v>0</v>
      </c>
      <c r="B1" s="360"/>
      <c r="C1" s="360"/>
      <c r="D1" s="360"/>
      <c r="E1" s="360"/>
      <c r="F1" s="360"/>
      <c r="G1" s="361"/>
    </row>
    <row r="2" spans="1:7" ht="15" x14ac:dyDescent="0.2">
      <c r="A2" s="359" t="s">
        <v>295</v>
      </c>
      <c r="B2" s="360"/>
      <c r="C2" s="360"/>
      <c r="D2" s="360"/>
      <c r="E2" s="360"/>
      <c r="F2" s="360"/>
      <c r="G2" s="361"/>
    </row>
    <row r="3" spans="1:7" ht="15" x14ac:dyDescent="0.2">
      <c r="A3" s="359" t="s">
        <v>821</v>
      </c>
      <c r="B3" s="360"/>
      <c r="C3" s="360"/>
      <c r="D3" s="360"/>
      <c r="E3" s="360"/>
      <c r="F3" s="360"/>
      <c r="G3" s="361"/>
    </row>
    <row r="4" spans="1:7" ht="30" x14ac:dyDescent="0.2">
      <c r="A4" s="35" t="s">
        <v>2</v>
      </c>
      <c r="B4" s="35" t="s">
        <v>3</v>
      </c>
      <c r="C4" s="69" t="s">
        <v>4</v>
      </c>
      <c r="D4" s="36" t="s">
        <v>5</v>
      </c>
      <c r="E4" s="35" t="s">
        <v>6</v>
      </c>
      <c r="F4" s="35" t="s">
        <v>7</v>
      </c>
      <c r="G4" s="35" t="s">
        <v>8</v>
      </c>
    </row>
    <row r="5" spans="1:7" ht="12.75" x14ac:dyDescent="0.2">
      <c r="A5" s="1"/>
      <c r="B5" s="2"/>
      <c r="C5" s="3" t="s">
        <v>9</v>
      </c>
      <c r="D5" s="4"/>
      <c r="E5" s="47"/>
      <c r="F5" s="53"/>
      <c r="G5" s="5"/>
    </row>
    <row r="6" spans="1:7" ht="28.5" customHeight="1" x14ac:dyDescent="0.2">
      <c r="A6" s="6"/>
      <c r="B6" s="7"/>
      <c r="C6" s="8" t="s">
        <v>10</v>
      </c>
      <c r="D6" s="9"/>
      <c r="E6" s="48"/>
      <c r="F6" s="54"/>
      <c r="G6" s="10"/>
    </row>
    <row r="7" spans="1:7" ht="25.5" x14ac:dyDescent="0.2">
      <c r="A7" s="6">
        <v>1</v>
      </c>
      <c r="B7" s="7" t="s">
        <v>106</v>
      </c>
      <c r="C7" s="11" t="s">
        <v>107</v>
      </c>
      <c r="D7" s="2" t="s">
        <v>22</v>
      </c>
      <c r="E7" s="47">
        <v>115087</v>
      </c>
      <c r="F7" s="53">
        <v>489.63764149999997</v>
      </c>
      <c r="G7" s="5">
        <v>4.2314782000000002E-2</v>
      </c>
    </row>
    <row r="8" spans="1:7" ht="25.5" x14ac:dyDescent="0.2">
      <c r="A8" s="6">
        <v>2</v>
      </c>
      <c r="B8" s="7" t="s">
        <v>61</v>
      </c>
      <c r="C8" s="11" t="s">
        <v>62</v>
      </c>
      <c r="D8" s="2" t="s">
        <v>63</v>
      </c>
      <c r="E8" s="47">
        <v>70821</v>
      </c>
      <c r="F8" s="53">
        <v>480.09555899999998</v>
      </c>
      <c r="G8" s="5">
        <v>4.1490148999999997E-2</v>
      </c>
    </row>
    <row r="9" spans="1:7" ht="25.5" x14ac:dyDescent="0.2">
      <c r="A9" s="6">
        <v>3</v>
      </c>
      <c r="B9" s="7" t="s">
        <v>20</v>
      </c>
      <c r="C9" s="11" t="s">
        <v>21</v>
      </c>
      <c r="D9" s="2" t="s">
        <v>22</v>
      </c>
      <c r="E9" s="47">
        <v>78053</v>
      </c>
      <c r="F9" s="53">
        <v>465.11782699999998</v>
      </c>
      <c r="G9" s="5">
        <v>4.0195764000000002E-2</v>
      </c>
    </row>
    <row r="10" spans="1:7" ht="25.5" x14ac:dyDescent="0.2">
      <c r="A10" s="6">
        <v>4</v>
      </c>
      <c r="B10" s="7" t="s">
        <v>160</v>
      </c>
      <c r="C10" s="11" t="s">
        <v>161</v>
      </c>
      <c r="D10" s="2" t="s">
        <v>63</v>
      </c>
      <c r="E10" s="47">
        <v>208045</v>
      </c>
      <c r="F10" s="53">
        <v>462.58805749999999</v>
      </c>
      <c r="G10" s="5">
        <v>3.9977140000000001E-2</v>
      </c>
    </row>
    <row r="11" spans="1:7" ht="25.5" x14ac:dyDescent="0.2">
      <c r="A11" s="6">
        <v>5</v>
      </c>
      <c r="B11" s="7" t="s">
        <v>26</v>
      </c>
      <c r="C11" s="11" t="s">
        <v>27</v>
      </c>
      <c r="D11" s="2" t="s">
        <v>28</v>
      </c>
      <c r="E11" s="47">
        <v>97525</v>
      </c>
      <c r="F11" s="53">
        <v>459.09893749999998</v>
      </c>
      <c r="G11" s="5">
        <v>3.9675608000000001E-2</v>
      </c>
    </row>
    <row r="12" spans="1:7" ht="25.5" x14ac:dyDescent="0.2">
      <c r="A12" s="6">
        <v>6</v>
      </c>
      <c r="B12" s="7" t="s">
        <v>23</v>
      </c>
      <c r="C12" s="11" t="s">
        <v>24</v>
      </c>
      <c r="D12" s="2" t="s">
        <v>25</v>
      </c>
      <c r="E12" s="47">
        <v>281338</v>
      </c>
      <c r="F12" s="53">
        <v>436.35523799999999</v>
      </c>
      <c r="G12" s="5">
        <v>3.7710083999999998E-2</v>
      </c>
    </row>
    <row r="13" spans="1:7" ht="25.5" x14ac:dyDescent="0.2">
      <c r="A13" s="6">
        <v>7</v>
      </c>
      <c r="B13" s="7" t="s">
        <v>162</v>
      </c>
      <c r="C13" s="11" t="s">
        <v>163</v>
      </c>
      <c r="D13" s="2" t="s">
        <v>164</v>
      </c>
      <c r="E13" s="47">
        <v>60503</v>
      </c>
      <c r="F13" s="53">
        <v>428.11922800000002</v>
      </c>
      <c r="G13" s="5">
        <v>3.6998323E-2</v>
      </c>
    </row>
    <row r="14" spans="1:7" ht="25.5" x14ac:dyDescent="0.2">
      <c r="A14" s="6">
        <v>8</v>
      </c>
      <c r="B14" s="7" t="s">
        <v>167</v>
      </c>
      <c r="C14" s="11" t="s">
        <v>168</v>
      </c>
      <c r="D14" s="2" t="s">
        <v>169</v>
      </c>
      <c r="E14" s="47">
        <v>170000</v>
      </c>
      <c r="F14" s="53">
        <v>374</v>
      </c>
      <c r="G14" s="5">
        <v>3.2321307000000001E-2</v>
      </c>
    </row>
    <row r="15" spans="1:7" ht="38.25" x14ac:dyDescent="0.2">
      <c r="A15" s="6">
        <v>9</v>
      </c>
      <c r="B15" s="7" t="s">
        <v>80</v>
      </c>
      <c r="C15" s="11" t="s">
        <v>81</v>
      </c>
      <c r="D15" s="2" t="s">
        <v>82</v>
      </c>
      <c r="E15" s="47">
        <v>343952</v>
      </c>
      <c r="F15" s="53">
        <v>340.16852799999998</v>
      </c>
      <c r="G15" s="5">
        <v>2.9397570000000001E-2</v>
      </c>
    </row>
    <row r="16" spans="1:7" ht="25.5" x14ac:dyDescent="0.2">
      <c r="A16" s="6">
        <v>10</v>
      </c>
      <c r="B16" s="7" t="s">
        <v>64</v>
      </c>
      <c r="C16" s="11" t="s">
        <v>65</v>
      </c>
      <c r="D16" s="2" t="s">
        <v>19</v>
      </c>
      <c r="E16" s="47">
        <v>252115</v>
      </c>
      <c r="F16" s="53">
        <v>319.93393500000002</v>
      </c>
      <c r="G16" s="5">
        <v>2.7648885000000002E-2</v>
      </c>
    </row>
    <row r="17" spans="1:7" ht="12.75" x14ac:dyDescent="0.2">
      <c r="A17" s="6">
        <v>11</v>
      </c>
      <c r="B17" s="7" t="s">
        <v>165</v>
      </c>
      <c r="C17" s="11" t="s">
        <v>166</v>
      </c>
      <c r="D17" s="2" t="s">
        <v>13</v>
      </c>
      <c r="E17" s="47">
        <v>169000</v>
      </c>
      <c r="F17" s="53">
        <v>306.81950000000001</v>
      </c>
      <c r="G17" s="5">
        <v>2.6515527000000001E-2</v>
      </c>
    </row>
    <row r="18" spans="1:7" ht="25.5" x14ac:dyDescent="0.2">
      <c r="A18" s="6">
        <v>12</v>
      </c>
      <c r="B18" s="7" t="s">
        <v>34</v>
      </c>
      <c r="C18" s="11" t="s">
        <v>35</v>
      </c>
      <c r="D18" s="2" t="s">
        <v>19</v>
      </c>
      <c r="E18" s="47">
        <v>260808</v>
      </c>
      <c r="F18" s="53">
        <v>294.32182799999998</v>
      </c>
      <c r="G18" s="5">
        <v>2.5435471000000001E-2</v>
      </c>
    </row>
    <row r="19" spans="1:7" ht="25.5" x14ac:dyDescent="0.2">
      <c r="A19" s="6">
        <v>13</v>
      </c>
      <c r="B19" s="7" t="s">
        <v>170</v>
      </c>
      <c r="C19" s="11" t="s">
        <v>171</v>
      </c>
      <c r="D19" s="2" t="s">
        <v>22</v>
      </c>
      <c r="E19" s="47">
        <v>53400</v>
      </c>
      <c r="F19" s="53">
        <v>290.65620000000001</v>
      </c>
      <c r="G19" s="5">
        <v>2.5118685000000002E-2</v>
      </c>
    </row>
    <row r="20" spans="1:7" ht="12.75" x14ac:dyDescent="0.2">
      <c r="A20" s="6">
        <v>14</v>
      </c>
      <c r="B20" s="7" t="s">
        <v>172</v>
      </c>
      <c r="C20" s="11" t="s">
        <v>173</v>
      </c>
      <c r="D20" s="2" t="s">
        <v>174</v>
      </c>
      <c r="E20" s="47">
        <v>83121</v>
      </c>
      <c r="F20" s="53">
        <v>289.09483799999998</v>
      </c>
      <c r="G20" s="5">
        <v>2.4983750999999998E-2</v>
      </c>
    </row>
    <row r="21" spans="1:7" ht="25.5" x14ac:dyDescent="0.2">
      <c r="A21" s="6">
        <v>15</v>
      </c>
      <c r="B21" s="7" t="s">
        <v>175</v>
      </c>
      <c r="C21" s="11" t="s">
        <v>176</v>
      </c>
      <c r="D21" s="2" t="s">
        <v>177</v>
      </c>
      <c r="E21" s="47">
        <v>16740</v>
      </c>
      <c r="F21" s="53">
        <v>275.65758</v>
      </c>
      <c r="G21" s="5">
        <v>2.3822494999999999E-2</v>
      </c>
    </row>
    <row r="22" spans="1:7" ht="12.75" x14ac:dyDescent="0.2">
      <c r="A22" s="6">
        <v>16</v>
      </c>
      <c r="B22" s="7" t="s">
        <v>178</v>
      </c>
      <c r="C22" s="11" t="s">
        <v>179</v>
      </c>
      <c r="D22" s="2" t="s">
        <v>13</v>
      </c>
      <c r="E22" s="47">
        <v>250620</v>
      </c>
      <c r="F22" s="53">
        <v>271.42146000000002</v>
      </c>
      <c r="G22" s="5">
        <v>2.3456406999999999E-2</v>
      </c>
    </row>
    <row r="23" spans="1:7" ht="12.75" x14ac:dyDescent="0.2">
      <c r="A23" s="6">
        <v>17</v>
      </c>
      <c r="B23" s="7" t="s">
        <v>71</v>
      </c>
      <c r="C23" s="11" t="s">
        <v>72</v>
      </c>
      <c r="D23" s="2" t="s">
        <v>13</v>
      </c>
      <c r="E23" s="47">
        <v>30155</v>
      </c>
      <c r="F23" s="53">
        <v>261.353385</v>
      </c>
      <c r="G23" s="5">
        <v>2.2586318000000001E-2</v>
      </c>
    </row>
    <row r="24" spans="1:7" ht="12.75" x14ac:dyDescent="0.2">
      <c r="A24" s="6">
        <v>18</v>
      </c>
      <c r="B24" s="7" t="s">
        <v>75</v>
      </c>
      <c r="C24" s="11" t="s">
        <v>76</v>
      </c>
      <c r="D24" s="2" t="s">
        <v>60</v>
      </c>
      <c r="E24" s="47">
        <v>196031</v>
      </c>
      <c r="F24" s="53">
        <v>258.07481150000001</v>
      </c>
      <c r="G24" s="5">
        <v>2.2302981999999999E-2</v>
      </c>
    </row>
    <row r="25" spans="1:7" ht="25.5" x14ac:dyDescent="0.2">
      <c r="A25" s="6">
        <v>19</v>
      </c>
      <c r="B25" s="7" t="s">
        <v>54</v>
      </c>
      <c r="C25" s="11" t="s">
        <v>55</v>
      </c>
      <c r="D25" s="2" t="s">
        <v>22</v>
      </c>
      <c r="E25" s="47">
        <v>130000</v>
      </c>
      <c r="F25" s="53">
        <v>247.13</v>
      </c>
      <c r="G25" s="5">
        <v>2.1357124000000002E-2</v>
      </c>
    </row>
    <row r="26" spans="1:7" ht="12.75" x14ac:dyDescent="0.2">
      <c r="A26" s="6">
        <v>20</v>
      </c>
      <c r="B26" s="7" t="s">
        <v>185</v>
      </c>
      <c r="C26" s="11" t="s">
        <v>186</v>
      </c>
      <c r="D26" s="2" t="s">
        <v>187</v>
      </c>
      <c r="E26" s="47">
        <v>108935</v>
      </c>
      <c r="F26" s="53">
        <v>237.15149500000001</v>
      </c>
      <c r="G26" s="5">
        <v>2.0494775999999999E-2</v>
      </c>
    </row>
    <row r="27" spans="1:7" ht="12.75" x14ac:dyDescent="0.2">
      <c r="A27" s="6">
        <v>21</v>
      </c>
      <c r="B27" s="7" t="s">
        <v>87</v>
      </c>
      <c r="C27" s="11" t="s">
        <v>88</v>
      </c>
      <c r="D27" s="2" t="s">
        <v>60</v>
      </c>
      <c r="E27" s="47">
        <v>144031</v>
      </c>
      <c r="F27" s="53">
        <v>220.65549200000001</v>
      </c>
      <c r="G27" s="5">
        <v>1.9069181000000001E-2</v>
      </c>
    </row>
    <row r="28" spans="1:7" ht="25.5" x14ac:dyDescent="0.2">
      <c r="A28" s="6">
        <v>22</v>
      </c>
      <c r="B28" s="7" t="s">
        <v>190</v>
      </c>
      <c r="C28" s="11" t="s">
        <v>191</v>
      </c>
      <c r="D28" s="2" t="s">
        <v>22</v>
      </c>
      <c r="E28" s="47">
        <v>63752</v>
      </c>
      <c r="F28" s="53">
        <v>219.275004</v>
      </c>
      <c r="G28" s="5">
        <v>1.8949878999999999E-2</v>
      </c>
    </row>
    <row r="29" spans="1:7" ht="12.75" x14ac:dyDescent="0.2">
      <c r="A29" s="6">
        <v>23</v>
      </c>
      <c r="B29" s="7" t="s">
        <v>180</v>
      </c>
      <c r="C29" s="11" t="s">
        <v>181</v>
      </c>
      <c r="D29" s="2" t="s">
        <v>182</v>
      </c>
      <c r="E29" s="47">
        <v>80000</v>
      </c>
      <c r="F29" s="53">
        <v>214.2</v>
      </c>
      <c r="G29" s="5">
        <v>1.8511294000000001E-2</v>
      </c>
    </row>
    <row r="30" spans="1:7" ht="25.5" x14ac:dyDescent="0.2">
      <c r="A30" s="6">
        <v>24</v>
      </c>
      <c r="B30" s="7" t="s">
        <v>183</v>
      </c>
      <c r="C30" s="11" t="s">
        <v>184</v>
      </c>
      <c r="D30" s="2" t="s">
        <v>63</v>
      </c>
      <c r="E30" s="47">
        <v>100000</v>
      </c>
      <c r="F30" s="53">
        <v>208.3</v>
      </c>
      <c r="G30" s="5">
        <v>1.8001412000000001E-2</v>
      </c>
    </row>
    <row r="31" spans="1:7" ht="25.5" x14ac:dyDescent="0.2">
      <c r="A31" s="6">
        <v>25</v>
      </c>
      <c r="B31" s="7" t="s">
        <v>192</v>
      </c>
      <c r="C31" s="11" t="s">
        <v>193</v>
      </c>
      <c r="D31" s="2" t="s">
        <v>25</v>
      </c>
      <c r="E31" s="47">
        <v>19182</v>
      </c>
      <c r="F31" s="53">
        <v>205.59267600000001</v>
      </c>
      <c r="G31" s="5">
        <v>1.7767444E-2</v>
      </c>
    </row>
    <row r="32" spans="1:7" ht="25.5" x14ac:dyDescent="0.2">
      <c r="A32" s="6">
        <v>26</v>
      </c>
      <c r="B32" s="7" t="s">
        <v>194</v>
      </c>
      <c r="C32" s="11" t="s">
        <v>195</v>
      </c>
      <c r="D32" s="2" t="s">
        <v>44</v>
      </c>
      <c r="E32" s="47">
        <v>37400</v>
      </c>
      <c r="F32" s="53">
        <v>203.2877</v>
      </c>
      <c r="G32" s="5">
        <v>1.7568245999999999E-2</v>
      </c>
    </row>
    <row r="33" spans="1:7" ht="12.75" x14ac:dyDescent="0.2">
      <c r="A33" s="6">
        <v>27</v>
      </c>
      <c r="B33" s="7" t="s">
        <v>196</v>
      </c>
      <c r="C33" s="11" t="s">
        <v>197</v>
      </c>
      <c r="D33" s="2" t="s">
        <v>174</v>
      </c>
      <c r="E33" s="47">
        <v>17000</v>
      </c>
      <c r="F33" s="53">
        <v>202.51249999999999</v>
      </c>
      <c r="G33" s="5">
        <v>1.7501253000000001E-2</v>
      </c>
    </row>
    <row r="34" spans="1:7" ht="25.5" x14ac:dyDescent="0.2">
      <c r="A34" s="6">
        <v>28</v>
      </c>
      <c r="B34" s="7" t="s">
        <v>200</v>
      </c>
      <c r="C34" s="11" t="s">
        <v>201</v>
      </c>
      <c r="D34" s="2" t="s">
        <v>169</v>
      </c>
      <c r="E34" s="47">
        <v>36593</v>
      </c>
      <c r="F34" s="53">
        <v>195.37002699999999</v>
      </c>
      <c r="G34" s="5">
        <v>1.6883995999999998E-2</v>
      </c>
    </row>
    <row r="35" spans="1:7" ht="25.5" x14ac:dyDescent="0.2">
      <c r="A35" s="6">
        <v>29</v>
      </c>
      <c r="B35" s="7" t="s">
        <v>203</v>
      </c>
      <c r="C35" s="11" t="s">
        <v>204</v>
      </c>
      <c r="D35" s="2" t="s">
        <v>177</v>
      </c>
      <c r="E35" s="47">
        <v>53407</v>
      </c>
      <c r="F35" s="53">
        <v>175.92265800000001</v>
      </c>
      <c r="G35" s="5">
        <v>1.5203342999999999E-2</v>
      </c>
    </row>
    <row r="36" spans="1:7" ht="25.5" x14ac:dyDescent="0.2">
      <c r="A36" s="6">
        <v>30</v>
      </c>
      <c r="B36" s="7" t="s">
        <v>202</v>
      </c>
      <c r="C36" s="11" t="s">
        <v>859</v>
      </c>
      <c r="D36" s="2" t="s">
        <v>63</v>
      </c>
      <c r="E36" s="47">
        <v>8402</v>
      </c>
      <c r="F36" s="53">
        <v>173.240838</v>
      </c>
      <c r="G36" s="5">
        <v>1.4971577999999999E-2</v>
      </c>
    </row>
    <row r="37" spans="1:7" ht="12.75" x14ac:dyDescent="0.2">
      <c r="A37" s="6">
        <v>31</v>
      </c>
      <c r="B37" s="7" t="s">
        <v>188</v>
      </c>
      <c r="C37" s="11" t="s">
        <v>189</v>
      </c>
      <c r="D37" s="2" t="s">
        <v>16</v>
      </c>
      <c r="E37" s="47">
        <v>83715</v>
      </c>
      <c r="F37" s="53">
        <v>171.36460500000001</v>
      </c>
      <c r="G37" s="5">
        <v>1.4809433E-2</v>
      </c>
    </row>
    <row r="38" spans="1:7" ht="12.75" x14ac:dyDescent="0.2">
      <c r="A38" s="6">
        <v>32</v>
      </c>
      <c r="B38" s="7" t="s">
        <v>205</v>
      </c>
      <c r="C38" s="11" t="s">
        <v>206</v>
      </c>
      <c r="D38" s="2" t="s">
        <v>28</v>
      </c>
      <c r="E38" s="47">
        <v>216688</v>
      </c>
      <c r="F38" s="53">
        <v>159.15733599999999</v>
      </c>
      <c r="G38" s="5">
        <v>1.3754473E-2</v>
      </c>
    </row>
    <row r="39" spans="1:7" ht="25.5" x14ac:dyDescent="0.2">
      <c r="A39" s="6">
        <v>33</v>
      </c>
      <c r="B39" s="7" t="s">
        <v>207</v>
      </c>
      <c r="C39" s="11" t="s">
        <v>208</v>
      </c>
      <c r="D39" s="2" t="s">
        <v>22</v>
      </c>
      <c r="E39" s="47">
        <v>18192</v>
      </c>
      <c r="F39" s="53">
        <v>151.41201599999999</v>
      </c>
      <c r="G39" s="5">
        <v>1.3085118E-2</v>
      </c>
    </row>
    <row r="40" spans="1:7" ht="25.5" x14ac:dyDescent="0.2">
      <c r="A40" s="6">
        <v>34</v>
      </c>
      <c r="B40" s="7" t="s">
        <v>218</v>
      </c>
      <c r="C40" s="11" t="s">
        <v>219</v>
      </c>
      <c r="D40" s="2" t="s">
        <v>177</v>
      </c>
      <c r="E40" s="47">
        <v>136981</v>
      </c>
      <c r="F40" s="53">
        <v>148.898347</v>
      </c>
      <c r="G40" s="5">
        <v>1.2867885000000001E-2</v>
      </c>
    </row>
    <row r="41" spans="1:7" ht="25.5" x14ac:dyDescent="0.2">
      <c r="A41" s="6">
        <v>35</v>
      </c>
      <c r="B41" s="7" t="s">
        <v>29</v>
      </c>
      <c r="C41" s="11" t="s">
        <v>30</v>
      </c>
      <c r="D41" s="2" t="s">
        <v>22</v>
      </c>
      <c r="E41" s="47">
        <v>25285</v>
      </c>
      <c r="F41" s="53">
        <v>148.48616250000001</v>
      </c>
      <c r="G41" s="5">
        <v>1.2832263999999999E-2</v>
      </c>
    </row>
    <row r="42" spans="1:7" ht="12.75" x14ac:dyDescent="0.2">
      <c r="A42" s="6">
        <v>36</v>
      </c>
      <c r="B42" s="7" t="s">
        <v>198</v>
      </c>
      <c r="C42" s="11" t="s">
        <v>199</v>
      </c>
      <c r="D42" s="2" t="s">
        <v>174</v>
      </c>
      <c r="E42" s="47">
        <v>35542</v>
      </c>
      <c r="F42" s="53">
        <v>147.89026200000001</v>
      </c>
      <c r="G42" s="5">
        <v>1.2780766000000001E-2</v>
      </c>
    </row>
    <row r="43" spans="1:7" ht="12.75" x14ac:dyDescent="0.2">
      <c r="A43" s="6">
        <v>37</v>
      </c>
      <c r="B43" s="7" t="s">
        <v>216</v>
      </c>
      <c r="C43" s="11" t="s">
        <v>217</v>
      </c>
      <c r="D43" s="2" t="s">
        <v>164</v>
      </c>
      <c r="E43" s="47">
        <v>57504</v>
      </c>
      <c r="F43" s="53">
        <v>142.72492800000001</v>
      </c>
      <c r="G43" s="5">
        <v>1.2334375E-2</v>
      </c>
    </row>
    <row r="44" spans="1:7" ht="25.5" x14ac:dyDescent="0.2">
      <c r="A44" s="6">
        <v>38</v>
      </c>
      <c r="B44" s="7" t="s">
        <v>50</v>
      </c>
      <c r="C44" s="11" t="s">
        <v>51</v>
      </c>
      <c r="D44" s="2" t="s">
        <v>22</v>
      </c>
      <c r="E44" s="47">
        <v>20626</v>
      </c>
      <c r="F44" s="53">
        <v>141.752185</v>
      </c>
      <c r="G44" s="5">
        <v>1.225031E-2</v>
      </c>
    </row>
    <row r="45" spans="1:7" ht="12.75" x14ac:dyDescent="0.2">
      <c r="A45" s="6">
        <v>39</v>
      </c>
      <c r="B45" s="7" t="s">
        <v>209</v>
      </c>
      <c r="C45" s="11" t="s">
        <v>210</v>
      </c>
      <c r="D45" s="2" t="s">
        <v>211</v>
      </c>
      <c r="E45" s="47">
        <v>21360</v>
      </c>
      <c r="F45" s="53">
        <v>138.72252</v>
      </c>
      <c r="G45" s="5">
        <v>1.1988484000000001E-2</v>
      </c>
    </row>
    <row r="46" spans="1:7" ht="25.5" x14ac:dyDescent="0.2">
      <c r="A46" s="6">
        <v>40</v>
      </c>
      <c r="B46" s="7" t="s">
        <v>214</v>
      </c>
      <c r="C46" s="11" t="s">
        <v>215</v>
      </c>
      <c r="D46" s="2" t="s">
        <v>44</v>
      </c>
      <c r="E46" s="47">
        <v>135256</v>
      </c>
      <c r="F46" s="53">
        <v>115.98202000000001</v>
      </c>
      <c r="G46" s="5">
        <v>1.0023236E-2</v>
      </c>
    </row>
    <row r="47" spans="1:7" ht="25.5" x14ac:dyDescent="0.2">
      <c r="A47" s="6">
        <v>41</v>
      </c>
      <c r="B47" s="7" t="s">
        <v>212</v>
      </c>
      <c r="C47" s="11" t="s">
        <v>213</v>
      </c>
      <c r="D47" s="2" t="s">
        <v>63</v>
      </c>
      <c r="E47" s="47">
        <v>23197</v>
      </c>
      <c r="F47" s="53">
        <v>110.8236675</v>
      </c>
      <c r="G47" s="5">
        <v>9.577449E-3</v>
      </c>
    </row>
    <row r="48" spans="1:7" ht="12.75" x14ac:dyDescent="0.2">
      <c r="A48" s="6">
        <v>42</v>
      </c>
      <c r="B48" s="7" t="s">
        <v>220</v>
      </c>
      <c r="C48" s="11" t="s">
        <v>221</v>
      </c>
      <c r="D48" s="2" t="s">
        <v>211</v>
      </c>
      <c r="E48" s="47">
        <v>70586</v>
      </c>
      <c r="F48" s="53">
        <v>105.420191</v>
      </c>
      <c r="G48" s="5">
        <v>9.1104770000000005E-3</v>
      </c>
    </row>
    <row r="49" spans="1:7" ht="12.75" x14ac:dyDescent="0.2">
      <c r="A49" s="6">
        <v>43</v>
      </c>
      <c r="B49" s="7" t="s">
        <v>222</v>
      </c>
      <c r="C49" s="11" t="s">
        <v>223</v>
      </c>
      <c r="D49" s="2" t="s">
        <v>79</v>
      </c>
      <c r="E49" s="47">
        <v>97410</v>
      </c>
      <c r="F49" s="53">
        <v>99.893955000000005</v>
      </c>
      <c r="G49" s="5">
        <v>8.6328959999999993E-3</v>
      </c>
    </row>
    <row r="50" spans="1:7" ht="12.75" x14ac:dyDescent="0.2">
      <c r="A50" s="6">
        <v>44</v>
      </c>
      <c r="B50" s="7" t="s">
        <v>89</v>
      </c>
      <c r="C50" s="11" t="s">
        <v>858</v>
      </c>
      <c r="D50" s="2" t="s">
        <v>60</v>
      </c>
      <c r="E50" s="47">
        <v>41868</v>
      </c>
      <c r="F50" s="53">
        <v>94.956624000000005</v>
      </c>
      <c r="G50" s="5">
        <v>8.2062090000000008E-3</v>
      </c>
    </row>
    <row r="51" spans="1:7" ht="25.5" x14ac:dyDescent="0.2">
      <c r="A51" s="6">
        <v>45</v>
      </c>
      <c r="B51" s="7" t="s">
        <v>224</v>
      </c>
      <c r="C51" s="11" t="s">
        <v>225</v>
      </c>
      <c r="D51" s="2" t="s">
        <v>25</v>
      </c>
      <c r="E51" s="47">
        <v>81070</v>
      </c>
      <c r="F51" s="53">
        <v>94.568155000000004</v>
      </c>
      <c r="G51" s="5">
        <v>8.172637E-3</v>
      </c>
    </row>
    <row r="52" spans="1:7" ht="12.75" x14ac:dyDescent="0.2">
      <c r="A52" s="6">
        <v>46</v>
      </c>
      <c r="B52" s="7" t="s">
        <v>226</v>
      </c>
      <c r="C52" s="11" t="s">
        <v>227</v>
      </c>
      <c r="D52" s="2" t="s">
        <v>187</v>
      </c>
      <c r="E52" s="47">
        <v>29755</v>
      </c>
      <c r="F52" s="53">
        <v>85.233197500000003</v>
      </c>
      <c r="G52" s="5">
        <v>7.3659049999999998E-3</v>
      </c>
    </row>
    <row r="53" spans="1:7" ht="25.5" x14ac:dyDescent="0.2">
      <c r="A53" s="6">
        <v>47</v>
      </c>
      <c r="B53" s="7" t="s">
        <v>92</v>
      </c>
      <c r="C53" s="11" t="s">
        <v>93</v>
      </c>
      <c r="D53" s="2" t="s">
        <v>94</v>
      </c>
      <c r="E53" s="47">
        <v>23343</v>
      </c>
      <c r="F53" s="53">
        <v>76.821813000000006</v>
      </c>
      <c r="G53" s="5">
        <v>6.6389880000000002E-3</v>
      </c>
    </row>
    <row r="54" spans="1:7" ht="12.75" x14ac:dyDescent="0.2">
      <c r="A54" s="6">
        <v>48</v>
      </c>
      <c r="B54" s="7" t="s">
        <v>231</v>
      </c>
      <c r="C54" s="11" t="s">
        <v>232</v>
      </c>
      <c r="D54" s="2" t="s">
        <v>60</v>
      </c>
      <c r="E54" s="47">
        <v>28446</v>
      </c>
      <c r="F54" s="53">
        <v>70.019829000000001</v>
      </c>
      <c r="G54" s="5">
        <v>6.0511560000000002E-3</v>
      </c>
    </row>
    <row r="55" spans="1:7" ht="25.5" x14ac:dyDescent="0.2">
      <c r="A55" s="6">
        <v>49</v>
      </c>
      <c r="B55" s="7" t="s">
        <v>233</v>
      </c>
      <c r="C55" s="11" t="s">
        <v>234</v>
      </c>
      <c r="D55" s="2" t="s">
        <v>177</v>
      </c>
      <c r="E55" s="47">
        <v>30681</v>
      </c>
      <c r="F55" s="53">
        <v>55.701355499999998</v>
      </c>
      <c r="G55" s="5">
        <v>4.8137450000000003E-3</v>
      </c>
    </row>
    <row r="56" spans="1:7" ht="12.75" x14ac:dyDescent="0.2">
      <c r="A56" s="6">
        <v>50</v>
      </c>
      <c r="B56" s="7" t="s">
        <v>104</v>
      </c>
      <c r="C56" s="11" t="s">
        <v>105</v>
      </c>
      <c r="D56" s="2" t="s">
        <v>60</v>
      </c>
      <c r="E56" s="47">
        <v>35943</v>
      </c>
      <c r="F56" s="53">
        <v>40.975020000000001</v>
      </c>
      <c r="G56" s="5">
        <v>3.5410860000000001E-3</v>
      </c>
    </row>
    <row r="57" spans="1:7" ht="25.5" x14ac:dyDescent="0.2">
      <c r="A57" s="6">
        <v>51</v>
      </c>
      <c r="B57" s="7" t="s">
        <v>235</v>
      </c>
      <c r="C57" s="11" t="s">
        <v>236</v>
      </c>
      <c r="D57" s="2" t="s">
        <v>22</v>
      </c>
      <c r="E57" s="47">
        <v>25064</v>
      </c>
      <c r="F57" s="53">
        <v>19.963476</v>
      </c>
      <c r="G57" s="5">
        <v>1.7252560000000001E-3</v>
      </c>
    </row>
    <row r="58" spans="1:7" ht="12.75" x14ac:dyDescent="0.2">
      <c r="A58" s="1"/>
      <c r="B58" s="2"/>
      <c r="C58" s="8" t="s">
        <v>108</v>
      </c>
      <c r="D58" s="12"/>
      <c r="E58" s="49"/>
      <c r="F58" s="55">
        <v>11325.920609000003</v>
      </c>
      <c r="G58" s="13">
        <v>0.97879292200000012</v>
      </c>
    </row>
    <row r="59" spans="1:7" ht="12.75" x14ac:dyDescent="0.2">
      <c r="A59" s="6"/>
      <c r="B59" s="7"/>
      <c r="C59" s="14"/>
      <c r="D59" s="15"/>
      <c r="E59" s="47"/>
      <c r="F59" s="53"/>
      <c r="G59" s="5"/>
    </row>
    <row r="60" spans="1:7" ht="12.75" x14ac:dyDescent="0.2">
      <c r="A60" s="1"/>
      <c r="B60" s="2"/>
      <c r="C60" s="8" t="s">
        <v>109</v>
      </c>
      <c r="D60" s="9"/>
      <c r="E60" s="48"/>
      <c r="F60" s="54"/>
      <c r="G60" s="10"/>
    </row>
    <row r="61" spans="1:7" ht="12.75" x14ac:dyDescent="0.2">
      <c r="A61" s="1"/>
      <c r="B61" s="2"/>
      <c r="C61" s="8" t="s">
        <v>108</v>
      </c>
      <c r="D61" s="12"/>
      <c r="E61" s="49"/>
      <c r="F61" s="55">
        <v>0</v>
      </c>
      <c r="G61" s="13">
        <v>0</v>
      </c>
    </row>
    <row r="62" spans="1:7" ht="12.75" x14ac:dyDescent="0.2">
      <c r="A62" s="6"/>
      <c r="B62" s="7"/>
      <c r="C62" s="14"/>
      <c r="D62" s="15"/>
      <c r="E62" s="47"/>
      <c r="F62" s="53"/>
      <c r="G62" s="5"/>
    </row>
    <row r="63" spans="1:7" ht="12.75" x14ac:dyDescent="0.2">
      <c r="A63" s="16"/>
      <c r="B63" s="17"/>
      <c r="C63" s="8" t="s">
        <v>110</v>
      </c>
      <c r="D63" s="9"/>
      <c r="E63" s="48"/>
      <c r="F63" s="54"/>
      <c r="G63" s="10"/>
    </row>
    <row r="64" spans="1:7" ht="12.75" x14ac:dyDescent="0.2">
      <c r="A64" s="18"/>
      <c r="B64" s="19"/>
      <c r="C64" s="8" t="s">
        <v>108</v>
      </c>
      <c r="D64" s="20"/>
      <c r="E64" s="50"/>
      <c r="F64" s="56">
        <v>0</v>
      </c>
      <c r="G64" s="21">
        <v>0</v>
      </c>
    </row>
    <row r="65" spans="1:7" ht="12.75" x14ac:dyDescent="0.2">
      <c r="A65" s="18"/>
      <c r="B65" s="19"/>
      <c r="C65" s="14"/>
      <c r="D65" s="22"/>
      <c r="E65" s="51"/>
      <c r="F65" s="57"/>
      <c r="G65" s="23"/>
    </row>
    <row r="66" spans="1:7" ht="12.75" x14ac:dyDescent="0.2">
      <c r="A66" s="1"/>
      <c r="B66" s="2"/>
      <c r="C66" s="8" t="s">
        <v>112</v>
      </c>
      <c r="D66" s="9"/>
      <c r="E66" s="48"/>
      <c r="F66" s="54"/>
      <c r="G66" s="10"/>
    </row>
    <row r="67" spans="1:7" ht="12.75" x14ac:dyDescent="0.2">
      <c r="A67" s="1"/>
      <c r="B67" s="2"/>
      <c r="C67" s="8" t="s">
        <v>108</v>
      </c>
      <c r="D67" s="12"/>
      <c r="E67" s="49"/>
      <c r="F67" s="55">
        <v>0</v>
      </c>
      <c r="G67" s="13">
        <v>0</v>
      </c>
    </row>
    <row r="68" spans="1:7" ht="12.75" x14ac:dyDescent="0.2">
      <c r="A68" s="1"/>
      <c r="B68" s="2"/>
      <c r="C68" s="14"/>
      <c r="D68" s="4"/>
      <c r="E68" s="47"/>
      <c r="F68" s="53"/>
      <c r="G68" s="5"/>
    </row>
    <row r="69" spans="1:7" ht="12.75" x14ac:dyDescent="0.2">
      <c r="A69" s="1"/>
      <c r="B69" s="2"/>
      <c r="C69" s="8" t="s">
        <v>113</v>
      </c>
      <c r="D69" s="9"/>
      <c r="E69" s="48"/>
      <c r="F69" s="54"/>
      <c r="G69" s="10"/>
    </row>
    <row r="70" spans="1:7" ht="12.75" x14ac:dyDescent="0.2">
      <c r="A70" s="1"/>
      <c r="B70" s="2"/>
      <c r="C70" s="8" t="s">
        <v>108</v>
      </c>
      <c r="D70" s="12"/>
      <c r="E70" s="49"/>
      <c r="F70" s="55">
        <v>0</v>
      </c>
      <c r="G70" s="13">
        <v>0</v>
      </c>
    </row>
    <row r="71" spans="1:7" ht="12.75" x14ac:dyDescent="0.2">
      <c r="A71" s="1"/>
      <c r="B71" s="2"/>
      <c r="C71" s="14"/>
      <c r="D71" s="4"/>
      <c r="E71" s="47"/>
      <c r="F71" s="53"/>
      <c r="G71" s="5"/>
    </row>
    <row r="72" spans="1:7" ht="12.75" x14ac:dyDescent="0.2">
      <c r="A72" s="1"/>
      <c r="B72" s="2"/>
      <c r="C72" s="8" t="s">
        <v>114</v>
      </c>
      <c r="D72" s="9"/>
      <c r="E72" s="48"/>
      <c r="F72" s="54"/>
      <c r="G72" s="10"/>
    </row>
    <row r="73" spans="1:7" ht="12.75" x14ac:dyDescent="0.2">
      <c r="A73" s="1"/>
      <c r="B73" s="2"/>
      <c r="C73" s="8" t="s">
        <v>108</v>
      </c>
      <c r="D73" s="12"/>
      <c r="E73" s="49"/>
      <c r="F73" s="55">
        <v>0</v>
      </c>
      <c r="G73" s="13">
        <v>0</v>
      </c>
    </row>
    <row r="74" spans="1:7" ht="12.75" x14ac:dyDescent="0.2">
      <c r="A74" s="1"/>
      <c r="B74" s="2"/>
      <c r="C74" s="14"/>
      <c r="D74" s="4"/>
      <c r="E74" s="47"/>
      <c r="F74" s="53"/>
      <c r="G74" s="5"/>
    </row>
    <row r="75" spans="1:7" ht="25.5" x14ac:dyDescent="0.2">
      <c r="A75" s="6"/>
      <c r="B75" s="7"/>
      <c r="C75" s="24" t="s">
        <v>115</v>
      </c>
      <c r="D75" s="25"/>
      <c r="E75" s="49"/>
      <c r="F75" s="55">
        <v>11325.920609000003</v>
      </c>
      <c r="G75" s="13">
        <v>0.97879292200000012</v>
      </c>
    </row>
    <row r="76" spans="1:7" ht="12.75" x14ac:dyDescent="0.2">
      <c r="A76" s="1"/>
      <c r="B76" s="2"/>
      <c r="C76" s="11"/>
      <c r="D76" s="4"/>
      <c r="E76" s="47"/>
      <c r="F76" s="53"/>
      <c r="G76" s="5"/>
    </row>
    <row r="77" spans="1:7" ht="12.75" x14ac:dyDescent="0.2">
      <c r="A77" s="1"/>
      <c r="B77" s="2"/>
      <c r="C77" s="3" t="s">
        <v>116</v>
      </c>
      <c r="D77" s="4"/>
      <c r="E77" s="47"/>
      <c r="F77" s="53"/>
      <c r="G77" s="5"/>
    </row>
    <row r="78" spans="1:7" ht="25.5" x14ac:dyDescent="0.2">
      <c r="A78" s="1"/>
      <c r="B78" s="2"/>
      <c r="C78" s="8" t="s">
        <v>10</v>
      </c>
      <c r="D78" s="9"/>
      <c r="E78" s="48"/>
      <c r="F78" s="54"/>
      <c r="G78" s="10"/>
    </row>
    <row r="79" spans="1:7" ht="12.75" x14ac:dyDescent="0.2">
      <c r="A79" s="6"/>
      <c r="B79" s="7"/>
      <c r="C79" s="8" t="s">
        <v>108</v>
      </c>
      <c r="D79" s="12"/>
      <c r="E79" s="49"/>
      <c r="F79" s="55">
        <v>0</v>
      </c>
      <c r="G79" s="13">
        <v>0</v>
      </c>
    </row>
    <row r="80" spans="1:7" ht="12.75" x14ac:dyDescent="0.2">
      <c r="A80" s="6"/>
      <c r="B80" s="7"/>
      <c r="C80" s="14"/>
      <c r="D80" s="4"/>
      <c r="E80" s="47"/>
      <c r="F80" s="53"/>
      <c r="G80" s="5"/>
    </row>
    <row r="81" spans="1:7" ht="12.75" x14ac:dyDescent="0.2">
      <c r="A81" s="1"/>
      <c r="B81" s="26"/>
      <c r="C81" s="8" t="s">
        <v>117</v>
      </c>
      <c r="D81" s="9"/>
      <c r="E81" s="48"/>
      <c r="F81" s="54"/>
      <c r="G81" s="10"/>
    </row>
    <row r="82" spans="1:7" ht="12.75" x14ac:dyDescent="0.2">
      <c r="A82" s="6"/>
      <c r="B82" s="7"/>
      <c r="C82" s="8" t="s">
        <v>108</v>
      </c>
      <c r="D82" s="12"/>
      <c r="E82" s="49"/>
      <c r="F82" s="55">
        <v>0</v>
      </c>
      <c r="G82" s="13">
        <v>0</v>
      </c>
    </row>
    <row r="83" spans="1:7" ht="12.75" x14ac:dyDescent="0.2">
      <c r="A83" s="6"/>
      <c r="B83" s="7"/>
      <c r="C83" s="14"/>
      <c r="D83" s="4"/>
      <c r="E83" s="47"/>
      <c r="F83" s="59"/>
      <c r="G83" s="28"/>
    </row>
    <row r="84" spans="1:7" ht="12.75" x14ac:dyDescent="0.2">
      <c r="A84" s="1"/>
      <c r="B84" s="2"/>
      <c r="C84" s="8" t="s">
        <v>118</v>
      </c>
      <c r="D84" s="9"/>
      <c r="E84" s="48"/>
      <c r="F84" s="54"/>
      <c r="G84" s="10"/>
    </row>
    <row r="85" spans="1:7" ht="12.75" x14ac:dyDescent="0.2">
      <c r="A85" s="6"/>
      <c r="B85" s="7"/>
      <c r="C85" s="8" t="s">
        <v>108</v>
      </c>
      <c r="D85" s="12"/>
      <c r="E85" s="49"/>
      <c r="F85" s="55">
        <v>0</v>
      </c>
      <c r="G85" s="13">
        <v>0</v>
      </c>
    </row>
    <row r="86" spans="1:7" ht="12.75" x14ac:dyDescent="0.2">
      <c r="A86" s="1"/>
      <c r="B86" s="2"/>
      <c r="C86" s="14"/>
      <c r="D86" s="4"/>
      <c r="E86" s="47"/>
      <c r="F86" s="53"/>
      <c r="G86" s="5"/>
    </row>
    <row r="87" spans="1:7" ht="25.5" x14ac:dyDescent="0.2">
      <c r="A87" s="1"/>
      <c r="B87" s="26"/>
      <c r="C87" s="8" t="s">
        <v>119</v>
      </c>
      <c r="D87" s="9"/>
      <c r="E87" s="48"/>
      <c r="F87" s="54"/>
      <c r="G87" s="10"/>
    </row>
    <row r="88" spans="1:7" ht="12.75" x14ac:dyDescent="0.2">
      <c r="A88" s="6"/>
      <c r="B88" s="7"/>
      <c r="C88" s="8" t="s">
        <v>108</v>
      </c>
      <c r="D88" s="12"/>
      <c r="E88" s="49"/>
      <c r="F88" s="55">
        <v>0</v>
      </c>
      <c r="G88" s="13">
        <v>0</v>
      </c>
    </row>
    <row r="89" spans="1:7" ht="12.75" x14ac:dyDescent="0.2">
      <c r="A89" s="6"/>
      <c r="B89" s="7"/>
      <c r="C89" s="14"/>
      <c r="D89" s="4"/>
      <c r="E89" s="47"/>
      <c r="F89" s="53"/>
      <c r="G89" s="5"/>
    </row>
    <row r="90" spans="1:7" ht="12.75" x14ac:dyDescent="0.2">
      <c r="A90" s="6"/>
      <c r="B90" s="7"/>
      <c r="C90" s="29" t="s">
        <v>120</v>
      </c>
      <c r="D90" s="25"/>
      <c r="E90" s="49"/>
      <c r="F90" s="55">
        <v>0</v>
      </c>
      <c r="G90" s="13">
        <v>0</v>
      </c>
    </row>
    <row r="91" spans="1:7" ht="12.75" x14ac:dyDescent="0.2">
      <c r="A91" s="6"/>
      <c r="B91" s="7"/>
      <c r="C91" s="11"/>
      <c r="D91" s="4"/>
      <c r="E91" s="47"/>
      <c r="F91" s="53"/>
      <c r="G91" s="5"/>
    </row>
    <row r="92" spans="1:7" ht="12.75" x14ac:dyDescent="0.2">
      <c r="A92" s="1"/>
      <c r="B92" s="2"/>
      <c r="C92" s="3" t="s">
        <v>121</v>
      </c>
      <c r="D92" s="4"/>
      <c r="E92" s="47"/>
      <c r="F92" s="53"/>
      <c r="G92" s="5"/>
    </row>
    <row r="93" spans="1:7" ht="12.75" x14ac:dyDescent="0.2">
      <c r="A93" s="6"/>
      <c r="B93" s="7"/>
      <c r="C93" s="8" t="s">
        <v>122</v>
      </c>
      <c r="D93" s="9"/>
      <c r="E93" s="48"/>
      <c r="F93" s="54"/>
      <c r="G93" s="10"/>
    </row>
    <row r="94" spans="1:7" ht="12.75" x14ac:dyDescent="0.2">
      <c r="A94" s="6"/>
      <c r="B94" s="7"/>
      <c r="C94" s="8" t="s">
        <v>108</v>
      </c>
      <c r="D94" s="25"/>
      <c r="E94" s="49"/>
      <c r="F94" s="55">
        <v>0</v>
      </c>
      <c r="G94" s="13">
        <v>0</v>
      </c>
    </row>
    <row r="95" spans="1:7" ht="12.75" x14ac:dyDescent="0.2">
      <c r="A95" s="6"/>
      <c r="B95" s="7"/>
      <c r="C95" s="14"/>
      <c r="D95" s="7"/>
      <c r="E95" s="47"/>
      <c r="F95" s="53"/>
      <c r="G95" s="5"/>
    </row>
    <row r="96" spans="1:7" ht="12.75" x14ac:dyDescent="0.2">
      <c r="A96" s="6"/>
      <c r="B96" s="7"/>
      <c r="C96" s="8" t="s">
        <v>123</v>
      </c>
      <c r="D96" s="9"/>
      <c r="E96" s="48"/>
      <c r="F96" s="54"/>
      <c r="G96" s="10"/>
    </row>
    <row r="97" spans="1:7" ht="12.75" x14ac:dyDescent="0.2">
      <c r="A97" s="6"/>
      <c r="B97" s="7"/>
      <c r="C97" s="8" t="s">
        <v>108</v>
      </c>
      <c r="D97" s="25"/>
      <c r="E97" s="49"/>
      <c r="F97" s="55">
        <v>0</v>
      </c>
      <c r="G97" s="13">
        <v>0</v>
      </c>
    </row>
    <row r="98" spans="1:7" ht="12.75" x14ac:dyDescent="0.2">
      <c r="A98" s="6"/>
      <c r="B98" s="7"/>
      <c r="C98" s="14"/>
      <c r="D98" s="7"/>
      <c r="E98" s="47"/>
      <c r="F98" s="53"/>
      <c r="G98" s="5"/>
    </row>
    <row r="99" spans="1:7" ht="12.75" x14ac:dyDescent="0.2">
      <c r="A99" s="6"/>
      <c r="B99" s="7"/>
      <c r="C99" s="8" t="s">
        <v>124</v>
      </c>
      <c r="D99" s="9"/>
      <c r="E99" s="48"/>
      <c r="F99" s="54"/>
      <c r="G99" s="10"/>
    </row>
    <row r="100" spans="1:7" ht="12.75" x14ac:dyDescent="0.2">
      <c r="A100" s="6"/>
      <c r="B100" s="7"/>
      <c r="C100" s="8" t="s">
        <v>108</v>
      </c>
      <c r="D100" s="25"/>
      <c r="E100" s="49"/>
      <c r="F100" s="55">
        <v>0</v>
      </c>
      <c r="G100" s="13">
        <v>0</v>
      </c>
    </row>
    <row r="101" spans="1:7" ht="12.75" x14ac:dyDescent="0.2">
      <c r="A101" s="6"/>
      <c r="B101" s="7"/>
      <c r="C101" s="14"/>
      <c r="D101" s="7"/>
      <c r="E101" s="47"/>
      <c r="F101" s="53"/>
      <c r="G101" s="5"/>
    </row>
    <row r="102" spans="1:7" ht="12.75" x14ac:dyDescent="0.2">
      <c r="A102" s="6"/>
      <c r="B102" s="7"/>
      <c r="C102" s="8" t="s">
        <v>125</v>
      </c>
      <c r="D102" s="9"/>
      <c r="E102" s="48"/>
      <c r="F102" s="54"/>
      <c r="G102" s="10"/>
    </row>
    <row r="103" spans="1:7" ht="12.75" x14ac:dyDescent="0.2">
      <c r="A103" s="6">
        <v>1</v>
      </c>
      <c r="B103" s="7"/>
      <c r="C103" s="11" t="s">
        <v>126</v>
      </c>
      <c r="D103" s="15"/>
      <c r="E103" s="47"/>
      <c r="F103" s="53">
        <v>232.83797039999999</v>
      </c>
      <c r="G103" s="5">
        <v>2.0121997999999999E-2</v>
      </c>
    </row>
    <row r="104" spans="1:7" ht="12.75" x14ac:dyDescent="0.2">
      <c r="A104" s="6"/>
      <c r="B104" s="7"/>
      <c r="C104" s="8" t="s">
        <v>108</v>
      </c>
      <c r="D104" s="25"/>
      <c r="E104" s="49"/>
      <c r="F104" s="55">
        <v>232.83797039999999</v>
      </c>
      <c r="G104" s="13">
        <v>2.0121997999999999E-2</v>
      </c>
    </row>
    <row r="105" spans="1:7" ht="12.75" x14ac:dyDescent="0.2">
      <c r="A105" s="6"/>
      <c r="B105" s="7"/>
      <c r="C105" s="14"/>
      <c r="D105" s="7"/>
      <c r="E105" s="47"/>
      <c r="F105" s="53"/>
      <c r="G105" s="5"/>
    </row>
    <row r="106" spans="1:7" ht="25.5" x14ac:dyDescent="0.2">
      <c r="A106" s="6"/>
      <c r="B106" s="7"/>
      <c r="C106" s="24" t="s">
        <v>127</v>
      </c>
      <c r="D106" s="25"/>
      <c r="E106" s="49"/>
      <c r="F106" s="55">
        <v>232.83797039999999</v>
      </c>
      <c r="G106" s="13">
        <v>2.0121997999999999E-2</v>
      </c>
    </row>
    <row r="107" spans="1:7" ht="12.75" x14ac:dyDescent="0.2">
      <c r="A107" s="6"/>
      <c r="B107" s="7"/>
      <c r="C107" s="30"/>
      <c r="D107" s="7"/>
      <c r="E107" s="47"/>
      <c r="F107" s="53"/>
      <c r="G107" s="5"/>
    </row>
    <row r="108" spans="1:7" ht="12.75" x14ac:dyDescent="0.2">
      <c r="A108" s="1"/>
      <c r="B108" s="2"/>
      <c r="C108" s="3" t="s">
        <v>128</v>
      </c>
      <c r="D108" s="4"/>
      <c r="E108" s="47"/>
      <c r="F108" s="53"/>
      <c r="G108" s="5"/>
    </row>
    <row r="109" spans="1:7" ht="25.5" x14ac:dyDescent="0.2">
      <c r="A109" s="6"/>
      <c r="B109" s="7"/>
      <c r="C109" s="8" t="s">
        <v>129</v>
      </c>
      <c r="D109" s="9"/>
      <c r="E109" s="48"/>
      <c r="F109" s="54"/>
      <c r="G109" s="10"/>
    </row>
    <row r="110" spans="1:7" ht="12.75" x14ac:dyDescent="0.2">
      <c r="A110" s="6"/>
      <c r="B110" s="7"/>
      <c r="C110" s="8" t="s">
        <v>108</v>
      </c>
      <c r="D110" s="25"/>
      <c r="E110" s="49"/>
      <c r="F110" s="55">
        <v>0</v>
      </c>
      <c r="G110" s="13">
        <v>0</v>
      </c>
    </row>
    <row r="111" spans="1:7" ht="12.75" x14ac:dyDescent="0.2">
      <c r="A111" s="6"/>
      <c r="B111" s="7"/>
      <c r="C111" s="14"/>
      <c r="D111" s="7"/>
      <c r="E111" s="47"/>
      <c r="F111" s="53"/>
      <c r="G111" s="5"/>
    </row>
    <row r="112" spans="1:7" ht="12.75" x14ac:dyDescent="0.2">
      <c r="A112" s="1"/>
      <c r="B112" s="2"/>
      <c r="C112" s="3" t="s">
        <v>132</v>
      </c>
      <c r="D112" s="4"/>
      <c r="E112" s="47"/>
      <c r="F112" s="53"/>
      <c r="G112" s="5"/>
    </row>
    <row r="113" spans="1:7" ht="25.5" x14ac:dyDescent="0.2">
      <c r="A113" s="6"/>
      <c r="B113" s="7"/>
      <c r="C113" s="8" t="s">
        <v>133</v>
      </c>
      <c r="D113" s="9"/>
      <c r="E113" s="48"/>
      <c r="F113" s="54"/>
      <c r="G113" s="10"/>
    </row>
    <row r="114" spans="1:7" ht="12.75" x14ac:dyDescent="0.2">
      <c r="A114" s="6"/>
      <c r="B114" s="7"/>
      <c r="C114" s="8" t="s">
        <v>108</v>
      </c>
      <c r="D114" s="25"/>
      <c r="E114" s="49"/>
      <c r="F114" s="55">
        <v>0</v>
      </c>
      <c r="G114" s="13">
        <v>0</v>
      </c>
    </row>
    <row r="115" spans="1:7" ht="12.75" x14ac:dyDescent="0.2">
      <c r="A115" s="6"/>
      <c r="B115" s="7"/>
      <c r="C115" s="14"/>
      <c r="D115" s="7"/>
      <c r="E115" s="47"/>
      <c r="F115" s="53"/>
      <c r="G115" s="5"/>
    </row>
    <row r="116" spans="1:7" ht="25.5" x14ac:dyDescent="0.2">
      <c r="A116" s="6"/>
      <c r="B116" s="7"/>
      <c r="C116" s="8" t="s">
        <v>134</v>
      </c>
      <c r="D116" s="9"/>
      <c r="E116" s="48"/>
      <c r="F116" s="54"/>
      <c r="G116" s="10"/>
    </row>
    <row r="117" spans="1:7" ht="12.75" x14ac:dyDescent="0.2">
      <c r="A117" s="6"/>
      <c r="B117" s="7"/>
      <c r="C117" s="8" t="s">
        <v>108</v>
      </c>
      <c r="D117" s="25"/>
      <c r="E117" s="49"/>
      <c r="F117" s="55">
        <v>0</v>
      </c>
      <c r="G117" s="13">
        <v>0</v>
      </c>
    </row>
    <row r="118" spans="1:7" ht="12.75" x14ac:dyDescent="0.2">
      <c r="A118" s="6"/>
      <c r="B118" s="7"/>
      <c r="C118" s="14"/>
      <c r="D118" s="7"/>
      <c r="E118" s="47"/>
      <c r="F118" s="59"/>
      <c r="G118" s="28"/>
    </row>
    <row r="119" spans="1:7" ht="25.5" x14ac:dyDescent="0.2">
      <c r="A119" s="6"/>
      <c r="B119" s="7"/>
      <c r="C119" s="30" t="s">
        <v>136</v>
      </c>
      <c r="D119" s="7"/>
      <c r="E119" s="47"/>
      <c r="F119" s="59">
        <v>12.5557914</v>
      </c>
      <c r="G119" s="28">
        <v>1.0850790000000001E-3</v>
      </c>
    </row>
    <row r="120" spans="1:7" ht="12.75" x14ac:dyDescent="0.2">
      <c r="A120" s="6"/>
      <c r="B120" s="7"/>
      <c r="C120" s="31" t="s">
        <v>137</v>
      </c>
      <c r="D120" s="12"/>
      <c r="E120" s="49"/>
      <c r="F120" s="55">
        <v>11571.314370800003</v>
      </c>
      <c r="G120" s="13">
        <v>0.99999999900000014</v>
      </c>
    </row>
    <row r="122" spans="1:7" ht="12.75" x14ac:dyDescent="0.2">
      <c r="B122" s="362"/>
      <c r="C122" s="362"/>
      <c r="D122" s="362"/>
      <c r="E122" s="362"/>
      <c r="F122" s="362"/>
    </row>
    <row r="123" spans="1:7" ht="12.75" x14ac:dyDescent="0.2">
      <c r="B123" s="362"/>
      <c r="C123" s="362"/>
      <c r="D123" s="362"/>
      <c r="E123" s="362"/>
      <c r="F123" s="362"/>
    </row>
    <row r="125" spans="1:7" ht="12.75" x14ac:dyDescent="0.2">
      <c r="B125" s="37" t="s">
        <v>139</v>
      </c>
      <c r="C125" s="38"/>
      <c r="D125" s="39"/>
    </row>
    <row r="126" spans="1:7" ht="12.75" x14ac:dyDescent="0.2">
      <c r="B126" s="40" t="s">
        <v>140</v>
      </c>
      <c r="C126" s="41"/>
      <c r="D126" s="65" t="s">
        <v>141</v>
      </c>
    </row>
    <row r="127" spans="1:7" ht="12.75" x14ac:dyDescent="0.2">
      <c r="B127" s="40" t="s">
        <v>142</v>
      </c>
      <c r="C127" s="41"/>
      <c r="D127" s="65" t="s">
        <v>141</v>
      </c>
    </row>
    <row r="128" spans="1:7" ht="12.75" x14ac:dyDescent="0.2">
      <c r="B128" s="42" t="s">
        <v>143</v>
      </c>
      <c r="C128" s="41"/>
      <c r="D128" s="43"/>
    </row>
    <row r="129" spans="2:4" ht="25.5" customHeight="1" x14ac:dyDescent="0.2">
      <c r="B129" s="43"/>
      <c r="C129" s="33" t="s">
        <v>144</v>
      </c>
      <c r="D129" s="34" t="s">
        <v>145</v>
      </c>
    </row>
    <row r="130" spans="2:4" ht="12.75" customHeight="1" x14ac:dyDescent="0.2">
      <c r="B130" s="60" t="s">
        <v>146</v>
      </c>
      <c r="C130" s="61" t="s">
        <v>147</v>
      </c>
      <c r="D130" s="61" t="s">
        <v>148</v>
      </c>
    </row>
    <row r="131" spans="2:4" ht="12.75" x14ac:dyDescent="0.2">
      <c r="B131" s="43" t="s">
        <v>149</v>
      </c>
      <c r="C131" s="44">
        <v>13.023</v>
      </c>
      <c r="D131" s="44">
        <v>14.6485</v>
      </c>
    </row>
    <row r="132" spans="2:4" ht="12.75" x14ac:dyDescent="0.2">
      <c r="B132" s="43" t="s">
        <v>150</v>
      </c>
      <c r="C132" s="44">
        <v>10.359299999999999</v>
      </c>
      <c r="D132" s="44">
        <v>11.6524</v>
      </c>
    </row>
    <row r="133" spans="2:4" ht="12.75" x14ac:dyDescent="0.2">
      <c r="B133" s="43" t="s">
        <v>151</v>
      </c>
      <c r="C133" s="44">
        <v>12.6267</v>
      </c>
      <c r="D133" s="44">
        <v>14.186</v>
      </c>
    </row>
    <row r="134" spans="2:4" ht="12.75" x14ac:dyDescent="0.2">
      <c r="B134" s="43" t="s">
        <v>152</v>
      </c>
      <c r="C134" s="44">
        <v>10.0158</v>
      </c>
      <c r="D134" s="44">
        <v>11.252700000000001</v>
      </c>
    </row>
    <row r="136" spans="2:4" ht="12.75" x14ac:dyDescent="0.2">
      <c r="B136" s="62" t="s">
        <v>153</v>
      </c>
      <c r="C136" s="45"/>
      <c r="D136" s="63" t="s">
        <v>141</v>
      </c>
    </row>
    <row r="137" spans="2:4" ht="24.75" customHeight="1" x14ac:dyDescent="0.2">
      <c r="B137" s="64"/>
      <c r="C137" s="64"/>
    </row>
    <row r="138" spans="2:4" ht="15" x14ac:dyDescent="0.25">
      <c r="B138" s="66"/>
      <c r="C138" s="68"/>
      <c r="D138"/>
    </row>
    <row r="140" spans="2:4" ht="12.75" x14ac:dyDescent="0.2">
      <c r="B140" s="42" t="s">
        <v>155</v>
      </c>
      <c r="C140" s="41"/>
      <c r="D140" s="67" t="s">
        <v>141</v>
      </c>
    </row>
    <row r="141" spans="2:4" ht="12.75" x14ac:dyDescent="0.2">
      <c r="B141" s="42" t="s">
        <v>156</v>
      </c>
      <c r="C141" s="41"/>
      <c r="D141" s="67" t="s">
        <v>141</v>
      </c>
    </row>
    <row r="142" spans="2:4" ht="12.75" x14ac:dyDescent="0.2">
      <c r="B142" s="42" t="s">
        <v>157</v>
      </c>
      <c r="C142" s="41"/>
      <c r="D142" s="46">
        <v>7.2457887078556757E-2</v>
      </c>
    </row>
    <row r="143" spans="2:4" ht="12.75" x14ac:dyDescent="0.2">
      <c r="B143" s="42" t="s">
        <v>158</v>
      </c>
      <c r="C143" s="41"/>
      <c r="D143" s="46" t="s">
        <v>141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CAPEXG</vt:lpstr>
      <vt:lpstr>MICAP10</vt:lpstr>
      <vt:lpstr>MICAP11</vt:lpstr>
      <vt:lpstr>MICAP12</vt:lpstr>
      <vt:lpstr>MICAP14</vt:lpstr>
      <vt:lpstr>MICAP15</vt:lpstr>
      <vt:lpstr>MICAP16</vt:lpstr>
      <vt:lpstr>MICAP17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SUNESF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2019-04-10T13:44:47Z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