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270" windowWidth="14940" windowHeight="9150"/>
  </bookViews>
  <sheets>
    <sheet name="TBF" sheetId="1" r:id="rId1"/>
    <sheet name="TDF" sheetId="2" r:id="rId2"/>
    <sheet name="TTS" sheetId="4" r:id="rId3"/>
    <sheet name="TNI" sheetId="12" r:id="rId4"/>
    <sheet name="TSS" sheetId="13" r:id="rId5"/>
    <sheet name="TISF" sheetId="8" r:id="rId6"/>
    <sheet name="TBFS" sheetId="5" r:id="rId7"/>
    <sheet name="TEF" sheetId="7" r:id="rId8"/>
    <sheet name="TLF" sheetId="9" r:id="rId9"/>
    <sheet name="TUSB" sheetId="10" r:id="rId10"/>
    <sheet name="TDI" sheetId="6" r:id="rId11"/>
    <sheet name="TMIP" sheetId="11" r:id="rId12"/>
    <sheet name="TSTI" sheetId="3" r:id="rId13"/>
  </sheets>
  <calcPr calcId="144525"/>
</workbook>
</file>

<file path=xl/calcChain.xml><?xml version="1.0" encoding="utf-8"?>
<calcChain xmlns="http://schemas.openxmlformats.org/spreadsheetml/2006/main">
  <c r="G22" i="3"/>
  <c r="G21"/>
  <c r="G20"/>
  <c r="G19"/>
  <c r="G25" i="11"/>
  <c r="G12" i="10"/>
  <c r="G11"/>
  <c r="G43" i="9"/>
  <c r="G42"/>
  <c r="G41"/>
  <c r="G40"/>
  <c r="G39"/>
  <c r="G23"/>
  <c r="G22"/>
  <c r="G21"/>
  <c r="G20"/>
  <c r="F44" i="4"/>
  <c r="F31" i="3"/>
  <c r="F32"/>
  <c r="G30"/>
  <c r="G31"/>
  <c r="G32"/>
  <c r="F27"/>
  <c r="G26"/>
  <c r="G25"/>
  <c r="F23"/>
  <c r="G15"/>
  <c r="G13"/>
  <c r="G12"/>
  <c r="G18"/>
  <c r="G14"/>
  <c r="G17"/>
  <c r="G16"/>
  <c r="F10"/>
  <c r="G7"/>
  <c r="G9"/>
  <c r="G8"/>
  <c r="F53" i="11"/>
  <c r="F54"/>
  <c r="G52"/>
  <c r="G53"/>
  <c r="G54"/>
  <c r="F50"/>
  <c r="F49"/>
  <c r="G48"/>
  <c r="G49"/>
  <c r="G50"/>
  <c r="F44"/>
  <c r="F45"/>
  <c r="G43"/>
  <c r="G42"/>
  <c r="F36"/>
  <c r="F39"/>
  <c r="G35"/>
  <c r="G33"/>
  <c r="G34"/>
  <c r="F27"/>
  <c r="F30"/>
  <c r="G18"/>
  <c r="G9"/>
  <c r="G23"/>
  <c r="G15"/>
  <c r="G19"/>
  <c r="G16"/>
  <c r="G8"/>
  <c r="G13"/>
  <c r="G26"/>
  <c r="G11"/>
  <c r="G12"/>
  <c r="G20"/>
  <c r="G17"/>
  <c r="G22"/>
  <c r="G21"/>
  <c r="G10"/>
  <c r="G14"/>
  <c r="G7"/>
  <c r="G24"/>
  <c r="F21" i="6"/>
  <c r="F22"/>
  <c r="G20"/>
  <c r="G21"/>
  <c r="G22"/>
  <c r="G16"/>
  <c r="G17"/>
  <c r="G18"/>
  <c r="F18"/>
  <c r="F17"/>
  <c r="F10"/>
  <c r="F13"/>
  <c r="G9"/>
  <c r="G7"/>
  <c r="G8"/>
  <c r="F25" i="10"/>
  <c r="F21"/>
  <c r="G20"/>
  <c r="F14"/>
  <c r="G10"/>
  <c r="G9"/>
  <c r="G13"/>
  <c r="G8"/>
  <c r="G7"/>
  <c r="G16"/>
  <c r="G19"/>
  <c r="G18"/>
  <c r="G17"/>
  <c r="G24"/>
  <c r="G23"/>
  <c r="G28"/>
  <c r="G29"/>
  <c r="G30"/>
  <c r="F29"/>
  <c r="F30"/>
  <c r="F52" i="9"/>
  <c r="F53"/>
  <c r="G51"/>
  <c r="G52"/>
  <c r="G53"/>
  <c r="F48"/>
  <c r="G46"/>
  <c r="G47"/>
  <c r="F44"/>
  <c r="G27"/>
  <c r="G38"/>
  <c r="G28"/>
  <c r="G34"/>
  <c r="G31"/>
  <c r="G26"/>
  <c r="G33"/>
  <c r="G37"/>
  <c r="G32"/>
  <c r="G30"/>
  <c r="G36"/>
  <c r="G29"/>
  <c r="G35"/>
  <c r="F24"/>
  <c r="G16"/>
  <c r="G17"/>
  <c r="G15"/>
  <c r="G7"/>
  <c r="G8"/>
  <c r="G14"/>
  <c r="G11"/>
  <c r="G19"/>
  <c r="G10"/>
  <c r="G12"/>
  <c r="G13"/>
  <c r="G9"/>
  <c r="G18"/>
  <c r="F40" i="7"/>
  <c r="F43"/>
  <c r="F44"/>
  <c r="G35"/>
  <c r="G28"/>
  <c r="G12"/>
  <c r="G15"/>
  <c r="G17"/>
  <c r="G21"/>
  <c r="G22"/>
  <c r="G19"/>
  <c r="G18"/>
  <c r="G11"/>
  <c r="G13"/>
  <c r="G16"/>
  <c r="G38"/>
  <c r="G10"/>
  <c r="G30"/>
  <c r="G31"/>
  <c r="G33"/>
  <c r="G9"/>
  <c r="G34"/>
  <c r="G27"/>
  <c r="G25"/>
  <c r="G8"/>
  <c r="G36"/>
  <c r="G14"/>
  <c r="G26"/>
  <c r="G29"/>
  <c r="G32"/>
  <c r="G20"/>
  <c r="G23"/>
  <c r="G24"/>
  <c r="G37"/>
  <c r="G39"/>
  <c r="G7"/>
  <c r="F20" i="5"/>
  <c r="F23"/>
  <c r="F24"/>
  <c r="G16"/>
  <c r="G15"/>
  <c r="G17"/>
  <c r="G19"/>
  <c r="G14"/>
  <c r="G12"/>
  <c r="G9"/>
  <c r="G11"/>
  <c r="G8"/>
  <c r="G10"/>
  <c r="G18"/>
  <c r="G7"/>
  <c r="G13"/>
  <c r="F36" i="8"/>
  <c r="F39"/>
  <c r="F40"/>
  <c r="G34"/>
  <c r="G28"/>
  <c r="G27"/>
  <c r="G33"/>
  <c r="G24"/>
  <c r="G31"/>
  <c r="G12"/>
  <c r="G21"/>
  <c r="G11"/>
  <c r="G15"/>
  <c r="G30"/>
  <c r="G13"/>
  <c r="G22"/>
  <c r="G14"/>
  <c r="G9"/>
  <c r="G18"/>
  <c r="G16"/>
  <c r="G35"/>
  <c r="G29"/>
  <c r="G17"/>
  <c r="G23"/>
  <c r="G26"/>
  <c r="G19"/>
  <c r="G25"/>
  <c r="G10"/>
  <c r="G8"/>
  <c r="G32"/>
  <c r="G7"/>
  <c r="G20"/>
  <c r="G39" i="13"/>
  <c r="G26"/>
  <c r="G41"/>
  <c r="G28"/>
  <c r="G21"/>
  <c r="G42"/>
  <c r="G31"/>
  <c r="G24"/>
  <c r="G16"/>
  <c r="G29"/>
  <c r="G18"/>
  <c r="G40"/>
  <c r="G33"/>
  <c r="G36"/>
  <c r="G22"/>
  <c r="G25"/>
  <c r="G11"/>
  <c r="G20"/>
  <c r="G43"/>
  <c r="G44"/>
  <c r="G46"/>
  <c r="G32"/>
  <c r="G12"/>
  <c r="G23"/>
  <c r="G30"/>
  <c r="G27"/>
  <c r="G38"/>
  <c r="G34"/>
  <c r="G15"/>
  <c r="G35"/>
  <c r="G45"/>
  <c r="G48"/>
  <c r="G17"/>
  <c r="G10"/>
  <c r="G47"/>
  <c r="G14"/>
  <c r="G37"/>
  <c r="G7"/>
  <c r="G13"/>
  <c r="G9"/>
  <c r="G19"/>
  <c r="G8"/>
  <c r="F49"/>
  <c r="G52"/>
  <c r="F52"/>
  <c r="G43" i="12"/>
  <c r="G51"/>
  <c r="G49"/>
  <c r="G54"/>
  <c r="G35"/>
  <c r="G38"/>
  <c r="G53"/>
  <c r="G36"/>
  <c r="G47"/>
  <c r="G41"/>
  <c r="G48"/>
  <c r="G56"/>
  <c r="G46"/>
  <c r="G31"/>
  <c r="G50"/>
  <c r="G40"/>
  <c r="G33"/>
  <c r="G39"/>
  <c r="G32"/>
  <c r="G22"/>
  <c r="G52"/>
  <c r="G29"/>
  <c r="G55"/>
  <c r="G19"/>
  <c r="G18"/>
  <c r="G21"/>
  <c r="G28"/>
  <c r="G27"/>
  <c r="G42"/>
  <c r="G45"/>
  <c r="G44"/>
  <c r="G37"/>
  <c r="G24"/>
  <c r="G34"/>
  <c r="G23"/>
  <c r="G13"/>
  <c r="G25"/>
  <c r="G16"/>
  <c r="G10"/>
  <c r="G20"/>
  <c r="G26"/>
  <c r="G11"/>
  <c r="G30"/>
  <c r="G17"/>
  <c r="G15"/>
  <c r="G8"/>
  <c r="G14"/>
  <c r="G7"/>
  <c r="G12"/>
  <c r="G9"/>
  <c r="G23" i="4"/>
  <c r="G39"/>
  <c r="G20"/>
  <c r="G25"/>
  <c r="G21"/>
  <c r="G26"/>
  <c r="G34"/>
  <c r="G32"/>
  <c r="G15"/>
  <c r="G33"/>
  <c r="G41"/>
  <c r="G19"/>
  <c r="G24"/>
  <c r="G27"/>
  <c r="G12"/>
  <c r="G13"/>
  <c r="G37"/>
  <c r="G18"/>
  <c r="G31"/>
  <c r="G43"/>
  <c r="G30"/>
  <c r="G35"/>
  <c r="G29"/>
  <c r="G17"/>
  <c r="G42"/>
  <c r="G40"/>
  <c r="G14"/>
  <c r="G28"/>
  <c r="G36"/>
  <c r="G10"/>
  <c r="G11"/>
  <c r="G38"/>
  <c r="G7"/>
  <c r="G16"/>
  <c r="G9"/>
  <c r="G22"/>
  <c r="G8"/>
  <c r="F57" i="12"/>
  <c r="F60"/>
  <c r="F61"/>
  <c r="F47" i="4"/>
  <c r="F48"/>
  <c r="G37" i="2"/>
  <c r="G36"/>
  <c r="G28"/>
  <c r="G44"/>
  <c r="G19"/>
  <c r="G14"/>
  <c r="G27"/>
  <c r="G43"/>
  <c r="G23"/>
  <c r="G10"/>
  <c r="G17"/>
  <c r="G18"/>
  <c r="G34"/>
  <c r="G9"/>
  <c r="G32"/>
  <c r="G16"/>
  <c r="G40"/>
  <c r="G24"/>
  <c r="G33"/>
  <c r="G15"/>
  <c r="G30"/>
  <c r="G21"/>
  <c r="G7"/>
  <c r="G12"/>
  <c r="G8"/>
  <c r="G22"/>
  <c r="G31"/>
  <c r="G29"/>
  <c r="G26"/>
  <c r="G11"/>
  <c r="G41"/>
  <c r="G35"/>
  <c r="G25"/>
  <c r="G20"/>
  <c r="G39"/>
  <c r="G13"/>
  <c r="G42"/>
  <c r="G45"/>
  <c r="G38"/>
  <c r="F46"/>
  <c r="F49"/>
  <c r="F50"/>
  <c r="G32" i="1"/>
  <c r="G31"/>
  <c r="G23"/>
  <c r="G15"/>
  <c r="G47"/>
  <c r="G35"/>
  <c r="G19"/>
  <c r="G34"/>
  <c r="G18"/>
  <c r="G26"/>
  <c r="G29"/>
  <c r="G25"/>
  <c r="G33"/>
  <c r="G43"/>
  <c r="G27"/>
  <c r="G12"/>
  <c r="G30"/>
  <c r="G17"/>
  <c r="G41"/>
  <c r="G39"/>
  <c r="G21"/>
  <c r="G36"/>
  <c r="G42"/>
  <c r="G11"/>
  <c r="G45"/>
  <c r="G28"/>
  <c r="G46"/>
  <c r="G44"/>
  <c r="G37"/>
  <c r="G48"/>
  <c r="G20"/>
  <c r="G16"/>
  <c r="G24"/>
  <c r="G40"/>
  <c r="G10"/>
  <c r="G38"/>
  <c r="G13"/>
  <c r="G8"/>
  <c r="G14"/>
  <c r="G7"/>
  <c r="G22"/>
  <c r="G9"/>
  <c r="F53" i="13"/>
  <c r="F54"/>
  <c r="G27" i="3"/>
  <c r="G14" i="10"/>
  <c r="G48" i="9"/>
  <c r="F28" i="3"/>
  <c r="F33"/>
  <c r="F23" i="6"/>
  <c r="G25" i="10"/>
  <c r="F49" i="9"/>
  <c r="F54"/>
  <c r="G40" i="7"/>
  <c r="G43"/>
  <c r="G44"/>
  <c r="G57" i="12"/>
  <c r="G60"/>
  <c r="G61"/>
  <c r="G46" i="2"/>
  <c r="G49"/>
  <c r="G50"/>
  <c r="G23" i="3"/>
  <c r="G27" i="11"/>
  <c r="G30"/>
  <c r="G36"/>
  <c r="G39"/>
  <c r="G44"/>
  <c r="G45"/>
  <c r="G10" i="6"/>
  <c r="G13"/>
  <c r="G23"/>
  <c r="G21" i="10"/>
  <c r="G24" i="9"/>
  <c r="G44"/>
  <c r="G44" i="4"/>
  <c r="G47"/>
  <c r="F55" i="11"/>
  <c r="F26" i="10"/>
  <c r="F31"/>
  <c r="G20" i="5"/>
  <c r="G23"/>
  <c r="G24"/>
  <c r="G36" i="8"/>
  <c r="G39"/>
  <c r="G40"/>
  <c r="G10" i="3"/>
  <c r="G49" i="13"/>
  <c r="G53"/>
  <c r="G54"/>
  <c r="G55" i="11"/>
  <c r="G26" i="10"/>
  <c r="G31"/>
  <c r="G28" i="3"/>
  <c r="G33"/>
  <c r="G49" i="9"/>
  <c r="G54"/>
  <c r="G49" i="1"/>
  <c r="G52"/>
  <c r="G53"/>
  <c r="F49"/>
  <c r="F52"/>
  <c r="F53"/>
  <c r="G48" i="4"/>
</calcChain>
</file>

<file path=xl/sharedStrings.xml><?xml version="1.0" encoding="utf-8"?>
<sst xmlns="http://schemas.openxmlformats.org/spreadsheetml/2006/main" count="2003" uniqueCount="399">
  <si>
    <t>TAURUS BONANZA FUND</t>
  </si>
  <si>
    <t/>
  </si>
  <si>
    <t>Name of the Instrument</t>
  </si>
  <si>
    <t>ISIN</t>
  </si>
  <si>
    <t>Industry</t>
  </si>
  <si>
    <t>Quantity</t>
  </si>
  <si>
    <t>Market/Fair Value (Rs. in Lacs)</t>
  </si>
  <si>
    <t>% to Net Assets</t>
  </si>
  <si>
    <t>Equity &amp; Equity related</t>
  </si>
  <si>
    <t>(a) Listed / awaiting listing on Stock Exchanges</t>
  </si>
  <si>
    <t>INE040A01026</t>
  </si>
  <si>
    <t>Banks</t>
  </si>
  <si>
    <t>INE009A01021</t>
  </si>
  <si>
    <t>Software</t>
  </si>
  <si>
    <t>INE001A01036</t>
  </si>
  <si>
    <t>Finance</t>
  </si>
  <si>
    <t>INE002A01018</t>
  </si>
  <si>
    <t>Petroleum Products</t>
  </si>
  <si>
    <t>INE018A01030</t>
  </si>
  <si>
    <t>Construction Project</t>
  </si>
  <si>
    <t>INE090A01021</t>
  </si>
  <si>
    <t>State Bank of India</t>
  </si>
  <si>
    <t>INE062A01020</t>
  </si>
  <si>
    <t>INE233B01017</t>
  </si>
  <si>
    <t>Transportation</t>
  </si>
  <si>
    <t>INE238A01034</t>
  </si>
  <si>
    <t>INE140A01024</t>
  </si>
  <si>
    <t>Pharmaceuticals</t>
  </si>
  <si>
    <t>INE522F01014</t>
  </si>
  <si>
    <t>Minerals/Mining</t>
  </si>
  <si>
    <t>INE094A01015</t>
  </si>
  <si>
    <t>INE585B01010</t>
  </si>
  <si>
    <t>Auto</t>
  </si>
  <si>
    <t>INE467B01029</t>
  </si>
  <si>
    <t>INE998I01010</t>
  </si>
  <si>
    <t>Hotels, Resorts And Other Recreational Activities</t>
  </si>
  <si>
    <t>INE155A01022</t>
  </si>
  <si>
    <t>Industrial Capital Goods</t>
  </si>
  <si>
    <t>INE256A01028</t>
  </si>
  <si>
    <t>Media &amp; Entertainment</t>
  </si>
  <si>
    <t>INE263A01016</t>
  </si>
  <si>
    <t>INE092A01019</t>
  </si>
  <si>
    <t>Chemicals</t>
  </si>
  <si>
    <t>INE685A01028</t>
  </si>
  <si>
    <t>INE442H01029</t>
  </si>
  <si>
    <t>INE180A01020</t>
  </si>
  <si>
    <t>Consumer Non Durables</t>
  </si>
  <si>
    <t>INE437A01024</t>
  </si>
  <si>
    <t>Healthcare Services</t>
  </si>
  <si>
    <t>INE199G01027</t>
  </si>
  <si>
    <t>INE213A01029</t>
  </si>
  <si>
    <t>Oil</t>
  </si>
  <si>
    <t>INE721A01013</t>
  </si>
  <si>
    <t>INE075A01022</t>
  </si>
  <si>
    <t>INE237A01028</t>
  </si>
  <si>
    <t>INE154A01025</t>
  </si>
  <si>
    <t>INE107A01015</t>
  </si>
  <si>
    <t>Paper</t>
  </si>
  <si>
    <t>INE029A01011</t>
  </si>
  <si>
    <t>INE397D01024</t>
  </si>
  <si>
    <t>Telecom - Services</t>
  </si>
  <si>
    <t>INE860A01027</t>
  </si>
  <si>
    <t>Bank of Baroda</t>
  </si>
  <si>
    <t>INE028A01039</t>
  </si>
  <si>
    <t>INE069A01017</t>
  </si>
  <si>
    <t>Services</t>
  </si>
  <si>
    <t>INE742F01042</t>
  </si>
  <si>
    <t>INE463A01038</t>
  </si>
  <si>
    <t>INE191H01014</t>
  </si>
  <si>
    <t>INE018I01017</t>
  </si>
  <si>
    <t>INE692A01016</t>
  </si>
  <si>
    <t>INE044A01036</t>
  </si>
  <si>
    <t>Industrial Products</t>
  </si>
  <si>
    <t>INE089A01023</t>
  </si>
  <si>
    <t>Punjab National Bank</t>
  </si>
  <si>
    <t>INE160A01022</t>
  </si>
  <si>
    <t>Sub Total</t>
  </si>
  <si>
    <t>(b) Unlisted</t>
  </si>
  <si>
    <t>NIL</t>
  </si>
  <si>
    <t>Total</t>
  </si>
  <si>
    <t>Net Receivables / (Payables)</t>
  </si>
  <si>
    <t>GRAND TOTAL</t>
  </si>
  <si>
    <t xml:space="preserve"> </t>
  </si>
  <si>
    <t>TAURUS DISCOVERY FUND</t>
  </si>
  <si>
    <t>INE881D01027</t>
  </si>
  <si>
    <t>INE663F01024</t>
  </si>
  <si>
    <t>INE233A01035</t>
  </si>
  <si>
    <t>INE066A01013</t>
  </si>
  <si>
    <t>INE670A01012</t>
  </si>
  <si>
    <t>INE775A01035</t>
  </si>
  <si>
    <t>Auto Ancillaries</t>
  </si>
  <si>
    <t>INE296A01016</t>
  </si>
  <si>
    <t>INE216A01022</t>
  </si>
  <si>
    <t>INE070A01015</t>
  </si>
  <si>
    <t>Cement</t>
  </si>
  <si>
    <t>INE200A01026</t>
  </si>
  <si>
    <t>INE351A01035</t>
  </si>
  <si>
    <t>INE531A01024</t>
  </si>
  <si>
    <t>INE049A01027</t>
  </si>
  <si>
    <t>Textile Products</t>
  </si>
  <si>
    <t>INE095A01012</t>
  </si>
  <si>
    <t>INE331A01037</t>
  </si>
  <si>
    <t>INE226H01026</t>
  </si>
  <si>
    <t>INE356A01018</t>
  </si>
  <si>
    <t>INE102D01028</t>
  </si>
  <si>
    <t>Gas</t>
  </si>
  <si>
    <t>**  Thinly Traded / Non Traded Security</t>
  </si>
  <si>
    <t>#  Unlisted Security</t>
  </si>
  <si>
    <t>TAURUS SHORT TERM INCOME FUND</t>
  </si>
  <si>
    <t>Rating</t>
  </si>
  <si>
    <t>Money Market Instruments</t>
  </si>
  <si>
    <t>Certificate of Deposit</t>
  </si>
  <si>
    <t>CRISIL A1+</t>
  </si>
  <si>
    <t>Commercial Paper</t>
  </si>
  <si>
    <t>CARE A1+</t>
  </si>
  <si>
    <t>Treasury Bill</t>
  </si>
  <si>
    <t>91 Days Tbill</t>
  </si>
  <si>
    <t>SOVEREIGN</t>
  </si>
  <si>
    <t>CBLO / Reverse Repo</t>
  </si>
  <si>
    <t>TAURUS TAX SHIELD</t>
  </si>
  <si>
    <t>INE100A01010</t>
  </si>
  <si>
    <t>INE481G01011</t>
  </si>
  <si>
    <t>INE312H01016</t>
  </si>
  <si>
    <t>INE669C01036</t>
  </si>
  <si>
    <t>INE101A01026</t>
  </si>
  <si>
    <t>INE326A01037</t>
  </si>
  <si>
    <t>INE257A01026</t>
  </si>
  <si>
    <t>TAURUS BANKING &amp; FINANCIAL SERVICES FUND</t>
  </si>
  <si>
    <t>INE528G01019</t>
  </si>
  <si>
    <t>TAURUS DYNAMIC INCOME FUND</t>
  </si>
  <si>
    <t>Debt Instruments</t>
  </si>
  <si>
    <t>(a) Listed / awaiting listing on Stock Exchange</t>
  </si>
  <si>
    <t>7.88% Government of India</t>
  </si>
  <si>
    <t>IN0020150028</t>
  </si>
  <si>
    <t>INE872A07TH6</t>
  </si>
  <si>
    <t>(b) Privately placed / Unlisted</t>
  </si>
  <si>
    <t>TAURUS ETHICAL FUND</t>
  </si>
  <si>
    <t>INE058A01010</t>
  </si>
  <si>
    <t>INE470A01017</t>
  </si>
  <si>
    <t>Trading</t>
  </si>
  <si>
    <t>INE323A01026</t>
  </si>
  <si>
    <t>INE361B01024</t>
  </si>
  <si>
    <t>INE917I01010</t>
  </si>
  <si>
    <t>INE030A01027</t>
  </si>
  <si>
    <t>INE059A01026</t>
  </si>
  <si>
    <t>INE347G01014</t>
  </si>
  <si>
    <t>TAURUS INFRASTRUCTURE FUND</t>
  </si>
  <si>
    <t>INE205B01023</t>
  </si>
  <si>
    <t>TAURUS LIQUID FUND</t>
  </si>
  <si>
    <t>Corporation Bank ** #</t>
  </si>
  <si>
    <t>TAURUS ULTRA SHORT TERM BOND FUND</t>
  </si>
  <si>
    <t>TAURUS MIP ADVANTAGE</t>
  </si>
  <si>
    <t>Industry / Rating</t>
  </si>
  <si>
    <t>Others</t>
  </si>
  <si>
    <t>Exchange Traded Funds</t>
  </si>
  <si>
    <t>Goldman Sachs Gold ETF (Gold Bees)</t>
  </si>
  <si>
    <t>INF732E01102</t>
  </si>
  <si>
    <t>TAURUS NIFTY INDEX FUND</t>
  </si>
  <si>
    <t>INE021A01026</t>
  </si>
  <si>
    <t>INE752E01010</t>
  </si>
  <si>
    <t>Power</t>
  </si>
  <si>
    <t>INE158A01026</t>
  </si>
  <si>
    <t>INE733E01010</t>
  </si>
  <si>
    <t>INE047A01013</t>
  </si>
  <si>
    <t>INE669E01016</t>
  </si>
  <si>
    <t>INE079A01024</t>
  </si>
  <si>
    <t>INE081A01012</t>
  </si>
  <si>
    <t>Ferrous Metals</t>
  </si>
  <si>
    <t>INE129A01019</t>
  </si>
  <si>
    <t>INE012A01025</t>
  </si>
  <si>
    <t>INE245A01021</t>
  </si>
  <si>
    <t>INE205A01025</t>
  </si>
  <si>
    <t>Non - Ferrous Metals</t>
  </si>
  <si>
    <t>INE038A01020</t>
  </si>
  <si>
    <t>INE910H01017</t>
  </si>
  <si>
    <t>TAURUS STARSHARE</t>
  </si>
  <si>
    <t>INE752A01018</t>
  </si>
  <si>
    <t>$0.00</t>
  </si>
  <si>
    <t>$0.00%</t>
  </si>
  <si>
    <t xml:space="preserve">$  Less Than 0.01% of Net Asset Value </t>
  </si>
  <si>
    <t>Housing Development Finance Corporation Ltd.</t>
  </si>
  <si>
    <t>Reliance Industries Ltd.</t>
  </si>
  <si>
    <t>Infosys Ltd.</t>
  </si>
  <si>
    <t>Larsen &amp; Toubro Ltd.</t>
  </si>
  <si>
    <t>HDFC Bank Ltd.</t>
  </si>
  <si>
    <t>Sun Pharmaceuticals Industries Ltd.</t>
  </si>
  <si>
    <t>Wipro Ltd.</t>
  </si>
  <si>
    <t>ICICI Bank Ltd.</t>
  </si>
  <si>
    <t>ITC Ltd.</t>
  </si>
  <si>
    <t>Jagran Prakashan Ltd.</t>
  </si>
  <si>
    <t>Axis Bank Ltd.</t>
  </si>
  <si>
    <t>Tata Consultancy Services Ltd.</t>
  </si>
  <si>
    <t>HCL Technologies Ltd.</t>
  </si>
  <si>
    <t>JK Lakshmi Cement Ltd.</t>
  </si>
  <si>
    <t>Dr. Reddy's Laboratories Ltd.</t>
  </si>
  <si>
    <t>Ashoka Buildcon Ltd.</t>
  </si>
  <si>
    <t>Bharat Electronics Ltd.</t>
  </si>
  <si>
    <t>Blue Dart Express Ltd.</t>
  </si>
  <si>
    <t>Bharat Petroleum Corporation Ltd.</t>
  </si>
  <si>
    <t>Coal India Ltd.</t>
  </si>
  <si>
    <t>Hindustan Petroleum Corporation Ltd.</t>
  </si>
  <si>
    <t>Aditya Birla Nuvo Ltd.</t>
  </si>
  <si>
    <t>Kotak Mahindra Bank Ltd.</t>
  </si>
  <si>
    <t>Maruti Suzuki India Ltd.</t>
  </si>
  <si>
    <t>Max India Ltd.</t>
  </si>
  <si>
    <t>Adani Ports and Special Economic Zone Ltd.</t>
  </si>
  <si>
    <t>Piramal Enterprises Ltd.</t>
  </si>
  <si>
    <t>Tata Chemicals Ltd.</t>
  </si>
  <si>
    <t>Tata Motors Ltd.</t>
  </si>
  <si>
    <t>Torrent Pharmaceuticals Ltd.</t>
  </si>
  <si>
    <t>Union Bank Of India</t>
  </si>
  <si>
    <t>Mahindra Holidays &amp; Resorts India Ltd.</t>
  </si>
  <si>
    <t>PVR Ltd.</t>
  </si>
  <si>
    <t>Apollo Hospitals Enterprise Ltd.</t>
  </si>
  <si>
    <t>Cipla Ltd.</t>
  </si>
  <si>
    <t>Godrej Consumer Products Ltd.</t>
  </si>
  <si>
    <t>Zee Entertainment Enterprises Ltd.</t>
  </si>
  <si>
    <t>MindTree Ltd.</t>
  </si>
  <si>
    <t>INE786A01032</t>
  </si>
  <si>
    <t>IndusInd Bank Ltd.</t>
  </si>
  <si>
    <t>Sadbhav Engineering Ltd.</t>
  </si>
  <si>
    <t>Godrej Industries Ltd.</t>
  </si>
  <si>
    <t>Kansai Nerolac Paints Ltd.</t>
  </si>
  <si>
    <t>Motherson Sumi Systems Ltd.</t>
  </si>
  <si>
    <t>Tata Elxsi Ltd.</t>
  </si>
  <si>
    <t>Alstom T&amp;D India Ltd.</t>
  </si>
  <si>
    <t>Bajaj Finance Ltd.</t>
  </si>
  <si>
    <t>Britannia Industries Ltd.</t>
  </si>
  <si>
    <t>Eicher Motors Ltd.</t>
  </si>
  <si>
    <t>Info Edge (India) Ltd.</t>
  </si>
  <si>
    <t>Oracle Financial Services Software Ltd.</t>
  </si>
  <si>
    <t>The Ramco Cements Ltd.</t>
  </si>
  <si>
    <t>Shree Cements Ltd.</t>
  </si>
  <si>
    <t>Himatsingka Seide Ltd.</t>
  </si>
  <si>
    <t>Unichem Laboratories Ltd.</t>
  </si>
  <si>
    <t>Inox Leisure Ltd.</t>
  </si>
  <si>
    <t>Mahindra &amp; Mahindra Ltd.</t>
  </si>
  <si>
    <t>Lupin Ltd.</t>
  </si>
  <si>
    <t>Ultratech Cement Ltd.</t>
  </si>
  <si>
    <t>Atul Ltd.</t>
  </si>
  <si>
    <t>Tech Mahindra Ltd.</t>
  </si>
  <si>
    <t>Sanofi India Ltd.</t>
  </si>
  <si>
    <t>INE133A01011</t>
  </si>
  <si>
    <t>Bajaj Auto Ltd.</t>
  </si>
  <si>
    <t>Bharat Heavy Electricals Ltd.</t>
  </si>
  <si>
    <t>Bharti Airtel Ltd.</t>
  </si>
  <si>
    <t>Hindustan Unilever Ltd.</t>
  </si>
  <si>
    <t>Oil &amp; Natural Gas Corporation Ltd.</t>
  </si>
  <si>
    <t>Yes Bank Ltd.</t>
  </si>
  <si>
    <t>Bosch Ltd.</t>
  </si>
  <si>
    <t>ACC Ltd.</t>
  </si>
  <si>
    <t>Asian Paints Ltd.</t>
  </si>
  <si>
    <t>Idea Cellular Ltd.</t>
  </si>
  <si>
    <t>Cairn India Ltd.</t>
  </si>
  <si>
    <t>GAIL (India) Ltd.</t>
  </si>
  <si>
    <t>Grasim Industries Ltd.</t>
  </si>
  <si>
    <t>Ambuja Cements Ltd.</t>
  </si>
  <si>
    <t>Hero MotoCorp Ltd.</t>
  </si>
  <si>
    <t>Hindalco Industries Ltd.</t>
  </si>
  <si>
    <t>NTPC Ltd.</t>
  </si>
  <si>
    <t>Power Grid Corporation of India Ltd.</t>
  </si>
  <si>
    <t>Vedanta Ltd.</t>
  </si>
  <si>
    <t>Tata Steel Ltd.</t>
  </si>
  <si>
    <t>Tata Power Company Ltd.</t>
  </si>
  <si>
    <t>Divi's Laboratories Ltd.</t>
  </si>
  <si>
    <t>Elecon Engineering Company Ltd.</t>
  </si>
  <si>
    <t>IRB Infrastructure Developers Ltd.</t>
  </si>
  <si>
    <t>INE821I01014</t>
  </si>
  <si>
    <t>Construction</t>
  </si>
  <si>
    <t>Cadila Healthcare Ltd.</t>
  </si>
  <si>
    <t>Mphasis Ltd.</t>
  </si>
  <si>
    <t>3M India Ltd.</t>
  </si>
  <si>
    <t>Petronet LNG Ltd.</t>
  </si>
  <si>
    <t>IDBI Bank Ltd. ** #</t>
  </si>
  <si>
    <t>Oriental Bank of Commerce ** #</t>
  </si>
  <si>
    <t>ICICI Bank Ltd. ** #</t>
  </si>
  <si>
    <t>RBL Bank Ltd. ** #</t>
  </si>
  <si>
    <t>INE008A16XZ2</t>
  </si>
  <si>
    <t>INE976G16CH9</t>
  </si>
  <si>
    <t>[ICRA]A1+</t>
  </si>
  <si>
    <t>Karvy Financial Services Ltd. ** #</t>
  </si>
  <si>
    <t>Reliance Infrastructure Ltd. ** #</t>
  </si>
  <si>
    <t>Edelweiss Commodities Services Ltd. ** #</t>
  </si>
  <si>
    <t>Ballarpur Industries Ltd. ** #</t>
  </si>
  <si>
    <t>Bilt Graphic Paper Products Ltd. ** #</t>
  </si>
  <si>
    <t>Edelweiss Financial Services Ltd. ** #</t>
  </si>
  <si>
    <t>Cox &amp; Kings Ltd. ** #</t>
  </si>
  <si>
    <t>IND A1+</t>
  </si>
  <si>
    <t>IN002015X233</t>
  </si>
  <si>
    <t>CARE A+</t>
  </si>
  <si>
    <t>Karvy Stock Broking Ltd. ** #</t>
  </si>
  <si>
    <t>Adani Enterprises Ltd. ** #</t>
  </si>
  <si>
    <t>BWR A1+</t>
  </si>
  <si>
    <t>Akzo Nobel India Ltd.</t>
  </si>
  <si>
    <t>Mutual Fund</t>
  </si>
  <si>
    <t>Tamil Nadu Newsprint &amp; Papers Ltd.</t>
  </si>
  <si>
    <t>Shriram Transport Finance Company Ltd.</t>
  </si>
  <si>
    <t>Berger Paints India Ltd.</t>
  </si>
  <si>
    <t>Godrej Properties Ltd.</t>
  </si>
  <si>
    <t>INE484J01027</t>
  </si>
  <si>
    <t>INE053A01029</t>
  </si>
  <si>
    <t>Torrent Power Ltd.</t>
  </si>
  <si>
    <t>INE813H01021</t>
  </si>
  <si>
    <t>Wonderla Holidays Ltd.</t>
  </si>
  <si>
    <t>INE066O01014</t>
  </si>
  <si>
    <t>IDBI Bank Ltd.</t>
  </si>
  <si>
    <t>INE008A01015</t>
  </si>
  <si>
    <t>Indraprastha Gas Ltd.</t>
  </si>
  <si>
    <t>INE203G01019</t>
  </si>
  <si>
    <t>ITD Cementation India Ltd.</t>
  </si>
  <si>
    <t>INE686A01026</t>
  </si>
  <si>
    <t>JMC Projects (India)  Ltd.</t>
  </si>
  <si>
    <t>INE890A01016</t>
  </si>
  <si>
    <t>INE010B01027</t>
  </si>
  <si>
    <t>INE141A16UY0</t>
  </si>
  <si>
    <t>INE608A16KQ5</t>
  </si>
  <si>
    <t>INE976G16CA4</t>
  </si>
  <si>
    <t>Punjab &amp; Sind Bank ** #</t>
  </si>
  <si>
    <t>INE658R14089</t>
  </si>
  <si>
    <t>INE008I14DI8</t>
  </si>
  <si>
    <t>INE657N14DJ0</t>
  </si>
  <si>
    <t>INE308L14AR3</t>
  </si>
  <si>
    <t>INE945G14FT7</t>
  </si>
  <si>
    <t>Aspire Home Finance Corporation Ltd. ** #</t>
  </si>
  <si>
    <t>Housing Development Finance Corporation Ltd. ** #</t>
  </si>
  <si>
    <t>Religare Comtrade Ltd. ** #</t>
  </si>
  <si>
    <t>Religare Securities Ltd. ** #</t>
  </si>
  <si>
    <t>INE294A14DP6</t>
  </si>
  <si>
    <t>INE308L14BI0</t>
  </si>
  <si>
    <t>INE846E14955</t>
  </si>
  <si>
    <t>The Indian Hotels Company Ltd.</t>
  </si>
  <si>
    <t>The Clearing Corporation of India Ltd.</t>
  </si>
  <si>
    <t>Wellwin Industry Ltd. ** #</t>
  </si>
  <si>
    <t>Portfolio Statement as on November 30,2015</t>
  </si>
  <si>
    <t>Jubilant Foodworks Ltd.</t>
  </si>
  <si>
    <t>INE797F01012</t>
  </si>
  <si>
    <t>Firstsource Solutions Ltd.</t>
  </si>
  <si>
    <t>INE684F01012</t>
  </si>
  <si>
    <t>Titan Company Ltd.</t>
  </si>
  <si>
    <t>INE280A01028</t>
  </si>
  <si>
    <t>Consumer Durables</t>
  </si>
  <si>
    <t>The Phoenix Mills Ltd.</t>
  </si>
  <si>
    <t>INE211B01039</t>
  </si>
  <si>
    <t>United Spirits Ltd.</t>
  </si>
  <si>
    <t>INE854D01016</t>
  </si>
  <si>
    <t>Gujarat Mineral Development Corporation Ltd.</t>
  </si>
  <si>
    <t>INE131A01031</t>
  </si>
  <si>
    <t>NCC Ltd.</t>
  </si>
  <si>
    <t>INE868B01028</t>
  </si>
  <si>
    <t>Tata Global Beverages Ltd.</t>
  </si>
  <si>
    <t>INE192A01025</t>
  </si>
  <si>
    <t>Greaves Cotton Ltd.</t>
  </si>
  <si>
    <t>INE224A01026</t>
  </si>
  <si>
    <t>INE112A16IH1</t>
  </si>
  <si>
    <t>INE112A16IR0</t>
  </si>
  <si>
    <t>INE090A16U67</t>
  </si>
  <si>
    <t>INE008A16XW9</t>
  </si>
  <si>
    <t>INE008A16YB1</t>
  </si>
  <si>
    <t>INE008A16YA3</t>
  </si>
  <si>
    <t>INE237A16G10</t>
  </si>
  <si>
    <t>INE237A16I18</t>
  </si>
  <si>
    <t>INE141A16VB6</t>
  </si>
  <si>
    <t>INE608A16KJ0</t>
  </si>
  <si>
    <t>INE608A16LC3</t>
  </si>
  <si>
    <t>INE476A16PJ1</t>
  </si>
  <si>
    <t>INE434A16JW6</t>
  </si>
  <si>
    <t>Kotak Mahindra Bank Ltd. ** #</t>
  </si>
  <si>
    <t>Canara Bank ** #</t>
  </si>
  <si>
    <t>Andhra Bank ** #</t>
  </si>
  <si>
    <t>INE294A14DT8</t>
  </si>
  <si>
    <t>INE161J14AR0</t>
  </si>
  <si>
    <t>INE532F14WB8</t>
  </si>
  <si>
    <t>INE001A14ME0</t>
  </si>
  <si>
    <t>INE308L14BM2</t>
  </si>
  <si>
    <t>INE846E14963</t>
  </si>
  <si>
    <t>INE036A14CQ1</t>
  </si>
  <si>
    <t>INE036A14CR9</t>
  </si>
  <si>
    <t>INE835P14665</t>
  </si>
  <si>
    <t>INE085A14982</t>
  </si>
  <si>
    <t>INE261F14848</t>
  </si>
  <si>
    <t>INE870D14692</t>
  </si>
  <si>
    <t>INE148I14KB2</t>
  </si>
  <si>
    <t>Chambal Fertilisers and Chemicals Ltd. ** #</t>
  </si>
  <si>
    <t>National Bank For Agriculture and Rural Development ** #</t>
  </si>
  <si>
    <t>National Fertilizers Ltd. ** #</t>
  </si>
  <si>
    <t>Indiabulls Housing Finance Ltd. ** #</t>
  </si>
  <si>
    <t>IN002015X332</t>
  </si>
  <si>
    <t>INE261F14889</t>
  </si>
  <si>
    <t>7.72% Government of India</t>
  </si>
  <si>
    <t>IN0020150036</t>
  </si>
  <si>
    <t>Hindustan Zinc Ltd.</t>
  </si>
  <si>
    <t>INE267A01025</t>
  </si>
  <si>
    <t>INE423A14365</t>
  </si>
  <si>
    <t>INE308L14BL4</t>
  </si>
  <si>
    <t>INE621H14070</t>
  </si>
  <si>
    <t>INE477L14426</t>
  </si>
  <si>
    <t>Religare Enterprises Ltd. ** #</t>
  </si>
  <si>
    <t>India Infoline Housing Finance Ltd. ** #</t>
  </si>
  <si>
    <t>10.75% SREI Infrastructure Finance Ltd. **</t>
  </si>
</sst>
</file>

<file path=xl/styles.xml><?xml version="1.0" encoding="utf-8"?>
<styleSheet xmlns="http://schemas.openxmlformats.org/spreadsheetml/2006/main">
  <numFmts count="3">
    <numFmt numFmtId="164" formatCode="#,##0.00;\(#,##0.00\)"/>
    <numFmt numFmtId="165" formatCode="#,##0.00%;\(#,##0.00\)%"/>
    <numFmt numFmtId="166" formatCode="#,##0.00%"/>
  </numFmts>
  <fonts count="7">
    <font>
      <sz val="10"/>
      <name val="Arial"/>
    </font>
    <font>
      <sz val="10"/>
      <name val="Tahoma"/>
      <family val="2"/>
    </font>
    <font>
      <b/>
      <sz val="9"/>
      <color indexed="72"/>
      <name val="Tahoma"/>
      <family val="2"/>
    </font>
    <font>
      <sz val="9"/>
      <color indexed="72"/>
      <name val="Tahoma"/>
      <family val="2"/>
    </font>
    <font>
      <b/>
      <sz val="10"/>
      <color indexed="72"/>
      <name val="Tahoma"/>
      <family val="2"/>
    </font>
    <font>
      <sz val="10"/>
      <color indexed="72"/>
      <name val="Tahoma"/>
      <family val="2"/>
    </font>
    <font>
      <sz val="9"/>
      <color indexed="9"/>
      <name val="Tahom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40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/>
    </xf>
    <xf numFmtId="0" fontId="1" fillId="0" borderId="0" xfId="0" applyNumberFormat="1" applyFont="1" applyFill="1" applyBorder="1" applyAlignment="1" applyProtection="1">
      <alignment horizontal="center" vertical="top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3" fontId="3" fillId="0" borderId="5" xfId="0" applyNumberFormat="1" applyFont="1" applyFill="1" applyBorder="1" applyAlignment="1" applyProtection="1">
      <alignment horizontal="right" vertical="top" wrapText="1"/>
    </xf>
    <xf numFmtId="164" fontId="3" fillId="0" borderId="7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0" fontId="2" fillId="0" borderId="18" xfId="0" applyNumberFormat="1" applyFont="1" applyFill="1" applyBorder="1" applyAlignment="1" applyProtection="1">
      <alignment horizontal="left" vertical="top" wrapText="1"/>
    </xf>
    <xf numFmtId="0" fontId="3" fillId="0" borderId="19" xfId="0" applyNumberFormat="1" applyFont="1" applyFill="1" applyBorder="1" applyAlignment="1" applyProtection="1">
      <alignment horizontal="left" vertical="top" wrapText="1"/>
    </xf>
    <xf numFmtId="164" fontId="2" fillId="0" borderId="9" xfId="0" applyNumberFormat="1" applyFont="1" applyFill="1" applyBorder="1" applyAlignment="1" applyProtection="1">
      <alignment horizontal="right" vertical="top" wrapText="1"/>
    </xf>
    <xf numFmtId="165" fontId="2" fillId="0" borderId="10" xfId="0" applyNumberFormat="1" applyFont="1" applyFill="1" applyBorder="1" applyAlignment="1" applyProtection="1">
      <alignment horizontal="right" vertical="top" wrapText="1"/>
    </xf>
    <xf numFmtId="0" fontId="2" fillId="0" borderId="11" xfId="0" applyNumberFormat="1" applyFont="1" applyFill="1" applyBorder="1" applyAlignment="1" applyProtection="1">
      <alignment horizontal="lef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0" xfId="0" applyNumberFormat="1" applyFont="1" applyFill="1" applyBorder="1" applyAlignment="1" applyProtection="1">
      <alignment horizontal="right" vertical="top" wrapText="1"/>
    </xf>
    <xf numFmtId="0" fontId="3" fillId="0" borderId="13" xfId="0" applyNumberFormat="1" applyFont="1" applyFill="1" applyBorder="1" applyAlignment="1" applyProtection="1">
      <alignment horizontal="left" vertical="top" wrapText="1"/>
    </xf>
    <xf numFmtId="164" fontId="2" fillId="0" borderId="12" xfId="0" applyNumberFormat="1" applyFont="1" applyFill="1" applyBorder="1" applyAlignment="1" applyProtection="1">
      <alignment horizontal="right" vertical="top" wrapText="1"/>
    </xf>
    <xf numFmtId="4" fontId="1" fillId="0" borderId="0" xfId="0" applyNumberFormat="1" applyFont="1" applyFill="1" applyBorder="1" applyAlignment="1"/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0" fontId="3" fillId="0" borderId="6" xfId="0" applyNumberFormat="1" applyFont="1" applyFill="1" applyBorder="1" applyAlignment="1" applyProtection="1">
      <alignment horizontal="righ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58"/>
  <sheetViews>
    <sheetView tabSelected="1" workbookViewId="0">
      <selection activeCell="B1" sqref="B1:G1"/>
    </sheetView>
  </sheetViews>
  <sheetFormatPr defaultRowHeight="12.75"/>
  <cols>
    <col min="1" max="1" width="2.5703125" style="3" customWidth="1"/>
    <col min="2" max="2" width="40" style="3" bestFit="1" customWidth="1"/>
    <col min="3" max="3" width="13.28515625" style="3" bestFit="1" customWidth="1"/>
    <col min="4" max="4" width="40" style="3" bestFit="1" customWidth="1"/>
    <col min="5" max="5" width="11.85546875" style="3" customWidth="1"/>
    <col min="6" max="6" width="16.5703125" style="3" customWidth="1"/>
    <col min="7" max="7" width="13.7109375" style="3" bestFit="1" customWidth="1"/>
    <col min="8" max="16384" width="9.140625" style="3"/>
  </cols>
  <sheetData>
    <row r="1" spans="1:7" ht="16.5" customHeight="1">
      <c r="A1" s="1"/>
      <c r="B1" s="39" t="s">
        <v>0</v>
      </c>
      <c r="C1" s="39"/>
      <c r="D1" s="39"/>
      <c r="E1" s="39"/>
      <c r="F1" s="39"/>
      <c r="G1" s="39"/>
    </row>
    <row r="2" spans="1:7" ht="12.95" customHeight="1">
      <c r="A2" s="1"/>
      <c r="B2" s="4" t="s">
        <v>1</v>
      </c>
      <c r="C2" s="1"/>
      <c r="D2" s="1"/>
      <c r="E2" s="1"/>
      <c r="F2" s="1"/>
      <c r="G2" s="1"/>
    </row>
    <row r="3" spans="1:7" ht="12.95" customHeight="1">
      <c r="A3" s="5"/>
      <c r="B3" s="6" t="s">
        <v>333</v>
      </c>
      <c r="C3" s="1"/>
      <c r="D3" s="1"/>
      <c r="E3" s="1"/>
      <c r="F3" s="1"/>
      <c r="G3" s="1"/>
    </row>
    <row r="4" spans="1:7" s="11" customFormat="1" ht="33" customHeight="1">
      <c r="A4" s="7"/>
      <c r="B4" s="8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10" t="s">
        <v>7</v>
      </c>
    </row>
    <row r="5" spans="1:7" ht="12.95" customHeight="1">
      <c r="A5" s="1"/>
      <c r="B5" s="12" t="s">
        <v>8</v>
      </c>
      <c r="C5" s="13" t="s">
        <v>1</v>
      </c>
      <c r="D5" s="13" t="s">
        <v>1</v>
      </c>
      <c r="E5" s="13" t="s">
        <v>1</v>
      </c>
      <c r="F5" s="1"/>
      <c r="G5" s="14" t="s">
        <v>1</v>
      </c>
    </row>
    <row r="6" spans="1:7" ht="12.95" customHeight="1">
      <c r="A6" s="1"/>
      <c r="B6" s="12" t="s">
        <v>9</v>
      </c>
      <c r="C6" s="13" t="s">
        <v>1</v>
      </c>
      <c r="D6" s="13" t="s">
        <v>1</v>
      </c>
      <c r="E6" s="13" t="s">
        <v>1</v>
      </c>
      <c r="F6" s="1"/>
      <c r="G6" s="14" t="s">
        <v>1</v>
      </c>
    </row>
    <row r="7" spans="1:7" ht="12.95" customHeight="1">
      <c r="A7" s="15"/>
      <c r="B7" s="16" t="s">
        <v>184</v>
      </c>
      <c r="C7" s="13" t="s">
        <v>10</v>
      </c>
      <c r="D7" s="13" t="s">
        <v>11</v>
      </c>
      <c r="E7" s="17">
        <v>14971</v>
      </c>
      <c r="F7" s="18">
        <v>161.08000000000001</v>
      </c>
      <c r="G7" s="19">
        <f t="shared" ref="G7:G48" si="0">+ROUND(F7/$F$54,4)</f>
        <v>7.0800000000000002E-2</v>
      </c>
    </row>
    <row r="8" spans="1:7" ht="12.95" customHeight="1">
      <c r="A8" s="15"/>
      <c r="B8" s="16" t="s">
        <v>182</v>
      </c>
      <c r="C8" s="13" t="s">
        <v>12</v>
      </c>
      <c r="D8" s="13" t="s">
        <v>13</v>
      </c>
      <c r="E8" s="17">
        <v>11517</v>
      </c>
      <c r="F8" s="18">
        <v>125.36</v>
      </c>
      <c r="G8" s="19">
        <f t="shared" si="0"/>
        <v>5.5100000000000003E-2</v>
      </c>
    </row>
    <row r="9" spans="1:7" ht="12.95" customHeight="1">
      <c r="A9" s="15"/>
      <c r="B9" s="16" t="s">
        <v>181</v>
      </c>
      <c r="C9" s="13" t="s">
        <v>16</v>
      </c>
      <c r="D9" s="13" t="s">
        <v>17</v>
      </c>
      <c r="E9" s="17">
        <v>11470</v>
      </c>
      <c r="F9" s="18">
        <v>111.03</v>
      </c>
      <c r="G9" s="19">
        <f t="shared" si="0"/>
        <v>4.8800000000000003E-2</v>
      </c>
    </row>
    <row r="10" spans="1:7" ht="12.95" customHeight="1">
      <c r="A10" s="15"/>
      <c r="B10" s="16" t="s">
        <v>180</v>
      </c>
      <c r="C10" s="13" t="s">
        <v>14</v>
      </c>
      <c r="D10" s="13" t="s">
        <v>15</v>
      </c>
      <c r="E10" s="17">
        <v>8987</v>
      </c>
      <c r="F10" s="18">
        <v>109.39</v>
      </c>
      <c r="G10" s="19">
        <f t="shared" si="0"/>
        <v>4.8099999999999997E-2</v>
      </c>
    </row>
    <row r="11" spans="1:7" ht="12.95" customHeight="1">
      <c r="A11" s="15"/>
      <c r="B11" s="16" t="s">
        <v>187</v>
      </c>
      <c r="C11" s="13" t="s">
        <v>20</v>
      </c>
      <c r="D11" s="13" t="s">
        <v>11</v>
      </c>
      <c r="E11" s="17">
        <v>36892</v>
      </c>
      <c r="F11" s="18">
        <v>101.12</v>
      </c>
      <c r="G11" s="19">
        <f t="shared" si="0"/>
        <v>4.4400000000000002E-2</v>
      </c>
    </row>
    <row r="12" spans="1:7" ht="12.95" customHeight="1">
      <c r="A12" s="15"/>
      <c r="B12" s="16" t="s">
        <v>197</v>
      </c>
      <c r="C12" s="13" t="s">
        <v>23</v>
      </c>
      <c r="D12" s="13" t="s">
        <v>24</v>
      </c>
      <c r="E12" s="17">
        <v>1293</v>
      </c>
      <c r="F12" s="18">
        <v>94</v>
      </c>
      <c r="G12" s="19">
        <f t="shared" si="0"/>
        <v>4.1300000000000003E-2</v>
      </c>
    </row>
    <row r="13" spans="1:7" ht="12.95" customHeight="1">
      <c r="A13" s="15"/>
      <c r="B13" s="16" t="s">
        <v>206</v>
      </c>
      <c r="C13" s="13" t="s">
        <v>26</v>
      </c>
      <c r="D13" s="13" t="s">
        <v>27</v>
      </c>
      <c r="E13" s="17">
        <v>9430</v>
      </c>
      <c r="F13" s="18">
        <v>89.09</v>
      </c>
      <c r="G13" s="19">
        <f t="shared" si="0"/>
        <v>3.9100000000000003E-2</v>
      </c>
    </row>
    <row r="14" spans="1:7" ht="12.95" customHeight="1">
      <c r="A14" s="15"/>
      <c r="B14" s="16" t="s">
        <v>21</v>
      </c>
      <c r="C14" s="13" t="s">
        <v>22</v>
      </c>
      <c r="D14" s="13" t="s">
        <v>11</v>
      </c>
      <c r="E14" s="17">
        <v>32427</v>
      </c>
      <c r="F14" s="18">
        <v>81.209999999999994</v>
      </c>
      <c r="G14" s="19">
        <f t="shared" si="0"/>
        <v>3.5700000000000003E-2</v>
      </c>
    </row>
    <row r="15" spans="1:7" ht="12.95" customHeight="1">
      <c r="A15" s="15"/>
      <c r="B15" s="16" t="s">
        <v>207</v>
      </c>
      <c r="C15" s="13" t="s">
        <v>41</v>
      </c>
      <c r="D15" s="13" t="s">
        <v>42</v>
      </c>
      <c r="E15" s="17">
        <v>18515</v>
      </c>
      <c r="F15" s="18">
        <v>77.81</v>
      </c>
      <c r="G15" s="19">
        <f t="shared" si="0"/>
        <v>3.4200000000000001E-2</v>
      </c>
    </row>
    <row r="16" spans="1:7" ht="12.95" customHeight="1">
      <c r="A16" s="15"/>
      <c r="B16" s="16" t="s">
        <v>204</v>
      </c>
      <c r="C16" s="13" t="s">
        <v>45</v>
      </c>
      <c r="D16" s="13" t="s">
        <v>15</v>
      </c>
      <c r="E16" s="17">
        <v>14519</v>
      </c>
      <c r="F16" s="18">
        <v>76.77</v>
      </c>
      <c r="G16" s="19">
        <f t="shared" si="0"/>
        <v>3.3700000000000001E-2</v>
      </c>
    </row>
    <row r="17" spans="1:7" ht="12.95" customHeight="1">
      <c r="A17" s="15"/>
      <c r="B17" s="16" t="s">
        <v>217</v>
      </c>
      <c r="C17" s="13" t="s">
        <v>69</v>
      </c>
      <c r="D17" s="13" t="s">
        <v>13</v>
      </c>
      <c r="E17" s="17">
        <v>5002</v>
      </c>
      <c r="F17" s="18">
        <v>71.91</v>
      </c>
      <c r="G17" s="19">
        <f t="shared" si="0"/>
        <v>3.1600000000000003E-2</v>
      </c>
    </row>
    <row r="18" spans="1:7" ht="12.95" customHeight="1">
      <c r="A18" s="15"/>
      <c r="B18" s="16" t="s">
        <v>216</v>
      </c>
      <c r="C18" s="13" t="s">
        <v>38</v>
      </c>
      <c r="D18" s="13" t="s">
        <v>39</v>
      </c>
      <c r="E18" s="17">
        <v>17373</v>
      </c>
      <c r="F18" s="18">
        <v>70.94</v>
      </c>
      <c r="G18" s="19">
        <f t="shared" si="0"/>
        <v>3.1199999999999999E-2</v>
      </c>
    </row>
    <row r="19" spans="1:7" ht="12.95" customHeight="1">
      <c r="A19" s="15"/>
      <c r="B19" s="16" t="s">
        <v>203</v>
      </c>
      <c r="C19" s="13" t="s">
        <v>31</v>
      </c>
      <c r="D19" s="13" t="s">
        <v>32</v>
      </c>
      <c r="E19" s="17">
        <v>1499</v>
      </c>
      <c r="F19" s="18">
        <v>68.599999999999994</v>
      </c>
      <c r="G19" s="19">
        <f t="shared" si="0"/>
        <v>3.0099999999999998E-2</v>
      </c>
    </row>
    <row r="20" spans="1:7" ht="12.95" customHeight="1">
      <c r="A20" s="15"/>
      <c r="B20" s="16" t="s">
        <v>183</v>
      </c>
      <c r="C20" s="13" t="s">
        <v>18</v>
      </c>
      <c r="D20" s="13" t="s">
        <v>19</v>
      </c>
      <c r="E20" s="17">
        <v>4668</v>
      </c>
      <c r="F20" s="18">
        <v>64.14</v>
      </c>
      <c r="G20" s="19">
        <f t="shared" si="0"/>
        <v>2.8199999999999999E-2</v>
      </c>
    </row>
    <row r="21" spans="1:7" ht="12.95" customHeight="1">
      <c r="A21" s="15"/>
      <c r="B21" s="16" t="s">
        <v>338</v>
      </c>
      <c r="C21" s="13" t="s">
        <v>339</v>
      </c>
      <c r="D21" s="13" t="s">
        <v>340</v>
      </c>
      <c r="E21" s="17">
        <v>14947</v>
      </c>
      <c r="F21" s="18">
        <v>57.1</v>
      </c>
      <c r="G21" s="19">
        <f t="shared" si="0"/>
        <v>2.5100000000000001E-2</v>
      </c>
    </row>
    <row r="22" spans="1:7" ht="12.95" customHeight="1">
      <c r="A22" s="15"/>
      <c r="B22" s="16" t="s">
        <v>196</v>
      </c>
      <c r="C22" s="13" t="s">
        <v>40</v>
      </c>
      <c r="D22" s="13" t="s">
        <v>37</v>
      </c>
      <c r="E22" s="17">
        <v>4171</v>
      </c>
      <c r="F22" s="18">
        <v>52.27</v>
      </c>
      <c r="G22" s="19">
        <f t="shared" si="0"/>
        <v>2.3E-2</v>
      </c>
    </row>
    <row r="23" spans="1:7" ht="12.95" customHeight="1">
      <c r="A23" s="15"/>
      <c r="B23" s="16" t="s">
        <v>215</v>
      </c>
      <c r="C23" s="13" t="s">
        <v>104</v>
      </c>
      <c r="D23" s="13" t="s">
        <v>46</v>
      </c>
      <c r="E23" s="17">
        <v>4187</v>
      </c>
      <c r="F23" s="18">
        <v>51.49</v>
      </c>
      <c r="G23" s="19">
        <f t="shared" si="0"/>
        <v>2.2599999999999999E-2</v>
      </c>
    </row>
    <row r="24" spans="1:7" ht="12.95" customHeight="1">
      <c r="A24" s="15"/>
      <c r="B24" s="16" t="s">
        <v>200</v>
      </c>
      <c r="C24" s="13" t="s">
        <v>30</v>
      </c>
      <c r="D24" s="13" t="s">
        <v>17</v>
      </c>
      <c r="E24" s="17">
        <v>6112</v>
      </c>
      <c r="F24" s="18">
        <v>51.33</v>
      </c>
      <c r="G24" s="19">
        <f t="shared" si="0"/>
        <v>2.2499999999999999E-2</v>
      </c>
    </row>
    <row r="25" spans="1:7" ht="12.95" customHeight="1">
      <c r="A25" s="15"/>
      <c r="B25" s="16" t="s">
        <v>212</v>
      </c>
      <c r="C25" s="13" t="s">
        <v>68</v>
      </c>
      <c r="D25" s="13" t="s">
        <v>39</v>
      </c>
      <c r="E25" s="17">
        <v>6018</v>
      </c>
      <c r="F25" s="18">
        <v>51.05</v>
      </c>
      <c r="G25" s="19">
        <f t="shared" si="0"/>
        <v>2.24E-2</v>
      </c>
    </row>
    <row r="26" spans="1:7" ht="12.95" customHeight="1">
      <c r="A26" s="15"/>
      <c r="B26" s="16" t="s">
        <v>202</v>
      </c>
      <c r="C26" s="13" t="s">
        <v>54</v>
      </c>
      <c r="D26" s="13" t="s">
        <v>11</v>
      </c>
      <c r="E26" s="17">
        <v>6853</v>
      </c>
      <c r="F26" s="18">
        <v>47.44</v>
      </c>
      <c r="G26" s="19">
        <f t="shared" si="0"/>
        <v>2.0799999999999999E-2</v>
      </c>
    </row>
    <row r="27" spans="1:7" ht="12.95" customHeight="1">
      <c r="A27" s="15"/>
      <c r="B27" s="16" t="s">
        <v>297</v>
      </c>
      <c r="C27" s="13" t="s">
        <v>67</v>
      </c>
      <c r="D27" s="13" t="s">
        <v>46</v>
      </c>
      <c r="E27" s="17">
        <v>21418</v>
      </c>
      <c r="F27" s="18">
        <v>47.18</v>
      </c>
      <c r="G27" s="19">
        <f t="shared" si="0"/>
        <v>2.07E-2</v>
      </c>
    </row>
    <row r="28" spans="1:7" ht="12.95" customHeight="1">
      <c r="A28" s="15"/>
      <c r="B28" s="16" t="s">
        <v>201</v>
      </c>
      <c r="C28" s="13" t="s">
        <v>64</v>
      </c>
      <c r="D28" s="13" t="s">
        <v>65</v>
      </c>
      <c r="E28" s="17">
        <v>2099</v>
      </c>
      <c r="F28" s="18">
        <v>44.11</v>
      </c>
      <c r="G28" s="19">
        <f t="shared" si="0"/>
        <v>1.9400000000000001E-2</v>
      </c>
    </row>
    <row r="29" spans="1:7" ht="12.95" customHeight="1">
      <c r="A29" s="15"/>
      <c r="B29" s="16" t="s">
        <v>208</v>
      </c>
      <c r="C29" s="13" t="s">
        <v>36</v>
      </c>
      <c r="D29" s="13" t="s">
        <v>32</v>
      </c>
      <c r="E29" s="17">
        <v>10320</v>
      </c>
      <c r="F29" s="18">
        <v>43.69</v>
      </c>
      <c r="G29" s="19">
        <f t="shared" si="0"/>
        <v>1.9199999999999998E-2</v>
      </c>
    </row>
    <row r="30" spans="1:7" ht="12.95" customHeight="1">
      <c r="A30" s="15"/>
      <c r="B30" s="16" t="s">
        <v>298</v>
      </c>
      <c r="C30" s="13" t="s">
        <v>299</v>
      </c>
      <c r="D30" s="13" t="s">
        <v>268</v>
      </c>
      <c r="E30" s="17">
        <v>11891</v>
      </c>
      <c r="F30" s="18">
        <v>40.08</v>
      </c>
      <c r="G30" s="19">
        <f t="shared" si="0"/>
        <v>1.7600000000000001E-2</v>
      </c>
    </row>
    <row r="31" spans="1:7" ht="12.95" customHeight="1">
      <c r="A31" s="15"/>
      <c r="B31" s="16" t="s">
        <v>185</v>
      </c>
      <c r="C31" s="13" t="s">
        <v>71</v>
      </c>
      <c r="D31" s="13" t="s">
        <v>27</v>
      </c>
      <c r="E31" s="17">
        <v>5240</v>
      </c>
      <c r="F31" s="18">
        <v>38.29</v>
      </c>
      <c r="G31" s="19">
        <f t="shared" si="0"/>
        <v>1.6799999999999999E-2</v>
      </c>
    </row>
    <row r="32" spans="1:7" ht="12.95" customHeight="1">
      <c r="A32" s="15"/>
      <c r="B32" s="16" t="s">
        <v>62</v>
      </c>
      <c r="C32" s="13" t="s">
        <v>63</v>
      </c>
      <c r="D32" s="13" t="s">
        <v>11</v>
      </c>
      <c r="E32" s="17">
        <v>21133</v>
      </c>
      <c r="F32" s="18">
        <v>38.01</v>
      </c>
      <c r="G32" s="19">
        <f t="shared" si="0"/>
        <v>1.67E-2</v>
      </c>
    </row>
    <row r="33" spans="1:7" ht="12.95" customHeight="1">
      <c r="A33" s="15"/>
      <c r="B33" s="16" t="s">
        <v>301</v>
      </c>
      <c r="C33" s="13" t="s">
        <v>302</v>
      </c>
      <c r="D33" s="13" t="s">
        <v>160</v>
      </c>
      <c r="E33" s="17">
        <v>18279</v>
      </c>
      <c r="F33" s="18">
        <v>33.729999999999997</v>
      </c>
      <c r="G33" s="19">
        <f t="shared" si="0"/>
        <v>1.4800000000000001E-2</v>
      </c>
    </row>
    <row r="34" spans="1:7" ht="12.95" customHeight="1">
      <c r="A34" s="15"/>
      <c r="B34" s="16" t="s">
        <v>193</v>
      </c>
      <c r="C34" s="13" t="s">
        <v>218</v>
      </c>
      <c r="D34" s="13" t="s">
        <v>94</v>
      </c>
      <c r="E34" s="17">
        <v>8744</v>
      </c>
      <c r="F34" s="18">
        <v>31.24</v>
      </c>
      <c r="G34" s="19">
        <f t="shared" si="0"/>
        <v>1.37E-2</v>
      </c>
    </row>
    <row r="35" spans="1:7" ht="12.95" customHeight="1">
      <c r="A35" s="15"/>
      <c r="B35" s="16" t="s">
        <v>295</v>
      </c>
      <c r="C35" s="13" t="s">
        <v>56</v>
      </c>
      <c r="D35" s="13" t="s">
        <v>57</v>
      </c>
      <c r="E35" s="17">
        <v>13640</v>
      </c>
      <c r="F35" s="18">
        <v>31.09</v>
      </c>
      <c r="G35" s="19">
        <f t="shared" si="0"/>
        <v>1.37E-2</v>
      </c>
    </row>
    <row r="36" spans="1:7" ht="12.95" customHeight="1">
      <c r="A36" s="15"/>
      <c r="B36" s="16" t="s">
        <v>303</v>
      </c>
      <c r="C36" s="13" t="s">
        <v>304</v>
      </c>
      <c r="D36" s="13" t="s">
        <v>35</v>
      </c>
      <c r="E36" s="17">
        <v>8471</v>
      </c>
      <c r="F36" s="18">
        <v>30.43</v>
      </c>
      <c r="G36" s="19">
        <f t="shared" si="0"/>
        <v>1.34E-2</v>
      </c>
    </row>
    <row r="37" spans="1:7" ht="12.95" customHeight="1">
      <c r="A37" s="15"/>
      <c r="B37" s="16" t="s">
        <v>296</v>
      </c>
      <c r="C37" s="13" t="s">
        <v>52</v>
      </c>
      <c r="D37" s="13" t="s">
        <v>15</v>
      </c>
      <c r="E37" s="17">
        <v>3368</v>
      </c>
      <c r="F37" s="18">
        <v>29.44</v>
      </c>
      <c r="G37" s="19">
        <f t="shared" si="0"/>
        <v>1.29E-2</v>
      </c>
    </row>
    <row r="38" spans="1:7" ht="12.95" customHeight="1">
      <c r="A38" s="15"/>
      <c r="B38" s="16" t="s">
        <v>190</v>
      </c>
      <c r="C38" s="13" t="s">
        <v>25</v>
      </c>
      <c r="D38" s="13" t="s">
        <v>11</v>
      </c>
      <c r="E38" s="17">
        <v>5952</v>
      </c>
      <c r="F38" s="18">
        <v>27.91</v>
      </c>
      <c r="G38" s="19">
        <f t="shared" si="0"/>
        <v>1.23E-2</v>
      </c>
    </row>
    <row r="39" spans="1:7" ht="12.95" customHeight="1">
      <c r="A39" s="15"/>
      <c r="B39" s="16" t="s">
        <v>211</v>
      </c>
      <c r="C39" s="13" t="s">
        <v>34</v>
      </c>
      <c r="D39" s="13" t="s">
        <v>35</v>
      </c>
      <c r="E39" s="17">
        <v>6417</v>
      </c>
      <c r="F39" s="18">
        <v>27.57</v>
      </c>
      <c r="G39" s="19">
        <f t="shared" si="0"/>
        <v>1.21E-2</v>
      </c>
    </row>
    <row r="40" spans="1:7" ht="12.95" customHeight="1">
      <c r="A40" s="15"/>
      <c r="B40" s="16" t="s">
        <v>191</v>
      </c>
      <c r="C40" s="13" t="s">
        <v>33</v>
      </c>
      <c r="D40" s="13" t="s">
        <v>13</v>
      </c>
      <c r="E40" s="17">
        <v>1015</v>
      </c>
      <c r="F40" s="18">
        <v>24.01</v>
      </c>
      <c r="G40" s="19">
        <f t="shared" si="0"/>
        <v>1.0500000000000001E-2</v>
      </c>
    </row>
    <row r="41" spans="1:7" ht="12.95" customHeight="1">
      <c r="A41" s="15"/>
      <c r="B41" s="16" t="s">
        <v>336</v>
      </c>
      <c r="C41" s="13" t="s">
        <v>337</v>
      </c>
      <c r="D41" s="13" t="s">
        <v>13</v>
      </c>
      <c r="E41" s="17">
        <v>51131</v>
      </c>
      <c r="F41" s="18">
        <v>22.8</v>
      </c>
      <c r="G41" s="19">
        <f t="shared" si="0"/>
        <v>0.01</v>
      </c>
    </row>
    <row r="42" spans="1:7" ht="12.95" customHeight="1">
      <c r="A42" s="15"/>
      <c r="B42" s="16" t="s">
        <v>189</v>
      </c>
      <c r="C42" s="13" t="s">
        <v>49</v>
      </c>
      <c r="D42" s="13" t="s">
        <v>39</v>
      </c>
      <c r="E42" s="17">
        <v>15092</v>
      </c>
      <c r="F42" s="18">
        <v>22.55</v>
      </c>
      <c r="G42" s="19">
        <f t="shared" si="0"/>
        <v>9.9000000000000008E-3</v>
      </c>
    </row>
    <row r="43" spans="1:7" ht="12.95" customHeight="1">
      <c r="A43" s="15"/>
      <c r="B43" s="16" t="s">
        <v>198</v>
      </c>
      <c r="C43" s="13" t="s">
        <v>58</v>
      </c>
      <c r="D43" s="13" t="s">
        <v>17</v>
      </c>
      <c r="E43" s="17">
        <v>2472</v>
      </c>
      <c r="F43" s="18">
        <v>22.35</v>
      </c>
      <c r="G43" s="19">
        <f t="shared" si="0"/>
        <v>9.7999999999999997E-3</v>
      </c>
    </row>
    <row r="44" spans="1:7" ht="12.95" customHeight="1">
      <c r="A44" s="15"/>
      <c r="B44" s="16" t="s">
        <v>213</v>
      </c>
      <c r="C44" s="13" t="s">
        <v>47</v>
      </c>
      <c r="D44" s="13" t="s">
        <v>48</v>
      </c>
      <c r="E44" s="17">
        <v>1657</v>
      </c>
      <c r="F44" s="18">
        <v>21.87</v>
      </c>
      <c r="G44" s="19">
        <f t="shared" si="0"/>
        <v>9.5999999999999992E-3</v>
      </c>
    </row>
    <row r="45" spans="1:7" ht="12.95" customHeight="1">
      <c r="A45" s="15"/>
      <c r="B45" s="16" t="s">
        <v>209</v>
      </c>
      <c r="C45" s="13" t="s">
        <v>43</v>
      </c>
      <c r="D45" s="13" t="s">
        <v>27</v>
      </c>
      <c r="E45" s="17">
        <v>1468</v>
      </c>
      <c r="F45" s="18">
        <v>21.04</v>
      </c>
      <c r="G45" s="19">
        <f t="shared" si="0"/>
        <v>9.1999999999999998E-3</v>
      </c>
    </row>
    <row r="46" spans="1:7" ht="12.95" customHeight="1">
      <c r="A46" s="15"/>
      <c r="B46" s="16" t="s">
        <v>330</v>
      </c>
      <c r="C46" s="13" t="s">
        <v>300</v>
      </c>
      <c r="D46" s="13" t="s">
        <v>35</v>
      </c>
      <c r="E46" s="17">
        <v>22000</v>
      </c>
      <c r="F46" s="18">
        <v>20.59</v>
      </c>
      <c r="G46" s="19">
        <f t="shared" si="0"/>
        <v>8.9999999999999993E-3</v>
      </c>
    </row>
    <row r="47" spans="1:7" ht="12.95" customHeight="1">
      <c r="A47" s="15"/>
      <c r="B47" s="16" t="s">
        <v>195</v>
      </c>
      <c r="C47" s="13" t="s">
        <v>44</v>
      </c>
      <c r="D47" s="13" t="s">
        <v>19</v>
      </c>
      <c r="E47" s="17">
        <v>9700</v>
      </c>
      <c r="F47" s="18">
        <v>18.149999999999999</v>
      </c>
      <c r="G47" s="19">
        <f t="shared" si="0"/>
        <v>8.0000000000000002E-3</v>
      </c>
    </row>
    <row r="48" spans="1:7" ht="12.95" customHeight="1">
      <c r="A48" s="15"/>
      <c r="B48" s="16" t="s">
        <v>334</v>
      </c>
      <c r="C48" s="13" t="s">
        <v>335</v>
      </c>
      <c r="D48" s="13" t="s">
        <v>46</v>
      </c>
      <c r="E48" s="17">
        <v>615</v>
      </c>
      <c r="F48" s="18">
        <v>9.49</v>
      </c>
      <c r="G48" s="19">
        <f t="shared" si="0"/>
        <v>4.1999999999999997E-3</v>
      </c>
    </row>
    <row r="49" spans="1:8" ht="12.95" customHeight="1">
      <c r="A49" s="1"/>
      <c r="B49" s="20" t="s">
        <v>76</v>
      </c>
      <c r="C49" s="21" t="s">
        <v>1</v>
      </c>
      <c r="D49" s="21" t="s">
        <v>1</v>
      </c>
      <c r="E49" s="21" t="s">
        <v>1</v>
      </c>
      <c r="F49" s="22">
        <f>SUM(F7:F48)</f>
        <v>2258.7500000000005</v>
      </c>
      <c r="G49" s="23">
        <f>SUM(G7:G48)</f>
        <v>0.9922000000000003</v>
      </c>
    </row>
    <row r="50" spans="1:8" ht="12.95" customHeight="1">
      <c r="A50" s="1"/>
      <c r="B50" s="24" t="s">
        <v>77</v>
      </c>
      <c r="C50" s="25" t="s">
        <v>1</v>
      </c>
      <c r="D50" s="25" t="s">
        <v>1</v>
      </c>
      <c r="E50" s="25" t="s">
        <v>1</v>
      </c>
      <c r="F50" s="26" t="s">
        <v>78</v>
      </c>
      <c r="G50" s="27" t="s">
        <v>78</v>
      </c>
    </row>
    <row r="51" spans="1:8" ht="12.95" customHeight="1">
      <c r="A51" s="1"/>
      <c r="B51" s="24" t="s">
        <v>76</v>
      </c>
      <c r="C51" s="25" t="s">
        <v>1</v>
      </c>
      <c r="D51" s="25" t="s">
        <v>1</v>
      </c>
      <c r="E51" s="25" t="s">
        <v>1</v>
      </c>
      <c r="F51" s="26" t="s">
        <v>78</v>
      </c>
      <c r="G51" s="27" t="s">
        <v>78</v>
      </c>
    </row>
    <row r="52" spans="1:8" ht="12.95" customHeight="1">
      <c r="A52" s="1"/>
      <c r="B52" s="24" t="s">
        <v>79</v>
      </c>
      <c r="C52" s="28" t="s">
        <v>1</v>
      </c>
      <c r="D52" s="25" t="s">
        <v>1</v>
      </c>
      <c r="E52" s="28" t="s">
        <v>1</v>
      </c>
      <c r="F52" s="22">
        <f>+F49</f>
        <v>2258.7500000000005</v>
      </c>
      <c r="G52" s="23">
        <f>+G49</f>
        <v>0.9922000000000003</v>
      </c>
    </row>
    <row r="53" spans="1:8" ht="12.95" customHeight="1">
      <c r="A53" s="1"/>
      <c r="B53" s="24" t="s">
        <v>80</v>
      </c>
      <c r="C53" s="13" t="s">
        <v>1</v>
      </c>
      <c r="D53" s="25" t="s">
        <v>1</v>
      </c>
      <c r="E53" s="13" t="s">
        <v>1</v>
      </c>
      <c r="F53" s="29">
        <f>+F54-F52</f>
        <v>17.679999999999382</v>
      </c>
      <c r="G53" s="23">
        <f>+G54-G52</f>
        <v>7.7999999999996961E-3</v>
      </c>
      <c r="H53" s="30"/>
    </row>
    <row r="54" spans="1:8" ht="12.95" customHeight="1">
      <c r="A54" s="1"/>
      <c r="B54" s="31" t="s">
        <v>81</v>
      </c>
      <c r="C54" s="32" t="s">
        <v>1</v>
      </c>
      <c r="D54" s="32" t="s">
        <v>1</v>
      </c>
      <c r="E54" s="32" t="s">
        <v>1</v>
      </c>
      <c r="F54" s="33">
        <v>2276.4299999999998</v>
      </c>
      <c r="G54" s="34">
        <v>1</v>
      </c>
    </row>
    <row r="55" spans="1:8" ht="12.95" customHeight="1">
      <c r="A55" s="1"/>
      <c r="B55" s="5" t="s">
        <v>1</v>
      </c>
      <c r="C55" s="1"/>
      <c r="D55" s="1"/>
      <c r="E55" s="1"/>
      <c r="F55" s="1"/>
      <c r="G55" s="1"/>
    </row>
    <row r="56" spans="1:8" ht="12.95" customHeight="1">
      <c r="A56" s="1"/>
      <c r="B56" s="2" t="s">
        <v>82</v>
      </c>
      <c r="C56" s="1"/>
      <c r="D56" s="1"/>
      <c r="E56" s="1"/>
      <c r="F56" s="1"/>
      <c r="G56" s="1"/>
    </row>
    <row r="57" spans="1:8" ht="12.95" customHeight="1">
      <c r="A57" s="1"/>
      <c r="B57" s="2" t="s">
        <v>1</v>
      </c>
      <c r="C57" s="1"/>
      <c r="D57" s="1"/>
      <c r="E57" s="1"/>
      <c r="F57" s="1"/>
      <c r="G57" s="1"/>
    </row>
    <row r="58" spans="1:8" ht="12.95" customHeight="1">
      <c r="A58" s="1"/>
      <c r="B58" s="2" t="s">
        <v>1</v>
      </c>
      <c r="C58" s="1"/>
      <c r="D58" s="1"/>
      <c r="E58" s="1"/>
      <c r="F58" s="1"/>
      <c r="G58" s="1"/>
    </row>
  </sheetData>
  <mergeCells count="1">
    <mergeCell ref="B1:G1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38"/>
  <sheetViews>
    <sheetView workbookViewId="0">
      <selection activeCell="K18" sqref="K18"/>
    </sheetView>
  </sheetViews>
  <sheetFormatPr defaultRowHeight="12.75"/>
  <cols>
    <col min="1" max="1" width="2.5703125" style="3" customWidth="1"/>
    <col min="2" max="2" width="49.42578125" style="3" customWidth="1"/>
    <col min="3" max="3" width="15.28515625" style="3" customWidth="1"/>
    <col min="4" max="4" width="12" style="3" customWidth="1"/>
    <col min="5" max="5" width="12.42578125" style="3" customWidth="1"/>
    <col min="6" max="6" width="18" style="3" customWidth="1"/>
    <col min="7" max="7" width="13.7109375" style="3" bestFit="1" customWidth="1"/>
    <col min="8" max="16384" width="9.140625" style="3"/>
  </cols>
  <sheetData>
    <row r="1" spans="1:7" ht="16.5" customHeight="1">
      <c r="A1" s="1"/>
      <c r="B1" s="39" t="s">
        <v>150</v>
      </c>
      <c r="C1" s="39"/>
      <c r="D1" s="39"/>
      <c r="E1" s="39"/>
      <c r="F1" s="39"/>
      <c r="G1" s="39"/>
    </row>
    <row r="2" spans="1:7" ht="12.95" customHeight="1">
      <c r="A2" s="1"/>
      <c r="B2" s="4" t="s">
        <v>1</v>
      </c>
      <c r="C2" s="1"/>
      <c r="D2" s="1"/>
      <c r="E2" s="1"/>
      <c r="F2" s="1"/>
      <c r="G2" s="1"/>
    </row>
    <row r="3" spans="1:7" ht="12.95" customHeight="1">
      <c r="A3" s="5"/>
      <c r="B3" s="6" t="s">
        <v>333</v>
      </c>
      <c r="C3" s="1"/>
      <c r="D3" s="1"/>
      <c r="E3" s="1"/>
      <c r="F3" s="1"/>
      <c r="G3" s="1"/>
    </row>
    <row r="4" spans="1:7" s="11" customFormat="1" ht="33" customHeight="1">
      <c r="A4" s="7"/>
      <c r="B4" s="8" t="s">
        <v>2</v>
      </c>
      <c r="C4" s="9" t="s">
        <v>3</v>
      </c>
      <c r="D4" s="9" t="s">
        <v>109</v>
      </c>
      <c r="E4" s="9" t="s">
        <v>5</v>
      </c>
      <c r="F4" s="9" t="s">
        <v>6</v>
      </c>
      <c r="G4" s="10" t="s">
        <v>7</v>
      </c>
    </row>
    <row r="5" spans="1:7" ht="12.95" customHeight="1">
      <c r="A5" s="1"/>
      <c r="B5" s="12" t="s">
        <v>110</v>
      </c>
      <c r="C5" s="13" t="s">
        <v>1</v>
      </c>
      <c r="D5" s="13" t="s">
        <v>1</v>
      </c>
      <c r="E5" s="13" t="s">
        <v>1</v>
      </c>
      <c r="F5" s="1"/>
      <c r="G5" s="14" t="s">
        <v>1</v>
      </c>
    </row>
    <row r="6" spans="1:7" ht="12.95" customHeight="1">
      <c r="A6" s="1"/>
      <c r="B6" s="12" t="s">
        <v>111</v>
      </c>
      <c r="C6" s="13" t="s">
        <v>1</v>
      </c>
      <c r="D6" s="13" t="s">
        <v>1</v>
      </c>
      <c r="E6" s="13" t="s">
        <v>1</v>
      </c>
      <c r="F6" s="1"/>
      <c r="G6" s="14" t="s">
        <v>1</v>
      </c>
    </row>
    <row r="7" spans="1:7" ht="12.95" customHeight="1">
      <c r="A7" s="15"/>
      <c r="B7" s="16" t="s">
        <v>273</v>
      </c>
      <c r="C7" s="13" t="s">
        <v>358</v>
      </c>
      <c r="D7" s="13" t="s">
        <v>112</v>
      </c>
      <c r="E7" s="17">
        <v>2000000</v>
      </c>
      <c r="F7" s="18">
        <v>1997.7</v>
      </c>
      <c r="G7" s="19">
        <f t="shared" ref="G7:G13" si="0">+ROUND(F7/$F$32,4)</f>
        <v>9.2100000000000001E-2</v>
      </c>
    </row>
    <row r="8" spans="1:7" ht="12.95" customHeight="1">
      <c r="A8" s="15"/>
      <c r="B8" s="16" t="s">
        <v>149</v>
      </c>
      <c r="C8" s="13" t="s">
        <v>353</v>
      </c>
      <c r="D8" s="13" t="s">
        <v>112</v>
      </c>
      <c r="E8" s="17">
        <v>1500000</v>
      </c>
      <c r="F8" s="18">
        <v>1500</v>
      </c>
      <c r="G8" s="19">
        <f t="shared" si="0"/>
        <v>6.9099999999999995E-2</v>
      </c>
    </row>
    <row r="9" spans="1:7" ht="12.95" customHeight="1">
      <c r="A9" s="15"/>
      <c r="B9" s="16" t="s">
        <v>274</v>
      </c>
      <c r="C9" s="13" t="s">
        <v>361</v>
      </c>
      <c r="D9" s="13" t="s">
        <v>112</v>
      </c>
      <c r="E9" s="17">
        <v>1500000</v>
      </c>
      <c r="F9" s="18">
        <v>1500</v>
      </c>
      <c r="G9" s="19">
        <f t="shared" si="0"/>
        <v>6.9099999999999995E-2</v>
      </c>
    </row>
    <row r="10" spans="1:7" ht="12.95" customHeight="1">
      <c r="A10" s="15"/>
      <c r="B10" s="16" t="s">
        <v>275</v>
      </c>
      <c r="C10" s="13" t="s">
        <v>355</v>
      </c>
      <c r="D10" s="13" t="s">
        <v>279</v>
      </c>
      <c r="E10" s="17">
        <v>1500000</v>
      </c>
      <c r="F10" s="18">
        <v>1499.43</v>
      </c>
      <c r="G10" s="19">
        <f t="shared" si="0"/>
        <v>6.9099999999999995E-2</v>
      </c>
    </row>
    <row r="11" spans="1:7" ht="12.95" customHeight="1">
      <c r="A11" s="15"/>
      <c r="B11" s="16" t="s">
        <v>368</v>
      </c>
      <c r="C11" s="13" t="s">
        <v>365</v>
      </c>
      <c r="D11" s="13" t="s">
        <v>287</v>
      </c>
      <c r="E11" s="17">
        <v>1500000</v>
      </c>
      <c r="F11" s="18">
        <v>1499.43</v>
      </c>
      <c r="G11" s="19">
        <f t="shared" si="0"/>
        <v>6.9099999999999995E-2</v>
      </c>
    </row>
    <row r="12" spans="1:7" ht="12.95" customHeight="1">
      <c r="A12" s="15"/>
      <c r="B12" s="16" t="s">
        <v>273</v>
      </c>
      <c r="C12" s="13" t="s">
        <v>357</v>
      </c>
      <c r="D12" s="13" t="s">
        <v>112</v>
      </c>
      <c r="E12" s="17">
        <v>1500000</v>
      </c>
      <c r="F12" s="18">
        <v>1498.01</v>
      </c>
      <c r="G12" s="19">
        <f t="shared" si="0"/>
        <v>6.9099999999999995E-2</v>
      </c>
    </row>
    <row r="13" spans="1:7" ht="12.95" customHeight="1">
      <c r="A13" s="15"/>
      <c r="B13" s="16" t="s">
        <v>317</v>
      </c>
      <c r="C13" s="13" t="s">
        <v>363</v>
      </c>
      <c r="D13" s="13" t="s">
        <v>279</v>
      </c>
      <c r="E13" s="17">
        <v>1500000</v>
      </c>
      <c r="F13" s="18">
        <v>1482.54</v>
      </c>
      <c r="G13" s="19">
        <f t="shared" si="0"/>
        <v>6.83E-2</v>
      </c>
    </row>
    <row r="14" spans="1:7" ht="12.95" customHeight="1">
      <c r="A14" s="1"/>
      <c r="B14" s="12" t="s">
        <v>76</v>
      </c>
      <c r="C14" s="13" t="s">
        <v>1</v>
      </c>
      <c r="D14" s="13" t="s">
        <v>1</v>
      </c>
      <c r="E14" s="13" t="s">
        <v>1</v>
      </c>
      <c r="F14" s="22">
        <f>SUM(F7:F13)</f>
        <v>10977.11</v>
      </c>
      <c r="G14" s="23">
        <f>SUM(G7:G13)</f>
        <v>0.50590000000000002</v>
      </c>
    </row>
    <row r="15" spans="1:7" ht="12.95" customHeight="1">
      <c r="A15" s="1"/>
      <c r="B15" s="12" t="s">
        <v>113</v>
      </c>
      <c r="C15" s="13" t="s">
        <v>1</v>
      </c>
      <c r="D15" s="13" t="s">
        <v>1</v>
      </c>
      <c r="E15" s="13" t="s">
        <v>1</v>
      </c>
      <c r="F15" s="1"/>
      <c r="G15" s="14" t="s">
        <v>1</v>
      </c>
    </row>
    <row r="16" spans="1:7" ht="12.95" customHeight="1">
      <c r="A16" s="15"/>
      <c r="B16" s="16" t="s">
        <v>324</v>
      </c>
      <c r="C16" s="13" t="s">
        <v>372</v>
      </c>
      <c r="D16" s="13" t="s">
        <v>112</v>
      </c>
      <c r="E16" s="17">
        <v>2000000</v>
      </c>
      <c r="F16" s="18">
        <v>1988.56</v>
      </c>
      <c r="G16" s="19">
        <f>+ROUND(F16/$F$32,4)</f>
        <v>9.1700000000000004E-2</v>
      </c>
    </row>
    <row r="17" spans="1:8" ht="12.95" customHeight="1">
      <c r="A17" s="15"/>
      <c r="B17" s="16" t="s">
        <v>382</v>
      </c>
      <c r="C17" s="13" t="s">
        <v>378</v>
      </c>
      <c r="D17" s="13" t="s">
        <v>112</v>
      </c>
      <c r="E17" s="17">
        <v>1500000</v>
      </c>
      <c r="F17" s="18">
        <v>1499.12</v>
      </c>
      <c r="G17" s="19">
        <f>+ROUND(F17/$F$32,4)</f>
        <v>6.9099999999999995E-2</v>
      </c>
    </row>
    <row r="18" spans="1:8" ht="12.95" customHeight="1">
      <c r="A18" s="15"/>
      <c r="B18" s="16" t="s">
        <v>283</v>
      </c>
      <c r="C18" s="13" t="s">
        <v>327</v>
      </c>
      <c r="D18" s="13" t="s">
        <v>287</v>
      </c>
      <c r="E18" s="17">
        <v>1500000</v>
      </c>
      <c r="F18" s="18">
        <v>1491.81</v>
      </c>
      <c r="G18" s="19">
        <f>+ROUND(F18/$F$32,4)</f>
        <v>6.88E-2</v>
      </c>
    </row>
    <row r="19" spans="1:8" ht="12.95" customHeight="1">
      <c r="A19" s="15"/>
      <c r="B19" s="16" t="s">
        <v>280</v>
      </c>
      <c r="C19" s="13" t="s">
        <v>328</v>
      </c>
      <c r="D19" s="13" t="s">
        <v>279</v>
      </c>
      <c r="E19" s="17">
        <v>1500000</v>
      </c>
      <c r="F19" s="18">
        <v>1490.34</v>
      </c>
      <c r="G19" s="19">
        <f>+ROUND(F19/$F$32,4)</f>
        <v>6.8699999999999997E-2</v>
      </c>
    </row>
    <row r="20" spans="1:8" ht="12.95" customHeight="1">
      <c r="A20" s="15"/>
      <c r="B20" s="16" t="s">
        <v>383</v>
      </c>
      <c r="C20" s="13" t="s">
        <v>387</v>
      </c>
      <c r="D20" s="13" t="s">
        <v>112</v>
      </c>
      <c r="E20" s="17">
        <v>500000</v>
      </c>
      <c r="F20" s="18">
        <v>497.3</v>
      </c>
      <c r="G20" s="19">
        <f>+ROUND(F20/$F$32,4)</f>
        <v>2.29E-2</v>
      </c>
    </row>
    <row r="21" spans="1:8" ht="12.95" customHeight="1">
      <c r="A21" s="1"/>
      <c r="B21" s="12" t="s">
        <v>76</v>
      </c>
      <c r="C21" s="13" t="s">
        <v>1</v>
      </c>
      <c r="D21" s="13" t="s">
        <v>1</v>
      </c>
      <c r="E21" s="13" t="s">
        <v>1</v>
      </c>
      <c r="F21" s="22">
        <f>SUM(F16:F20)</f>
        <v>6967.13</v>
      </c>
      <c r="G21" s="23">
        <f>SUM(G16:G20)</f>
        <v>0.32119999999999999</v>
      </c>
    </row>
    <row r="22" spans="1:8" ht="12.95" customHeight="1">
      <c r="A22" s="1"/>
      <c r="B22" s="12" t="s">
        <v>115</v>
      </c>
      <c r="C22" s="13" t="s">
        <v>1</v>
      </c>
      <c r="D22" s="13" t="s">
        <v>1</v>
      </c>
      <c r="E22" s="13" t="s">
        <v>1</v>
      </c>
      <c r="F22" s="1"/>
      <c r="G22" s="14" t="s">
        <v>1</v>
      </c>
    </row>
    <row r="23" spans="1:8" ht="12.95" customHeight="1">
      <c r="A23" s="15"/>
      <c r="B23" s="16" t="s">
        <v>116</v>
      </c>
      <c r="C23" s="13" t="s">
        <v>386</v>
      </c>
      <c r="D23" s="13" t="s">
        <v>117</v>
      </c>
      <c r="E23" s="17">
        <v>85000</v>
      </c>
      <c r="F23" s="18">
        <v>83.8</v>
      </c>
      <c r="G23" s="19">
        <f>+ROUND(F23/$F$32,4)</f>
        <v>3.8999999999999998E-3</v>
      </c>
    </row>
    <row r="24" spans="1:8" ht="12.95" customHeight="1">
      <c r="A24" s="15"/>
      <c r="B24" s="16" t="s">
        <v>116</v>
      </c>
      <c r="C24" s="13" t="s">
        <v>288</v>
      </c>
      <c r="D24" s="13" t="s">
        <v>117</v>
      </c>
      <c r="E24" s="17">
        <v>15000</v>
      </c>
      <c r="F24" s="18">
        <v>14.99</v>
      </c>
      <c r="G24" s="19">
        <f>+ROUND(F24/$F$32,4)</f>
        <v>6.9999999999999999E-4</v>
      </c>
    </row>
    <row r="25" spans="1:8" ht="12.95" customHeight="1">
      <c r="A25" s="1"/>
      <c r="B25" s="12" t="s">
        <v>76</v>
      </c>
      <c r="C25" s="13" t="s">
        <v>1</v>
      </c>
      <c r="D25" s="13" t="s">
        <v>1</v>
      </c>
      <c r="E25" s="13" t="s">
        <v>1</v>
      </c>
      <c r="F25" s="22">
        <f>SUM(F23:F24)</f>
        <v>98.789999999999992</v>
      </c>
      <c r="G25" s="23">
        <f>SUM(G23:G24)</f>
        <v>4.5999999999999999E-3</v>
      </c>
    </row>
    <row r="26" spans="1:8" ht="12.95" customHeight="1">
      <c r="A26" s="1"/>
      <c r="B26" s="24" t="s">
        <v>79</v>
      </c>
      <c r="C26" s="28" t="s">
        <v>1</v>
      </c>
      <c r="D26" s="25" t="s">
        <v>1</v>
      </c>
      <c r="E26" s="28" t="s">
        <v>1</v>
      </c>
      <c r="F26" s="22">
        <f>+F14+F21+F25</f>
        <v>18043.030000000002</v>
      </c>
      <c r="G26" s="23">
        <f>+G14+G21+G25</f>
        <v>0.83169999999999999</v>
      </c>
    </row>
    <row r="27" spans="1:8" ht="12.95" customHeight="1">
      <c r="A27" s="1"/>
      <c r="B27" s="12" t="s">
        <v>118</v>
      </c>
      <c r="C27" s="13" t="s">
        <v>1</v>
      </c>
      <c r="D27" s="13" t="s">
        <v>1</v>
      </c>
      <c r="E27" s="13" t="s">
        <v>1</v>
      </c>
      <c r="F27" s="1"/>
      <c r="G27" s="14" t="s">
        <v>1</v>
      </c>
    </row>
    <row r="28" spans="1:8" ht="12.95" customHeight="1">
      <c r="A28" s="15"/>
      <c r="B28" s="16" t="s">
        <v>331</v>
      </c>
      <c r="C28" s="13" t="s">
        <v>1</v>
      </c>
      <c r="D28" s="13" t="s">
        <v>82</v>
      </c>
      <c r="E28" s="17"/>
      <c r="F28" s="18">
        <v>175.91</v>
      </c>
      <c r="G28" s="19">
        <f>+ROUND(F28/$F$32,4)</f>
        <v>8.0999999999999996E-3</v>
      </c>
    </row>
    <row r="29" spans="1:8" ht="12.95" customHeight="1">
      <c r="A29" s="1"/>
      <c r="B29" s="12" t="s">
        <v>76</v>
      </c>
      <c r="C29" s="13" t="s">
        <v>1</v>
      </c>
      <c r="D29" s="13" t="s">
        <v>1</v>
      </c>
      <c r="E29" s="13" t="s">
        <v>1</v>
      </c>
      <c r="F29" s="22">
        <f>+F28</f>
        <v>175.91</v>
      </c>
      <c r="G29" s="23">
        <f>+G28</f>
        <v>8.0999999999999996E-3</v>
      </c>
    </row>
    <row r="30" spans="1:8" ht="12.95" customHeight="1">
      <c r="A30" s="1"/>
      <c r="B30" s="24" t="s">
        <v>79</v>
      </c>
      <c r="C30" s="28" t="s">
        <v>1</v>
      </c>
      <c r="D30" s="25" t="s">
        <v>1</v>
      </c>
      <c r="E30" s="28" t="s">
        <v>1</v>
      </c>
      <c r="F30" s="22">
        <f>+F29</f>
        <v>175.91</v>
      </c>
      <c r="G30" s="23">
        <f>+G29</f>
        <v>8.0999999999999996E-3</v>
      </c>
    </row>
    <row r="31" spans="1:8" ht="12.95" customHeight="1">
      <c r="A31" s="1"/>
      <c r="B31" s="24" t="s">
        <v>80</v>
      </c>
      <c r="C31" s="13" t="s">
        <v>1</v>
      </c>
      <c r="D31" s="25" t="s">
        <v>1</v>
      </c>
      <c r="E31" s="13" t="s">
        <v>1</v>
      </c>
      <c r="F31" s="29">
        <f>+F32-F30-F26</f>
        <v>3474.1499999999978</v>
      </c>
      <c r="G31" s="23">
        <f>+G32-G30-G26</f>
        <v>0.16020000000000001</v>
      </c>
      <c r="H31" s="30"/>
    </row>
    <row r="32" spans="1:8" ht="12.95" customHeight="1">
      <c r="A32" s="1"/>
      <c r="B32" s="31" t="s">
        <v>81</v>
      </c>
      <c r="C32" s="32" t="s">
        <v>1</v>
      </c>
      <c r="D32" s="32" t="s">
        <v>1</v>
      </c>
      <c r="E32" s="32" t="s">
        <v>1</v>
      </c>
      <c r="F32" s="33">
        <v>21693.09</v>
      </c>
      <c r="G32" s="34">
        <v>1</v>
      </c>
    </row>
    <row r="33" spans="1:7" ht="12.95" customHeight="1">
      <c r="A33" s="1"/>
      <c r="B33" s="5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82</v>
      </c>
      <c r="C34" s="1"/>
      <c r="D34" s="1"/>
      <c r="E34" s="1"/>
      <c r="F34" s="1"/>
      <c r="G34" s="1"/>
    </row>
    <row r="35" spans="1:7" ht="12.95" customHeight="1">
      <c r="A35" s="1"/>
      <c r="B35" s="2" t="s">
        <v>106</v>
      </c>
      <c r="C35" s="1"/>
      <c r="D35" s="1"/>
      <c r="E35" s="1"/>
      <c r="F35" s="1"/>
      <c r="G35" s="1"/>
    </row>
    <row r="36" spans="1:7" ht="12.95" customHeight="1">
      <c r="A36" s="1"/>
      <c r="B36" s="2" t="s">
        <v>107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mergeCells count="1">
    <mergeCell ref="B1:G1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G29"/>
  <sheetViews>
    <sheetView workbookViewId="0">
      <selection activeCell="K6" sqref="K6"/>
    </sheetView>
  </sheetViews>
  <sheetFormatPr defaultRowHeight="12.75"/>
  <cols>
    <col min="1" max="1" width="2.5703125" style="3" customWidth="1"/>
    <col min="2" max="2" width="39" style="3" bestFit="1" customWidth="1"/>
    <col min="3" max="3" width="13.28515625" style="3" bestFit="1" customWidth="1"/>
    <col min="4" max="4" width="11" style="3" bestFit="1" customWidth="1"/>
    <col min="5" max="5" width="12.28515625" style="3" customWidth="1"/>
    <col min="6" max="6" width="17.5703125" style="3" customWidth="1"/>
    <col min="7" max="7" width="13.7109375" style="3" bestFit="1" customWidth="1"/>
    <col min="8" max="16384" width="9.140625" style="3"/>
  </cols>
  <sheetData>
    <row r="1" spans="1:7" ht="16.5" customHeight="1">
      <c r="A1" s="1"/>
      <c r="B1" s="39" t="s">
        <v>129</v>
      </c>
      <c r="C1" s="39"/>
      <c r="D1" s="39"/>
      <c r="E1" s="39"/>
      <c r="F1" s="39"/>
      <c r="G1" s="39"/>
    </row>
    <row r="2" spans="1:7" ht="12.95" customHeight="1">
      <c r="A2" s="1"/>
      <c r="B2" s="4" t="s">
        <v>1</v>
      </c>
      <c r="C2" s="1"/>
      <c r="D2" s="1"/>
      <c r="E2" s="1"/>
      <c r="F2" s="1"/>
      <c r="G2" s="1"/>
    </row>
    <row r="3" spans="1:7" ht="12.95" customHeight="1">
      <c r="A3" s="5"/>
      <c r="B3" s="6" t="s">
        <v>333</v>
      </c>
      <c r="C3" s="1"/>
      <c r="D3" s="1"/>
      <c r="E3" s="1"/>
      <c r="F3" s="1"/>
      <c r="G3" s="1"/>
    </row>
    <row r="4" spans="1:7" s="11" customFormat="1" ht="33" customHeight="1">
      <c r="A4" s="7"/>
      <c r="B4" s="8" t="s">
        <v>2</v>
      </c>
      <c r="C4" s="9" t="s">
        <v>3</v>
      </c>
      <c r="D4" s="9" t="s">
        <v>109</v>
      </c>
      <c r="E4" s="9" t="s">
        <v>5</v>
      </c>
      <c r="F4" s="9" t="s">
        <v>6</v>
      </c>
      <c r="G4" s="10" t="s">
        <v>7</v>
      </c>
    </row>
    <row r="5" spans="1:7" ht="12.95" customHeight="1">
      <c r="A5" s="1"/>
      <c r="B5" s="12" t="s">
        <v>130</v>
      </c>
      <c r="C5" s="13" t="s">
        <v>1</v>
      </c>
      <c r="D5" s="13" t="s">
        <v>1</v>
      </c>
      <c r="E5" s="13" t="s">
        <v>1</v>
      </c>
      <c r="F5" s="1"/>
      <c r="G5" s="14" t="s">
        <v>1</v>
      </c>
    </row>
    <row r="6" spans="1:7" ht="12.95" customHeight="1">
      <c r="A6" s="1"/>
      <c r="B6" s="12" t="s">
        <v>131</v>
      </c>
      <c r="C6" s="13" t="s">
        <v>1</v>
      </c>
      <c r="D6" s="13" t="s">
        <v>1</v>
      </c>
      <c r="E6" s="13" t="s">
        <v>1</v>
      </c>
      <c r="F6" s="1"/>
      <c r="G6" s="14" t="s">
        <v>1</v>
      </c>
    </row>
    <row r="7" spans="1:7" ht="12.95" customHeight="1">
      <c r="A7" s="15"/>
      <c r="B7" s="16" t="s">
        <v>388</v>
      </c>
      <c r="C7" s="13" t="s">
        <v>389</v>
      </c>
      <c r="D7" s="13" t="s">
        <v>117</v>
      </c>
      <c r="E7" s="17">
        <v>300000</v>
      </c>
      <c r="F7" s="18">
        <v>298.68</v>
      </c>
      <c r="G7" s="19">
        <f>+ROUND(F7/$F$24,4)</f>
        <v>0.41909999999999997</v>
      </c>
    </row>
    <row r="8" spans="1:7" ht="12.95" customHeight="1">
      <c r="A8" s="15"/>
      <c r="B8" s="16" t="s">
        <v>132</v>
      </c>
      <c r="C8" s="13" t="s">
        <v>133</v>
      </c>
      <c r="D8" s="13" t="s">
        <v>117</v>
      </c>
      <c r="E8" s="17">
        <v>300000</v>
      </c>
      <c r="F8" s="18">
        <v>298.64999999999998</v>
      </c>
      <c r="G8" s="19">
        <f>+ROUND(F8/$F$24,4)</f>
        <v>0.41899999999999998</v>
      </c>
    </row>
    <row r="9" spans="1:7" ht="12.95" customHeight="1">
      <c r="A9" s="15"/>
      <c r="B9" s="16" t="s">
        <v>398</v>
      </c>
      <c r="C9" s="13" t="s">
        <v>134</v>
      </c>
      <c r="D9" s="13" t="s">
        <v>289</v>
      </c>
      <c r="E9" s="17">
        <v>80000</v>
      </c>
      <c r="F9" s="18">
        <v>79.930000000000007</v>
      </c>
      <c r="G9" s="19">
        <f>+ROUND(F9/$F$24,4)</f>
        <v>0.11219999999999999</v>
      </c>
    </row>
    <row r="10" spans="1:7" ht="12.95" customHeight="1">
      <c r="A10" s="1"/>
      <c r="B10" s="12" t="s">
        <v>76</v>
      </c>
      <c r="C10" s="13" t="s">
        <v>1</v>
      </c>
      <c r="D10" s="13" t="s">
        <v>1</v>
      </c>
      <c r="E10" s="13" t="s">
        <v>1</v>
      </c>
      <c r="F10" s="22">
        <f>SUM(F7:F9)</f>
        <v>677.26</v>
      </c>
      <c r="G10" s="23">
        <f>SUM(G7:G9)</f>
        <v>0.95029999999999992</v>
      </c>
    </row>
    <row r="11" spans="1:7" ht="12.95" customHeight="1">
      <c r="A11" s="1"/>
      <c r="B11" s="24" t="s">
        <v>135</v>
      </c>
      <c r="C11" s="25" t="s">
        <v>1</v>
      </c>
      <c r="D11" s="25" t="s">
        <v>1</v>
      </c>
      <c r="E11" s="25" t="s">
        <v>1</v>
      </c>
      <c r="F11" s="26" t="s">
        <v>78</v>
      </c>
      <c r="G11" s="27" t="s">
        <v>78</v>
      </c>
    </row>
    <row r="12" spans="1:7" ht="12.95" customHeight="1">
      <c r="A12" s="1"/>
      <c r="B12" s="24" t="s">
        <v>76</v>
      </c>
      <c r="C12" s="25" t="s">
        <v>1</v>
      </c>
      <c r="D12" s="25" t="s">
        <v>1</v>
      </c>
      <c r="E12" s="25" t="s">
        <v>1</v>
      </c>
      <c r="F12" s="26" t="s">
        <v>78</v>
      </c>
      <c r="G12" s="27" t="s">
        <v>78</v>
      </c>
    </row>
    <row r="13" spans="1:7" ht="12.95" customHeight="1">
      <c r="A13" s="1"/>
      <c r="B13" s="24" t="s">
        <v>79</v>
      </c>
      <c r="C13" s="28" t="s">
        <v>1</v>
      </c>
      <c r="D13" s="25" t="s">
        <v>1</v>
      </c>
      <c r="E13" s="28" t="s">
        <v>1</v>
      </c>
      <c r="F13" s="22">
        <f>+F10</f>
        <v>677.26</v>
      </c>
      <c r="G13" s="23">
        <f>+G10</f>
        <v>0.95029999999999992</v>
      </c>
    </row>
    <row r="14" spans="1:7" ht="12.95" customHeight="1">
      <c r="A14" s="1"/>
      <c r="B14" s="12" t="s">
        <v>110</v>
      </c>
      <c r="C14" s="13" t="s">
        <v>1</v>
      </c>
      <c r="D14" s="13" t="s">
        <v>1</v>
      </c>
      <c r="E14" s="13" t="s">
        <v>1</v>
      </c>
      <c r="F14" s="1"/>
      <c r="G14" s="14" t="s">
        <v>1</v>
      </c>
    </row>
    <row r="15" spans="1:7" ht="12.95" customHeight="1">
      <c r="A15" s="1"/>
      <c r="B15" s="12" t="s">
        <v>115</v>
      </c>
      <c r="C15" s="13" t="s">
        <v>1</v>
      </c>
      <c r="D15" s="13" t="s">
        <v>1</v>
      </c>
      <c r="E15" s="13" t="s">
        <v>1</v>
      </c>
      <c r="F15" s="1"/>
      <c r="G15" s="14" t="s">
        <v>1</v>
      </c>
    </row>
    <row r="16" spans="1:7" ht="12.95" customHeight="1">
      <c r="A16" s="15"/>
      <c r="B16" s="16" t="s">
        <v>116</v>
      </c>
      <c r="C16" s="13" t="s">
        <v>288</v>
      </c>
      <c r="D16" s="13" t="s">
        <v>117</v>
      </c>
      <c r="E16" s="17">
        <v>7500</v>
      </c>
      <c r="F16" s="18">
        <v>7.5</v>
      </c>
      <c r="G16" s="19">
        <f>+ROUND(F16/$F$24,4)</f>
        <v>1.0500000000000001E-2</v>
      </c>
    </row>
    <row r="17" spans="1:7" ht="12.95" customHeight="1">
      <c r="A17" s="1"/>
      <c r="B17" s="12" t="s">
        <v>76</v>
      </c>
      <c r="C17" s="13" t="s">
        <v>1</v>
      </c>
      <c r="D17" s="13" t="s">
        <v>1</v>
      </c>
      <c r="E17" s="13" t="s">
        <v>1</v>
      </c>
      <c r="F17" s="22">
        <f>+F16</f>
        <v>7.5</v>
      </c>
      <c r="G17" s="23">
        <f>+G16</f>
        <v>1.0500000000000001E-2</v>
      </c>
    </row>
    <row r="18" spans="1:7" ht="12.95" customHeight="1">
      <c r="A18" s="1"/>
      <c r="B18" s="24" t="s">
        <v>79</v>
      </c>
      <c r="C18" s="28" t="s">
        <v>1</v>
      </c>
      <c r="D18" s="25" t="s">
        <v>1</v>
      </c>
      <c r="E18" s="28" t="s">
        <v>1</v>
      </c>
      <c r="F18" s="22">
        <f>+F17</f>
        <v>7.5</v>
      </c>
      <c r="G18" s="23">
        <f>+G17</f>
        <v>1.0500000000000001E-2</v>
      </c>
    </row>
    <row r="19" spans="1:7" ht="12.95" customHeight="1">
      <c r="A19" s="1"/>
      <c r="B19" s="12" t="s">
        <v>118</v>
      </c>
      <c r="C19" s="13" t="s">
        <v>1</v>
      </c>
      <c r="D19" s="13" t="s">
        <v>1</v>
      </c>
      <c r="E19" s="13" t="s">
        <v>1</v>
      </c>
      <c r="F19" s="1"/>
      <c r="G19" s="14" t="s">
        <v>1</v>
      </c>
    </row>
    <row r="20" spans="1:7" ht="12.95" customHeight="1">
      <c r="A20" s="15"/>
      <c r="B20" s="16" t="s">
        <v>331</v>
      </c>
      <c r="C20" s="13" t="s">
        <v>1</v>
      </c>
      <c r="D20" s="13" t="s">
        <v>82</v>
      </c>
      <c r="E20" s="17"/>
      <c r="F20" s="18">
        <v>18.77</v>
      </c>
      <c r="G20" s="19">
        <f>+ROUND(F20/$F$24,4)</f>
        <v>2.63E-2</v>
      </c>
    </row>
    <row r="21" spans="1:7" ht="12.95" customHeight="1">
      <c r="A21" s="1"/>
      <c r="B21" s="12" t="s">
        <v>76</v>
      </c>
      <c r="C21" s="13" t="s">
        <v>1</v>
      </c>
      <c r="D21" s="13" t="s">
        <v>1</v>
      </c>
      <c r="E21" s="13" t="s">
        <v>1</v>
      </c>
      <c r="F21" s="22">
        <f>+F20</f>
        <v>18.77</v>
      </c>
      <c r="G21" s="23">
        <f>+G20</f>
        <v>2.63E-2</v>
      </c>
    </row>
    <row r="22" spans="1:7" ht="12.95" customHeight="1">
      <c r="A22" s="1"/>
      <c r="B22" s="24" t="s">
        <v>79</v>
      </c>
      <c r="C22" s="28" t="s">
        <v>1</v>
      </c>
      <c r="D22" s="25" t="s">
        <v>1</v>
      </c>
      <c r="E22" s="28" t="s">
        <v>1</v>
      </c>
      <c r="F22" s="22">
        <f>+F21</f>
        <v>18.77</v>
      </c>
      <c r="G22" s="23">
        <f>+G21</f>
        <v>2.63E-2</v>
      </c>
    </row>
    <row r="23" spans="1:7" ht="12.95" customHeight="1">
      <c r="A23" s="1"/>
      <c r="B23" s="24" t="s">
        <v>80</v>
      </c>
      <c r="C23" s="13" t="s">
        <v>1</v>
      </c>
      <c r="D23" s="25" t="s">
        <v>1</v>
      </c>
      <c r="E23" s="13" t="s">
        <v>1</v>
      </c>
      <c r="F23" s="29">
        <f>+F24-F22-F18-F13</f>
        <v>9.1700000000000728</v>
      </c>
      <c r="G23" s="23">
        <f>+G24-G22-G18-G13</f>
        <v>1.2900000000000134E-2</v>
      </c>
    </row>
    <row r="24" spans="1:7" ht="12.95" customHeight="1">
      <c r="A24" s="1"/>
      <c r="B24" s="31" t="s">
        <v>81</v>
      </c>
      <c r="C24" s="32" t="s">
        <v>1</v>
      </c>
      <c r="D24" s="32" t="s">
        <v>1</v>
      </c>
      <c r="E24" s="32" t="s">
        <v>1</v>
      </c>
      <c r="F24" s="33">
        <v>712.7</v>
      </c>
      <c r="G24" s="34">
        <v>1</v>
      </c>
    </row>
    <row r="25" spans="1:7" ht="12.95" customHeight="1">
      <c r="A25" s="1"/>
      <c r="B25" s="5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82</v>
      </c>
      <c r="C26" s="1"/>
      <c r="D26" s="1"/>
      <c r="E26" s="1"/>
      <c r="F26" s="1"/>
      <c r="G26" s="1"/>
    </row>
    <row r="27" spans="1:7" ht="12.95" customHeight="1">
      <c r="A27" s="1"/>
      <c r="B27" s="2" t="s">
        <v>106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</sheetData>
  <mergeCells count="1">
    <mergeCell ref="B1:G1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G62"/>
  <sheetViews>
    <sheetView workbookViewId="0">
      <selection activeCell="J9" sqref="J9"/>
    </sheetView>
  </sheetViews>
  <sheetFormatPr defaultRowHeight="12.75"/>
  <cols>
    <col min="1" max="1" width="2.5703125" style="3" customWidth="1"/>
    <col min="2" max="2" width="40" style="3" bestFit="1" customWidth="1"/>
    <col min="3" max="3" width="13.28515625" style="3" bestFit="1" customWidth="1"/>
    <col min="4" max="4" width="32.140625" style="3" customWidth="1"/>
    <col min="5" max="5" width="11.28515625" style="3" customWidth="1"/>
    <col min="6" max="6" width="16.5703125" style="3" customWidth="1"/>
    <col min="7" max="7" width="13.7109375" style="3" bestFit="1" customWidth="1"/>
    <col min="8" max="16384" width="9.140625" style="3"/>
  </cols>
  <sheetData>
    <row r="1" spans="1:7" ht="16.5" customHeight="1">
      <c r="A1" s="1"/>
      <c r="B1" s="39" t="s">
        <v>151</v>
      </c>
      <c r="C1" s="39"/>
      <c r="D1" s="39"/>
      <c r="E1" s="39"/>
      <c r="F1" s="39"/>
      <c r="G1" s="39"/>
    </row>
    <row r="2" spans="1:7" ht="12.95" customHeight="1">
      <c r="A2" s="1"/>
      <c r="B2" s="4" t="s">
        <v>1</v>
      </c>
      <c r="C2" s="1"/>
      <c r="D2" s="1"/>
      <c r="E2" s="1"/>
      <c r="F2" s="1"/>
      <c r="G2" s="1"/>
    </row>
    <row r="3" spans="1:7" ht="12.95" customHeight="1">
      <c r="A3" s="5"/>
      <c r="B3" s="6" t="s">
        <v>333</v>
      </c>
      <c r="C3" s="1"/>
      <c r="D3" s="1"/>
      <c r="E3" s="1"/>
      <c r="F3" s="1"/>
      <c r="G3" s="1"/>
    </row>
    <row r="4" spans="1:7" s="11" customFormat="1" ht="33" customHeight="1">
      <c r="A4" s="7"/>
      <c r="B4" s="8" t="s">
        <v>2</v>
      </c>
      <c r="C4" s="9" t="s">
        <v>3</v>
      </c>
      <c r="D4" s="9" t="s">
        <v>152</v>
      </c>
      <c r="E4" s="9" t="s">
        <v>5</v>
      </c>
      <c r="F4" s="9" t="s">
        <v>6</v>
      </c>
      <c r="G4" s="10" t="s">
        <v>7</v>
      </c>
    </row>
    <row r="5" spans="1:7" ht="12.95" customHeight="1">
      <c r="A5" s="1"/>
      <c r="B5" s="12" t="s">
        <v>8</v>
      </c>
      <c r="C5" s="13" t="s">
        <v>1</v>
      </c>
      <c r="D5" s="13" t="s">
        <v>1</v>
      </c>
      <c r="E5" s="13" t="s">
        <v>1</v>
      </c>
      <c r="F5" s="1"/>
      <c r="G5" s="14" t="s">
        <v>1</v>
      </c>
    </row>
    <row r="6" spans="1:7" ht="12.95" customHeight="1">
      <c r="A6" s="1"/>
      <c r="B6" s="12" t="s">
        <v>9</v>
      </c>
      <c r="C6" s="13" t="s">
        <v>1</v>
      </c>
      <c r="D6" s="13" t="s">
        <v>1</v>
      </c>
      <c r="E6" s="13" t="s">
        <v>1</v>
      </c>
      <c r="F6" s="1"/>
      <c r="G6" s="14" t="s">
        <v>1</v>
      </c>
    </row>
    <row r="7" spans="1:7" ht="12.95" customHeight="1">
      <c r="A7" s="15"/>
      <c r="B7" s="16" t="s">
        <v>181</v>
      </c>
      <c r="C7" s="13" t="s">
        <v>16</v>
      </c>
      <c r="D7" s="13" t="s">
        <v>17</v>
      </c>
      <c r="E7" s="17">
        <v>2248</v>
      </c>
      <c r="F7" s="18">
        <v>21.76</v>
      </c>
      <c r="G7" s="19">
        <f t="shared" ref="G7:G26" si="0">+ROUND(F7/$F$56,4)</f>
        <v>1.3599999999999999E-2</v>
      </c>
    </row>
    <row r="8" spans="1:7" ht="12.95" customHeight="1">
      <c r="A8" s="15"/>
      <c r="B8" s="16" t="s">
        <v>203</v>
      </c>
      <c r="C8" s="13" t="s">
        <v>31</v>
      </c>
      <c r="D8" s="13" t="s">
        <v>32</v>
      </c>
      <c r="E8" s="17">
        <v>424</v>
      </c>
      <c r="F8" s="18">
        <v>19.41</v>
      </c>
      <c r="G8" s="19">
        <f t="shared" si="0"/>
        <v>1.2200000000000001E-2</v>
      </c>
    </row>
    <row r="9" spans="1:7" ht="12.95" customHeight="1">
      <c r="A9" s="15"/>
      <c r="B9" s="16" t="s">
        <v>184</v>
      </c>
      <c r="C9" s="13" t="s">
        <v>10</v>
      </c>
      <c r="D9" s="13" t="s">
        <v>11</v>
      </c>
      <c r="E9" s="17">
        <v>1751</v>
      </c>
      <c r="F9" s="18">
        <v>18.84</v>
      </c>
      <c r="G9" s="19">
        <f t="shared" si="0"/>
        <v>1.18E-2</v>
      </c>
    </row>
    <row r="10" spans="1:7" ht="12.95" customHeight="1">
      <c r="A10" s="15"/>
      <c r="B10" s="16" t="s">
        <v>62</v>
      </c>
      <c r="C10" s="13" t="s">
        <v>63</v>
      </c>
      <c r="D10" s="13" t="s">
        <v>11</v>
      </c>
      <c r="E10" s="17">
        <v>9411</v>
      </c>
      <c r="F10" s="18">
        <v>16.93</v>
      </c>
      <c r="G10" s="19">
        <f t="shared" si="0"/>
        <v>1.06E-2</v>
      </c>
    </row>
    <row r="11" spans="1:7" ht="12.95" customHeight="1">
      <c r="A11" s="15"/>
      <c r="B11" s="16" t="s">
        <v>216</v>
      </c>
      <c r="C11" s="13" t="s">
        <v>38</v>
      </c>
      <c r="D11" s="13" t="s">
        <v>39</v>
      </c>
      <c r="E11" s="17">
        <v>4085</v>
      </c>
      <c r="F11" s="18">
        <v>16.68</v>
      </c>
      <c r="G11" s="19">
        <f t="shared" si="0"/>
        <v>1.0500000000000001E-2</v>
      </c>
    </row>
    <row r="12" spans="1:7" ht="12.95" customHeight="1">
      <c r="A12" s="15"/>
      <c r="B12" s="16" t="s">
        <v>21</v>
      </c>
      <c r="C12" s="13" t="s">
        <v>22</v>
      </c>
      <c r="D12" s="13" t="s">
        <v>11</v>
      </c>
      <c r="E12" s="17">
        <v>5798</v>
      </c>
      <c r="F12" s="18">
        <v>14.52</v>
      </c>
      <c r="G12" s="19">
        <f t="shared" si="0"/>
        <v>9.1000000000000004E-3</v>
      </c>
    </row>
    <row r="13" spans="1:7" ht="12.95" customHeight="1">
      <c r="A13" s="15"/>
      <c r="B13" s="16" t="s">
        <v>182</v>
      </c>
      <c r="C13" s="13" t="s">
        <v>12</v>
      </c>
      <c r="D13" s="13" t="s">
        <v>13</v>
      </c>
      <c r="E13" s="17">
        <v>1292</v>
      </c>
      <c r="F13" s="18">
        <v>14.06</v>
      </c>
      <c r="G13" s="19">
        <f t="shared" si="0"/>
        <v>8.8000000000000005E-3</v>
      </c>
    </row>
    <row r="14" spans="1:7" ht="12.95" customHeight="1">
      <c r="A14" s="15"/>
      <c r="B14" s="16" t="s">
        <v>210</v>
      </c>
      <c r="C14" s="13" t="s">
        <v>70</v>
      </c>
      <c r="D14" s="13" t="s">
        <v>11</v>
      </c>
      <c r="E14" s="17">
        <v>8095</v>
      </c>
      <c r="F14" s="18">
        <v>13.96</v>
      </c>
      <c r="G14" s="19">
        <f t="shared" si="0"/>
        <v>8.8000000000000005E-3</v>
      </c>
    </row>
    <row r="15" spans="1:7" ht="12.95" customHeight="1">
      <c r="A15" s="15"/>
      <c r="B15" s="16" t="s">
        <v>200</v>
      </c>
      <c r="C15" s="13" t="s">
        <v>30</v>
      </c>
      <c r="D15" s="13" t="s">
        <v>17</v>
      </c>
      <c r="E15" s="17">
        <v>1618</v>
      </c>
      <c r="F15" s="18">
        <v>13.59</v>
      </c>
      <c r="G15" s="19">
        <f t="shared" si="0"/>
        <v>8.5000000000000006E-3</v>
      </c>
    </row>
    <row r="16" spans="1:7" ht="12.95" customHeight="1">
      <c r="A16" s="15"/>
      <c r="B16" s="16" t="s">
        <v>238</v>
      </c>
      <c r="C16" s="13" t="s">
        <v>121</v>
      </c>
      <c r="D16" s="13" t="s">
        <v>94</v>
      </c>
      <c r="E16" s="17">
        <v>473</v>
      </c>
      <c r="F16" s="18">
        <v>13.28</v>
      </c>
      <c r="G16" s="19">
        <f t="shared" si="0"/>
        <v>8.3000000000000001E-3</v>
      </c>
    </row>
    <row r="17" spans="1:7" ht="12.95" customHeight="1">
      <c r="A17" s="15"/>
      <c r="B17" s="16" t="s">
        <v>202</v>
      </c>
      <c r="C17" s="13" t="s">
        <v>54</v>
      </c>
      <c r="D17" s="13" t="s">
        <v>11</v>
      </c>
      <c r="E17" s="17">
        <v>1672</v>
      </c>
      <c r="F17" s="18">
        <v>11.57</v>
      </c>
      <c r="G17" s="19">
        <f t="shared" si="0"/>
        <v>7.3000000000000001E-3</v>
      </c>
    </row>
    <row r="18" spans="1:7" ht="12.95" customHeight="1">
      <c r="A18" s="15"/>
      <c r="B18" s="16" t="s">
        <v>192</v>
      </c>
      <c r="C18" s="13" t="s">
        <v>61</v>
      </c>
      <c r="D18" s="13" t="s">
        <v>13</v>
      </c>
      <c r="E18" s="17">
        <v>1188</v>
      </c>
      <c r="F18" s="18">
        <v>10.36</v>
      </c>
      <c r="G18" s="19">
        <f t="shared" si="0"/>
        <v>6.4999999999999997E-3</v>
      </c>
    </row>
    <row r="19" spans="1:7" ht="12.95" customHeight="1">
      <c r="A19" s="15"/>
      <c r="B19" s="16" t="s">
        <v>338</v>
      </c>
      <c r="C19" s="13" t="s">
        <v>339</v>
      </c>
      <c r="D19" s="13" t="s">
        <v>340</v>
      </c>
      <c r="E19" s="17">
        <v>2531</v>
      </c>
      <c r="F19" s="18">
        <v>9.67</v>
      </c>
      <c r="G19" s="19">
        <f t="shared" si="0"/>
        <v>6.1000000000000004E-3</v>
      </c>
    </row>
    <row r="20" spans="1:7" ht="12.95" customHeight="1">
      <c r="A20" s="15"/>
      <c r="B20" s="16" t="s">
        <v>183</v>
      </c>
      <c r="C20" s="13" t="s">
        <v>18</v>
      </c>
      <c r="D20" s="13" t="s">
        <v>19</v>
      </c>
      <c r="E20" s="17">
        <v>663</v>
      </c>
      <c r="F20" s="18">
        <v>9.11</v>
      </c>
      <c r="G20" s="19">
        <f t="shared" si="0"/>
        <v>5.7000000000000002E-3</v>
      </c>
    </row>
    <row r="21" spans="1:7" ht="12.95" customHeight="1">
      <c r="A21" s="15"/>
      <c r="B21" s="16" t="s">
        <v>296</v>
      </c>
      <c r="C21" s="13" t="s">
        <v>52</v>
      </c>
      <c r="D21" s="13" t="s">
        <v>15</v>
      </c>
      <c r="E21" s="17">
        <v>1037</v>
      </c>
      <c r="F21" s="18">
        <v>9.06</v>
      </c>
      <c r="G21" s="19">
        <f t="shared" si="0"/>
        <v>5.7000000000000002E-3</v>
      </c>
    </row>
    <row r="22" spans="1:7" ht="12.95" customHeight="1">
      <c r="A22" s="15"/>
      <c r="B22" s="16" t="s">
        <v>180</v>
      </c>
      <c r="C22" s="13" t="s">
        <v>14</v>
      </c>
      <c r="D22" s="13" t="s">
        <v>15</v>
      </c>
      <c r="E22" s="17">
        <v>690</v>
      </c>
      <c r="F22" s="18">
        <v>8.4</v>
      </c>
      <c r="G22" s="19">
        <f t="shared" si="0"/>
        <v>5.3E-3</v>
      </c>
    </row>
    <row r="23" spans="1:7" ht="12.95" customHeight="1">
      <c r="A23" s="15"/>
      <c r="B23" s="16" t="s">
        <v>185</v>
      </c>
      <c r="C23" s="13" t="s">
        <v>71</v>
      </c>
      <c r="D23" s="13" t="s">
        <v>27</v>
      </c>
      <c r="E23" s="17">
        <v>1123</v>
      </c>
      <c r="F23" s="18">
        <v>8.2100000000000009</v>
      </c>
      <c r="G23" s="19">
        <f t="shared" si="0"/>
        <v>5.1000000000000004E-3</v>
      </c>
    </row>
    <row r="24" spans="1:7" ht="12.95" customHeight="1">
      <c r="A24" s="15"/>
      <c r="B24" s="16" t="s">
        <v>190</v>
      </c>
      <c r="C24" s="13" t="s">
        <v>25</v>
      </c>
      <c r="D24" s="13" t="s">
        <v>11</v>
      </c>
      <c r="E24" s="17">
        <v>1416</v>
      </c>
      <c r="F24" s="18">
        <v>6.64</v>
      </c>
      <c r="G24" s="19">
        <f t="shared" si="0"/>
        <v>4.1999999999999997E-3</v>
      </c>
    </row>
    <row r="25" spans="1:7" ht="12.95" customHeight="1">
      <c r="A25" s="15"/>
      <c r="B25" s="16" t="s">
        <v>215</v>
      </c>
      <c r="C25" s="13" t="s">
        <v>104</v>
      </c>
      <c r="D25" s="13" t="s">
        <v>46</v>
      </c>
      <c r="E25" s="17">
        <v>540</v>
      </c>
      <c r="F25" s="18">
        <v>6.64</v>
      </c>
      <c r="G25" s="19">
        <f t="shared" si="0"/>
        <v>4.1999999999999997E-3</v>
      </c>
    </row>
    <row r="26" spans="1:7" ht="12.95" customHeight="1">
      <c r="A26" s="15"/>
      <c r="B26" s="16" t="s">
        <v>390</v>
      </c>
      <c r="C26" s="13" t="s">
        <v>391</v>
      </c>
      <c r="D26" s="13" t="s">
        <v>172</v>
      </c>
      <c r="E26" s="17">
        <v>2948</v>
      </c>
      <c r="F26" s="18">
        <v>4.24</v>
      </c>
      <c r="G26" s="19">
        <f t="shared" si="0"/>
        <v>2.7000000000000001E-3</v>
      </c>
    </row>
    <row r="27" spans="1:7" ht="12.95" customHeight="1">
      <c r="A27" s="1"/>
      <c r="B27" s="12" t="s">
        <v>76</v>
      </c>
      <c r="C27" s="13" t="s">
        <v>1</v>
      </c>
      <c r="D27" s="13" t="s">
        <v>1</v>
      </c>
      <c r="E27" s="13" t="s">
        <v>1</v>
      </c>
      <c r="F27" s="22">
        <f>SUM(F7:F26)</f>
        <v>246.92999999999995</v>
      </c>
      <c r="G27" s="23">
        <f>SUM(G7:G26)</f>
        <v>0.15500000000000005</v>
      </c>
    </row>
    <row r="28" spans="1:7" ht="12.95" customHeight="1">
      <c r="A28" s="1"/>
      <c r="B28" s="12" t="s">
        <v>77</v>
      </c>
      <c r="C28" s="13" t="s">
        <v>1</v>
      </c>
      <c r="D28" s="13" t="s">
        <v>1</v>
      </c>
      <c r="E28" s="13" t="s">
        <v>1</v>
      </c>
      <c r="F28" s="26" t="s">
        <v>78</v>
      </c>
      <c r="G28" s="27" t="s">
        <v>78</v>
      </c>
    </row>
    <row r="29" spans="1:7" ht="12.95" customHeight="1">
      <c r="A29" s="1"/>
      <c r="B29" s="12" t="s">
        <v>76</v>
      </c>
      <c r="C29" s="13" t="s">
        <v>1</v>
      </c>
      <c r="D29" s="13" t="s">
        <v>1</v>
      </c>
      <c r="E29" s="13" t="s">
        <v>1</v>
      </c>
      <c r="F29" s="26" t="s">
        <v>78</v>
      </c>
      <c r="G29" s="27" t="s">
        <v>78</v>
      </c>
    </row>
    <row r="30" spans="1:7" ht="12.95" customHeight="1">
      <c r="A30" s="1"/>
      <c r="B30" s="24" t="s">
        <v>79</v>
      </c>
      <c r="C30" s="28" t="s">
        <v>1</v>
      </c>
      <c r="D30" s="25" t="s">
        <v>1</v>
      </c>
      <c r="E30" s="28" t="s">
        <v>1</v>
      </c>
      <c r="F30" s="22">
        <f>+F27</f>
        <v>246.92999999999995</v>
      </c>
      <c r="G30" s="23">
        <f>+G27</f>
        <v>0.15500000000000005</v>
      </c>
    </row>
    <row r="31" spans="1:7" ht="12.95" customHeight="1">
      <c r="A31" s="1"/>
      <c r="B31" s="12" t="s">
        <v>130</v>
      </c>
      <c r="C31" s="13" t="s">
        <v>1</v>
      </c>
      <c r="D31" s="13" t="s">
        <v>1</v>
      </c>
      <c r="E31" s="13" t="s">
        <v>1</v>
      </c>
      <c r="F31" s="1"/>
      <c r="G31" s="14" t="s">
        <v>1</v>
      </c>
    </row>
    <row r="32" spans="1:7" ht="12.95" customHeight="1">
      <c r="A32" s="1"/>
      <c r="B32" s="12" t="s">
        <v>131</v>
      </c>
      <c r="C32" s="13" t="s">
        <v>1</v>
      </c>
      <c r="D32" s="13" t="s">
        <v>1</v>
      </c>
      <c r="E32" s="13" t="s">
        <v>1</v>
      </c>
      <c r="F32" s="1"/>
      <c r="G32" s="14" t="s">
        <v>1</v>
      </c>
    </row>
    <row r="33" spans="1:7" ht="12.95" customHeight="1">
      <c r="A33" s="15"/>
      <c r="B33" s="16" t="s">
        <v>132</v>
      </c>
      <c r="C33" s="13" t="s">
        <v>133</v>
      </c>
      <c r="D33" s="13" t="s">
        <v>117</v>
      </c>
      <c r="E33" s="17">
        <v>700000</v>
      </c>
      <c r="F33" s="18">
        <v>696.85</v>
      </c>
      <c r="G33" s="19">
        <f>+ROUND(F33/$F$56,4)</f>
        <v>0.43690000000000001</v>
      </c>
    </row>
    <row r="34" spans="1:7" ht="12.95" customHeight="1">
      <c r="A34" s="15"/>
      <c r="B34" s="16" t="s">
        <v>388</v>
      </c>
      <c r="C34" s="13" t="s">
        <v>389</v>
      </c>
      <c r="D34" s="13" t="s">
        <v>117</v>
      </c>
      <c r="E34" s="17">
        <v>200000</v>
      </c>
      <c r="F34" s="18">
        <v>199.12</v>
      </c>
      <c r="G34" s="19">
        <f>+ROUND(F34/$F$56,4)</f>
        <v>0.12479999999999999</v>
      </c>
    </row>
    <row r="35" spans="1:7" ht="12.95" customHeight="1">
      <c r="A35" s="15"/>
      <c r="B35" s="16" t="s">
        <v>398</v>
      </c>
      <c r="C35" s="13" t="s">
        <v>134</v>
      </c>
      <c r="D35" s="13" t="s">
        <v>289</v>
      </c>
      <c r="E35" s="17">
        <v>120000</v>
      </c>
      <c r="F35" s="18">
        <v>119.9</v>
      </c>
      <c r="G35" s="19">
        <f>+ROUND(F35/$F$56,4)</f>
        <v>7.5200000000000003E-2</v>
      </c>
    </row>
    <row r="36" spans="1:7" ht="12.95" customHeight="1">
      <c r="A36" s="1"/>
      <c r="B36" s="12" t="s">
        <v>76</v>
      </c>
      <c r="C36" s="13" t="s">
        <v>1</v>
      </c>
      <c r="D36" s="13" t="s">
        <v>1</v>
      </c>
      <c r="E36" s="13" t="s">
        <v>1</v>
      </c>
      <c r="F36" s="22">
        <f>SUM(F33:F35)</f>
        <v>1015.87</v>
      </c>
      <c r="G36" s="23">
        <f>SUM(G33:G35)</f>
        <v>0.63690000000000002</v>
      </c>
    </row>
    <row r="37" spans="1:7" ht="12.95" customHeight="1">
      <c r="A37" s="1"/>
      <c r="B37" s="24" t="s">
        <v>135</v>
      </c>
      <c r="C37" s="25" t="s">
        <v>1</v>
      </c>
      <c r="D37" s="25" t="s">
        <v>1</v>
      </c>
      <c r="E37" s="25" t="s">
        <v>1</v>
      </c>
      <c r="F37" s="26" t="s">
        <v>78</v>
      </c>
      <c r="G37" s="27" t="s">
        <v>78</v>
      </c>
    </row>
    <row r="38" spans="1:7" ht="12.95" customHeight="1">
      <c r="A38" s="1"/>
      <c r="B38" s="24" t="s">
        <v>76</v>
      </c>
      <c r="C38" s="25" t="s">
        <v>1</v>
      </c>
      <c r="D38" s="25" t="s">
        <v>1</v>
      </c>
      <c r="E38" s="25" t="s">
        <v>1</v>
      </c>
      <c r="F38" s="26" t="s">
        <v>78</v>
      </c>
      <c r="G38" s="27" t="s">
        <v>78</v>
      </c>
    </row>
    <row r="39" spans="1:7" ht="12.95" customHeight="1">
      <c r="A39" s="1"/>
      <c r="B39" s="24" t="s">
        <v>79</v>
      </c>
      <c r="C39" s="28" t="s">
        <v>1</v>
      </c>
      <c r="D39" s="25" t="s">
        <v>1</v>
      </c>
      <c r="E39" s="28" t="s">
        <v>1</v>
      </c>
      <c r="F39" s="22">
        <f>+F36</f>
        <v>1015.87</v>
      </c>
      <c r="G39" s="23">
        <f>+G36</f>
        <v>0.63690000000000002</v>
      </c>
    </row>
    <row r="40" spans="1:7" ht="12.95" customHeight="1">
      <c r="A40" s="1"/>
      <c r="B40" s="12" t="s">
        <v>110</v>
      </c>
      <c r="C40" s="13" t="s">
        <v>1</v>
      </c>
      <c r="D40" s="13" t="s">
        <v>1</v>
      </c>
      <c r="E40" s="13" t="s">
        <v>1</v>
      </c>
      <c r="F40" s="1"/>
      <c r="G40" s="14" t="s">
        <v>1</v>
      </c>
    </row>
    <row r="41" spans="1:7" ht="12.95" customHeight="1">
      <c r="A41" s="1"/>
      <c r="B41" s="12" t="s">
        <v>115</v>
      </c>
      <c r="C41" s="13" t="s">
        <v>1</v>
      </c>
      <c r="D41" s="13" t="s">
        <v>1</v>
      </c>
      <c r="E41" s="13" t="s">
        <v>1</v>
      </c>
      <c r="F41" s="1"/>
      <c r="G41" s="14" t="s">
        <v>1</v>
      </c>
    </row>
    <row r="42" spans="1:7" ht="12.95" customHeight="1">
      <c r="A42" s="15"/>
      <c r="B42" s="16" t="s">
        <v>116</v>
      </c>
      <c r="C42" s="13" t="s">
        <v>386</v>
      </c>
      <c r="D42" s="13" t="s">
        <v>117</v>
      </c>
      <c r="E42" s="17">
        <v>7500</v>
      </c>
      <c r="F42" s="18">
        <v>7.39</v>
      </c>
      <c r="G42" s="19">
        <f>+ROUND(F42/$F$56,4)</f>
        <v>4.5999999999999999E-3</v>
      </c>
    </row>
    <row r="43" spans="1:7" ht="12.95" customHeight="1">
      <c r="A43" s="15"/>
      <c r="B43" s="16" t="s">
        <v>116</v>
      </c>
      <c r="C43" s="13" t="s">
        <v>288</v>
      </c>
      <c r="D43" s="13" t="s">
        <v>117</v>
      </c>
      <c r="E43" s="17">
        <v>5000</v>
      </c>
      <c r="F43" s="18">
        <v>5</v>
      </c>
      <c r="G43" s="19">
        <f>+ROUND(F43/$F$56,4)</f>
        <v>3.0999999999999999E-3</v>
      </c>
    </row>
    <row r="44" spans="1:7" ht="12.95" customHeight="1">
      <c r="A44" s="1"/>
      <c r="B44" s="12" t="s">
        <v>76</v>
      </c>
      <c r="C44" s="13" t="s">
        <v>1</v>
      </c>
      <c r="D44" s="13" t="s">
        <v>1</v>
      </c>
      <c r="E44" s="13" t="s">
        <v>1</v>
      </c>
      <c r="F44" s="22">
        <f>SUM(F42:F43)</f>
        <v>12.39</v>
      </c>
      <c r="G44" s="23">
        <f>SUM(G42:G43)</f>
        <v>7.7000000000000002E-3</v>
      </c>
    </row>
    <row r="45" spans="1:7" ht="12.95" customHeight="1">
      <c r="A45" s="1"/>
      <c r="B45" s="24" t="s">
        <v>79</v>
      </c>
      <c r="C45" s="28" t="s">
        <v>1</v>
      </c>
      <c r="D45" s="25" t="s">
        <v>1</v>
      </c>
      <c r="E45" s="28" t="s">
        <v>1</v>
      </c>
      <c r="F45" s="22">
        <f>+F44</f>
        <v>12.39</v>
      </c>
      <c r="G45" s="23">
        <f>+G44</f>
        <v>7.7000000000000002E-3</v>
      </c>
    </row>
    <row r="46" spans="1:7" ht="12.95" customHeight="1">
      <c r="A46" s="1"/>
      <c r="B46" s="12" t="s">
        <v>153</v>
      </c>
      <c r="C46" s="13" t="s">
        <v>1</v>
      </c>
      <c r="D46" s="13" t="s">
        <v>1</v>
      </c>
      <c r="E46" s="13" t="s">
        <v>1</v>
      </c>
      <c r="F46" s="1"/>
      <c r="G46" s="14" t="s">
        <v>1</v>
      </c>
    </row>
    <row r="47" spans="1:7" ht="12.95" customHeight="1">
      <c r="A47" s="1"/>
      <c r="B47" s="12" t="s">
        <v>154</v>
      </c>
      <c r="C47" s="13" t="s">
        <v>1</v>
      </c>
      <c r="D47" s="13" t="s">
        <v>1</v>
      </c>
      <c r="E47" s="13" t="s">
        <v>1</v>
      </c>
      <c r="F47" s="1"/>
      <c r="G47" s="14" t="s">
        <v>1</v>
      </c>
    </row>
    <row r="48" spans="1:7" ht="12.95" customHeight="1">
      <c r="A48" s="15"/>
      <c r="B48" s="16" t="s">
        <v>155</v>
      </c>
      <c r="C48" s="13" t="s">
        <v>156</v>
      </c>
      <c r="D48" s="13" t="s">
        <v>294</v>
      </c>
      <c r="E48" s="17">
        <v>4063</v>
      </c>
      <c r="F48" s="18">
        <v>93.07</v>
      </c>
      <c r="G48" s="19">
        <f>+ROUND(F48/$F$56,4)</f>
        <v>5.8400000000000001E-2</v>
      </c>
    </row>
    <row r="49" spans="1:7" ht="12.95" customHeight="1">
      <c r="A49" s="1"/>
      <c r="B49" s="12" t="s">
        <v>76</v>
      </c>
      <c r="C49" s="13" t="s">
        <v>1</v>
      </c>
      <c r="D49" s="13" t="s">
        <v>1</v>
      </c>
      <c r="E49" s="13" t="s">
        <v>1</v>
      </c>
      <c r="F49" s="22">
        <f>+F48</f>
        <v>93.07</v>
      </c>
      <c r="G49" s="23">
        <f>+G48</f>
        <v>5.8400000000000001E-2</v>
      </c>
    </row>
    <row r="50" spans="1:7" ht="12.95" customHeight="1">
      <c r="A50" s="1"/>
      <c r="B50" s="24" t="s">
        <v>79</v>
      </c>
      <c r="C50" s="28" t="s">
        <v>1</v>
      </c>
      <c r="D50" s="25" t="s">
        <v>1</v>
      </c>
      <c r="E50" s="28" t="s">
        <v>1</v>
      </c>
      <c r="F50" s="22">
        <f>+F49</f>
        <v>93.07</v>
      </c>
      <c r="G50" s="23">
        <f>+G49</f>
        <v>5.8400000000000001E-2</v>
      </c>
    </row>
    <row r="51" spans="1:7" ht="12.95" customHeight="1">
      <c r="A51" s="1"/>
      <c r="B51" s="12" t="s">
        <v>118</v>
      </c>
      <c r="C51" s="13" t="s">
        <v>1</v>
      </c>
      <c r="D51" s="13" t="s">
        <v>1</v>
      </c>
      <c r="E51" s="13" t="s">
        <v>1</v>
      </c>
      <c r="F51" s="1"/>
      <c r="G51" s="14" t="s">
        <v>1</v>
      </c>
    </row>
    <row r="52" spans="1:7" ht="12.95" customHeight="1">
      <c r="A52" s="15"/>
      <c r="B52" s="16" t="s">
        <v>331</v>
      </c>
      <c r="C52" s="13" t="s">
        <v>1</v>
      </c>
      <c r="D52" s="13" t="s">
        <v>82</v>
      </c>
      <c r="E52" s="17"/>
      <c r="F52" s="18">
        <v>211.29</v>
      </c>
      <c r="G52" s="19">
        <f>+ROUND(F52/$F$56,4)</f>
        <v>0.13250000000000001</v>
      </c>
    </row>
    <row r="53" spans="1:7" ht="12.95" customHeight="1">
      <c r="A53" s="1"/>
      <c r="B53" s="12" t="s">
        <v>76</v>
      </c>
      <c r="C53" s="13" t="s">
        <v>1</v>
      </c>
      <c r="D53" s="13" t="s">
        <v>1</v>
      </c>
      <c r="E53" s="13" t="s">
        <v>1</v>
      </c>
      <c r="F53" s="22">
        <f>+F52</f>
        <v>211.29</v>
      </c>
      <c r="G53" s="23">
        <f>+G52</f>
        <v>0.13250000000000001</v>
      </c>
    </row>
    <row r="54" spans="1:7" ht="12.95" customHeight="1">
      <c r="A54" s="1"/>
      <c r="B54" s="24" t="s">
        <v>79</v>
      </c>
      <c r="C54" s="28" t="s">
        <v>1</v>
      </c>
      <c r="D54" s="25" t="s">
        <v>1</v>
      </c>
      <c r="E54" s="28" t="s">
        <v>1</v>
      </c>
      <c r="F54" s="22">
        <f>+F53</f>
        <v>211.29</v>
      </c>
      <c r="G54" s="23">
        <f>+G53</f>
        <v>0.13250000000000001</v>
      </c>
    </row>
    <row r="55" spans="1:7" ht="12.95" customHeight="1">
      <c r="A55" s="1"/>
      <c r="B55" s="24" t="s">
        <v>80</v>
      </c>
      <c r="C55" s="13" t="s">
        <v>1</v>
      </c>
      <c r="D55" s="25" t="s">
        <v>1</v>
      </c>
      <c r="E55" s="13" t="s">
        <v>1</v>
      </c>
      <c r="F55" s="29">
        <f>+F56-F54-F50-F45-F39-F30</f>
        <v>15.360000000000127</v>
      </c>
      <c r="G55" s="23">
        <f>+G56-G54-G50-G45-G39-G30</f>
        <v>9.4999999999998141E-3</v>
      </c>
    </row>
    <row r="56" spans="1:7" ht="12.95" customHeight="1">
      <c r="A56" s="1"/>
      <c r="B56" s="31" t="s">
        <v>81</v>
      </c>
      <c r="C56" s="32" t="s">
        <v>1</v>
      </c>
      <c r="D56" s="32" t="s">
        <v>1</v>
      </c>
      <c r="E56" s="32" t="s">
        <v>1</v>
      </c>
      <c r="F56" s="33">
        <v>1594.91</v>
      </c>
      <c r="G56" s="34">
        <v>1</v>
      </c>
    </row>
    <row r="57" spans="1:7" ht="12.95" customHeight="1">
      <c r="A57" s="1"/>
      <c r="B57" s="5" t="s">
        <v>1</v>
      </c>
      <c r="C57" s="1"/>
      <c r="D57" s="1"/>
      <c r="E57" s="1"/>
      <c r="F57" s="1"/>
      <c r="G57" s="1"/>
    </row>
    <row r="58" spans="1:7" ht="12.95" customHeight="1">
      <c r="A58" s="1"/>
      <c r="B58" s="2" t="s">
        <v>82</v>
      </c>
      <c r="C58" s="1"/>
      <c r="D58" s="1"/>
      <c r="E58" s="1"/>
      <c r="F58" s="1"/>
      <c r="G58" s="1"/>
    </row>
    <row r="59" spans="1:7" ht="12.95" customHeight="1">
      <c r="A59" s="1"/>
      <c r="B59" s="2" t="s">
        <v>106</v>
      </c>
      <c r="C59" s="1"/>
      <c r="D59" s="1"/>
      <c r="E59" s="1"/>
      <c r="F59" s="1"/>
      <c r="G59" s="1"/>
    </row>
    <row r="60" spans="1:7" ht="12.95" customHeight="1">
      <c r="A60" s="1"/>
      <c r="B60" s="2"/>
      <c r="C60" s="1"/>
      <c r="D60" s="1"/>
      <c r="E60" s="1"/>
      <c r="F60" s="1"/>
      <c r="G60" s="1"/>
    </row>
    <row r="61" spans="1:7" ht="12.95" customHeight="1">
      <c r="A61" s="1"/>
      <c r="B61" s="2" t="s">
        <v>1</v>
      </c>
      <c r="C61" s="1"/>
      <c r="D61" s="1"/>
      <c r="E61" s="1"/>
      <c r="F61" s="1"/>
      <c r="G61" s="1"/>
    </row>
    <row r="62" spans="1:7" ht="12.95" customHeight="1">
      <c r="A62" s="1"/>
      <c r="B62" s="2" t="s">
        <v>1</v>
      </c>
      <c r="C62" s="1"/>
      <c r="D62" s="1"/>
      <c r="E62" s="1"/>
      <c r="F62" s="1"/>
      <c r="G62" s="1"/>
    </row>
  </sheetData>
  <mergeCells count="1">
    <mergeCell ref="B1:G1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G40"/>
  <sheetViews>
    <sheetView workbookViewId="0">
      <selection activeCell="K11" sqref="K11"/>
    </sheetView>
  </sheetViews>
  <sheetFormatPr defaultRowHeight="12.75"/>
  <cols>
    <col min="1" max="1" width="2.5703125" style="3" customWidth="1"/>
    <col min="2" max="2" width="38.85546875" style="3" bestFit="1" customWidth="1"/>
    <col min="3" max="3" width="14.42578125" style="3" customWidth="1"/>
    <col min="4" max="4" width="12" style="3" customWidth="1"/>
    <col min="5" max="5" width="13.85546875" style="3" customWidth="1"/>
    <col min="6" max="6" width="16.28515625" style="3" customWidth="1"/>
    <col min="7" max="7" width="13.7109375" style="3" bestFit="1" customWidth="1"/>
    <col min="8" max="16384" width="9.140625" style="3"/>
  </cols>
  <sheetData>
    <row r="1" spans="1:7" ht="16.5" customHeight="1">
      <c r="A1" s="1"/>
      <c r="B1" s="39" t="s">
        <v>108</v>
      </c>
      <c r="C1" s="39"/>
      <c r="D1" s="39"/>
      <c r="E1" s="39"/>
      <c r="F1" s="39"/>
      <c r="G1" s="39"/>
    </row>
    <row r="2" spans="1:7" ht="12.95" customHeight="1">
      <c r="A2" s="1"/>
      <c r="B2" s="4" t="s">
        <v>1</v>
      </c>
      <c r="C2" s="1"/>
      <c r="D2" s="1"/>
      <c r="E2" s="1"/>
      <c r="F2" s="1"/>
      <c r="G2" s="1"/>
    </row>
    <row r="3" spans="1:7" ht="12.95" customHeight="1">
      <c r="A3" s="5"/>
      <c r="B3" s="6" t="s">
        <v>333</v>
      </c>
      <c r="C3" s="1"/>
      <c r="D3" s="1"/>
      <c r="E3" s="1"/>
      <c r="F3" s="1"/>
      <c r="G3" s="1"/>
    </row>
    <row r="4" spans="1:7" s="11" customFormat="1" ht="33" customHeight="1">
      <c r="A4" s="7"/>
      <c r="B4" s="8" t="s">
        <v>2</v>
      </c>
      <c r="C4" s="9" t="s">
        <v>3</v>
      </c>
      <c r="D4" s="9" t="s">
        <v>109</v>
      </c>
      <c r="E4" s="9" t="s">
        <v>5</v>
      </c>
      <c r="F4" s="9" t="s">
        <v>6</v>
      </c>
      <c r="G4" s="10" t="s">
        <v>7</v>
      </c>
    </row>
    <row r="5" spans="1:7" ht="12.95" customHeight="1">
      <c r="A5" s="1"/>
      <c r="B5" s="12" t="s">
        <v>110</v>
      </c>
      <c r="C5" s="13" t="s">
        <v>1</v>
      </c>
      <c r="D5" s="13" t="s">
        <v>1</v>
      </c>
      <c r="E5" s="13" t="s">
        <v>1</v>
      </c>
      <c r="F5" s="1"/>
      <c r="G5" s="14" t="s">
        <v>1</v>
      </c>
    </row>
    <row r="6" spans="1:7" ht="12.95" customHeight="1">
      <c r="A6" s="1"/>
      <c r="B6" s="12" t="s">
        <v>111</v>
      </c>
      <c r="C6" s="13" t="s">
        <v>1</v>
      </c>
      <c r="D6" s="13" t="s">
        <v>1</v>
      </c>
      <c r="E6" s="13" t="s">
        <v>1</v>
      </c>
      <c r="F6" s="1"/>
      <c r="G6" s="14" t="s">
        <v>1</v>
      </c>
    </row>
    <row r="7" spans="1:7" ht="12.95" customHeight="1">
      <c r="A7" s="15"/>
      <c r="B7" s="16" t="s">
        <v>317</v>
      </c>
      <c r="C7" s="13" t="s">
        <v>363</v>
      </c>
      <c r="D7" s="13" t="s">
        <v>279</v>
      </c>
      <c r="E7" s="17">
        <v>3000000</v>
      </c>
      <c r="F7" s="18">
        <v>2965.09</v>
      </c>
      <c r="G7" s="19">
        <f>+ROUND(F7/$F$34,4)</f>
        <v>8.6199999999999999E-2</v>
      </c>
    </row>
    <row r="8" spans="1:7" ht="12.95" customHeight="1">
      <c r="A8" s="15"/>
      <c r="B8" s="16" t="s">
        <v>273</v>
      </c>
      <c r="C8" s="13" t="s">
        <v>277</v>
      </c>
      <c r="D8" s="13" t="s">
        <v>112</v>
      </c>
      <c r="E8" s="17">
        <v>2000000</v>
      </c>
      <c r="F8" s="18">
        <v>1998.85</v>
      </c>
      <c r="G8" s="19">
        <f>+ROUND(F8/$F$34,4)</f>
        <v>5.8099999999999999E-2</v>
      </c>
    </row>
    <row r="9" spans="1:7" ht="12.95" customHeight="1">
      <c r="A9" s="15"/>
      <c r="B9" s="16" t="s">
        <v>368</v>
      </c>
      <c r="C9" s="13" t="s">
        <v>365</v>
      </c>
      <c r="D9" s="13" t="s">
        <v>287</v>
      </c>
      <c r="E9" s="17">
        <v>1500000</v>
      </c>
      <c r="F9" s="18">
        <v>1499.43</v>
      </c>
      <c r="G9" s="19">
        <f>+ROUND(F9/$F$34,4)</f>
        <v>4.36E-2</v>
      </c>
    </row>
    <row r="10" spans="1:7" ht="12.95" customHeight="1">
      <c r="A10" s="1"/>
      <c r="B10" s="12" t="s">
        <v>76</v>
      </c>
      <c r="C10" s="13" t="s">
        <v>1</v>
      </c>
      <c r="D10" s="13" t="s">
        <v>1</v>
      </c>
      <c r="E10" s="13" t="s">
        <v>1</v>
      </c>
      <c r="F10" s="22">
        <f>SUM(F7:F9)</f>
        <v>6463.3700000000008</v>
      </c>
      <c r="G10" s="23">
        <f>SUM(G7:G9)</f>
        <v>0.18789999999999998</v>
      </c>
    </row>
    <row r="11" spans="1:7" ht="12.95" customHeight="1">
      <c r="A11" s="1"/>
      <c r="B11" s="12" t="s">
        <v>113</v>
      </c>
      <c r="C11" s="13" t="s">
        <v>1</v>
      </c>
      <c r="D11" s="13" t="s">
        <v>1</v>
      </c>
      <c r="E11" s="13" t="s">
        <v>1</v>
      </c>
      <c r="F11" s="1"/>
      <c r="G11" s="14" t="s">
        <v>1</v>
      </c>
    </row>
    <row r="12" spans="1:7" ht="12.95" customHeight="1">
      <c r="A12" s="15"/>
      <c r="B12" s="16" t="s">
        <v>291</v>
      </c>
      <c r="C12" s="13" t="s">
        <v>392</v>
      </c>
      <c r="D12" s="13" t="s">
        <v>292</v>
      </c>
      <c r="E12" s="17">
        <v>3500000</v>
      </c>
      <c r="F12" s="18">
        <v>3478.92</v>
      </c>
      <c r="G12" s="19">
        <f t="shared" ref="G12:G22" si="0">+ROUND(F12/$F$34,4)</f>
        <v>0.1011</v>
      </c>
    </row>
    <row r="13" spans="1:7" ht="12.95" customHeight="1">
      <c r="A13" s="15"/>
      <c r="B13" s="16" t="s">
        <v>281</v>
      </c>
      <c r="C13" s="13" t="s">
        <v>376</v>
      </c>
      <c r="D13" s="13" t="s">
        <v>287</v>
      </c>
      <c r="E13" s="17">
        <v>3500000</v>
      </c>
      <c r="F13" s="18">
        <v>3473.9</v>
      </c>
      <c r="G13" s="19">
        <f t="shared" si="0"/>
        <v>0.10100000000000001</v>
      </c>
    </row>
    <row r="14" spans="1:7" ht="12.95" customHeight="1">
      <c r="A14" s="15"/>
      <c r="B14" s="16" t="s">
        <v>397</v>
      </c>
      <c r="C14" s="13" t="s">
        <v>395</v>
      </c>
      <c r="D14" s="13" t="s">
        <v>112</v>
      </c>
      <c r="E14" s="17">
        <v>2500000</v>
      </c>
      <c r="F14" s="18">
        <v>2489.2800000000002</v>
      </c>
      <c r="G14" s="19">
        <f t="shared" si="0"/>
        <v>7.2400000000000006E-2</v>
      </c>
    </row>
    <row r="15" spans="1:7" ht="12.95" customHeight="1">
      <c r="A15" s="15"/>
      <c r="B15" s="16" t="s">
        <v>290</v>
      </c>
      <c r="C15" s="13" t="s">
        <v>329</v>
      </c>
      <c r="D15" s="13" t="s">
        <v>279</v>
      </c>
      <c r="E15" s="17">
        <v>2500000</v>
      </c>
      <c r="F15" s="18">
        <v>2483.38</v>
      </c>
      <c r="G15" s="19">
        <f t="shared" si="0"/>
        <v>7.22E-2</v>
      </c>
    </row>
    <row r="16" spans="1:7" ht="12.95" customHeight="1">
      <c r="A16" s="15"/>
      <c r="B16" s="16" t="s">
        <v>325</v>
      </c>
      <c r="C16" s="13" t="s">
        <v>377</v>
      </c>
      <c r="D16" s="13" t="s">
        <v>279</v>
      </c>
      <c r="E16" s="17">
        <v>2500000</v>
      </c>
      <c r="F16" s="18">
        <v>2482.46</v>
      </c>
      <c r="G16" s="19">
        <f t="shared" si="0"/>
        <v>7.22E-2</v>
      </c>
    </row>
    <row r="17" spans="1:7" ht="12.95" customHeight="1">
      <c r="A17" s="15"/>
      <c r="B17" s="16" t="s">
        <v>283</v>
      </c>
      <c r="C17" s="13" t="s">
        <v>369</v>
      </c>
      <c r="D17" s="13" t="s">
        <v>287</v>
      </c>
      <c r="E17" s="17">
        <v>2500000</v>
      </c>
      <c r="F17" s="18">
        <v>2479.44</v>
      </c>
      <c r="G17" s="19">
        <f t="shared" si="0"/>
        <v>7.2099999999999997E-2</v>
      </c>
    </row>
    <row r="18" spans="1:7" ht="12.95" customHeight="1">
      <c r="A18" s="15"/>
      <c r="B18" s="16" t="s">
        <v>284</v>
      </c>
      <c r="C18" s="13" t="s">
        <v>370</v>
      </c>
      <c r="D18" s="13" t="s">
        <v>287</v>
      </c>
      <c r="E18" s="17">
        <v>2500000</v>
      </c>
      <c r="F18" s="18">
        <v>2478.7199999999998</v>
      </c>
      <c r="G18" s="19">
        <f t="shared" si="0"/>
        <v>7.2099999999999997E-2</v>
      </c>
    </row>
    <row r="19" spans="1:7" ht="12.95" customHeight="1">
      <c r="A19" s="15"/>
      <c r="B19" s="16" t="s">
        <v>396</v>
      </c>
      <c r="C19" s="13" t="s">
        <v>394</v>
      </c>
      <c r="D19" s="13" t="s">
        <v>279</v>
      </c>
      <c r="E19" s="17">
        <v>1500000</v>
      </c>
      <c r="F19" s="18">
        <v>1493.01</v>
      </c>
      <c r="G19" s="19">
        <f t="shared" si="0"/>
        <v>4.3400000000000001E-2</v>
      </c>
    </row>
    <row r="20" spans="1:7" ht="12.95" customHeight="1">
      <c r="A20" s="15"/>
      <c r="B20" s="16" t="s">
        <v>280</v>
      </c>
      <c r="C20" s="13" t="s">
        <v>373</v>
      </c>
      <c r="D20" s="13" t="s">
        <v>279</v>
      </c>
      <c r="E20" s="17">
        <v>1500000</v>
      </c>
      <c r="F20" s="18">
        <v>1476.09</v>
      </c>
      <c r="G20" s="19">
        <f t="shared" si="0"/>
        <v>4.2900000000000001E-2</v>
      </c>
    </row>
    <row r="21" spans="1:7" ht="12.95" customHeight="1">
      <c r="A21" s="15"/>
      <c r="B21" s="16" t="s">
        <v>283</v>
      </c>
      <c r="C21" s="13" t="s">
        <v>327</v>
      </c>
      <c r="D21" s="13" t="s">
        <v>287</v>
      </c>
      <c r="E21" s="17">
        <v>1000000</v>
      </c>
      <c r="F21" s="18">
        <v>994.54</v>
      </c>
      <c r="G21" s="19">
        <f t="shared" si="0"/>
        <v>2.8899999999999999E-2</v>
      </c>
    </row>
    <row r="22" spans="1:7" ht="12.95" customHeight="1">
      <c r="A22" s="15"/>
      <c r="B22" s="16" t="s">
        <v>280</v>
      </c>
      <c r="C22" s="13" t="s">
        <v>393</v>
      </c>
      <c r="D22" s="13" t="s">
        <v>279</v>
      </c>
      <c r="E22" s="17">
        <v>1000000</v>
      </c>
      <c r="F22" s="18">
        <v>988.35</v>
      </c>
      <c r="G22" s="19">
        <f t="shared" si="0"/>
        <v>2.87E-2</v>
      </c>
    </row>
    <row r="23" spans="1:7" ht="12.95" customHeight="1">
      <c r="A23" s="1"/>
      <c r="B23" s="12" t="s">
        <v>76</v>
      </c>
      <c r="C23" s="13" t="s">
        <v>1</v>
      </c>
      <c r="D23" s="13" t="s">
        <v>1</v>
      </c>
      <c r="E23" s="13" t="s">
        <v>1</v>
      </c>
      <c r="F23" s="22">
        <f>SUM(F12:F22)</f>
        <v>24318.089999999997</v>
      </c>
      <c r="G23" s="23">
        <f>SUM(G12:G22)</f>
        <v>0.70699999999999996</v>
      </c>
    </row>
    <row r="24" spans="1:7" ht="12.95" customHeight="1">
      <c r="A24" s="1"/>
      <c r="B24" s="12" t="s">
        <v>115</v>
      </c>
      <c r="C24" s="13" t="s">
        <v>1</v>
      </c>
      <c r="D24" s="13" t="s">
        <v>1</v>
      </c>
      <c r="E24" s="13" t="s">
        <v>1</v>
      </c>
      <c r="F24" s="1"/>
      <c r="G24" s="14" t="s">
        <v>1</v>
      </c>
    </row>
    <row r="25" spans="1:7" ht="12.95" customHeight="1">
      <c r="A25" s="15"/>
      <c r="B25" s="16" t="s">
        <v>116</v>
      </c>
      <c r="C25" s="13" t="s">
        <v>386</v>
      </c>
      <c r="D25" s="13" t="s">
        <v>117</v>
      </c>
      <c r="E25" s="17">
        <v>85000</v>
      </c>
      <c r="F25" s="18">
        <v>83.8</v>
      </c>
      <c r="G25" s="19">
        <f>+ROUND(F25/$F$34,4)</f>
        <v>2.3999999999999998E-3</v>
      </c>
    </row>
    <row r="26" spans="1:7" ht="12.95" customHeight="1">
      <c r="A26" s="15"/>
      <c r="B26" s="16" t="s">
        <v>116</v>
      </c>
      <c r="C26" s="13" t="s">
        <v>288</v>
      </c>
      <c r="D26" s="13" t="s">
        <v>117</v>
      </c>
      <c r="E26" s="17">
        <v>15000</v>
      </c>
      <c r="F26" s="18">
        <v>14.99</v>
      </c>
      <c r="G26" s="19">
        <f>+ROUND(F26/$F$34,4)</f>
        <v>4.0000000000000002E-4</v>
      </c>
    </row>
    <row r="27" spans="1:7" ht="12.95" customHeight="1">
      <c r="A27" s="1"/>
      <c r="B27" s="12" t="s">
        <v>76</v>
      </c>
      <c r="C27" s="13" t="s">
        <v>1</v>
      </c>
      <c r="D27" s="13" t="s">
        <v>1</v>
      </c>
      <c r="E27" s="13" t="s">
        <v>1</v>
      </c>
      <c r="F27" s="22">
        <f>SUM(F25:F26)</f>
        <v>98.789999999999992</v>
      </c>
      <c r="G27" s="23">
        <f>SUM(G25:G26)</f>
        <v>2.8E-3</v>
      </c>
    </row>
    <row r="28" spans="1:7" ht="12.95" customHeight="1">
      <c r="A28" s="1"/>
      <c r="B28" s="24" t="s">
        <v>79</v>
      </c>
      <c r="C28" s="28" t="s">
        <v>1</v>
      </c>
      <c r="D28" s="25" t="s">
        <v>1</v>
      </c>
      <c r="E28" s="28" t="s">
        <v>1</v>
      </c>
      <c r="F28" s="22">
        <f>+F27+F23+F10</f>
        <v>30880.25</v>
      </c>
      <c r="G28" s="23">
        <f>+G27+G23+G10</f>
        <v>0.89769999999999994</v>
      </c>
    </row>
    <row r="29" spans="1:7" ht="12.95" customHeight="1">
      <c r="A29" s="1"/>
      <c r="B29" s="12" t="s">
        <v>118</v>
      </c>
      <c r="C29" s="13" t="s">
        <v>1</v>
      </c>
      <c r="D29" s="13" t="s">
        <v>1</v>
      </c>
      <c r="E29" s="13" t="s">
        <v>1</v>
      </c>
      <c r="F29" s="1"/>
      <c r="G29" s="14" t="s">
        <v>1</v>
      </c>
    </row>
    <row r="30" spans="1:7" ht="12.95" customHeight="1">
      <c r="A30" s="15"/>
      <c r="B30" s="16" t="s">
        <v>331</v>
      </c>
      <c r="C30" s="13" t="s">
        <v>1</v>
      </c>
      <c r="D30" s="13" t="s">
        <v>82</v>
      </c>
      <c r="E30" s="17"/>
      <c r="F30" s="18">
        <v>97.05</v>
      </c>
      <c r="G30" s="19">
        <f>+ROUND(F30/$F$34,4)</f>
        <v>2.8E-3</v>
      </c>
    </row>
    <row r="31" spans="1:7" ht="12.95" customHeight="1">
      <c r="A31" s="1"/>
      <c r="B31" s="12" t="s">
        <v>76</v>
      </c>
      <c r="C31" s="13" t="s">
        <v>1</v>
      </c>
      <c r="D31" s="13" t="s">
        <v>1</v>
      </c>
      <c r="E31" s="13" t="s">
        <v>1</v>
      </c>
      <c r="F31" s="22">
        <f>+F30</f>
        <v>97.05</v>
      </c>
      <c r="G31" s="23">
        <f>+G30</f>
        <v>2.8E-3</v>
      </c>
    </row>
    <row r="32" spans="1:7" ht="12.95" customHeight="1">
      <c r="A32" s="1"/>
      <c r="B32" s="24" t="s">
        <v>79</v>
      </c>
      <c r="C32" s="28" t="s">
        <v>1</v>
      </c>
      <c r="D32" s="25" t="s">
        <v>1</v>
      </c>
      <c r="E32" s="28" t="s">
        <v>1</v>
      </c>
      <c r="F32" s="22">
        <f>+F31</f>
        <v>97.05</v>
      </c>
      <c r="G32" s="23">
        <f>+G31</f>
        <v>2.8E-3</v>
      </c>
    </row>
    <row r="33" spans="1:7" ht="12.95" customHeight="1">
      <c r="A33" s="1"/>
      <c r="B33" s="24" t="s">
        <v>80</v>
      </c>
      <c r="C33" s="13" t="s">
        <v>1</v>
      </c>
      <c r="D33" s="25" t="s">
        <v>1</v>
      </c>
      <c r="E33" s="13" t="s">
        <v>1</v>
      </c>
      <c r="F33" s="29">
        <f>+F34-F32-F28</f>
        <v>3422.4300000000003</v>
      </c>
      <c r="G33" s="23">
        <f>+G34-G32-G28</f>
        <v>9.9500000000000033E-2</v>
      </c>
    </row>
    <row r="34" spans="1:7" ht="12.95" customHeight="1">
      <c r="A34" s="1"/>
      <c r="B34" s="31" t="s">
        <v>81</v>
      </c>
      <c r="C34" s="32" t="s">
        <v>1</v>
      </c>
      <c r="D34" s="32" t="s">
        <v>1</v>
      </c>
      <c r="E34" s="32" t="s">
        <v>1</v>
      </c>
      <c r="F34" s="33">
        <v>34399.730000000003</v>
      </c>
      <c r="G34" s="34">
        <v>1</v>
      </c>
    </row>
    <row r="35" spans="1:7" ht="12.95" customHeight="1">
      <c r="A35" s="1"/>
      <c r="B35" s="5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82</v>
      </c>
      <c r="C36" s="1"/>
      <c r="D36" s="1"/>
      <c r="E36" s="1"/>
      <c r="F36" s="1"/>
      <c r="G36" s="1"/>
    </row>
    <row r="37" spans="1:7" ht="12.95" customHeight="1">
      <c r="A37" s="1"/>
      <c r="B37" s="2" t="s">
        <v>106</v>
      </c>
      <c r="C37" s="1"/>
      <c r="D37" s="1"/>
      <c r="E37" s="1"/>
      <c r="F37" s="1"/>
      <c r="G37" s="1"/>
    </row>
    <row r="38" spans="1:7" ht="12.95" customHeight="1">
      <c r="A38" s="1"/>
      <c r="B38" s="2" t="s">
        <v>107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mergeCells count="1">
    <mergeCell ref="B1:G1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57"/>
  <sheetViews>
    <sheetView workbookViewId="0">
      <selection activeCell="K20" sqref="K20"/>
    </sheetView>
  </sheetViews>
  <sheetFormatPr defaultRowHeight="12.75"/>
  <cols>
    <col min="1" max="1" width="2.5703125" style="3" customWidth="1"/>
    <col min="2" max="2" width="40" style="3" bestFit="1" customWidth="1"/>
    <col min="3" max="3" width="13.28515625" style="3" bestFit="1" customWidth="1"/>
    <col min="4" max="4" width="40" style="3" bestFit="1" customWidth="1"/>
    <col min="5" max="5" width="11.5703125" style="3" customWidth="1"/>
    <col min="6" max="6" width="17" style="3" customWidth="1"/>
    <col min="7" max="7" width="13.7109375" style="3" bestFit="1" customWidth="1"/>
    <col min="8" max="16384" width="9.140625" style="3"/>
  </cols>
  <sheetData>
    <row r="1" spans="1:7" ht="16.5" customHeight="1">
      <c r="A1" s="1"/>
      <c r="B1" s="39" t="s">
        <v>83</v>
      </c>
      <c r="C1" s="39"/>
      <c r="D1" s="39"/>
      <c r="E1" s="39"/>
      <c r="F1" s="39"/>
      <c r="G1" s="39"/>
    </row>
    <row r="2" spans="1:7" ht="12.95" customHeight="1">
      <c r="A2" s="1"/>
      <c r="B2" s="4" t="s">
        <v>1</v>
      </c>
      <c r="C2" s="1"/>
      <c r="D2" s="1"/>
      <c r="E2" s="1"/>
      <c r="F2" s="1"/>
      <c r="G2" s="1"/>
    </row>
    <row r="3" spans="1:7" ht="12.95" customHeight="1">
      <c r="A3" s="5"/>
      <c r="B3" s="6" t="s">
        <v>333</v>
      </c>
      <c r="C3" s="1"/>
      <c r="D3" s="1"/>
      <c r="E3" s="1"/>
      <c r="F3" s="1"/>
      <c r="G3" s="1"/>
    </row>
    <row r="4" spans="1:7" s="11" customFormat="1" ht="33" customHeight="1">
      <c r="A4" s="7"/>
      <c r="B4" s="8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10" t="s">
        <v>7</v>
      </c>
    </row>
    <row r="5" spans="1:7" ht="12.95" customHeight="1">
      <c r="A5" s="1"/>
      <c r="B5" s="12" t="s">
        <v>8</v>
      </c>
      <c r="C5" s="13" t="s">
        <v>1</v>
      </c>
      <c r="D5" s="13" t="s">
        <v>1</v>
      </c>
      <c r="E5" s="13" t="s">
        <v>1</v>
      </c>
      <c r="F5" s="1"/>
      <c r="G5" s="14" t="s">
        <v>1</v>
      </c>
    </row>
    <row r="6" spans="1:7" ht="12.95" customHeight="1">
      <c r="A6" s="1"/>
      <c r="B6" s="12" t="s">
        <v>9</v>
      </c>
      <c r="C6" s="13" t="s">
        <v>1</v>
      </c>
      <c r="D6" s="13" t="s">
        <v>1</v>
      </c>
      <c r="E6" s="13" t="s">
        <v>1</v>
      </c>
      <c r="F6" s="1"/>
      <c r="G6" s="14" t="s">
        <v>1</v>
      </c>
    </row>
    <row r="7" spans="1:7" ht="12.95" customHeight="1">
      <c r="A7" s="15"/>
      <c r="B7" s="16" t="s">
        <v>206</v>
      </c>
      <c r="C7" s="13" t="s">
        <v>26</v>
      </c>
      <c r="D7" s="13" t="s">
        <v>27</v>
      </c>
      <c r="E7" s="17">
        <v>21424</v>
      </c>
      <c r="F7" s="18">
        <v>202.39</v>
      </c>
      <c r="G7" s="19">
        <f t="shared" ref="G7:G45" si="0">ROUND(F7/$F$51,4)</f>
        <v>5.96E-2</v>
      </c>
    </row>
    <row r="8" spans="1:7" ht="12.95" customHeight="1">
      <c r="A8" s="15"/>
      <c r="B8" s="16" t="s">
        <v>201</v>
      </c>
      <c r="C8" s="13" t="s">
        <v>64</v>
      </c>
      <c r="D8" s="13" t="s">
        <v>65</v>
      </c>
      <c r="E8" s="17">
        <v>9211</v>
      </c>
      <c r="F8" s="18">
        <v>193.58</v>
      </c>
      <c r="G8" s="19">
        <f t="shared" si="0"/>
        <v>5.7000000000000002E-2</v>
      </c>
    </row>
    <row r="9" spans="1:7" ht="12.95" customHeight="1">
      <c r="A9" s="15"/>
      <c r="B9" s="16" t="s">
        <v>204</v>
      </c>
      <c r="C9" s="13" t="s">
        <v>45</v>
      </c>
      <c r="D9" s="13" t="s">
        <v>15</v>
      </c>
      <c r="E9" s="17">
        <v>29831</v>
      </c>
      <c r="F9" s="18">
        <v>157.72999999999999</v>
      </c>
      <c r="G9" s="19">
        <f t="shared" si="0"/>
        <v>4.6399999999999997E-2</v>
      </c>
    </row>
    <row r="10" spans="1:7" ht="12.95" customHeight="1">
      <c r="A10" s="15"/>
      <c r="B10" s="16" t="s">
        <v>221</v>
      </c>
      <c r="C10" s="13" t="s">
        <v>86</v>
      </c>
      <c r="D10" s="13" t="s">
        <v>46</v>
      </c>
      <c r="E10" s="17">
        <v>35639</v>
      </c>
      <c r="F10" s="18">
        <v>136.44</v>
      </c>
      <c r="G10" s="19">
        <f t="shared" si="0"/>
        <v>4.02E-2</v>
      </c>
    </row>
    <row r="11" spans="1:7" ht="12.95" customHeight="1">
      <c r="A11" s="15"/>
      <c r="B11" s="16" t="s">
        <v>226</v>
      </c>
      <c r="C11" s="13" t="s">
        <v>91</v>
      </c>
      <c r="D11" s="13" t="s">
        <v>15</v>
      </c>
      <c r="E11" s="17">
        <v>2304</v>
      </c>
      <c r="F11" s="18">
        <v>126.88</v>
      </c>
      <c r="G11" s="19">
        <f t="shared" si="0"/>
        <v>3.73E-2</v>
      </c>
    </row>
    <row r="12" spans="1:7" ht="12.95" customHeight="1">
      <c r="A12" s="15"/>
      <c r="B12" s="16" t="s">
        <v>223</v>
      </c>
      <c r="C12" s="13" t="s">
        <v>89</v>
      </c>
      <c r="D12" s="13" t="s">
        <v>90</v>
      </c>
      <c r="E12" s="17">
        <v>38132</v>
      </c>
      <c r="F12" s="18">
        <v>110.47</v>
      </c>
      <c r="G12" s="19">
        <f t="shared" si="0"/>
        <v>3.2500000000000001E-2</v>
      </c>
    </row>
    <row r="13" spans="1:7" ht="12.95" customHeight="1">
      <c r="A13" s="15"/>
      <c r="B13" s="16" t="s">
        <v>227</v>
      </c>
      <c r="C13" s="13" t="s">
        <v>92</v>
      </c>
      <c r="D13" s="13" t="s">
        <v>46</v>
      </c>
      <c r="E13" s="17">
        <v>3728</v>
      </c>
      <c r="F13" s="18">
        <v>109</v>
      </c>
      <c r="G13" s="19">
        <f t="shared" si="0"/>
        <v>3.2099999999999997E-2</v>
      </c>
    </row>
    <row r="14" spans="1:7" ht="12.95" customHeight="1">
      <c r="A14" s="15"/>
      <c r="B14" s="16" t="s">
        <v>207</v>
      </c>
      <c r="C14" s="13" t="s">
        <v>41</v>
      </c>
      <c r="D14" s="13" t="s">
        <v>42</v>
      </c>
      <c r="E14" s="17">
        <v>25891</v>
      </c>
      <c r="F14" s="18">
        <v>108.81</v>
      </c>
      <c r="G14" s="19">
        <f t="shared" si="0"/>
        <v>3.2000000000000001E-2</v>
      </c>
    </row>
    <row r="15" spans="1:7" ht="12.95" customHeight="1">
      <c r="A15" s="15"/>
      <c r="B15" s="16" t="s">
        <v>196</v>
      </c>
      <c r="C15" s="13" t="s">
        <v>40</v>
      </c>
      <c r="D15" s="13" t="s">
        <v>37</v>
      </c>
      <c r="E15" s="17">
        <v>8408</v>
      </c>
      <c r="F15" s="18">
        <v>105.36</v>
      </c>
      <c r="G15" s="19">
        <f t="shared" si="0"/>
        <v>3.1E-2</v>
      </c>
    </row>
    <row r="16" spans="1:7" ht="12.95" customHeight="1">
      <c r="A16" s="15"/>
      <c r="B16" s="16" t="s">
        <v>198</v>
      </c>
      <c r="C16" s="13" t="s">
        <v>58</v>
      </c>
      <c r="D16" s="13" t="s">
        <v>17</v>
      </c>
      <c r="E16" s="17">
        <v>11645</v>
      </c>
      <c r="F16" s="18">
        <v>105.31</v>
      </c>
      <c r="G16" s="19">
        <f t="shared" si="0"/>
        <v>3.1E-2</v>
      </c>
    </row>
    <row r="17" spans="1:7" ht="12.95" customHeight="1">
      <c r="A17" s="15"/>
      <c r="B17" s="16" t="s">
        <v>197</v>
      </c>
      <c r="C17" s="13" t="s">
        <v>23</v>
      </c>
      <c r="D17" s="13" t="s">
        <v>24</v>
      </c>
      <c r="E17" s="17">
        <v>1443</v>
      </c>
      <c r="F17" s="18">
        <v>104.9</v>
      </c>
      <c r="G17" s="19">
        <f t="shared" si="0"/>
        <v>3.09E-2</v>
      </c>
    </row>
    <row r="18" spans="1:7" ht="12.95" customHeight="1">
      <c r="A18" s="15"/>
      <c r="B18" s="16" t="s">
        <v>338</v>
      </c>
      <c r="C18" s="13" t="s">
        <v>339</v>
      </c>
      <c r="D18" s="13" t="s">
        <v>340</v>
      </c>
      <c r="E18" s="17">
        <v>26583</v>
      </c>
      <c r="F18" s="18">
        <v>101.55</v>
      </c>
      <c r="G18" s="19">
        <f t="shared" si="0"/>
        <v>2.9899999999999999E-2</v>
      </c>
    </row>
    <row r="19" spans="1:7" ht="12.95" customHeight="1">
      <c r="A19" s="15"/>
      <c r="B19" s="16" t="s">
        <v>216</v>
      </c>
      <c r="C19" s="13" t="s">
        <v>38</v>
      </c>
      <c r="D19" s="13" t="s">
        <v>39</v>
      </c>
      <c r="E19" s="17">
        <v>24644</v>
      </c>
      <c r="F19" s="18">
        <v>100.63</v>
      </c>
      <c r="G19" s="19">
        <f t="shared" si="0"/>
        <v>2.9600000000000001E-2</v>
      </c>
    </row>
    <row r="20" spans="1:7" ht="12.95" customHeight="1">
      <c r="A20" s="15"/>
      <c r="B20" s="16" t="s">
        <v>298</v>
      </c>
      <c r="C20" s="13" t="s">
        <v>299</v>
      </c>
      <c r="D20" s="13" t="s">
        <v>268</v>
      </c>
      <c r="E20" s="17">
        <v>27410</v>
      </c>
      <c r="F20" s="18">
        <v>92.4</v>
      </c>
      <c r="G20" s="19">
        <f t="shared" si="0"/>
        <v>2.7199999999999998E-2</v>
      </c>
    </row>
    <row r="21" spans="1:7" ht="12.95" customHeight="1">
      <c r="A21" s="15"/>
      <c r="B21" s="16" t="s">
        <v>215</v>
      </c>
      <c r="C21" s="13" t="s">
        <v>104</v>
      </c>
      <c r="D21" s="13" t="s">
        <v>46</v>
      </c>
      <c r="E21" s="17">
        <v>7471</v>
      </c>
      <c r="F21" s="18">
        <v>91.88</v>
      </c>
      <c r="G21" s="19">
        <f t="shared" si="0"/>
        <v>2.7E-2</v>
      </c>
    </row>
    <row r="22" spans="1:7" ht="12.95" customHeight="1">
      <c r="A22" s="15"/>
      <c r="B22" s="16" t="s">
        <v>232</v>
      </c>
      <c r="C22" s="13" t="s">
        <v>93</v>
      </c>
      <c r="D22" s="13" t="s">
        <v>94</v>
      </c>
      <c r="E22" s="17">
        <v>823</v>
      </c>
      <c r="F22" s="18">
        <v>91.35</v>
      </c>
      <c r="G22" s="19">
        <f t="shared" si="0"/>
        <v>2.69E-2</v>
      </c>
    </row>
    <row r="23" spans="1:7" ht="12.95" customHeight="1">
      <c r="A23" s="15"/>
      <c r="B23" s="16" t="s">
        <v>234</v>
      </c>
      <c r="C23" s="13" t="s">
        <v>96</v>
      </c>
      <c r="D23" s="13" t="s">
        <v>27</v>
      </c>
      <c r="E23" s="17">
        <v>32206</v>
      </c>
      <c r="F23" s="18">
        <v>90.29</v>
      </c>
      <c r="G23" s="19">
        <f t="shared" si="0"/>
        <v>2.6599999999999999E-2</v>
      </c>
    </row>
    <row r="24" spans="1:7" ht="12.95" customHeight="1">
      <c r="A24" s="15"/>
      <c r="B24" s="16" t="s">
        <v>220</v>
      </c>
      <c r="C24" s="13" t="s">
        <v>102</v>
      </c>
      <c r="D24" s="13" t="s">
        <v>19</v>
      </c>
      <c r="E24" s="17">
        <v>25664</v>
      </c>
      <c r="F24" s="18">
        <v>89.55</v>
      </c>
      <c r="G24" s="19">
        <f t="shared" si="0"/>
        <v>2.64E-2</v>
      </c>
    </row>
    <row r="25" spans="1:7" ht="12.95" customHeight="1">
      <c r="A25" s="15"/>
      <c r="B25" s="16" t="s">
        <v>200</v>
      </c>
      <c r="C25" s="13" t="s">
        <v>30</v>
      </c>
      <c r="D25" s="13" t="s">
        <v>17</v>
      </c>
      <c r="E25" s="17">
        <v>10481</v>
      </c>
      <c r="F25" s="18">
        <v>88.03</v>
      </c>
      <c r="G25" s="19">
        <f t="shared" si="0"/>
        <v>2.5899999999999999E-2</v>
      </c>
    </row>
    <row r="26" spans="1:7" ht="12.95" customHeight="1">
      <c r="A26" s="15"/>
      <c r="B26" s="16" t="s">
        <v>231</v>
      </c>
      <c r="C26" s="13" t="s">
        <v>101</v>
      </c>
      <c r="D26" s="13" t="s">
        <v>94</v>
      </c>
      <c r="E26" s="17">
        <v>23126</v>
      </c>
      <c r="F26" s="18">
        <v>87.44</v>
      </c>
      <c r="G26" s="19">
        <f t="shared" si="0"/>
        <v>2.5700000000000001E-2</v>
      </c>
    </row>
    <row r="27" spans="1:7" ht="12.95" customHeight="1">
      <c r="A27" s="15"/>
      <c r="B27" s="16" t="s">
        <v>233</v>
      </c>
      <c r="C27" s="13" t="s">
        <v>98</v>
      </c>
      <c r="D27" s="13" t="s">
        <v>99</v>
      </c>
      <c r="E27" s="17">
        <v>35692</v>
      </c>
      <c r="F27" s="18">
        <v>79.2</v>
      </c>
      <c r="G27" s="19">
        <f t="shared" si="0"/>
        <v>2.3300000000000001E-2</v>
      </c>
    </row>
    <row r="28" spans="1:7" ht="12.95" customHeight="1">
      <c r="A28" s="15"/>
      <c r="B28" s="16" t="s">
        <v>224</v>
      </c>
      <c r="C28" s="13" t="s">
        <v>88</v>
      </c>
      <c r="D28" s="13" t="s">
        <v>13</v>
      </c>
      <c r="E28" s="17">
        <v>3829</v>
      </c>
      <c r="F28" s="18">
        <v>77.73</v>
      </c>
      <c r="G28" s="19">
        <f t="shared" si="0"/>
        <v>2.29E-2</v>
      </c>
    </row>
    <row r="29" spans="1:7" ht="12.95" customHeight="1">
      <c r="A29" s="15"/>
      <c r="B29" s="16" t="s">
        <v>212</v>
      </c>
      <c r="C29" s="13" t="s">
        <v>68</v>
      </c>
      <c r="D29" s="13" t="s">
        <v>39</v>
      </c>
      <c r="E29" s="17">
        <v>9036</v>
      </c>
      <c r="F29" s="18">
        <v>76.66</v>
      </c>
      <c r="G29" s="19">
        <f t="shared" si="0"/>
        <v>2.2599999999999999E-2</v>
      </c>
    </row>
    <row r="30" spans="1:7" ht="12.95" customHeight="1">
      <c r="A30" s="15"/>
      <c r="B30" s="16" t="s">
        <v>330</v>
      </c>
      <c r="C30" s="13" t="s">
        <v>300</v>
      </c>
      <c r="D30" s="13" t="s">
        <v>35</v>
      </c>
      <c r="E30" s="17">
        <v>79086</v>
      </c>
      <c r="F30" s="18">
        <v>74.02</v>
      </c>
      <c r="G30" s="19">
        <f t="shared" si="0"/>
        <v>2.18E-2</v>
      </c>
    </row>
    <row r="31" spans="1:7" ht="12.95" customHeight="1">
      <c r="A31" s="15"/>
      <c r="B31" s="16" t="s">
        <v>229</v>
      </c>
      <c r="C31" s="13" t="s">
        <v>85</v>
      </c>
      <c r="D31" s="13" t="s">
        <v>13</v>
      </c>
      <c r="E31" s="17">
        <v>7648</v>
      </c>
      <c r="F31" s="18">
        <v>68.22</v>
      </c>
      <c r="G31" s="19">
        <f t="shared" si="0"/>
        <v>2.01E-2</v>
      </c>
    </row>
    <row r="32" spans="1:7" ht="12.95" customHeight="1">
      <c r="A32" s="15"/>
      <c r="B32" s="16" t="s">
        <v>230</v>
      </c>
      <c r="C32" s="13" t="s">
        <v>84</v>
      </c>
      <c r="D32" s="13" t="s">
        <v>13</v>
      </c>
      <c r="E32" s="17">
        <v>1759</v>
      </c>
      <c r="F32" s="18">
        <v>67.39</v>
      </c>
      <c r="G32" s="19">
        <f t="shared" si="0"/>
        <v>1.9800000000000002E-2</v>
      </c>
    </row>
    <row r="33" spans="1:7" ht="12.95" customHeight="1">
      <c r="A33" s="15"/>
      <c r="B33" s="16" t="s">
        <v>222</v>
      </c>
      <c r="C33" s="13" t="s">
        <v>97</v>
      </c>
      <c r="D33" s="13" t="s">
        <v>46</v>
      </c>
      <c r="E33" s="17">
        <v>27757</v>
      </c>
      <c r="F33" s="18">
        <v>67.23</v>
      </c>
      <c r="G33" s="19">
        <f t="shared" si="0"/>
        <v>1.9800000000000002E-2</v>
      </c>
    </row>
    <row r="34" spans="1:7" ht="12.95" customHeight="1">
      <c r="A34" s="15"/>
      <c r="B34" s="16" t="s">
        <v>209</v>
      </c>
      <c r="C34" s="13" t="s">
        <v>43</v>
      </c>
      <c r="D34" s="13" t="s">
        <v>27</v>
      </c>
      <c r="E34" s="17">
        <v>4455</v>
      </c>
      <c r="F34" s="18">
        <v>63.84</v>
      </c>
      <c r="G34" s="19">
        <f t="shared" si="0"/>
        <v>1.8800000000000001E-2</v>
      </c>
    </row>
    <row r="35" spans="1:7" ht="12.95" customHeight="1">
      <c r="A35" s="15"/>
      <c r="B35" s="16" t="s">
        <v>62</v>
      </c>
      <c r="C35" s="13" t="s">
        <v>63</v>
      </c>
      <c r="D35" s="13" t="s">
        <v>11</v>
      </c>
      <c r="E35" s="17">
        <v>34502</v>
      </c>
      <c r="F35" s="18">
        <v>62.05</v>
      </c>
      <c r="G35" s="19">
        <f t="shared" si="0"/>
        <v>1.83E-2</v>
      </c>
    </row>
    <row r="36" spans="1:7" ht="12.95" customHeight="1">
      <c r="A36" s="15"/>
      <c r="B36" s="16" t="s">
        <v>219</v>
      </c>
      <c r="C36" s="13" t="s">
        <v>100</v>
      </c>
      <c r="D36" s="13" t="s">
        <v>11</v>
      </c>
      <c r="E36" s="17">
        <v>6074</v>
      </c>
      <c r="F36" s="18">
        <v>56.7</v>
      </c>
      <c r="G36" s="19">
        <f t="shared" si="0"/>
        <v>1.67E-2</v>
      </c>
    </row>
    <row r="37" spans="1:7" ht="12.95" customHeight="1">
      <c r="A37" s="15"/>
      <c r="B37" s="16" t="s">
        <v>341</v>
      </c>
      <c r="C37" s="13" t="s">
        <v>342</v>
      </c>
      <c r="D37" s="13" t="s">
        <v>268</v>
      </c>
      <c r="E37" s="17">
        <v>15000</v>
      </c>
      <c r="F37" s="18">
        <v>52.39</v>
      </c>
      <c r="G37" s="19">
        <f t="shared" si="0"/>
        <v>1.54E-2</v>
      </c>
    </row>
    <row r="38" spans="1:7" ht="12.95" customHeight="1">
      <c r="A38" s="15"/>
      <c r="B38" s="16" t="s">
        <v>228</v>
      </c>
      <c r="C38" s="13" t="s">
        <v>87</v>
      </c>
      <c r="D38" s="13" t="s">
        <v>32</v>
      </c>
      <c r="E38" s="17">
        <v>289</v>
      </c>
      <c r="F38" s="18">
        <v>48.33</v>
      </c>
      <c r="G38" s="19">
        <f t="shared" si="0"/>
        <v>1.4200000000000001E-2</v>
      </c>
    </row>
    <row r="39" spans="1:7" ht="12.95" customHeight="1">
      <c r="A39" s="15"/>
      <c r="B39" s="16" t="s">
        <v>235</v>
      </c>
      <c r="C39" s="13" t="s">
        <v>122</v>
      </c>
      <c r="D39" s="13" t="s">
        <v>39</v>
      </c>
      <c r="E39" s="17">
        <v>19211</v>
      </c>
      <c r="F39" s="18">
        <v>46.82</v>
      </c>
      <c r="G39" s="19">
        <f t="shared" si="0"/>
        <v>1.38E-2</v>
      </c>
    </row>
    <row r="40" spans="1:7" ht="12.95" customHeight="1">
      <c r="A40" s="15"/>
      <c r="B40" s="16" t="s">
        <v>295</v>
      </c>
      <c r="C40" s="13" t="s">
        <v>56</v>
      </c>
      <c r="D40" s="13" t="s">
        <v>57</v>
      </c>
      <c r="E40" s="17">
        <v>20024</v>
      </c>
      <c r="F40" s="18">
        <v>45.63</v>
      </c>
      <c r="G40" s="19">
        <f t="shared" si="0"/>
        <v>1.34E-2</v>
      </c>
    </row>
    <row r="41" spans="1:7" ht="12.95" customHeight="1">
      <c r="A41" s="15"/>
      <c r="B41" s="16" t="s">
        <v>271</v>
      </c>
      <c r="C41" s="13" t="s">
        <v>138</v>
      </c>
      <c r="D41" s="13" t="s">
        <v>139</v>
      </c>
      <c r="E41" s="17">
        <v>330</v>
      </c>
      <c r="F41" s="18">
        <v>38.01</v>
      </c>
      <c r="G41" s="19">
        <f t="shared" si="0"/>
        <v>1.12E-2</v>
      </c>
    </row>
    <row r="42" spans="1:7" ht="12.95" customHeight="1">
      <c r="A42" s="15"/>
      <c r="B42" s="16" t="s">
        <v>296</v>
      </c>
      <c r="C42" s="13" t="s">
        <v>52</v>
      </c>
      <c r="D42" s="13" t="s">
        <v>15</v>
      </c>
      <c r="E42" s="17">
        <v>4005</v>
      </c>
      <c r="F42" s="18">
        <v>35.01</v>
      </c>
      <c r="G42" s="19">
        <f t="shared" si="0"/>
        <v>1.03E-2</v>
      </c>
    </row>
    <row r="43" spans="1:7" ht="12.95" customHeight="1">
      <c r="A43" s="15"/>
      <c r="B43" s="16" t="s">
        <v>301</v>
      </c>
      <c r="C43" s="13" t="s">
        <v>302</v>
      </c>
      <c r="D43" s="13" t="s">
        <v>160</v>
      </c>
      <c r="E43" s="17">
        <v>16676</v>
      </c>
      <c r="F43" s="18">
        <v>30.78</v>
      </c>
      <c r="G43" s="19">
        <f t="shared" si="0"/>
        <v>9.1000000000000004E-3</v>
      </c>
    </row>
    <row r="44" spans="1:7" ht="12.95" customHeight="1">
      <c r="A44" s="15"/>
      <c r="B44" s="16" t="s">
        <v>334</v>
      </c>
      <c r="C44" s="13" t="s">
        <v>335</v>
      </c>
      <c r="D44" s="13" t="s">
        <v>46</v>
      </c>
      <c r="E44" s="17">
        <v>1792</v>
      </c>
      <c r="F44" s="18">
        <v>27.66</v>
      </c>
      <c r="G44" s="19">
        <f t="shared" si="0"/>
        <v>8.0999999999999996E-3</v>
      </c>
    </row>
    <row r="45" spans="1:7" ht="12.95" customHeight="1">
      <c r="A45" s="15"/>
      <c r="B45" s="16" t="s">
        <v>272</v>
      </c>
      <c r="C45" s="13" t="s">
        <v>145</v>
      </c>
      <c r="D45" s="13" t="s">
        <v>105</v>
      </c>
      <c r="E45" s="17">
        <v>7400</v>
      </c>
      <c r="F45" s="18">
        <v>17.329999999999998</v>
      </c>
      <c r="G45" s="19">
        <f t="shared" si="0"/>
        <v>5.1000000000000004E-3</v>
      </c>
    </row>
    <row r="46" spans="1:7" ht="12.95" customHeight="1">
      <c r="A46" s="1"/>
      <c r="B46" s="20" t="s">
        <v>76</v>
      </c>
      <c r="C46" s="21" t="s">
        <v>1</v>
      </c>
      <c r="D46" s="21" t="s">
        <v>1</v>
      </c>
      <c r="E46" s="21" t="s">
        <v>1</v>
      </c>
      <c r="F46" s="22">
        <f>SUM(F7:F45)</f>
        <v>3328.9900000000007</v>
      </c>
      <c r="G46" s="23">
        <f>SUM(G7:G45)</f>
        <v>0.9799000000000001</v>
      </c>
    </row>
    <row r="47" spans="1:7" ht="12.95" customHeight="1">
      <c r="A47" s="1"/>
      <c r="B47" s="24" t="s">
        <v>77</v>
      </c>
      <c r="C47" s="28" t="s">
        <v>1</v>
      </c>
      <c r="D47" s="28" t="s">
        <v>1</v>
      </c>
      <c r="E47" s="28" t="s">
        <v>1</v>
      </c>
      <c r="F47" s="26" t="s">
        <v>78</v>
      </c>
      <c r="G47" s="27" t="s">
        <v>78</v>
      </c>
    </row>
    <row r="48" spans="1:7" ht="12.95" customHeight="1">
      <c r="A48" s="1"/>
      <c r="B48" s="24" t="s">
        <v>76</v>
      </c>
      <c r="C48" s="28" t="s">
        <v>1</v>
      </c>
      <c r="D48" s="28" t="s">
        <v>1</v>
      </c>
      <c r="E48" s="28" t="s">
        <v>1</v>
      </c>
      <c r="F48" s="26" t="s">
        <v>78</v>
      </c>
      <c r="G48" s="27" t="s">
        <v>78</v>
      </c>
    </row>
    <row r="49" spans="1:7" ht="12.95" customHeight="1">
      <c r="A49" s="1"/>
      <c r="B49" s="24" t="s">
        <v>79</v>
      </c>
      <c r="C49" s="28" t="s">
        <v>1</v>
      </c>
      <c r="D49" s="25" t="s">
        <v>1</v>
      </c>
      <c r="E49" s="28" t="s">
        <v>1</v>
      </c>
      <c r="F49" s="22">
        <f>+F46</f>
        <v>3328.9900000000007</v>
      </c>
      <c r="G49" s="23">
        <f>+G46</f>
        <v>0.9799000000000001</v>
      </c>
    </row>
    <row r="50" spans="1:7" ht="12.95" customHeight="1">
      <c r="A50" s="1"/>
      <c r="B50" s="24" t="s">
        <v>80</v>
      </c>
      <c r="C50" s="28" t="s">
        <v>1</v>
      </c>
      <c r="D50" s="25" t="s">
        <v>1</v>
      </c>
      <c r="E50" s="28" t="s">
        <v>1</v>
      </c>
      <c r="F50" s="29">
        <f>+F51-F49</f>
        <v>68.709999999999127</v>
      </c>
      <c r="G50" s="23">
        <f>+G51-G49</f>
        <v>2.0099999999999896E-2</v>
      </c>
    </row>
    <row r="51" spans="1:7" ht="12.95" customHeight="1">
      <c r="A51" s="1"/>
      <c r="B51" s="31" t="s">
        <v>81</v>
      </c>
      <c r="C51" s="32" t="s">
        <v>1</v>
      </c>
      <c r="D51" s="32" t="s">
        <v>1</v>
      </c>
      <c r="E51" s="32" t="s">
        <v>1</v>
      </c>
      <c r="F51" s="33">
        <v>3397.7</v>
      </c>
      <c r="G51" s="34">
        <v>1</v>
      </c>
    </row>
    <row r="52" spans="1:7" ht="12.95" customHeight="1">
      <c r="A52" s="1"/>
      <c r="B52" s="5" t="s">
        <v>1</v>
      </c>
      <c r="C52" s="1"/>
      <c r="D52" s="1"/>
      <c r="E52" s="1"/>
      <c r="F52" s="1"/>
      <c r="G52" s="1"/>
    </row>
    <row r="53" spans="1:7" ht="12.95" customHeight="1">
      <c r="A53" s="1"/>
      <c r="B53" s="2" t="s">
        <v>82</v>
      </c>
      <c r="C53" s="1"/>
      <c r="D53" s="1"/>
      <c r="E53" s="1"/>
      <c r="F53" s="1"/>
      <c r="G53" s="1"/>
    </row>
    <row r="54" spans="1:7" ht="12.95" customHeight="1">
      <c r="A54" s="1"/>
      <c r="B54" s="2"/>
      <c r="C54" s="1"/>
      <c r="D54" s="1"/>
      <c r="E54" s="1"/>
      <c r="F54" s="1"/>
      <c r="G54" s="1"/>
    </row>
    <row r="55" spans="1:7" ht="12.95" customHeight="1">
      <c r="A55" s="1"/>
      <c r="B55" s="2"/>
      <c r="C55" s="1"/>
      <c r="D55" s="1"/>
      <c r="E55" s="1"/>
      <c r="F55" s="1"/>
      <c r="G55" s="1"/>
    </row>
    <row r="56" spans="1:7" ht="12.95" customHeight="1">
      <c r="A56" s="1"/>
      <c r="B56" s="2"/>
      <c r="C56" s="1"/>
      <c r="D56" s="1"/>
      <c r="E56" s="1"/>
      <c r="F56" s="1"/>
      <c r="G56" s="1"/>
    </row>
    <row r="57" spans="1:7" ht="12.95" customHeight="1">
      <c r="A57" s="1"/>
      <c r="B57" s="2"/>
      <c r="C57" s="1"/>
      <c r="D57" s="1"/>
      <c r="E57" s="1"/>
      <c r="F57" s="1"/>
      <c r="G57" s="1"/>
    </row>
  </sheetData>
  <mergeCells count="1">
    <mergeCell ref="B1:G1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53"/>
  <sheetViews>
    <sheetView workbookViewId="0">
      <selection activeCell="K18" sqref="K18"/>
    </sheetView>
  </sheetViews>
  <sheetFormatPr defaultRowHeight="12.75"/>
  <cols>
    <col min="1" max="1" width="2.5703125" style="3" customWidth="1"/>
    <col min="2" max="2" width="41.28515625" style="3" customWidth="1"/>
    <col min="3" max="3" width="15.42578125" style="3" customWidth="1"/>
    <col min="4" max="4" width="40" style="3" bestFit="1" customWidth="1"/>
    <col min="5" max="5" width="12.85546875" style="3" customWidth="1"/>
    <col min="6" max="6" width="16" style="3" customWidth="1"/>
    <col min="7" max="7" width="12.5703125" style="3" customWidth="1"/>
    <col min="8" max="8" width="9.140625" style="3"/>
    <col min="9" max="9" width="12.7109375" style="3" bestFit="1" customWidth="1"/>
    <col min="10" max="16384" width="9.140625" style="3"/>
  </cols>
  <sheetData>
    <row r="1" spans="1:9" ht="16.5" customHeight="1">
      <c r="A1" s="1"/>
      <c r="B1" s="39" t="s">
        <v>119</v>
      </c>
      <c r="C1" s="39"/>
      <c r="D1" s="39"/>
      <c r="E1" s="39"/>
      <c r="F1" s="39"/>
      <c r="G1" s="39"/>
    </row>
    <row r="2" spans="1:9" ht="12.95" customHeight="1">
      <c r="A2" s="1"/>
      <c r="B2" s="4" t="s">
        <v>1</v>
      </c>
      <c r="C2" s="1"/>
      <c r="D2" s="1"/>
      <c r="E2" s="1"/>
      <c r="F2" s="1"/>
      <c r="G2" s="1"/>
    </row>
    <row r="3" spans="1:9" ht="12.95" customHeight="1">
      <c r="A3" s="5"/>
      <c r="B3" s="6" t="s">
        <v>333</v>
      </c>
      <c r="C3" s="1"/>
      <c r="D3" s="1"/>
      <c r="E3" s="1"/>
      <c r="F3" s="1"/>
      <c r="G3" s="1"/>
    </row>
    <row r="4" spans="1:9" s="11" customFormat="1" ht="33" customHeight="1">
      <c r="A4" s="7"/>
      <c r="B4" s="8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10" t="s">
        <v>7</v>
      </c>
    </row>
    <row r="5" spans="1:9" ht="12.95" customHeight="1">
      <c r="A5" s="1"/>
      <c r="B5" s="12" t="s">
        <v>8</v>
      </c>
      <c r="C5" s="13" t="s">
        <v>1</v>
      </c>
      <c r="D5" s="13" t="s">
        <v>1</v>
      </c>
      <c r="E5" s="13" t="s">
        <v>1</v>
      </c>
      <c r="F5" s="1"/>
      <c r="G5" s="14" t="s">
        <v>1</v>
      </c>
    </row>
    <row r="6" spans="1:9" ht="12.95" customHeight="1">
      <c r="A6" s="1"/>
      <c r="B6" s="12" t="s">
        <v>9</v>
      </c>
      <c r="C6" s="13" t="s">
        <v>1</v>
      </c>
      <c r="D6" s="13" t="s">
        <v>1</v>
      </c>
      <c r="E6" s="13" t="s">
        <v>1</v>
      </c>
      <c r="F6" s="1"/>
      <c r="G6" s="14" t="s">
        <v>1</v>
      </c>
    </row>
    <row r="7" spans="1:9" ht="12.95" customHeight="1">
      <c r="A7" s="15"/>
      <c r="B7" s="16" t="s">
        <v>184</v>
      </c>
      <c r="C7" s="13" t="s">
        <v>10</v>
      </c>
      <c r="D7" s="13" t="s">
        <v>11</v>
      </c>
      <c r="E7" s="17">
        <v>39543</v>
      </c>
      <c r="F7" s="18">
        <v>425.46</v>
      </c>
      <c r="G7" s="19">
        <f t="shared" ref="G7:G43" si="0">+ROUND(F7/$F$49,4)</f>
        <v>6.3E-2</v>
      </c>
      <c r="I7" s="30"/>
    </row>
    <row r="8" spans="1:9" ht="12.95" customHeight="1">
      <c r="A8" s="15"/>
      <c r="B8" s="16" t="s">
        <v>180</v>
      </c>
      <c r="C8" s="13" t="s">
        <v>14</v>
      </c>
      <c r="D8" s="13" t="s">
        <v>15</v>
      </c>
      <c r="E8" s="17">
        <v>27979</v>
      </c>
      <c r="F8" s="18">
        <v>340.56</v>
      </c>
      <c r="G8" s="19">
        <f t="shared" si="0"/>
        <v>5.0500000000000003E-2</v>
      </c>
      <c r="I8" s="30"/>
    </row>
    <row r="9" spans="1:9" ht="12.95" customHeight="1">
      <c r="A9" s="15"/>
      <c r="B9" s="16" t="s">
        <v>221</v>
      </c>
      <c r="C9" s="13" t="s">
        <v>86</v>
      </c>
      <c r="D9" s="13" t="s">
        <v>46</v>
      </c>
      <c r="E9" s="17">
        <v>85252</v>
      </c>
      <c r="F9" s="18">
        <v>326.39</v>
      </c>
      <c r="G9" s="19">
        <f t="shared" si="0"/>
        <v>4.8399999999999999E-2</v>
      </c>
      <c r="I9" s="30"/>
    </row>
    <row r="10" spans="1:9" ht="12.95" customHeight="1">
      <c r="A10" s="15"/>
      <c r="B10" s="16" t="s">
        <v>206</v>
      </c>
      <c r="C10" s="13" t="s">
        <v>26</v>
      </c>
      <c r="D10" s="13" t="s">
        <v>27</v>
      </c>
      <c r="E10" s="17">
        <v>34499</v>
      </c>
      <c r="F10" s="18">
        <v>325.91000000000003</v>
      </c>
      <c r="G10" s="19">
        <f t="shared" si="0"/>
        <v>4.8300000000000003E-2</v>
      </c>
      <c r="I10" s="30"/>
    </row>
    <row r="11" spans="1:9" ht="12.95" customHeight="1">
      <c r="A11" s="15"/>
      <c r="B11" s="16" t="s">
        <v>181</v>
      </c>
      <c r="C11" s="13" t="s">
        <v>16</v>
      </c>
      <c r="D11" s="13" t="s">
        <v>17</v>
      </c>
      <c r="E11" s="17">
        <v>32584</v>
      </c>
      <c r="F11" s="18">
        <v>315.41000000000003</v>
      </c>
      <c r="G11" s="19">
        <f t="shared" si="0"/>
        <v>4.6699999999999998E-2</v>
      </c>
      <c r="I11" s="30"/>
    </row>
    <row r="12" spans="1:9" ht="12.95" customHeight="1">
      <c r="A12" s="15"/>
      <c r="B12" s="16" t="s">
        <v>187</v>
      </c>
      <c r="C12" s="13" t="s">
        <v>20</v>
      </c>
      <c r="D12" s="13" t="s">
        <v>11</v>
      </c>
      <c r="E12" s="17">
        <v>102646</v>
      </c>
      <c r="F12" s="18">
        <v>281.35000000000002</v>
      </c>
      <c r="G12" s="19">
        <f t="shared" si="0"/>
        <v>4.1700000000000001E-2</v>
      </c>
      <c r="I12" s="30"/>
    </row>
    <row r="13" spans="1:9" ht="12.95" customHeight="1">
      <c r="A13" s="15"/>
      <c r="B13" s="16" t="s">
        <v>216</v>
      </c>
      <c r="C13" s="13" t="s">
        <v>38</v>
      </c>
      <c r="D13" s="13" t="s">
        <v>39</v>
      </c>
      <c r="E13" s="17">
        <v>68652</v>
      </c>
      <c r="F13" s="18">
        <v>280.33999999999997</v>
      </c>
      <c r="G13" s="19">
        <f t="shared" si="0"/>
        <v>4.1500000000000002E-2</v>
      </c>
      <c r="I13" s="30"/>
    </row>
    <row r="14" spans="1:9" ht="12.95" customHeight="1">
      <c r="A14" s="15"/>
      <c r="B14" s="16" t="s">
        <v>227</v>
      </c>
      <c r="C14" s="13" t="s">
        <v>92</v>
      </c>
      <c r="D14" s="13" t="s">
        <v>46</v>
      </c>
      <c r="E14" s="17">
        <v>9536</v>
      </c>
      <c r="F14" s="18">
        <v>278.83</v>
      </c>
      <c r="G14" s="19">
        <f t="shared" si="0"/>
        <v>4.1300000000000003E-2</v>
      </c>
      <c r="I14" s="30"/>
    </row>
    <row r="15" spans="1:9" ht="12.95" customHeight="1">
      <c r="A15" s="15"/>
      <c r="B15" s="16" t="s">
        <v>182</v>
      </c>
      <c r="C15" s="13" t="s">
        <v>12</v>
      </c>
      <c r="D15" s="13" t="s">
        <v>13</v>
      </c>
      <c r="E15" s="17">
        <v>25129</v>
      </c>
      <c r="F15" s="18">
        <v>273.52</v>
      </c>
      <c r="G15" s="19">
        <f t="shared" si="0"/>
        <v>4.0500000000000001E-2</v>
      </c>
      <c r="I15" s="30"/>
    </row>
    <row r="16" spans="1:9" ht="12.95" customHeight="1">
      <c r="A16" s="15"/>
      <c r="B16" s="16" t="s">
        <v>231</v>
      </c>
      <c r="C16" s="13" t="s">
        <v>101</v>
      </c>
      <c r="D16" s="13" t="s">
        <v>94</v>
      </c>
      <c r="E16" s="17">
        <v>69756</v>
      </c>
      <c r="F16" s="18">
        <v>263.75</v>
      </c>
      <c r="G16" s="19">
        <f t="shared" si="0"/>
        <v>3.9100000000000003E-2</v>
      </c>
      <c r="I16" s="30"/>
    </row>
    <row r="17" spans="1:9" ht="12.95" customHeight="1">
      <c r="A17" s="15"/>
      <c r="B17" s="16" t="s">
        <v>203</v>
      </c>
      <c r="C17" s="13" t="s">
        <v>31</v>
      </c>
      <c r="D17" s="13" t="s">
        <v>32</v>
      </c>
      <c r="E17" s="17">
        <v>5340</v>
      </c>
      <c r="F17" s="18">
        <v>244.4</v>
      </c>
      <c r="G17" s="19">
        <f t="shared" si="0"/>
        <v>3.6200000000000003E-2</v>
      </c>
      <c r="I17" s="30"/>
    </row>
    <row r="18" spans="1:9" ht="12.95" customHeight="1">
      <c r="A18" s="15"/>
      <c r="B18" s="16" t="s">
        <v>235</v>
      </c>
      <c r="C18" s="13" t="s">
        <v>122</v>
      </c>
      <c r="D18" s="13" t="s">
        <v>39</v>
      </c>
      <c r="E18" s="17">
        <v>96444</v>
      </c>
      <c r="F18" s="18">
        <v>235.03</v>
      </c>
      <c r="G18" s="19">
        <f t="shared" si="0"/>
        <v>3.4799999999999998E-2</v>
      </c>
      <c r="I18" s="30"/>
    </row>
    <row r="19" spans="1:9" ht="12.95" customHeight="1">
      <c r="A19" s="15"/>
      <c r="B19" s="16" t="s">
        <v>21</v>
      </c>
      <c r="C19" s="13" t="s">
        <v>22</v>
      </c>
      <c r="D19" s="13" t="s">
        <v>11</v>
      </c>
      <c r="E19" s="17">
        <v>92005</v>
      </c>
      <c r="F19" s="18">
        <v>230.43</v>
      </c>
      <c r="G19" s="19">
        <f t="shared" si="0"/>
        <v>3.4099999999999998E-2</v>
      </c>
      <c r="I19" s="30"/>
    </row>
    <row r="20" spans="1:9" ht="12.95" customHeight="1">
      <c r="A20" s="15"/>
      <c r="B20" s="16" t="s">
        <v>198</v>
      </c>
      <c r="C20" s="13" t="s">
        <v>58</v>
      </c>
      <c r="D20" s="13" t="s">
        <v>17</v>
      </c>
      <c r="E20" s="17">
        <v>22910</v>
      </c>
      <c r="F20" s="18">
        <v>207.18</v>
      </c>
      <c r="G20" s="19">
        <f t="shared" si="0"/>
        <v>3.0700000000000002E-2</v>
      </c>
      <c r="I20" s="30"/>
    </row>
    <row r="21" spans="1:9" ht="12.95" customHeight="1">
      <c r="A21" s="15"/>
      <c r="B21" s="16" t="s">
        <v>200</v>
      </c>
      <c r="C21" s="13" t="s">
        <v>30</v>
      </c>
      <c r="D21" s="13" t="s">
        <v>17</v>
      </c>
      <c r="E21" s="17">
        <v>23816</v>
      </c>
      <c r="F21" s="18">
        <v>200.03</v>
      </c>
      <c r="G21" s="19">
        <f t="shared" si="0"/>
        <v>2.9600000000000001E-2</v>
      </c>
      <c r="I21" s="30"/>
    </row>
    <row r="22" spans="1:9" ht="12.95" customHeight="1">
      <c r="A22" s="15"/>
      <c r="B22" s="16" t="s">
        <v>241</v>
      </c>
      <c r="C22" s="13" t="s">
        <v>137</v>
      </c>
      <c r="D22" s="13" t="s">
        <v>27</v>
      </c>
      <c r="E22" s="17">
        <v>4625</v>
      </c>
      <c r="F22" s="18">
        <v>198.13</v>
      </c>
      <c r="G22" s="19">
        <f t="shared" si="0"/>
        <v>2.9399999999999999E-2</v>
      </c>
      <c r="I22" s="30"/>
    </row>
    <row r="23" spans="1:9" ht="12.95" customHeight="1">
      <c r="A23" s="15"/>
      <c r="B23" s="16" t="s">
        <v>196</v>
      </c>
      <c r="C23" s="13" t="s">
        <v>40</v>
      </c>
      <c r="D23" s="13" t="s">
        <v>37</v>
      </c>
      <c r="E23" s="17">
        <v>13040</v>
      </c>
      <c r="F23" s="18">
        <v>163.41</v>
      </c>
      <c r="G23" s="19">
        <f t="shared" si="0"/>
        <v>2.4199999999999999E-2</v>
      </c>
      <c r="I23" s="30"/>
    </row>
    <row r="24" spans="1:9" ht="12.95" customHeight="1">
      <c r="A24" s="15"/>
      <c r="B24" s="16" t="s">
        <v>234</v>
      </c>
      <c r="C24" s="13" t="s">
        <v>96</v>
      </c>
      <c r="D24" s="13" t="s">
        <v>27</v>
      </c>
      <c r="E24" s="17">
        <v>57907</v>
      </c>
      <c r="F24" s="18">
        <v>162.34</v>
      </c>
      <c r="G24" s="19">
        <f t="shared" si="0"/>
        <v>2.41E-2</v>
      </c>
      <c r="I24" s="30"/>
    </row>
    <row r="25" spans="1:9" ht="12.95" customHeight="1">
      <c r="A25" s="15"/>
      <c r="B25" s="16" t="s">
        <v>202</v>
      </c>
      <c r="C25" s="13" t="s">
        <v>54</v>
      </c>
      <c r="D25" s="13" t="s">
        <v>11</v>
      </c>
      <c r="E25" s="17">
        <v>23074</v>
      </c>
      <c r="F25" s="18">
        <v>159.72</v>
      </c>
      <c r="G25" s="19">
        <f t="shared" si="0"/>
        <v>2.3699999999999999E-2</v>
      </c>
      <c r="I25" s="30"/>
    </row>
    <row r="26" spans="1:9" ht="12.95" customHeight="1">
      <c r="A26" s="15"/>
      <c r="B26" s="16" t="s">
        <v>183</v>
      </c>
      <c r="C26" s="13" t="s">
        <v>18</v>
      </c>
      <c r="D26" s="13" t="s">
        <v>19</v>
      </c>
      <c r="E26" s="17">
        <v>11473</v>
      </c>
      <c r="F26" s="18">
        <v>157.63999999999999</v>
      </c>
      <c r="G26" s="19">
        <f t="shared" si="0"/>
        <v>2.3400000000000001E-2</v>
      </c>
      <c r="I26" s="30"/>
    </row>
    <row r="27" spans="1:9" ht="12.95" customHeight="1">
      <c r="A27" s="15"/>
      <c r="B27" s="16" t="s">
        <v>239</v>
      </c>
      <c r="C27" s="13" t="s">
        <v>120</v>
      </c>
      <c r="D27" s="13" t="s">
        <v>42</v>
      </c>
      <c r="E27" s="17">
        <v>8990</v>
      </c>
      <c r="F27" s="18">
        <v>149.94999999999999</v>
      </c>
      <c r="G27" s="19">
        <f t="shared" si="0"/>
        <v>2.2200000000000001E-2</v>
      </c>
      <c r="I27" s="30"/>
    </row>
    <row r="28" spans="1:9" ht="12.95" customHeight="1">
      <c r="A28" s="15"/>
      <c r="B28" s="16" t="s">
        <v>224</v>
      </c>
      <c r="C28" s="13" t="s">
        <v>88</v>
      </c>
      <c r="D28" s="13" t="s">
        <v>13</v>
      </c>
      <c r="E28" s="17">
        <v>7309</v>
      </c>
      <c r="F28" s="18">
        <v>148.38</v>
      </c>
      <c r="G28" s="19">
        <f t="shared" si="0"/>
        <v>2.1999999999999999E-2</v>
      </c>
      <c r="I28" s="30"/>
    </row>
    <row r="29" spans="1:9" ht="12.95" customHeight="1">
      <c r="A29" s="15"/>
      <c r="B29" s="16" t="s">
        <v>223</v>
      </c>
      <c r="C29" s="13" t="s">
        <v>89</v>
      </c>
      <c r="D29" s="13" t="s">
        <v>90</v>
      </c>
      <c r="E29" s="17">
        <v>47076</v>
      </c>
      <c r="F29" s="18">
        <v>136.38</v>
      </c>
      <c r="G29" s="19">
        <f t="shared" si="0"/>
        <v>2.0199999999999999E-2</v>
      </c>
      <c r="I29" s="30"/>
    </row>
    <row r="30" spans="1:9" ht="12.95" customHeight="1">
      <c r="A30" s="15"/>
      <c r="B30" s="16" t="s">
        <v>336</v>
      </c>
      <c r="C30" s="13" t="s">
        <v>337</v>
      </c>
      <c r="D30" s="13" t="s">
        <v>13</v>
      </c>
      <c r="E30" s="17">
        <v>271720</v>
      </c>
      <c r="F30" s="18">
        <v>121.19</v>
      </c>
      <c r="G30" s="19">
        <f t="shared" si="0"/>
        <v>1.7999999999999999E-2</v>
      </c>
      <c r="I30" s="30"/>
    </row>
    <row r="31" spans="1:9" ht="12.95" customHeight="1">
      <c r="A31" s="15"/>
      <c r="B31" s="16" t="s">
        <v>190</v>
      </c>
      <c r="C31" s="13" t="s">
        <v>25</v>
      </c>
      <c r="D31" s="13" t="s">
        <v>11</v>
      </c>
      <c r="E31" s="17">
        <v>25323</v>
      </c>
      <c r="F31" s="18">
        <v>118.73</v>
      </c>
      <c r="G31" s="19">
        <f t="shared" si="0"/>
        <v>1.7600000000000001E-2</v>
      </c>
      <c r="I31" s="30"/>
    </row>
    <row r="32" spans="1:9" ht="12.95" customHeight="1">
      <c r="A32" s="15"/>
      <c r="B32" s="16" t="s">
        <v>62</v>
      </c>
      <c r="C32" s="13" t="s">
        <v>63</v>
      </c>
      <c r="D32" s="13" t="s">
        <v>11</v>
      </c>
      <c r="E32" s="17">
        <v>62557</v>
      </c>
      <c r="F32" s="18">
        <v>112.51</v>
      </c>
      <c r="G32" s="19">
        <f t="shared" si="0"/>
        <v>1.67E-2</v>
      </c>
      <c r="I32" s="30"/>
    </row>
    <row r="33" spans="1:9" ht="12.95" customHeight="1">
      <c r="A33" s="15"/>
      <c r="B33" s="16" t="s">
        <v>185</v>
      </c>
      <c r="C33" s="13" t="s">
        <v>71</v>
      </c>
      <c r="D33" s="13" t="s">
        <v>27</v>
      </c>
      <c r="E33" s="17">
        <v>14703</v>
      </c>
      <c r="F33" s="18">
        <v>107.43</v>
      </c>
      <c r="G33" s="19">
        <f t="shared" si="0"/>
        <v>1.5900000000000001E-2</v>
      </c>
      <c r="I33" s="30"/>
    </row>
    <row r="34" spans="1:9" ht="12.95" customHeight="1">
      <c r="A34" s="15"/>
      <c r="B34" s="16" t="s">
        <v>330</v>
      </c>
      <c r="C34" s="13" t="s">
        <v>300</v>
      </c>
      <c r="D34" s="13" t="s">
        <v>35</v>
      </c>
      <c r="E34" s="17">
        <v>103000</v>
      </c>
      <c r="F34" s="18">
        <v>96.41</v>
      </c>
      <c r="G34" s="19">
        <f t="shared" si="0"/>
        <v>1.43E-2</v>
      </c>
      <c r="I34" s="30"/>
    </row>
    <row r="35" spans="1:9" ht="12.95" customHeight="1">
      <c r="A35" s="15"/>
      <c r="B35" s="16" t="s">
        <v>295</v>
      </c>
      <c r="C35" s="13" t="s">
        <v>56</v>
      </c>
      <c r="D35" s="13" t="s">
        <v>57</v>
      </c>
      <c r="E35" s="17">
        <v>40590</v>
      </c>
      <c r="F35" s="18">
        <v>92.5</v>
      </c>
      <c r="G35" s="19">
        <f t="shared" si="0"/>
        <v>1.37E-2</v>
      </c>
      <c r="I35" s="30"/>
    </row>
    <row r="36" spans="1:9" ht="12.95" customHeight="1">
      <c r="A36" s="15"/>
      <c r="B36" s="16" t="s">
        <v>238</v>
      </c>
      <c r="C36" s="13" t="s">
        <v>121</v>
      </c>
      <c r="D36" s="13" t="s">
        <v>94</v>
      </c>
      <c r="E36" s="17">
        <v>3025</v>
      </c>
      <c r="F36" s="18">
        <v>84.91</v>
      </c>
      <c r="G36" s="19">
        <f t="shared" si="0"/>
        <v>1.26E-2</v>
      </c>
      <c r="I36" s="30"/>
    </row>
    <row r="37" spans="1:9" ht="12.95" customHeight="1">
      <c r="A37" s="15"/>
      <c r="B37" s="16" t="s">
        <v>192</v>
      </c>
      <c r="C37" s="13" t="s">
        <v>61</v>
      </c>
      <c r="D37" s="13" t="s">
        <v>13</v>
      </c>
      <c r="E37" s="17">
        <v>8520</v>
      </c>
      <c r="F37" s="18">
        <v>74.28</v>
      </c>
      <c r="G37" s="19">
        <f t="shared" si="0"/>
        <v>1.0999999999999999E-2</v>
      </c>
      <c r="I37" s="30"/>
    </row>
    <row r="38" spans="1:9" ht="12.95" customHeight="1">
      <c r="A38" s="15"/>
      <c r="B38" s="16" t="s">
        <v>191</v>
      </c>
      <c r="C38" s="13" t="s">
        <v>33</v>
      </c>
      <c r="D38" s="13" t="s">
        <v>13</v>
      </c>
      <c r="E38" s="17">
        <v>3091</v>
      </c>
      <c r="F38" s="18">
        <v>73.11</v>
      </c>
      <c r="G38" s="19">
        <f t="shared" si="0"/>
        <v>1.0800000000000001E-2</v>
      </c>
      <c r="I38" s="30"/>
    </row>
    <row r="39" spans="1:9" ht="12.95" customHeight="1">
      <c r="A39" s="15"/>
      <c r="B39" s="16" t="s">
        <v>296</v>
      </c>
      <c r="C39" s="13" t="s">
        <v>52</v>
      </c>
      <c r="D39" s="13" t="s">
        <v>15</v>
      </c>
      <c r="E39" s="17">
        <v>7986</v>
      </c>
      <c r="F39" s="18">
        <v>69.81</v>
      </c>
      <c r="G39" s="19">
        <f t="shared" si="0"/>
        <v>1.03E-2</v>
      </c>
      <c r="I39" s="30"/>
    </row>
    <row r="40" spans="1:9" ht="12.95" customHeight="1">
      <c r="A40" s="15"/>
      <c r="B40" s="16" t="s">
        <v>201</v>
      </c>
      <c r="C40" s="13" t="s">
        <v>64</v>
      </c>
      <c r="D40" s="13" t="s">
        <v>65</v>
      </c>
      <c r="E40" s="17">
        <v>3213</v>
      </c>
      <c r="F40" s="18">
        <v>67.53</v>
      </c>
      <c r="G40" s="19">
        <f t="shared" si="0"/>
        <v>0.01</v>
      </c>
      <c r="I40" s="30"/>
    </row>
    <row r="41" spans="1:9" ht="12.95" customHeight="1">
      <c r="A41" s="15"/>
      <c r="B41" s="16" t="s">
        <v>307</v>
      </c>
      <c r="C41" s="13" t="s">
        <v>308</v>
      </c>
      <c r="D41" s="13" t="s">
        <v>105</v>
      </c>
      <c r="E41" s="17">
        <v>13169</v>
      </c>
      <c r="F41" s="18">
        <v>63.53</v>
      </c>
      <c r="G41" s="19">
        <f t="shared" si="0"/>
        <v>9.4000000000000004E-3</v>
      </c>
      <c r="I41" s="30"/>
    </row>
    <row r="42" spans="1:9" ht="12.95" customHeight="1">
      <c r="A42" s="15"/>
      <c r="B42" s="16" t="s">
        <v>293</v>
      </c>
      <c r="C42" s="13" t="s">
        <v>242</v>
      </c>
      <c r="D42" s="13" t="s">
        <v>46</v>
      </c>
      <c r="E42" s="17">
        <v>3241</v>
      </c>
      <c r="F42" s="18">
        <v>41.49</v>
      </c>
      <c r="G42" s="19">
        <f t="shared" si="0"/>
        <v>6.1000000000000004E-3</v>
      </c>
      <c r="I42" s="30"/>
    </row>
    <row r="43" spans="1:9" ht="12.95" customHeight="1">
      <c r="A43" s="15"/>
      <c r="B43" s="16" t="s">
        <v>334</v>
      </c>
      <c r="C43" s="13" t="s">
        <v>335</v>
      </c>
      <c r="D43" s="13" t="s">
        <v>46</v>
      </c>
      <c r="E43" s="17">
        <v>1836</v>
      </c>
      <c r="F43" s="18">
        <v>28.33</v>
      </c>
      <c r="G43" s="19">
        <f t="shared" si="0"/>
        <v>4.1999999999999997E-3</v>
      </c>
      <c r="I43" s="30"/>
    </row>
    <row r="44" spans="1:9" ht="12.95" customHeight="1">
      <c r="A44" s="1"/>
      <c r="B44" s="12" t="s">
        <v>76</v>
      </c>
      <c r="C44" s="13" t="s">
        <v>1</v>
      </c>
      <c r="D44" s="13" t="s">
        <v>1</v>
      </c>
      <c r="E44" s="13" t="s">
        <v>1</v>
      </c>
      <c r="F44" s="22">
        <f>SUM(F7:F43)</f>
        <v>6656.2999999999993</v>
      </c>
      <c r="G44" s="23">
        <f>SUM(G7:G43)</f>
        <v>0.98620000000000008</v>
      </c>
    </row>
    <row r="45" spans="1:9" ht="12.95" customHeight="1">
      <c r="A45" s="1"/>
      <c r="B45" s="24" t="s">
        <v>77</v>
      </c>
      <c r="C45" s="25" t="s">
        <v>1</v>
      </c>
      <c r="D45" s="25" t="s">
        <v>1</v>
      </c>
      <c r="E45" s="25" t="s">
        <v>1</v>
      </c>
      <c r="F45" s="26" t="s">
        <v>78</v>
      </c>
      <c r="G45" s="27" t="s">
        <v>78</v>
      </c>
    </row>
    <row r="46" spans="1:9" ht="12.95" customHeight="1">
      <c r="A46" s="1"/>
      <c r="B46" s="24" t="s">
        <v>76</v>
      </c>
      <c r="C46" s="25" t="s">
        <v>1</v>
      </c>
      <c r="D46" s="25" t="s">
        <v>1</v>
      </c>
      <c r="E46" s="25" t="s">
        <v>1</v>
      </c>
      <c r="F46" s="26" t="s">
        <v>78</v>
      </c>
      <c r="G46" s="27" t="s">
        <v>78</v>
      </c>
    </row>
    <row r="47" spans="1:9" ht="12.95" customHeight="1">
      <c r="A47" s="1"/>
      <c r="B47" s="24" t="s">
        <v>79</v>
      </c>
      <c r="C47" s="28" t="s">
        <v>1</v>
      </c>
      <c r="D47" s="25" t="s">
        <v>1</v>
      </c>
      <c r="E47" s="28" t="s">
        <v>1</v>
      </c>
      <c r="F47" s="22">
        <f>+F44</f>
        <v>6656.2999999999993</v>
      </c>
      <c r="G47" s="23">
        <f>+G44</f>
        <v>0.98620000000000008</v>
      </c>
    </row>
    <row r="48" spans="1:9" ht="12.95" customHeight="1">
      <c r="A48" s="1"/>
      <c r="B48" s="24" t="s">
        <v>80</v>
      </c>
      <c r="C48" s="13" t="s">
        <v>1</v>
      </c>
      <c r="D48" s="25" t="s">
        <v>1</v>
      </c>
      <c r="E48" s="13" t="s">
        <v>1</v>
      </c>
      <c r="F48" s="29">
        <f>+F49-F47</f>
        <v>93.330000000000837</v>
      </c>
      <c r="G48" s="23">
        <f>+G49-G47</f>
        <v>1.3799999999999923E-2</v>
      </c>
    </row>
    <row r="49" spans="1:7" ht="12.95" customHeight="1">
      <c r="A49" s="1"/>
      <c r="B49" s="31" t="s">
        <v>81</v>
      </c>
      <c r="C49" s="32" t="s">
        <v>1</v>
      </c>
      <c r="D49" s="32" t="s">
        <v>1</v>
      </c>
      <c r="E49" s="32" t="s">
        <v>1</v>
      </c>
      <c r="F49" s="33">
        <v>6749.63</v>
      </c>
      <c r="G49" s="34">
        <v>1</v>
      </c>
    </row>
    <row r="50" spans="1:7" ht="12.95" customHeight="1">
      <c r="A50" s="1"/>
      <c r="B50" s="5" t="s">
        <v>1</v>
      </c>
      <c r="C50" s="1"/>
      <c r="D50" s="1"/>
      <c r="E50" s="1"/>
      <c r="F50" s="1"/>
      <c r="G50" s="1"/>
    </row>
    <row r="51" spans="1:7" ht="12.95" customHeight="1">
      <c r="A51" s="1"/>
      <c r="B51" s="2" t="s">
        <v>82</v>
      </c>
      <c r="C51" s="1"/>
      <c r="D51" s="1"/>
      <c r="E51" s="1"/>
      <c r="F51" s="1"/>
      <c r="G51" s="1"/>
    </row>
    <row r="52" spans="1:7" ht="12.95" customHeight="1">
      <c r="A52" s="1"/>
      <c r="B52" s="2" t="s">
        <v>1</v>
      </c>
      <c r="C52" s="1"/>
      <c r="D52" s="1"/>
      <c r="E52" s="1"/>
      <c r="F52" s="1"/>
      <c r="G52" s="1"/>
    </row>
    <row r="53" spans="1:7" ht="12.95" customHeight="1">
      <c r="A53" s="1"/>
      <c r="B53" s="2" t="s">
        <v>1</v>
      </c>
      <c r="C53" s="1"/>
      <c r="D53" s="1"/>
      <c r="E53" s="1"/>
      <c r="F53" s="1"/>
      <c r="G53" s="1"/>
    </row>
  </sheetData>
  <mergeCells count="1">
    <mergeCell ref="B1:G1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66"/>
  <sheetViews>
    <sheetView workbookViewId="0">
      <selection activeCell="B1" sqref="B1:G1"/>
    </sheetView>
  </sheetViews>
  <sheetFormatPr defaultRowHeight="12.75"/>
  <cols>
    <col min="1" max="1" width="2.5703125" style="3" customWidth="1"/>
    <col min="2" max="2" width="40" style="3" bestFit="1" customWidth="1"/>
    <col min="3" max="3" width="15.7109375" style="3" customWidth="1"/>
    <col min="4" max="4" width="21.140625" style="3" bestFit="1" customWidth="1"/>
    <col min="5" max="5" width="12.140625" style="3" customWidth="1"/>
    <col min="6" max="6" width="17.5703125" style="3" customWidth="1"/>
    <col min="7" max="7" width="13.7109375" style="3" bestFit="1" customWidth="1"/>
    <col min="8" max="16384" width="9.140625" style="3"/>
  </cols>
  <sheetData>
    <row r="1" spans="1:7" ht="16.5" customHeight="1">
      <c r="A1" s="1"/>
      <c r="B1" s="39" t="s">
        <v>157</v>
      </c>
      <c r="C1" s="39"/>
      <c r="D1" s="39"/>
      <c r="E1" s="39"/>
      <c r="F1" s="39"/>
      <c r="G1" s="39"/>
    </row>
    <row r="2" spans="1:7" ht="12.95" customHeight="1">
      <c r="A2" s="1"/>
      <c r="B2" s="4" t="s">
        <v>1</v>
      </c>
      <c r="C2" s="1"/>
      <c r="D2" s="1"/>
      <c r="E2" s="1"/>
      <c r="F2" s="1"/>
      <c r="G2" s="1"/>
    </row>
    <row r="3" spans="1:7" ht="12.95" customHeight="1">
      <c r="A3" s="5"/>
      <c r="B3" s="6" t="s">
        <v>333</v>
      </c>
      <c r="C3" s="1"/>
      <c r="D3" s="1"/>
      <c r="E3" s="1"/>
      <c r="F3" s="1"/>
      <c r="G3" s="1"/>
    </row>
    <row r="4" spans="1:7" s="11" customFormat="1" ht="33" customHeight="1">
      <c r="A4" s="7"/>
      <c r="B4" s="8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10" t="s">
        <v>7</v>
      </c>
    </row>
    <row r="5" spans="1:7" ht="12.95" customHeight="1">
      <c r="A5" s="1"/>
      <c r="B5" s="12" t="s">
        <v>8</v>
      </c>
      <c r="C5" s="13" t="s">
        <v>1</v>
      </c>
      <c r="D5" s="13" t="s">
        <v>1</v>
      </c>
      <c r="E5" s="13" t="s">
        <v>1</v>
      </c>
      <c r="F5" s="1"/>
      <c r="G5" s="14" t="s">
        <v>1</v>
      </c>
    </row>
    <row r="6" spans="1:7" ht="12.95" customHeight="1">
      <c r="A6" s="1"/>
      <c r="B6" s="12" t="s">
        <v>9</v>
      </c>
      <c r="C6" s="13" t="s">
        <v>1</v>
      </c>
      <c r="D6" s="13" t="s">
        <v>1</v>
      </c>
      <c r="E6" s="13" t="s">
        <v>1</v>
      </c>
      <c r="F6" s="1"/>
      <c r="G6" s="14" t="s">
        <v>1</v>
      </c>
    </row>
    <row r="7" spans="1:7" ht="12.95" customHeight="1">
      <c r="A7" s="15"/>
      <c r="B7" s="16" t="s">
        <v>182</v>
      </c>
      <c r="C7" s="13" t="s">
        <v>12</v>
      </c>
      <c r="D7" s="13" t="s">
        <v>13</v>
      </c>
      <c r="E7" s="17">
        <v>270</v>
      </c>
      <c r="F7" s="18">
        <v>2.94</v>
      </c>
      <c r="G7" s="19">
        <f t="shared" ref="G7:G38" si="0">+ROUND(F7/$F$62,4)</f>
        <v>7.5999999999999998E-2</v>
      </c>
    </row>
    <row r="8" spans="1:7" ht="12.95" customHeight="1">
      <c r="A8" s="15"/>
      <c r="B8" s="16" t="s">
        <v>184</v>
      </c>
      <c r="C8" s="13" t="s">
        <v>10</v>
      </c>
      <c r="D8" s="13" t="s">
        <v>11</v>
      </c>
      <c r="E8" s="17">
        <v>272</v>
      </c>
      <c r="F8" s="18">
        <v>2.93</v>
      </c>
      <c r="G8" s="19">
        <f t="shared" si="0"/>
        <v>7.5800000000000006E-2</v>
      </c>
    </row>
    <row r="9" spans="1:7" ht="12.95" customHeight="1">
      <c r="A9" s="15"/>
      <c r="B9" s="16" t="s">
        <v>188</v>
      </c>
      <c r="C9" s="13" t="s">
        <v>55</v>
      </c>
      <c r="D9" s="13" t="s">
        <v>46</v>
      </c>
      <c r="E9" s="17">
        <v>760</v>
      </c>
      <c r="F9" s="18">
        <v>2.6</v>
      </c>
      <c r="G9" s="19">
        <f t="shared" si="0"/>
        <v>6.7299999999999999E-2</v>
      </c>
    </row>
    <row r="10" spans="1:7" ht="12.95" customHeight="1">
      <c r="A10" s="15"/>
      <c r="B10" s="16" t="s">
        <v>180</v>
      </c>
      <c r="C10" s="13" t="s">
        <v>14</v>
      </c>
      <c r="D10" s="13" t="s">
        <v>15</v>
      </c>
      <c r="E10" s="17">
        <v>213</v>
      </c>
      <c r="F10" s="18">
        <v>2.58</v>
      </c>
      <c r="G10" s="19">
        <f t="shared" si="0"/>
        <v>6.6699999999999995E-2</v>
      </c>
    </row>
    <row r="11" spans="1:7" ht="12.95" customHeight="1">
      <c r="A11" s="15"/>
      <c r="B11" s="16" t="s">
        <v>187</v>
      </c>
      <c r="C11" s="13" t="s">
        <v>20</v>
      </c>
      <c r="D11" s="13" t="s">
        <v>11</v>
      </c>
      <c r="E11" s="17">
        <v>787</v>
      </c>
      <c r="F11" s="18">
        <v>2.16</v>
      </c>
      <c r="G11" s="19">
        <f t="shared" si="0"/>
        <v>5.5899999999999998E-2</v>
      </c>
    </row>
    <row r="12" spans="1:7" ht="12.95" customHeight="1">
      <c r="A12" s="15"/>
      <c r="B12" s="16" t="s">
        <v>181</v>
      </c>
      <c r="C12" s="13" t="s">
        <v>16</v>
      </c>
      <c r="D12" s="13" t="s">
        <v>17</v>
      </c>
      <c r="E12" s="17">
        <v>224</v>
      </c>
      <c r="F12" s="18">
        <v>2.16</v>
      </c>
      <c r="G12" s="19">
        <f t="shared" si="0"/>
        <v>5.5899999999999998E-2</v>
      </c>
    </row>
    <row r="13" spans="1:7" ht="12.95" customHeight="1">
      <c r="A13" s="15"/>
      <c r="B13" s="16" t="s">
        <v>191</v>
      </c>
      <c r="C13" s="13" t="s">
        <v>33</v>
      </c>
      <c r="D13" s="13" t="s">
        <v>13</v>
      </c>
      <c r="E13" s="17">
        <v>69</v>
      </c>
      <c r="F13" s="18">
        <v>1.63</v>
      </c>
      <c r="G13" s="19">
        <f t="shared" si="0"/>
        <v>4.2200000000000001E-2</v>
      </c>
    </row>
    <row r="14" spans="1:7" ht="12.95" customHeight="1">
      <c r="A14" s="15"/>
      <c r="B14" s="16" t="s">
        <v>183</v>
      </c>
      <c r="C14" s="13" t="s">
        <v>18</v>
      </c>
      <c r="D14" s="13" t="s">
        <v>19</v>
      </c>
      <c r="E14" s="17">
        <v>111</v>
      </c>
      <c r="F14" s="18">
        <v>1.53</v>
      </c>
      <c r="G14" s="19">
        <f t="shared" si="0"/>
        <v>3.9600000000000003E-2</v>
      </c>
    </row>
    <row r="15" spans="1:7" ht="12.95" customHeight="1">
      <c r="A15" s="15"/>
      <c r="B15" s="16" t="s">
        <v>208</v>
      </c>
      <c r="C15" s="13" t="s">
        <v>36</v>
      </c>
      <c r="D15" s="13" t="s">
        <v>32</v>
      </c>
      <c r="E15" s="17">
        <v>257</v>
      </c>
      <c r="F15" s="18">
        <v>1.0900000000000001</v>
      </c>
      <c r="G15" s="19">
        <f t="shared" si="0"/>
        <v>2.8199999999999999E-2</v>
      </c>
    </row>
    <row r="16" spans="1:7" ht="12.95" customHeight="1">
      <c r="A16" s="15"/>
      <c r="B16" s="16" t="s">
        <v>185</v>
      </c>
      <c r="C16" s="13" t="s">
        <v>71</v>
      </c>
      <c r="D16" s="13" t="s">
        <v>27</v>
      </c>
      <c r="E16" s="17">
        <v>147</v>
      </c>
      <c r="F16" s="18">
        <v>1.07</v>
      </c>
      <c r="G16" s="19">
        <f t="shared" si="0"/>
        <v>2.7699999999999999E-2</v>
      </c>
    </row>
    <row r="17" spans="1:7" ht="12.95" customHeight="1">
      <c r="A17" s="15"/>
      <c r="B17" s="16" t="s">
        <v>190</v>
      </c>
      <c r="C17" s="13" t="s">
        <v>25</v>
      </c>
      <c r="D17" s="13" t="s">
        <v>11</v>
      </c>
      <c r="E17" s="17">
        <v>227</v>
      </c>
      <c r="F17" s="18">
        <v>1.06</v>
      </c>
      <c r="G17" s="19">
        <f t="shared" si="0"/>
        <v>2.7400000000000001E-2</v>
      </c>
    </row>
    <row r="18" spans="1:7" ht="12.95" customHeight="1">
      <c r="A18" s="15"/>
      <c r="B18" s="16" t="s">
        <v>21</v>
      </c>
      <c r="C18" s="13" t="s">
        <v>22</v>
      </c>
      <c r="D18" s="13" t="s">
        <v>11</v>
      </c>
      <c r="E18" s="17">
        <v>419</v>
      </c>
      <c r="F18" s="18">
        <v>1.05</v>
      </c>
      <c r="G18" s="19">
        <f t="shared" si="0"/>
        <v>2.7199999999999998E-2</v>
      </c>
    </row>
    <row r="19" spans="1:7" ht="12.95" customHeight="1">
      <c r="A19" s="15"/>
      <c r="B19" s="16" t="s">
        <v>202</v>
      </c>
      <c r="C19" s="13" t="s">
        <v>54</v>
      </c>
      <c r="D19" s="13" t="s">
        <v>11</v>
      </c>
      <c r="E19" s="17">
        <v>139</v>
      </c>
      <c r="F19" s="18">
        <v>0.96</v>
      </c>
      <c r="G19" s="19">
        <f t="shared" si="0"/>
        <v>2.4799999999999999E-2</v>
      </c>
    </row>
    <row r="20" spans="1:7" ht="12.95" customHeight="1">
      <c r="A20" s="15"/>
      <c r="B20" s="16" t="s">
        <v>236</v>
      </c>
      <c r="C20" s="13" t="s">
        <v>124</v>
      </c>
      <c r="D20" s="13" t="s">
        <v>32</v>
      </c>
      <c r="E20" s="17">
        <v>62</v>
      </c>
      <c r="F20" s="18">
        <v>0.85</v>
      </c>
      <c r="G20" s="19">
        <f t="shared" si="0"/>
        <v>2.1999999999999999E-2</v>
      </c>
    </row>
    <row r="21" spans="1:7" ht="12.95" customHeight="1">
      <c r="A21" s="15"/>
      <c r="B21" s="16" t="s">
        <v>203</v>
      </c>
      <c r="C21" s="13" t="s">
        <v>31</v>
      </c>
      <c r="D21" s="13" t="s">
        <v>32</v>
      </c>
      <c r="E21" s="17">
        <v>18</v>
      </c>
      <c r="F21" s="18">
        <v>0.83</v>
      </c>
      <c r="G21" s="19">
        <f t="shared" si="0"/>
        <v>2.1499999999999998E-2</v>
      </c>
    </row>
    <row r="22" spans="1:7" ht="12.95" customHeight="1">
      <c r="A22" s="15"/>
      <c r="B22" s="16" t="s">
        <v>246</v>
      </c>
      <c r="C22" s="13" t="s">
        <v>143</v>
      </c>
      <c r="D22" s="13" t="s">
        <v>46</v>
      </c>
      <c r="E22" s="17">
        <v>96</v>
      </c>
      <c r="F22" s="18">
        <v>0.78</v>
      </c>
      <c r="G22" s="19">
        <f t="shared" si="0"/>
        <v>2.0199999999999999E-2</v>
      </c>
    </row>
    <row r="23" spans="1:7" ht="12.95" customHeight="1">
      <c r="A23" s="15"/>
      <c r="B23" s="16" t="s">
        <v>192</v>
      </c>
      <c r="C23" s="13" t="s">
        <v>61</v>
      </c>
      <c r="D23" s="13" t="s">
        <v>13</v>
      </c>
      <c r="E23" s="17">
        <v>75</v>
      </c>
      <c r="F23" s="18">
        <v>0.65</v>
      </c>
      <c r="G23" s="19">
        <f t="shared" si="0"/>
        <v>1.6799999999999999E-2</v>
      </c>
    </row>
    <row r="24" spans="1:7" ht="12.95" customHeight="1">
      <c r="A24" s="15"/>
      <c r="B24" s="16" t="s">
        <v>245</v>
      </c>
      <c r="C24" s="13" t="s">
        <v>59</v>
      </c>
      <c r="D24" s="13" t="s">
        <v>60</v>
      </c>
      <c r="E24" s="17">
        <v>187</v>
      </c>
      <c r="F24" s="18">
        <v>0.63</v>
      </c>
      <c r="G24" s="19">
        <f t="shared" si="0"/>
        <v>1.6299999999999999E-2</v>
      </c>
    </row>
    <row r="25" spans="1:7" ht="12.95" customHeight="1">
      <c r="A25" s="15"/>
      <c r="B25" s="16" t="s">
        <v>219</v>
      </c>
      <c r="C25" s="13" t="s">
        <v>100</v>
      </c>
      <c r="D25" s="13" t="s">
        <v>11</v>
      </c>
      <c r="E25" s="17">
        <v>66</v>
      </c>
      <c r="F25" s="18">
        <v>0.62</v>
      </c>
      <c r="G25" s="19">
        <f t="shared" si="0"/>
        <v>1.6E-2</v>
      </c>
    </row>
    <row r="26" spans="1:7" ht="12.95" customHeight="1">
      <c r="A26" s="15"/>
      <c r="B26" s="16" t="s">
        <v>237</v>
      </c>
      <c r="C26" s="13" t="s">
        <v>125</v>
      </c>
      <c r="D26" s="13" t="s">
        <v>27</v>
      </c>
      <c r="E26" s="17">
        <v>34</v>
      </c>
      <c r="F26" s="18">
        <v>0.61</v>
      </c>
      <c r="G26" s="19">
        <f t="shared" si="0"/>
        <v>1.5800000000000002E-2</v>
      </c>
    </row>
    <row r="27" spans="1:7" ht="12.95" customHeight="1">
      <c r="A27" s="15"/>
      <c r="B27" s="16" t="s">
        <v>199</v>
      </c>
      <c r="C27" s="13" t="s">
        <v>28</v>
      </c>
      <c r="D27" s="13" t="s">
        <v>29</v>
      </c>
      <c r="E27" s="17">
        <v>173</v>
      </c>
      <c r="F27" s="18">
        <v>0.56999999999999995</v>
      </c>
      <c r="G27" s="19">
        <f t="shared" si="0"/>
        <v>1.47E-2</v>
      </c>
    </row>
    <row r="28" spans="1:7" ht="12.95" customHeight="1">
      <c r="A28" s="15"/>
      <c r="B28" s="16" t="s">
        <v>247</v>
      </c>
      <c r="C28" s="13" t="s">
        <v>50</v>
      </c>
      <c r="D28" s="13" t="s">
        <v>51</v>
      </c>
      <c r="E28" s="17">
        <v>242</v>
      </c>
      <c r="F28" s="18">
        <v>0.56999999999999995</v>
      </c>
      <c r="G28" s="19">
        <f t="shared" si="0"/>
        <v>1.47E-2</v>
      </c>
    </row>
    <row r="29" spans="1:7" ht="12.95" customHeight="1">
      <c r="A29" s="15"/>
      <c r="B29" s="16" t="s">
        <v>194</v>
      </c>
      <c r="C29" s="13" t="s">
        <v>73</v>
      </c>
      <c r="D29" s="13" t="s">
        <v>27</v>
      </c>
      <c r="E29" s="17">
        <v>17</v>
      </c>
      <c r="F29" s="18">
        <v>0.53</v>
      </c>
      <c r="G29" s="19">
        <f t="shared" si="0"/>
        <v>1.37E-2</v>
      </c>
    </row>
    <row r="30" spans="1:7" ht="12.95" customHeight="1">
      <c r="A30" s="15"/>
      <c r="B30" s="16" t="s">
        <v>251</v>
      </c>
      <c r="C30" s="13" t="s">
        <v>158</v>
      </c>
      <c r="D30" s="13" t="s">
        <v>46</v>
      </c>
      <c r="E30" s="17">
        <v>61</v>
      </c>
      <c r="F30" s="18">
        <v>0.51</v>
      </c>
      <c r="G30" s="19">
        <f t="shared" si="0"/>
        <v>1.32E-2</v>
      </c>
    </row>
    <row r="31" spans="1:7" ht="12.95" customHeight="1">
      <c r="A31" s="15"/>
      <c r="B31" s="16" t="s">
        <v>186</v>
      </c>
      <c r="C31" s="13" t="s">
        <v>53</v>
      </c>
      <c r="D31" s="13" t="s">
        <v>13</v>
      </c>
      <c r="E31" s="17">
        <v>87</v>
      </c>
      <c r="F31" s="18">
        <v>0.5</v>
      </c>
      <c r="G31" s="19">
        <f t="shared" si="0"/>
        <v>1.29E-2</v>
      </c>
    </row>
    <row r="32" spans="1:7" ht="12.95" customHeight="1">
      <c r="A32" s="15"/>
      <c r="B32" s="16" t="s">
        <v>243</v>
      </c>
      <c r="C32" s="13" t="s">
        <v>142</v>
      </c>
      <c r="D32" s="13" t="s">
        <v>32</v>
      </c>
      <c r="E32" s="17">
        <v>18</v>
      </c>
      <c r="F32" s="18">
        <v>0.45</v>
      </c>
      <c r="G32" s="19">
        <f t="shared" si="0"/>
        <v>1.1599999999999999E-2</v>
      </c>
    </row>
    <row r="33" spans="1:7" ht="12.95" customHeight="1">
      <c r="A33" s="15"/>
      <c r="B33" s="16" t="s">
        <v>214</v>
      </c>
      <c r="C33" s="13" t="s">
        <v>144</v>
      </c>
      <c r="D33" s="13" t="s">
        <v>27</v>
      </c>
      <c r="E33" s="17">
        <v>69</v>
      </c>
      <c r="F33" s="18">
        <v>0.44</v>
      </c>
      <c r="G33" s="19">
        <f t="shared" si="0"/>
        <v>1.14E-2</v>
      </c>
    </row>
    <row r="34" spans="1:7" ht="12.95" customHeight="1">
      <c r="A34" s="15"/>
      <c r="B34" s="16" t="s">
        <v>240</v>
      </c>
      <c r="C34" s="13" t="s">
        <v>123</v>
      </c>
      <c r="D34" s="13" t="s">
        <v>13</v>
      </c>
      <c r="E34" s="17">
        <v>82</v>
      </c>
      <c r="F34" s="18">
        <v>0.44</v>
      </c>
      <c r="G34" s="19">
        <f t="shared" si="0"/>
        <v>1.14E-2</v>
      </c>
    </row>
    <row r="35" spans="1:7" ht="12.95" customHeight="1">
      <c r="A35" s="15"/>
      <c r="B35" s="16" t="s">
        <v>257</v>
      </c>
      <c r="C35" s="13" t="s">
        <v>161</v>
      </c>
      <c r="D35" s="13" t="s">
        <v>32</v>
      </c>
      <c r="E35" s="17">
        <v>16</v>
      </c>
      <c r="F35" s="18">
        <v>0.43</v>
      </c>
      <c r="G35" s="19">
        <f t="shared" si="0"/>
        <v>1.11E-2</v>
      </c>
    </row>
    <row r="36" spans="1:7" ht="12.95" customHeight="1">
      <c r="A36" s="15"/>
      <c r="B36" s="16" t="s">
        <v>260</v>
      </c>
      <c r="C36" s="13" t="s">
        <v>159</v>
      </c>
      <c r="D36" s="13" t="s">
        <v>160</v>
      </c>
      <c r="E36" s="17">
        <v>298</v>
      </c>
      <c r="F36" s="18">
        <v>0.41</v>
      </c>
      <c r="G36" s="19">
        <f t="shared" si="0"/>
        <v>1.06E-2</v>
      </c>
    </row>
    <row r="37" spans="1:7" ht="12.95" customHeight="1">
      <c r="A37" s="15"/>
      <c r="B37" s="16" t="s">
        <v>205</v>
      </c>
      <c r="C37" s="13" t="s">
        <v>66</v>
      </c>
      <c r="D37" s="13" t="s">
        <v>24</v>
      </c>
      <c r="E37" s="17">
        <v>138</v>
      </c>
      <c r="F37" s="18">
        <v>0.37</v>
      </c>
      <c r="G37" s="19">
        <f t="shared" si="0"/>
        <v>9.5999999999999992E-3</v>
      </c>
    </row>
    <row r="38" spans="1:7" ht="12.95" customHeight="1">
      <c r="A38" s="15"/>
      <c r="B38" s="16" t="s">
        <v>259</v>
      </c>
      <c r="C38" s="13" t="s">
        <v>162</v>
      </c>
      <c r="D38" s="13" t="s">
        <v>160</v>
      </c>
      <c r="E38" s="17">
        <v>280</v>
      </c>
      <c r="F38" s="18">
        <v>0.37</v>
      </c>
      <c r="G38" s="19">
        <f t="shared" si="0"/>
        <v>9.5999999999999992E-3</v>
      </c>
    </row>
    <row r="39" spans="1:7" ht="12.95" customHeight="1">
      <c r="A39" s="15"/>
      <c r="B39" s="16" t="s">
        <v>238</v>
      </c>
      <c r="C39" s="13" t="s">
        <v>121</v>
      </c>
      <c r="D39" s="13" t="s">
        <v>94</v>
      </c>
      <c r="E39" s="17">
        <v>13</v>
      </c>
      <c r="F39" s="18">
        <v>0.36</v>
      </c>
      <c r="G39" s="19">
        <f t="shared" ref="G39:G56" si="1">+ROUND(F39/$F$62,4)</f>
        <v>9.2999999999999992E-3</v>
      </c>
    </row>
    <row r="40" spans="1:7" ht="12.95" customHeight="1">
      <c r="A40" s="15"/>
      <c r="B40" s="16" t="s">
        <v>255</v>
      </c>
      <c r="C40" s="13" t="s">
        <v>163</v>
      </c>
      <c r="D40" s="13" t="s">
        <v>94</v>
      </c>
      <c r="E40" s="17">
        <v>9</v>
      </c>
      <c r="F40" s="18">
        <v>0.34</v>
      </c>
      <c r="G40" s="19">
        <f t="shared" si="1"/>
        <v>8.8000000000000005E-3</v>
      </c>
    </row>
    <row r="41" spans="1:7" ht="12.95" customHeight="1">
      <c r="A41" s="15"/>
      <c r="B41" s="16" t="s">
        <v>248</v>
      </c>
      <c r="C41" s="13" t="s">
        <v>128</v>
      </c>
      <c r="D41" s="13" t="s">
        <v>11</v>
      </c>
      <c r="E41" s="17">
        <v>44</v>
      </c>
      <c r="F41" s="18">
        <v>0.34</v>
      </c>
      <c r="G41" s="19">
        <f t="shared" si="1"/>
        <v>8.8000000000000005E-3</v>
      </c>
    </row>
    <row r="42" spans="1:7" ht="12.95" customHeight="1">
      <c r="A42" s="15"/>
      <c r="B42" s="16" t="s">
        <v>198</v>
      </c>
      <c r="C42" s="13" t="s">
        <v>58</v>
      </c>
      <c r="D42" s="13" t="s">
        <v>17</v>
      </c>
      <c r="E42" s="17">
        <v>35</v>
      </c>
      <c r="F42" s="18">
        <v>0.32</v>
      </c>
      <c r="G42" s="19">
        <f t="shared" si="1"/>
        <v>8.3000000000000001E-3</v>
      </c>
    </row>
    <row r="43" spans="1:7" ht="12.95" customHeight="1">
      <c r="A43" s="15"/>
      <c r="B43" s="16" t="s">
        <v>216</v>
      </c>
      <c r="C43" s="13" t="s">
        <v>38</v>
      </c>
      <c r="D43" s="13" t="s">
        <v>39</v>
      </c>
      <c r="E43" s="17">
        <v>73</v>
      </c>
      <c r="F43" s="18">
        <v>0.3</v>
      </c>
      <c r="G43" s="19">
        <f t="shared" si="1"/>
        <v>7.7999999999999996E-3</v>
      </c>
    </row>
    <row r="44" spans="1:7" ht="12.95" customHeight="1">
      <c r="A44" s="15"/>
      <c r="B44" s="16" t="s">
        <v>62</v>
      </c>
      <c r="C44" s="13" t="s">
        <v>63</v>
      </c>
      <c r="D44" s="13" t="s">
        <v>11</v>
      </c>
      <c r="E44" s="17">
        <v>127</v>
      </c>
      <c r="F44" s="18">
        <v>0.23</v>
      </c>
      <c r="G44" s="19">
        <f t="shared" si="1"/>
        <v>5.8999999999999999E-3</v>
      </c>
    </row>
    <row r="45" spans="1:7" ht="12.95" customHeight="1">
      <c r="A45" s="15"/>
      <c r="B45" s="16" t="s">
        <v>254</v>
      </c>
      <c r="C45" s="13" t="s">
        <v>168</v>
      </c>
      <c r="D45" s="13" t="s">
        <v>105</v>
      </c>
      <c r="E45" s="17">
        <v>62</v>
      </c>
      <c r="F45" s="18">
        <v>0.23</v>
      </c>
      <c r="G45" s="19">
        <f t="shared" si="1"/>
        <v>5.8999999999999999E-3</v>
      </c>
    </row>
    <row r="46" spans="1:7" ht="12.95" customHeight="1">
      <c r="A46" s="15"/>
      <c r="B46" s="16" t="s">
        <v>256</v>
      </c>
      <c r="C46" s="13" t="s">
        <v>165</v>
      </c>
      <c r="D46" s="13" t="s">
        <v>94</v>
      </c>
      <c r="E46" s="17">
        <v>105</v>
      </c>
      <c r="F46" s="18">
        <v>0.21</v>
      </c>
      <c r="G46" s="19">
        <f t="shared" si="1"/>
        <v>5.4000000000000003E-3</v>
      </c>
    </row>
    <row r="47" spans="1:7" ht="12.95" customHeight="1">
      <c r="A47" s="15"/>
      <c r="B47" s="16" t="s">
        <v>244</v>
      </c>
      <c r="C47" s="13" t="s">
        <v>126</v>
      </c>
      <c r="D47" s="13" t="s">
        <v>37</v>
      </c>
      <c r="E47" s="17">
        <v>122</v>
      </c>
      <c r="F47" s="18">
        <v>0.21</v>
      </c>
      <c r="G47" s="19">
        <f t="shared" si="1"/>
        <v>5.4000000000000003E-3</v>
      </c>
    </row>
    <row r="48" spans="1:7" ht="12.95" customHeight="1">
      <c r="A48" s="15"/>
      <c r="B48" s="16" t="s">
        <v>252</v>
      </c>
      <c r="C48" s="13" t="s">
        <v>164</v>
      </c>
      <c r="D48" s="13" t="s">
        <v>60</v>
      </c>
      <c r="E48" s="17">
        <v>151</v>
      </c>
      <c r="F48" s="18">
        <v>0.21</v>
      </c>
      <c r="G48" s="19">
        <f t="shared" si="1"/>
        <v>5.4000000000000003E-3</v>
      </c>
    </row>
    <row r="49" spans="1:7" ht="12.95" customHeight="1">
      <c r="A49" s="15"/>
      <c r="B49" s="16" t="s">
        <v>262</v>
      </c>
      <c r="C49" s="13" t="s">
        <v>166</v>
      </c>
      <c r="D49" s="13" t="s">
        <v>167</v>
      </c>
      <c r="E49" s="17">
        <v>90</v>
      </c>
      <c r="F49" s="18">
        <v>0.21</v>
      </c>
      <c r="G49" s="19">
        <f t="shared" si="1"/>
        <v>5.4000000000000003E-3</v>
      </c>
    </row>
    <row r="50" spans="1:7" ht="12.95" customHeight="1">
      <c r="A50" s="15"/>
      <c r="B50" s="16" t="s">
        <v>249</v>
      </c>
      <c r="C50" s="13" t="s">
        <v>140</v>
      </c>
      <c r="D50" s="13" t="s">
        <v>90</v>
      </c>
      <c r="E50" s="17">
        <v>1</v>
      </c>
      <c r="F50" s="18">
        <v>0.19</v>
      </c>
      <c r="G50" s="19">
        <f t="shared" si="1"/>
        <v>4.8999999999999998E-3</v>
      </c>
    </row>
    <row r="51" spans="1:7" ht="12.95" customHeight="1">
      <c r="A51" s="15"/>
      <c r="B51" s="16" t="s">
        <v>250</v>
      </c>
      <c r="C51" s="13" t="s">
        <v>169</v>
      </c>
      <c r="D51" s="13" t="s">
        <v>94</v>
      </c>
      <c r="E51" s="17">
        <v>12</v>
      </c>
      <c r="F51" s="18">
        <v>0.16</v>
      </c>
      <c r="G51" s="19">
        <f t="shared" si="1"/>
        <v>4.1000000000000003E-3</v>
      </c>
    </row>
    <row r="52" spans="1:7" ht="12.95" customHeight="1">
      <c r="A52" s="15"/>
      <c r="B52" s="16" t="s">
        <v>263</v>
      </c>
      <c r="C52" s="13" t="s">
        <v>170</v>
      </c>
      <c r="D52" s="13" t="s">
        <v>160</v>
      </c>
      <c r="E52" s="17">
        <v>245</v>
      </c>
      <c r="F52" s="18">
        <v>0.16</v>
      </c>
      <c r="G52" s="19">
        <f t="shared" si="1"/>
        <v>4.1000000000000003E-3</v>
      </c>
    </row>
    <row r="53" spans="1:7" ht="12.95" customHeight="1">
      <c r="A53" s="15"/>
      <c r="B53" s="16" t="s">
        <v>74</v>
      </c>
      <c r="C53" s="13" t="s">
        <v>75</v>
      </c>
      <c r="D53" s="13" t="s">
        <v>11</v>
      </c>
      <c r="E53" s="17">
        <v>100</v>
      </c>
      <c r="F53" s="18">
        <v>0.14000000000000001</v>
      </c>
      <c r="G53" s="19">
        <f t="shared" si="1"/>
        <v>3.5999999999999999E-3</v>
      </c>
    </row>
    <row r="54" spans="1:7" ht="12.95" customHeight="1">
      <c r="A54" s="15"/>
      <c r="B54" s="16" t="s">
        <v>258</v>
      </c>
      <c r="C54" s="13" t="s">
        <v>173</v>
      </c>
      <c r="D54" s="13" t="s">
        <v>172</v>
      </c>
      <c r="E54" s="17">
        <v>174</v>
      </c>
      <c r="F54" s="18">
        <v>0.13</v>
      </c>
      <c r="G54" s="19">
        <f t="shared" si="1"/>
        <v>3.3999999999999998E-3</v>
      </c>
    </row>
    <row r="55" spans="1:7" ht="12.95" customHeight="1">
      <c r="A55" s="15"/>
      <c r="B55" s="16" t="s">
        <v>261</v>
      </c>
      <c r="C55" s="13" t="s">
        <v>171</v>
      </c>
      <c r="D55" s="13" t="s">
        <v>172</v>
      </c>
      <c r="E55" s="17">
        <v>149</v>
      </c>
      <c r="F55" s="18">
        <v>0.13</v>
      </c>
      <c r="G55" s="19">
        <f t="shared" si="1"/>
        <v>3.3999999999999998E-3</v>
      </c>
    </row>
    <row r="56" spans="1:7" ht="12.95" customHeight="1">
      <c r="A56" s="15"/>
      <c r="B56" s="16" t="s">
        <v>253</v>
      </c>
      <c r="C56" s="13" t="s">
        <v>174</v>
      </c>
      <c r="D56" s="13" t="s">
        <v>51</v>
      </c>
      <c r="E56" s="17">
        <v>77</v>
      </c>
      <c r="F56" s="18">
        <v>0.1</v>
      </c>
      <c r="G56" s="19">
        <f t="shared" si="1"/>
        <v>2.5999999999999999E-3</v>
      </c>
    </row>
    <row r="57" spans="1:7" ht="12.95" customHeight="1">
      <c r="A57" s="1"/>
      <c r="B57" s="12" t="s">
        <v>76</v>
      </c>
      <c r="C57" s="13" t="s">
        <v>1</v>
      </c>
      <c r="D57" s="13" t="s">
        <v>1</v>
      </c>
      <c r="E57" s="13" t="s">
        <v>1</v>
      </c>
      <c r="F57" s="22">
        <f>SUM(F7:F56)</f>
        <v>38.289999999999992</v>
      </c>
      <c r="G57" s="23">
        <f>SUM(G7:G56)</f>
        <v>0.99030000000000029</v>
      </c>
    </row>
    <row r="58" spans="1:7" ht="12.95" customHeight="1">
      <c r="A58" s="1"/>
      <c r="B58" s="24" t="s">
        <v>77</v>
      </c>
      <c r="C58" s="25" t="s">
        <v>1</v>
      </c>
      <c r="D58" s="25" t="s">
        <v>1</v>
      </c>
      <c r="E58" s="25" t="s">
        <v>1</v>
      </c>
      <c r="F58" s="26" t="s">
        <v>78</v>
      </c>
      <c r="G58" s="27" t="s">
        <v>78</v>
      </c>
    </row>
    <row r="59" spans="1:7" ht="12.95" customHeight="1">
      <c r="A59" s="1"/>
      <c r="B59" s="24" t="s">
        <v>76</v>
      </c>
      <c r="C59" s="25" t="s">
        <v>1</v>
      </c>
      <c r="D59" s="25" t="s">
        <v>1</v>
      </c>
      <c r="E59" s="25" t="s">
        <v>1</v>
      </c>
      <c r="F59" s="26" t="s">
        <v>78</v>
      </c>
      <c r="G59" s="27" t="s">
        <v>78</v>
      </c>
    </row>
    <row r="60" spans="1:7" ht="12.95" customHeight="1">
      <c r="A60" s="1"/>
      <c r="B60" s="24" t="s">
        <v>79</v>
      </c>
      <c r="C60" s="28" t="s">
        <v>1</v>
      </c>
      <c r="D60" s="25" t="s">
        <v>1</v>
      </c>
      <c r="E60" s="28" t="s">
        <v>1</v>
      </c>
      <c r="F60" s="22">
        <f>+F57</f>
        <v>38.289999999999992</v>
      </c>
      <c r="G60" s="23">
        <f>+G57</f>
        <v>0.99030000000000029</v>
      </c>
    </row>
    <row r="61" spans="1:7" ht="12.95" customHeight="1">
      <c r="A61" s="1"/>
      <c r="B61" s="24" t="s">
        <v>80</v>
      </c>
      <c r="C61" s="13" t="s">
        <v>1</v>
      </c>
      <c r="D61" s="25" t="s">
        <v>1</v>
      </c>
      <c r="E61" s="13" t="s">
        <v>1</v>
      </c>
      <c r="F61" s="29">
        <f>+F62-F60</f>
        <v>0.37000000000000455</v>
      </c>
      <c r="G61" s="23">
        <f>+G62-G60</f>
        <v>9.6999999999997089E-3</v>
      </c>
    </row>
    <row r="62" spans="1:7" ht="12.95" customHeight="1">
      <c r="A62" s="1"/>
      <c r="B62" s="31" t="s">
        <v>81</v>
      </c>
      <c r="C62" s="32" t="s">
        <v>1</v>
      </c>
      <c r="D62" s="32" t="s">
        <v>1</v>
      </c>
      <c r="E62" s="32" t="s">
        <v>1</v>
      </c>
      <c r="F62" s="33">
        <v>38.659999999999997</v>
      </c>
      <c r="G62" s="34">
        <v>1</v>
      </c>
    </row>
    <row r="63" spans="1:7" ht="12.95" customHeight="1">
      <c r="A63" s="1"/>
      <c r="B63" s="5" t="s">
        <v>1</v>
      </c>
      <c r="C63" s="1"/>
      <c r="D63" s="1"/>
      <c r="E63" s="1"/>
      <c r="F63" s="1"/>
      <c r="G63" s="1"/>
    </row>
    <row r="64" spans="1:7" ht="12.95" customHeight="1">
      <c r="A64" s="1"/>
      <c r="B64" s="2" t="s">
        <v>82</v>
      </c>
      <c r="C64" s="1"/>
      <c r="D64" s="1"/>
      <c r="E64" s="1"/>
      <c r="F64" s="1"/>
      <c r="G64" s="1"/>
    </row>
    <row r="65" spans="1:7" ht="12.95" customHeight="1">
      <c r="A65" s="1"/>
      <c r="B65" s="2" t="s">
        <v>1</v>
      </c>
      <c r="C65" s="1"/>
      <c r="D65" s="1"/>
      <c r="E65" s="1"/>
      <c r="F65" s="1"/>
      <c r="G65" s="1"/>
    </row>
    <row r="66" spans="1:7" ht="12.95" customHeight="1">
      <c r="A66" s="1"/>
      <c r="B66" s="2" t="s">
        <v>1</v>
      </c>
      <c r="C66" s="1"/>
      <c r="D66" s="1"/>
      <c r="E66" s="1"/>
      <c r="F66" s="1"/>
      <c r="G66" s="1"/>
    </row>
  </sheetData>
  <mergeCells count="1">
    <mergeCell ref="B1:G1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61"/>
  <sheetViews>
    <sheetView workbookViewId="0">
      <selection activeCell="B1" sqref="B1:G1"/>
    </sheetView>
  </sheetViews>
  <sheetFormatPr defaultRowHeight="12.75"/>
  <cols>
    <col min="1" max="1" width="2.5703125" style="3" customWidth="1"/>
    <col min="2" max="2" width="40" style="3" bestFit="1" customWidth="1"/>
    <col min="3" max="3" width="13.28515625" style="3" bestFit="1" customWidth="1"/>
    <col min="4" max="4" width="21.7109375" style="3" customWidth="1"/>
    <col min="5" max="5" width="11.85546875" style="3" customWidth="1"/>
    <col min="6" max="6" width="16.85546875" style="3" customWidth="1"/>
    <col min="7" max="7" width="13.7109375" style="3" bestFit="1" customWidth="1"/>
    <col min="8" max="16384" width="9.140625" style="3"/>
  </cols>
  <sheetData>
    <row r="1" spans="1:7" ht="16.5" customHeight="1">
      <c r="A1" s="1"/>
      <c r="B1" s="39" t="s">
        <v>175</v>
      </c>
      <c r="C1" s="39"/>
      <c r="D1" s="39"/>
      <c r="E1" s="39"/>
      <c r="F1" s="39"/>
      <c r="G1" s="39"/>
    </row>
    <row r="2" spans="1:7" ht="12.95" customHeight="1">
      <c r="A2" s="1"/>
      <c r="B2" s="4" t="s">
        <v>1</v>
      </c>
      <c r="C2" s="1"/>
      <c r="D2" s="1"/>
      <c r="E2" s="1"/>
      <c r="F2" s="1"/>
      <c r="G2" s="1"/>
    </row>
    <row r="3" spans="1:7" ht="12.95" customHeight="1">
      <c r="A3" s="5"/>
      <c r="B3" s="6" t="s">
        <v>333</v>
      </c>
      <c r="C3" s="1"/>
      <c r="D3" s="1"/>
      <c r="E3" s="1"/>
      <c r="F3" s="1"/>
      <c r="G3" s="1"/>
    </row>
    <row r="4" spans="1:7" s="11" customFormat="1" ht="33" customHeight="1">
      <c r="A4" s="7"/>
      <c r="B4" s="8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10" t="s">
        <v>7</v>
      </c>
    </row>
    <row r="5" spans="1:7" ht="12.95" customHeight="1">
      <c r="A5" s="1"/>
      <c r="B5" s="12" t="s">
        <v>8</v>
      </c>
      <c r="C5" s="13" t="s">
        <v>1</v>
      </c>
      <c r="D5" s="13" t="s">
        <v>1</v>
      </c>
      <c r="E5" s="13" t="s">
        <v>1</v>
      </c>
      <c r="F5" s="1"/>
      <c r="G5" s="14" t="s">
        <v>1</v>
      </c>
    </row>
    <row r="6" spans="1:7" ht="12.95" customHeight="1">
      <c r="A6" s="1"/>
      <c r="B6" s="12" t="s">
        <v>9</v>
      </c>
      <c r="C6" s="13" t="s">
        <v>1</v>
      </c>
      <c r="D6" s="13" t="s">
        <v>1</v>
      </c>
      <c r="E6" s="13" t="s">
        <v>1</v>
      </c>
      <c r="F6" s="1"/>
      <c r="G6" s="14" t="s">
        <v>1</v>
      </c>
    </row>
    <row r="7" spans="1:7" ht="12.95" customHeight="1">
      <c r="A7" s="15"/>
      <c r="B7" s="16" t="s">
        <v>184</v>
      </c>
      <c r="C7" s="13" t="s">
        <v>10</v>
      </c>
      <c r="D7" s="13" t="s">
        <v>11</v>
      </c>
      <c r="E7" s="17">
        <v>106257</v>
      </c>
      <c r="F7" s="18">
        <v>1143.27</v>
      </c>
      <c r="G7" s="19">
        <f t="shared" ref="G7:G48" si="0">+ROUND(F7/$F$55,4)</f>
        <v>6.0299999999999999E-2</v>
      </c>
    </row>
    <row r="8" spans="1:7" ht="12.95" customHeight="1">
      <c r="A8" s="15"/>
      <c r="B8" s="16" t="s">
        <v>180</v>
      </c>
      <c r="C8" s="13" t="s">
        <v>14</v>
      </c>
      <c r="D8" s="13" t="s">
        <v>15</v>
      </c>
      <c r="E8" s="17">
        <v>69169</v>
      </c>
      <c r="F8" s="18">
        <v>841.93</v>
      </c>
      <c r="G8" s="19">
        <f t="shared" si="0"/>
        <v>4.4400000000000002E-2</v>
      </c>
    </row>
    <row r="9" spans="1:7" ht="12.95" customHeight="1">
      <c r="A9" s="15"/>
      <c r="B9" s="16" t="s">
        <v>201</v>
      </c>
      <c r="C9" s="13" t="s">
        <v>64</v>
      </c>
      <c r="D9" s="13" t="s">
        <v>65</v>
      </c>
      <c r="E9" s="17">
        <v>39636</v>
      </c>
      <c r="F9" s="18">
        <v>833.01</v>
      </c>
      <c r="G9" s="19">
        <f t="shared" si="0"/>
        <v>4.3999999999999997E-2</v>
      </c>
    </row>
    <row r="10" spans="1:7" ht="12.95" customHeight="1">
      <c r="A10" s="15"/>
      <c r="B10" s="16" t="s">
        <v>181</v>
      </c>
      <c r="C10" s="13" t="s">
        <v>16</v>
      </c>
      <c r="D10" s="13" t="s">
        <v>17</v>
      </c>
      <c r="E10" s="17">
        <v>83479</v>
      </c>
      <c r="F10" s="18">
        <v>808.08</v>
      </c>
      <c r="G10" s="19">
        <f t="shared" si="0"/>
        <v>4.2599999999999999E-2</v>
      </c>
    </row>
    <row r="11" spans="1:7" ht="12.95" customHeight="1">
      <c r="A11" s="15"/>
      <c r="B11" s="16" t="s">
        <v>182</v>
      </c>
      <c r="C11" s="13" t="s">
        <v>12</v>
      </c>
      <c r="D11" s="13" t="s">
        <v>13</v>
      </c>
      <c r="E11" s="17">
        <v>72089</v>
      </c>
      <c r="F11" s="18">
        <v>784.65</v>
      </c>
      <c r="G11" s="19">
        <f t="shared" si="0"/>
        <v>4.1399999999999999E-2</v>
      </c>
    </row>
    <row r="12" spans="1:7" ht="12.95" customHeight="1">
      <c r="A12" s="15"/>
      <c r="B12" s="16" t="s">
        <v>196</v>
      </c>
      <c r="C12" s="13" t="s">
        <v>40</v>
      </c>
      <c r="D12" s="13" t="s">
        <v>37</v>
      </c>
      <c r="E12" s="17">
        <v>55991</v>
      </c>
      <c r="F12" s="18">
        <v>701.65</v>
      </c>
      <c r="G12" s="19">
        <f t="shared" si="0"/>
        <v>3.6999999999999998E-2</v>
      </c>
    </row>
    <row r="13" spans="1:7" ht="12.95" customHeight="1">
      <c r="A13" s="15"/>
      <c r="B13" s="16" t="s">
        <v>187</v>
      </c>
      <c r="C13" s="13" t="s">
        <v>20</v>
      </c>
      <c r="D13" s="13" t="s">
        <v>11</v>
      </c>
      <c r="E13" s="17">
        <v>250445</v>
      </c>
      <c r="F13" s="18">
        <v>686.47</v>
      </c>
      <c r="G13" s="19">
        <f t="shared" si="0"/>
        <v>3.6200000000000003E-2</v>
      </c>
    </row>
    <row r="14" spans="1:7" ht="12.95" customHeight="1">
      <c r="A14" s="15"/>
      <c r="B14" s="16" t="s">
        <v>197</v>
      </c>
      <c r="C14" s="13" t="s">
        <v>23</v>
      </c>
      <c r="D14" s="13" t="s">
        <v>24</v>
      </c>
      <c r="E14" s="17">
        <v>9106</v>
      </c>
      <c r="F14" s="18">
        <v>661.97</v>
      </c>
      <c r="G14" s="19">
        <f t="shared" si="0"/>
        <v>3.49E-2</v>
      </c>
    </row>
    <row r="15" spans="1:7" ht="12.95" customHeight="1">
      <c r="A15" s="15"/>
      <c r="B15" s="16" t="s">
        <v>220</v>
      </c>
      <c r="C15" s="13" t="s">
        <v>102</v>
      </c>
      <c r="D15" s="13" t="s">
        <v>19</v>
      </c>
      <c r="E15" s="17">
        <v>188383</v>
      </c>
      <c r="F15" s="18">
        <v>657.36</v>
      </c>
      <c r="G15" s="19">
        <f t="shared" si="0"/>
        <v>3.4700000000000002E-2</v>
      </c>
    </row>
    <row r="16" spans="1:7" ht="12.95" customHeight="1">
      <c r="A16" s="15"/>
      <c r="B16" s="16" t="s">
        <v>215</v>
      </c>
      <c r="C16" s="13" t="s">
        <v>104</v>
      </c>
      <c r="D16" s="13" t="s">
        <v>46</v>
      </c>
      <c r="E16" s="17">
        <v>52753</v>
      </c>
      <c r="F16" s="18">
        <v>648.78</v>
      </c>
      <c r="G16" s="19">
        <f t="shared" si="0"/>
        <v>3.4200000000000001E-2</v>
      </c>
    </row>
    <row r="17" spans="1:7" ht="12.95" customHeight="1">
      <c r="A17" s="15"/>
      <c r="B17" s="16" t="s">
        <v>21</v>
      </c>
      <c r="C17" s="13" t="s">
        <v>22</v>
      </c>
      <c r="D17" s="13" t="s">
        <v>11</v>
      </c>
      <c r="E17" s="17">
        <v>252812</v>
      </c>
      <c r="F17" s="18">
        <v>633.16999999999996</v>
      </c>
      <c r="G17" s="19">
        <f t="shared" si="0"/>
        <v>3.3399999999999999E-2</v>
      </c>
    </row>
    <row r="18" spans="1:7" ht="12.95" customHeight="1">
      <c r="A18" s="15"/>
      <c r="B18" s="16" t="s">
        <v>298</v>
      </c>
      <c r="C18" s="13" t="s">
        <v>299</v>
      </c>
      <c r="D18" s="13" t="s">
        <v>268</v>
      </c>
      <c r="E18" s="17">
        <v>171667</v>
      </c>
      <c r="F18" s="18">
        <v>578.69000000000005</v>
      </c>
      <c r="G18" s="19">
        <f t="shared" si="0"/>
        <v>3.0499999999999999E-2</v>
      </c>
    </row>
    <row r="19" spans="1:7" ht="12.95" customHeight="1">
      <c r="A19" s="15"/>
      <c r="B19" s="16" t="s">
        <v>219</v>
      </c>
      <c r="C19" s="13" t="s">
        <v>100</v>
      </c>
      <c r="D19" s="13" t="s">
        <v>11</v>
      </c>
      <c r="E19" s="17">
        <v>59435</v>
      </c>
      <c r="F19" s="18">
        <v>554.83000000000004</v>
      </c>
      <c r="G19" s="19">
        <f t="shared" si="0"/>
        <v>2.93E-2</v>
      </c>
    </row>
    <row r="20" spans="1:7" ht="12.95" customHeight="1">
      <c r="A20" s="15"/>
      <c r="B20" s="16" t="s">
        <v>200</v>
      </c>
      <c r="C20" s="13" t="s">
        <v>30</v>
      </c>
      <c r="D20" s="13" t="s">
        <v>17</v>
      </c>
      <c r="E20" s="17">
        <v>62943</v>
      </c>
      <c r="F20" s="18">
        <v>528.66</v>
      </c>
      <c r="G20" s="19">
        <f t="shared" si="0"/>
        <v>2.7900000000000001E-2</v>
      </c>
    </row>
    <row r="21" spans="1:7" ht="12.95" customHeight="1">
      <c r="A21" s="15"/>
      <c r="B21" s="16" t="s">
        <v>207</v>
      </c>
      <c r="C21" s="13" t="s">
        <v>41</v>
      </c>
      <c r="D21" s="13" t="s">
        <v>42</v>
      </c>
      <c r="E21" s="17">
        <v>113188</v>
      </c>
      <c r="F21" s="18">
        <v>475.67</v>
      </c>
      <c r="G21" s="19">
        <f t="shared" si="0"/>
        <v>2.5100000000000001E-2</v>
      </c>
    </row>
    <row r="22" spans="1:7" ht="12.95" customHeight="1">
      <c r="A22" s="15"/>
      <c r="B22" s="16" t="s">
        <v>203</v>
      </c>
      <c r="C22" s="13" t="s">
        <v>31</v>
      </c>
      <c r="D22" s="13" t="s">
        <v>32</v>
      </c>
      <c r="E22" s="17">
        <v>10280</v>
      </c>
      <c r="F22" s="18">
        <v>470.48</v>
      </c>
      <c r="G22" s="19">
        <f t="shared" si="0"/>
        <v>2.4799999999999999E-2</v>
      </c>
    </row>
    <row r="23" spans="1:7" ht="12.95" customHeight="1">
      <c r="A23" s="15"/>
      <c r="B23" s="16" t="s">
        <v>338</v>
      </c>
      <c r="C23" s="13" t="s">
        <v>339</v>
      </c>
      <c r="D23" s="13" t="s">
        <v>340</v>
      </c>
      <c r="E23" s="17">
        <v>118918</v>
      </c>
      <c r="F23" s="18">
        <v>454.27</v>
      </c>
      <c r="G23" s="19">
        <f t="shared" si="0"/>
        <v>2.4E-2</v>
      </c>
    </row>
    <row r="24" spans="1:7" ht="12.95" customHeight="1">
      <c r="A24" s="15"/>
      <c r="B24" s="16" t="s">
        <v>183</v>
      </c>
      <c r="C24" s="13" t="s">
        <v>18</v>
      </c>
      <c r="D24" s="13" t="s">
        <v>19</v>
      </c>
      <c r="E24" s="17">
        <v>32442</v>
      </c>
      <c r="F24" s="18">
        <v>445.77</v>
      </c>
      <c r="G24" s="19">
        <f t="shared" si="0"/>
        <v>2.35E-2</v>
      </c>
    </row>
    <row r="25" spans="1:7" ht="12.95" customHeight="1">
      <c r="A25" s="15"/>
      <c r="B25" s="16" t="s">
        <v>226</v>
      </c>
      <c r="C25" s="13" t="s">
        <v>91</v>
      </c>
      <c r="D25" s="13" t="s">
        <v>15</v>
      </c>
      <c r="E25" s="17">
        <v>7771</v>
      </c>
      <c r="F25" s="18">
        <v>427.95</v>
      </c>
      <c r="G25" s="19">
        <f t="shared" si="0"/>
        <v>2.2599999999999999E-2</v>
      </c>
    </row>
    <row r="26" spans="1:7" ht="12.95" customHeight="1">
      <c r="A26" s="15"/>
      <c r="B26" s="16" t="s">
        <v>217</v>
      </c>
      <c r="C26" s="13" t="s">
        <v>69</v>
      </c>
      <c r="D26" s="13" t="s">
        <v>13</v>
      </c>
      <c r="E26" s="17">
        <v>29587</v>
      </c>
      <c r="F26" s="18">
        <v>425.34</v>
      </c>
      <c r="G26" s="19">
        <f t="shared" si="0"/>
        <v>2.24E-2</v>
      </c>
    </row>
    <row r="27" spans="1:7" ht="12.95" customHeight="1">
      <c r="A27" s="15"/>
      <c r="B27" s="16" t="s">
        <v>297</v>
      </c>
      <c r="C27" s="13" t="s">
        <v>67</v>
      </c>
      <c r="D27" s="13" t="s">
        <v>46</v>
      </c>
      <c r="E27" s="17">
        <v>185199</v>
      </c>
      <c r="F27" s="18">
        <v>407.99</v>
      </c>
      <c r="G27" s="19">
        <f t="shared" si="0"/>
        <v>2.1499999999999998E-2</v>
      </c>
    </row>
    <row r="28" spans="1:7" ht="12.95" customHeight="1">
      <c r="A28" s="15"/>
      <c r="B28" s="16" t="s">
        <v>198</v>
      </c>
      <c r="C28" s="13" t="s">
        <v>58</v>
      </c>
      <c r="D28" s="13" t="s">
        <v>17</v>
      </c>
      <c r="E28" s="17">
        <v>43449</v>
      </c>
      <c r="F28" s="18">
        <v>392.91</v>
      </c>
      <c r="G28" s="19">
        <f t="shared" si="0"/>
        <v>2.07E-2</v>
      </c>
    </row>
    <row r="29" spans="1:7" ht="12.95" customHeight="1">
      <c r="A29" s="15"/>
      <c r="B29" s="16" t="s">
        <v>223</v>
      </c>
      <c r="C29" s="13" t="s">
        <v>89</v>
      </c>
      <c r="D29" s="13" t="s">
        <v>90</v>
      </c>
      <c r="E29" s="17">
        <v>130100</v>
      </c>
      <c r="F29" s="18">
        <v>376.9</v>
      </c>
      <c r="G29" s="19">
        <f t="shared" si="0"/>
        <v>1.9900000000000001E-2</v>
      </c>
    </row>
    <row r="30" spans="1:7" ht="12.95" customHeight="1">
      <c r="A30" s="15"/>
      <c r="B30" s="16" t="s">
        <v>238</v>
      </c>
      <c r="C30" s="13" t="s">
        <v>121</v>
      </c>
      <c r="D30" s="13" t="s">
        <v>94</v>
      </c>
      <c r="E30" s="17">
        <v>13417</v>
      </c>
      <c r="F30" s="18">
        <v>376.61</v>
      </c>
      <c r="G30" s="19">
        <f t="shared" si="0"/>
        <v>1.9900000000000001E-2</v>
      </c>
    </row>
    <row r="31" spans="1:7" ht="12.95" customHeight="1">
      <c r="A31" s="15"/>
      <c r="B31" s="16" t="s">
        <v>232</v>
      </c>
      <c r="C31" s="13" t="s">
        <v>93</v>
      </c>
      <c r="D31" s="13" t="s">
        <v>94</v>
      </c>
      <c r="E31" s="17">
        <v>3382</v>
      </c>
      <c r="F31" s="18">
        <v>375.4</v>
      </c>
      <c r="G31" s="19">
        <f t="shared" si="0"/>
        <v>1.9800000000000002E-2</v>
      </c>
    </row>
    <row r="32" spans="1:7" ht="12.95" customHeight="1">
      <c r="A32" s="15"/>
      <c r="B32" s="16" t="s">
        <v>296</v>
      </c>
      <c r="C32" s="13" t="s">
        <v>52</v>
      </c>
      <c r="D32" s="13" t="s">
        <v>15</v>
      </c>
      <c r="E32" s="17">
        <v>42171</v>
      </c>
      <c r="F32" s="18">
        <v>368.62</v>
      </c>
      <c r="G32" s="19">
        <f t="shared" si="0"/>
        <v>1.95E-2</v>
      </c>
    </row>
    <row r="33" spans="1:7" ht="12.95" customHeight="1">
      <c r="A33" s="15"/>
      <c r="B33" s="16" t="s">
        <v>190</v>
      </c>
      <c r="C33" s="13" t="s">
        <v>25</v>
      </c>
      <c r="D33" s="13" t="s">
        <v>11</v>
      </c>
      <c r="E33" s="17">
        <v>70579</v>
      </c>
      <c r="F33" s="18">
        <v>330.91</v>
      </c>
      <c r="G33" s="19">
        <f t="shared" si="0"/>
        <v>1.7500000000000002E-2</v>
      </c>
    </row>
    <row r="34" spans="1:7" ht="12.95" customHeight="1">
      <c r="A34" s="15"/>
      <c r="B34" s="16" t="s">
        <v>229</v>
      </c>
      <c r="C34" s="13" t="s">
        <v>85</v>
      </c>
      <c r="D34" s="13" t="s">
        <v>13</v>
      </c>
      <c r="E34" s="17">
        <v>34811</v>
      </c>
      <c r="F34" s="18">
        <v>310.5</v>
      </c>
      <c r="G34" s="19">
        <f t="shared" si="0"/>
        <v>1.6400000000000001E-2</v>
      </c>
    </row>
    <row r="35" spans="1:7" ht="12.95" customHeight="1">
      <c r="A35" s="15"/>
      <c r="B35" s="16" t="s">
        <v>209</v>
      </c>
      <c r="C35" s="13" t="s">
        <v>43</v>
      </c>
      <c r="D35" s="13" t="s">
        <v>27</v>
      </c>
      <c r="E35" s="17">
        <v>18944</v>
      </c>
      <c r="F35" s="18">
        <v>271.45999999999998</v>
      </c>
      <c r="G35" s="19">
        <f t="shared" si="0"/>
        <v>1.43E-2</v>
      </c>
    </row>
    <row r="36" spans="1:7" ht="12.95" customHeight="1">
      <c r="A36" s="15"/>
      <c r="B36" s="16" t="s">
        <v>233</v>
      </c>
      <c r="C36" s="13" t="s">
        <v>98</v>
      </c>
      <c r="D36" s="13" t="s">
        <v>99</v>
      </c>
      <c r="E36" s="17">
        <v>118381</v>
      </c>
      <c r="F36" s="18">
        <v>262.69</v>
      </c>
      <c r="G36" s="19">
        <f t="shared" si="0"/>
        <v>1.3899999999999999E-2</v>
      </c>
    </row>
    <row r="37" spans="1:7" ht="12.95" customHeight="1">
      <c r="A37" s="15"/>
      <c r="B37" s="16" t="s">
        <v>185</v>
      </c>
      <c r="C37" s="13" t="s">
        <v>71</v>
      </c>
      <c r="D37" s="13" t="s">
        <v>27</v>
      </c>
      <c r="E37" s="17">
        <v>35658</v>
      </c>
      <c r="F37" s="18">
        <v>260.54000000000002</v>
      </c>
      <c r="G37" s="19">
        <f t="shared" si="0"/>
        <v>1.38E-2</v>
      </c>
    </row>
    <row r="38" spans="1:7" ht="12.95" customHeight="1">
      <c r="A38" s="15"/>
      <c r="B38" s="16" t="s">
        <v>301</v>
      </c>
      <c r="C38" s="13" t="s">
        <v>302</v>
      </c>
      <c r="D38" s="13" t="s">
        <v>160</v>
      </c>
      <c r="E38" s="17">
        <v>126562</v>
      </c>
      <c r="F38" s="18">
        <v>233.57</v>
      </c>
      <c r="G38" s="19">
        <f t="shared" si="0"/>
        <v>1.23E-2</v>
      </c>
    </row>
    <row r="39" spans="1:7" ht="12.95" customHeight="1">
      <c r="A39" s="15"/>
      <c r="B39" s="16" t="s">
        <v>208</v>
      </c>
      <c r="C39" s="13" t="s">
        <v>36</v>
      </c>
      <c r="D39" s="13" t="s">
        <v>32</v>
      </c>
      <c r="E39" s="17">
        <v>54095</v>
      </c>
      <c r="F39" s="18">
        <v>229.01</v>
      </c>
      <c r="G39" s="19">
        <f t="shared" si="0"/>
        <v>1.21E-2</v>
      </c>
    </row>
    <row r="40" spans="1:7" ht="12.95" customHeight="1">
      <c r="A40" s="15"/>
      <c r="B40" s="16" t="s">
        <v>62</v>
      </c>
      <c r="C40" s="13" t="s">
        <v>63</v>
      </c>
      <c r="D40" s="13" t="s">
        <v>11</v>
      </c>
      <c r="E40" s="17">
        <v>123318</v>
      </c>
      <c r="F40" s="18">
        <v>221.79</v>
      </c>
      <c r="G40" s="19">
        <f t="shared" si="0"/>
        <v>1.17E-2</v>
      </c>
    </row>
    <row r="41" spans="1:7" ht="12.95" customHeight="1">
      <c r="A41" s="15"/>
      <c r="B41" s="16" t="s">
        <v>307</v>
      </c>
      <c r="C41" s="13" t="s">
        <v>308</v>
      </c>
      <c r="D41" s="13" t="s">
        <v>105</v>
      </c>
      <c r="E41" s="17">
        <v>45458</v>
      </c>
      <c r="F41" s="18">
        <v>219.31</v>
      </c>
      <c r="G41" s="19">
        <f t="shared" si="0"/>
        <v>1.1599999999999999E-2</v>
      </c>
    </row>
    <row r="42" spans="1:7" ht="12.95" customHeight="1">
      <c r="A42" s="15"/>
      <c r="B42" s="16" t="s">
        <v>270</v>
      </c>
      <c r="C42" s="13" t="s">
        <v>103</v>
      </c>
      <c r="D42" s="13" t="s">
        <v>13</v>
      </c>
      <c r="E42" s="17">
        <v>42600</v>
      </c>
      <c r="F42" s="18">
        <v>212.68</v>
      </c>
      <c r="G42" s="19">
        <f t="shared" si="0"/>
        <v>1.12E-2</v>
      </c>
    </row>
    <row r="43" spans="1:7" ht="12.95" customHeight="1">
      <c r="A43" s="15"/>
      <c r="B43" s="16" t="s">
        <v>230</v>
      </c>
      <c r="C43" s="13" t="s">
        <v>84</v>
      </c>
      <c r="D43" s="13" t="s">
        <v>13</v>
      </c>
      <c r="E43" s="17">
        <v>5539</v>
      </c>
      <c r="F43" s="18">
        <v>212.2</v>
      </c>
      <c r="G43" s="19">
        <f t="shared" si="0"/>
        <v>1.12E-2</v>
      </c>
    </row>
    <row r="44" spans="1:7" ht="12.95" customHeight="1">
      <c r="A44" s="15"/>
      <c r="B44" s="16" t="s">
        <v>264</v>
      </c>
      <c r="C44" s="13" t="s">
        <v>141</v>
      </c>
      <c r="D44" s="13" t="s">
        <v>27</v>
      </c>
      <c r="E44" s="17">
        <v>16334</v>
      </c>
      <c r="F44" s="18">
        <v>187.38</v>
      </c>
      <c r="G44" s="19">
        <f t="shared" si="0"/>
        <v>9.9000000000000008E-3</v>
      </c>
    </row>
    <row r="45" spans="1:7" ht="12.95" customHeight="1">
      <c r="A45" s="15"/>
      <c r="B45" s="16" t="s">
        <v>263</v>
      </c>
      <c r="C45" s="13" t="s">
        <v>170</v>
      </c>
      <c r="D45" s="13" t="s">
        <v>160</v>
      </c>
      <c r="E45" s="17">
        <v>261000</v>
      </c>
      <c r="F45" s="18">
        <v>174.48</v>
      </c>
      <c r="G45" s="19">
        <f t="shared" si="0"/>
        <v>9.1999999999999998E-3</v>
      </c>
    </row>
    <row r="46" spans="1:7" ht="12.95" customHeight="1">
      <c r="A46" s="15"/>
      <c r="B46" s="16" t="s">
        <v>343</v>
      </c>
      <c r="C46" s="13" t="s">
        <v>344</v>
      </c>
      <c r="D46" s="13" t="s">
        <v>46</v>
      </c>
      <c r="E46" s="17">
        <v>4525</v>
      </c>
      <c r="F46" s="18">
        <v>141.47999999999999</v>
      </c>
      <c r="G46" s="19">
        <f t="shared" si="0"/>
        <v>7.4999999999999997E-3</v>
      </c>
    </row>
    <row r="47" spans="1:7" ht="12.95" customHeight="1">
      <c r="A47" s="15"/>
      <c r="B47" s="16" t="s">
        <v>192</v>
      </c>
      <c r="C47" s="13" t="s">
        <v>61</v>
      </c>
      <c r="D47" s="13" t="s">
        <v>13</v>
      </c>
      <c r="E47" s="17">
        <v>14484</v>
      </c>
      <c r="F47" s="18">
        <v>126.28</v>
      </c>
      <c r="G47" s="19">
        <f t="shared" si="0"/>
        <v>6.7000000000000002E-3</v>
      </c>
    </row>
    <row r="48" spans="1:7" ht="12.95" customHeight="1">
      <c r="A48" s="15"/>
      <c r="B48" s="16" t="s">
        <v>191</v>
      </c>
      <c r="C48" s="13" t="s">
        <v>33</v>
      </c>
      <c r="D48" s="13" t="s">
        <v>13</v>
      </c>
      <c r="E48" s="17">
        <v>4253</v>
      </c>
      <c r="F48" s="18">
        <v>100.59</v>
      </c>
      <c r="G48" s="19">
        <f t="shared" si="0"/>
        <v>5.3E-3</v>
      </c>
    </row>
    <row r="49" spans="1:7" ht="12.95" customHeight="1">
      <c r="A49" s="1"/>
      <c r="B49" s="12" t="s">
        <v>76</v>
      </c>
      <c r="C49" s="13" t="s">
        <v>1</v>
      </c>
      <c r="D49" s="13" t="s">
        <v>1</v>
      </c>
      <c r="E49" s="13" t="s">
        <v>1</v>
      </c>
      <c r="F49" s="22">
        <f>SUM(F7:F48)</f>
        <v>18555.3</v>
      </c>
      <c r="G49" s="23">
        <f>SUM(G7:G48)</f>
        <v>0.97910000000000008</v>
      </c>
    </row>
    <row r="50" spans="1:7" ht="12.95" customHeight="1">
      <c r="A50" s="1"/>
      <c r="B50" s="12" t="s">
        <v>77</v>
      </c>
      <c r="C50" s="13" t="s">
        <v>1</v>
      </c>
      <c r="D50" s="13" t="s">
        <v>1</v>
      </c>
      <c r="E50" s="13" t="s">
        <v>1</v>
      </c>
      <c r="F50" s="1"/>
      <c r="G50" s="14" t="s">
        <v>1</v>
      </c>
    </row>
    <row r="51" spans="1:7" ht="12.95" customHeight="1">
      <c r="A51" s="15"/>
      <c r="B51" s="16" t="s">
        <v>332</v>
      </c>
      <c r="C51" s="13" t="s">
        <v>176</v>
      </c>
      <c r="D51" s="13" t="s">
        <v>37</v>
      </c>
      <c r="E51" s="17">
        <v>189983</v>
      </c>
      <c r="F51" s="37" t="s">
        <v>177</v>
      </c>
      <c r="G51" s="38" t="s">
        <v>178</v>
      </c>
    </row>
    <row r="52" spans="1:7" ht="12.95" customHeight="1">
      <c r="A52" s="1"/>
      <c r="B52" s="12" t="s">
        <v>76</v>
      </c>
      <c r="C52" s="13" t="s">
        <v>1</v>
      </c>
      <c r="D52" s="13" t="s">
        <v>1</v>
      </c>
      <c r="E52" s="13" t="s">
        <v>1</v>
      </c>
      <c r="F52" s="22">
        <f>SUM(F51)</f>
        <v>0</v>
      </c>
      <c r="G52" s="23">
        <f>SUM(G51)</f>
        <v>0</v>
      </c>
    </row>
    <row r="53" spans="1:7" ht="12.95" customHeight="1">
      <c r="A53" s="1"/>
      <c r="B53" s="24" t="s">
        <v>79</v>
      </c>
      <c r="C53" s="28" t="s">
        <v>1</v>
      </c>
      <c r="D53" s="25" t="s">
        <v>1</v>
      </c>
      <c r="E53" s="28" t="s">
        <v>1</v>
      </c>
      <c r="F53" s="22">
        <f>+F52+F49</f>
        <v>18555.3</v>
      </c>
      <c r="G53" s="23">
        <f>+G52+G49</f>
        <v>0.97910000000000008</v>
      </c>
    </row>
    <row r="54" spans="1:7" ht="12.95" customHeight="1">
      <c r="A54" s="1"/>
      <c r="B54" s="24" t="s">
        <v>80</v>
      </c>
      <c r="C54" s="13" t="s">
        <v>1</v>
      </c>
      <c r="D54" s="25" t="s">
        <v>1</v>
      </c>
      <c r="E54" s="13" t="s">
        <v>1</v>
      </c>
      <c r="F54" s="29">
        <f>+F55-F53</f>
        <v>391.90999999999985</v>
      </c>
      <c r="G54" s="23">
        <f>+G55-G53</f>
        <v>2.0899999999999919E-2</v>
      </c>
    </row>
    <row r="55" spans="1:7" ht="12.95" customHeight="1">
      <c r="A55" s="1"/>
      <c r="B55" s="31" t="s">
        <v>81</v>
      </c>
      <c r="C55" s="32" t="s">
        <v>1</v>
      </c>
      <c r="D55" s="32" t="s">
        <v>1</v>
      </c>
      <c r="E55" s="32" t="s">
        <v>1</v>
      </c>
      <c r="F55" s="33">
        <v>18947.21</v>
      </c>
      <c r="G55" s="34">
        <v>1</v>
      </c>
    </row>
    <row r="56" spans="1:7" ht="12.95" customHeight="1">
      <c r="A56" s="1"/>
      <c r="B56" s="5" t="s">
        <v>1</v>
      </c>
      <c r="C56" s="1"/>
      <c r="D56" s="1"/>
      <c r="E56" s="1"/>
      <c r="F56" s="1"/>
      <c r="G56" s="1"/>
    </row>
    <row r="57" spans="1:7" ht="12.95" customHeight="1">
      <c r="A57" s="1"/>
      <c r="B57" s="2" t="s">
        <v>82</v>
      </c>
      <c r="C57" s="1"/>
      <c r="D57" s="1"/>
      <c r="E57" s="1"/>
      <c r="F57" s="1"/>
      <c r="G57" s="1"/>
    </row>
    <row r="58" spans="1:7" ht="12.95" customHeight="1">
      <c r="A58" s="1"/>
      <c r="B58" s="2" t="s">
        <v>107</v>
      </c>
      <c r="C58" s="1"/>
      <c r="D58" s="1"/>
      <c r="E58" s="1"/>
      <c r="F58" s="1"/>
      <c r="G58" s="1"/>
    </row>
    <row r="59" spans="1:7" ht="12.95" customHeight="1">
      <c r="A59" s="1"/>
      <c r="B59" s="2" t="s">
        <v>179</v>
      </c>
      <c r="C59" s="1"/>
      <c r="D59" s="1"/>
      <c r="E59" s="1"/>
      <c r="F59" s="1"/>
      <c r="G59" s="1"/>
    </row>
    <row r="60" spans="1:7" ht="12.95" customHeight="1">
      <c r="A60" s="1"/>
      <c r="B60" s="2" t="s">
        <v>106</v>
      </c>
      <c r="C60" s="1"/>
      <c r="D60" s="1"/>
      <c r="E60" s="1"/>
      <c r="F60" s="1"/>
      <c r="G60" s="1"/>
    </row>
    <row r="61" spans="1:7" ht="12.95" customHeight="1">
      <c r="A61" s="1"/>
      <c r="B61" s="2" t="s">
        <v>1</v>
      </c>
      <c r="C61" s="1"/>
      <c r="D61" s="1"/>
      <c r="E61" s="1"/>
      <c r="F61" s="1"/>
      <c r="G61" s="1"/>
    </row>
  </sheetData>
  <mergeCells count="1">
    <mergeCell ref="B1:G1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G45"/>
  <sheetViews>
    <sheetView workbookViewId="0">
      <selection activeCell="B23" sqref="B23"/>
    </sheetView>
  </sheetViews>
  <sheetFormatPr defaultRowHeight="12.75"/>
  <cols>
    <col min="1" max="1" width="2.5703125" style="3" customWidth="1"/>
    <col min="2" max="2" width="40" style="3" bestFit="1" customWidth="1"/>
    <col min="3" max="3" width="13.28515625" style="3" bestFit="1" customWidth="1"/>
    <col min="4" max="4" width="30.7109375" style="3" bestFit="1" customWidth="1"/>
    <col min="5" max="5" width="11.7109375" style="3" customWidth="1"/>
    <col min="6" max="6" width="16.5703125" style="3" customWidth="1"/>
    <col min="7" max="7" width="13.7109375" style="3" bestFit="1" customWidth="1"/>
    <col min="8" max="16384" width="9.140625" style="3"/>
  </cols>
  <sheetData>
    <row r="1" spans="1:7" ht="16.5" customHeight="1">
      <c r="A1" s="1"/>
      <c r="B1" s="39" t="s">
        <v>146</v>
      </c>
      <c r="C1" s="39"/>
      <c r="D1" s="39"/>
      <c r="E1" s="39"/>
      <c r="F1" s="39"/>
      <c r="G1" s="39"/>
    </row>
    <row r="2" spans="1:7" ht="12.95" customHeight="1">
      <c r="A2" s="1"/>
      <c r="B2" s="4" t="s">
        <v>1</v>
      </c>
      <c r="C2" s="1"/>
      <c r="D2" s="1"/>
      <c r="E2" s="1"/>
      <c r="F2" s="1"/>
      <c r="G2" s="1"/>
    </row>
    <row r="3" spans="1:7" ht="12.95" customHeight="1">
      <c r="A3" s="5"/>
      <c r="B3" s="6" t="s">
        <v>333</v>
      </c>
      <c r="C3" s="1"/>
      <c r="D3" s="1"/>
      <c r="E3" s="1"/>
      <c r="F3" s="1"/>
      <c r="G3" s="1"/>
    </row>
    <row r="4" spans="1:7" s="11" customFormat="1" ht="33" customHeight="1">
      <c r="A4" s="7"/>
      <c r="B4" s="8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10" t="s">
        <v>7</v>
      </c>
    </row>
    <row r="5" spans="1:7" ht="12.95" customHeight="1">
      <c r="A5" s="1"/>
      <c r="B5" s="12" t="s">
        <v>8</v>
      </c>
      <c r="C5" s="13" t="s">
        <v>1</v>
      </c>
      <c r="D5" s="13" t="s">
        <v>1</v>
      </c>
      <c r="E5" s="13" t="s">
        <v>1</v>
      </c>
      <c r="F5" s="1"/>
      <c r="G5" s="14" t="s">
        <v>1</v>
      </c>
    </row>
    <row r="6" spans="1:7" ht="12.95" customHeight="1">
      <c r="A6" s="1"/>
      <c r="B6" s="12" t="s">
        <v>9</v>
      </c>
      <c r="C6" s="13" t="s">
        <v>1</v>
      </c>
      <c r="D6" s="13" t="s">
        <v>1</v>
      </c>
      <c r="E6" s="13" t="s">
        <v>1</v>
      </c>
      <c r="F6" s="1"/>
      <c r="G6" s="14" t="s">
        <v>1</v>
      </c>
    </row>
    <row r="7" spans="1:7" ht="12.95" customHeight="1">
      <c r="A7" s="15"/>
      <c r="B7" s="16" t="s">
        <v>181</v>
      </c>
      <c r="C7" s="13" t="s">
        <v>16</v>
      </c>
      <c r="D7" s="13" t="s">
        <v>17</v>
      </c>
      <c r="E7" s="17">
        <v>3770</v>
      </c>
      <c r="F7" s="18">
        <v>36.49</v>
      </c>
      <c r="G7" s="19">
        <f t="shared" ref="G7:G35" si="0">+ROUND(F7/$F$41,4)</f>
        <v>7.2700000000000001E-2</v>
      </c>
    </row>
    <row r="8" spans="1:7" ht="12.95" customHeight="1">
      <c r="A8" s="15"/>
      <c r="B8" s="16" t="s">
        <v>198</v>
      </c>
      <c r="C8" s="13" t="s">
        <v>58</v>
      </c>
      <c r="D8" s="13" t="s">
        <v>17</v>
      </c>
      <c r="E8" s="17">
        <v>3709</v>
      </c>
      <c r="F8" s="18">
        <v>33.54</v>
      </c>
      <c r="G8" s="19">
        <f t="shared" si="0"/>
        <v>6.6799999999999998E-2</v>
      </c>
    </row>
    <row r="9" spans="1:7" ht="12.95" customHeight="1">
      <c r="A9" s="15"/>
      <c r="B9" s="16" t="s">
        <v>231</v>
      </c>
      <c r="C9" s="13" t="s">
        <v>101</v>
      </c>
      <c r="D9" s="13" t="s">
        <v>94</v>
      </c>
      <c r="E9" s="17">
        <v>8863</v>
      </c>
      <c r="F9" s="18">
        <v>33.51</v>
      </c>
      <c r="G9" s="19">
        <f t="shared" si="0"/>
        <v>6.6699999999999995E-2</v>
      </c>
    </row>
    <row r="10" spans="1:7" ht="12.95" customHeight="1">
      <c r="A10" s="15"/>
      <c r="B10" s="16" t="s">
        <v>184</v>
      </c>
      <c r="C10" s="13" t="s">
        <v>10</v>
      </c>
      <c r="D10" s="13" t="s">
        <v>11</v>
      </c>
      <c r="E10" s="17">
        <v>3092</v>
      </c>
      <c r="F10" s="18">
        <v>33.270000000000003</v>
      </c>
      <c r="G10" s="19">
        <f t="shared" si="0"/>
        <v>6.6299999999999998E-2</v>
      </c>
    </row>
    <row r="11" spans="1:7" ht="12.95" customHeight="1">
      <c r="A11" s="15"/>
      <c r="B11" s="16" t="s">
        <v>220</v>
      </c>
      <c r="C11" s="13" t="s">
        <v>102</v>
      </c>
      <c r="D11" s="13" t="s">
        <v>19</v>
      </c>
      <c r="E11" s="17">
        <v>8592</v>
      </c>
      <c r="F11" s="18">
        <v>29.98</v>
      </c>
      <c r="G11" s="19">
        <f t="shared" si="0"/>
        <v>5.9700000000000003E-2</v>
      </c>
    </row>
    <row r="12" spans="1:7" ht="12.95" customHeight="1">
      <c r="A12" s="15"/>
      <c r="B12" s="16" t="s">
        <v>206</v>
      </c>
      <c r="C12" s="13" t="s">
        <v>26</v>
      </c>
      <c r="D12" s="13" t="s">
        <v>27</v>
      </c>
      <c r="E12" s="17">
        <v>3083</v>
      </c>
      <c r="F12" s="18">
        <v>29.13</v>
      </c>
      <c r="G12" s="19">
        <f t="shared" si="0"/>
        <v>5.8000000000000003E-2</v>
      </c>
    </row>
    <row r="13" spans="1:7" ht="12.95" customHeight="1">
      <c r="A13" s="15"/>
      <c r="B13" s="16" t="s">
        <v>21</v>
      </c>
      <c r="C13" s="13" t="s">
        <v>22</v>
      </c>
      <c r="D13" s="13" t="s">
        <v>11</v>
      </c>
      <c r="E13" s="17">
        <v>11229</v>
      </c>
      <c r="F13" s="18">
        <v>28.12</v>
      </c>
      <c r="G13" s="19">
        <f t="shared" si="0"/>
        <v>5.6000000000000001E-2</v>
      </c>
    </row>
    <row r="14" spans="1:7" ht="12.95" customHeight="1">
      <c r="A14" s="15"/>
      <c r="B14" s="16" t="s">
        <v>196</v>
      </c>
      <c r="C14" s="13" t="s">
        <v>40</v>
      </c>
      <c r="D14" s="13" t="s">
        <v>37</v>
      </c>
      <c r="E14" s="17">
        <v>1699</v>
      </c>
      <c r="F14" s="18">
        <v>21.29</v>
      </c>
      <c r="G14" s="19">
        <f t="shared" si="0"/>
        <v>4.24E-2</v>
      </c>
    </row>
    <row r="15" spans="1:7" ht="12.95" customHeight="1">
      <c r="A15" s="15"/>
      <c r="B15" s="16" t="s">
        <v>62</v>
      </c>
      <c r="C15" s="13" t="s">
        <v>63</v>
      </c>
      <c r="D15" s="13" t="s">
        <v>11</v>
      </c>
      <c r="E15" s="17">
        <v>11404</v>
      </c>
      <c r="F15" s="18">
        <v>20.51</v>
      </c>
      <c r="G15" s="19">
        <f t="shared" si="0"/>
        <v>4.0800000000000003E-2</v>
      </c>
    </row>
    <row r="16" spans="1:7" ht="12.95" customHeight="1">
      <c r="A16" s="15"/>
      <c r="B16" s="16" t="s">
        <v>272</v>
      </c>
      <c r="C16" s="13" t="s">
        <v>145</v>
      </c>
      <c r="D16" s="13" t="s">
        <v>105</v>
      </c>
      <c r="E16" s="17">
        <v>8507</v>
      </c>
      <c r="F16" s="18">
        <v>19.93</v>
      </c>
      <c r="G16" s="19">
        <f t="shared" si="0"/>
        <v>3.9699999999999999E-2</v>
      </c>
    </row>
    <row r="17" spans="1:7" ht="12.95" customHeight="1">
      <c r="A17" s="15"/>
      <c r="B17" s="16" t="s">
        <v>187</v>
      </c>
      <c r="C17" s="13" t="s">
        <v>20</v>
      </c>
      <c r="D17" s="13" t="s">
        <v>11</v>
      </c>
      <c r="E17" s="17">
        <v>6951</v>
      </c>
      <c r="F17" s="18">
        <v>19.05</v>
      </c>
      <c r="G17" s="19">
        <f t="shared" si="0"/>
        <v>3.7900000000000003E-2</v>
      </c>
    </row>
    <row r="18" spans="1:7" ht="12.95" customHeight="1">
      <c r="A18" s="15"/>
      <c r="B18" s="16" t="s">
        <v>183</v>
      </c>
      <c r="C18" s="13" t="s">
        <v>18</v>
      </c>
      <c r="D18" s="13" t="s">
        <v>19</v>
      </c>
      <c r="E18" s="17">
        <v>1358</v>
      </c>
      <c r="F18" s="18">
        <v>18.66</v>
      </c>
      <c r="G18" s="19">
        <f t="shared" si="0"/>
        <v>3.7199999999999997E-2</v>
      </c>
    </row>
    <row r="19" spans="1:7" ht="12.95" customHeight="1">
      <c r="A19" s="15"/>
      <c r="B19" s="16" t="s">
        <v>341</v>
      </c>
      <c r="C19" s="13" t="s">
        <v>342</v>
      </c>
      <c r="D19" s="13" t="s">
        <v>268</v>
      </c>
      <c r="E19" s="17">
        <v>5322</v>
      </c>
      <c r="F19" s="18">
        <v>18.59</v>
      </c>
      <c r="G19" s="19">
        <f t="shared" si="0"/>
        <v>3.6999999999999998E-2</v>
      </c>
    </row>
    <row r="20" spans="1:7" ht="12.95" customHeight="1">
      <c r="A20" s="15"/>
      <c r="B20" s="16" t="s">
        <v>200</v>
      </c>
      <c r="C20" s="13" t="s">
        <v>30</v>
      </c>
      <c r="D20" s="13" t="s">
        <v>17</v>
      </c>
      <c r="E20" s="17">
        <v>2162</v>
      </c>
      <c r="F20" s="18">
        <v>18.16</v>
      </c>
      <c r="G20" s="19">
        <f t="shared" si="0"/>
        <v>3.6200000000000003E-2</v>
      </c>
    </row>
    <row r="21" spans="1:7" ht="12.95" customHeight="1">
      <c r="A21" s="15"/>
      <c r="B21" s="16" t="s">
        <v>309</v>
      </c>
      <c r="C21" s="13" t="s">
        <v>310</v>
      </c>
      <c r="D21" s="13" t="s">
        <v>268</v>
      </c>
      <c r="E21" s="17">
        <v>17948</v>
      </c>
      <c r="F21" s="18">
        <v>17.95</v>
      </c>
      <c r="G21" s="19">
        <f t="shared" si="0"/>
        <v>3.5700000000000003E-2</v>
      </c>
    </row>
    <row r="22" spans="1:7" ht="12.95" customHeight="1">
      <c r="A22" s="15"/>
      <c r="B22" s="16" t="s">
        <v>307</v>
      </c>
      <c r="C22" s="13" t="s">
        <v>308</v>
      </c>
      <c r="D22" s="13" t="s">
        <v>105</v>
      </c>
      <c r="E22" s="17">
        <v>2898</v>
      </c>
      <c r="F22" s="18">
        <v>13.98</v>
      </c>
      <c r="G22" s="19">
        <f t="shared" si="0"/>
        <v>2.7799999999999998E-2</v>
      </c>
    </row>
    <row r="23" spans="1:7" ht="12.95" customHeight="1">
      <c r="A23" s="15"/>
      <c r="B23" s="16" t="s">
        <v>265</v>
      </c>
      <c r="C23" s="13" t="s">
        <v>147</v>
      </c>
      <c r="D23" s="13" t="s">
        <v>37</v>
      </c>
      <c r="E23" s="17">
        <v>15895</v>
      </c>
      <c r="F23" s="18">
        <v>13.85</v>
      </c>
      <c r="G23" s="19">
        <f t="shared" si="0"/>
        <v>2.76E-2</v>
      </c>
    </row>
    <row r="24" spans="1:7" ht="12.95" customHeight="1">
      <c r="A24" s="15"/>
      <c r="B24" s="16" t="s">
        <v>193</v>
      </c>
      <c r="C24" s="13" t="s">
        <v>218</v>
      </c>
      <c r="D24" s="13" t="s">
        <v>94</v>
      </c>
      <c r="E24" s="17">
        <v>3858</v>
      </c>
      <c r="F24" s="18">
        <v>13.78</v>
      </c>
      <c r="G24" s="19">
        <f t="shared" si="0"/>
        <v>2.7400000000000001E-2</v>
      </c>
    </row>
    <row r="25" spans="1:7" ht="12.95" customHeight="1">
      <c r="A25" s="15"/>
      <c r="B25" s="16" t="s">
        <v>298</v>
      </c>
      <c r="C25" s="13" t="s">
        <v>299</v>
      </c>
      <c r="D25" s="13" t="s">
        <v>268</v>
      </c>
      <c r="E25" s="17">
        <v>4068</v>
      </c>
      <c r="F25" s="18">
        <v>13.71</v>
      </c>
      <c r="G25" s="19">
        <f t="shared" si="0"/>
        <v>2.7300000000000001E-2</v>
      </c>
    </row>
    <row r="26" spans="1:7" ht="12.95" customHeight="1">
      <c r="A26" s="15"/>
      <c r="B26" s="16" t="s">
        <v>210</v>
      </c>
      <c r="C26" s="13" t="s">
        <v>70</v>
      </c>
      <c r="D26" s="13" t="s">
        <v>11</v>
      </c>
      <c r="E26" s="17">
        <v>6855</v>
      </c>
      <c r="F26" s="18">
        <v>11.82</v>
      </c>
      <c r="G26" s="19">
        <f t="shared" si="0"/>
        <v>2.35E-2</v>
      </c>
    </row>
    <row r="27" spans="1:7" ht="12.95" customHeight="1">
      <c r="A27" s="15"/>
      <c r="B27" s="16" t="s">
        <v>266</v>
      </c>
      <c r="C27" s="13" t="s">
        <v>267</v>
      </c>
      <c r="D27" s="13" t="s">
        <v>268</v>
      </c>
      <c r="E27" s="17">
        <v>3928</v>
      </c>
      <c r="F27" s="18">
        <v>10.01</v>
      </c>
      <c r="G27" s="19">
        <f t="shared" si="0"/>
        <v>1.9900000000000001E-2</v>
      </c>
    </row>
    <row r="28" spans="1:7" ht="12.95" customHeight="1">
      <c r="A28" s="15"/>
      <c r="B28" s="16" t="s">
        <v>238</v>
      </c>
      <c r="C28" s="13" t="s">
        <v>121</v>
      </c>
      <c r="D28" s="13" t="s">
        <v>94</v>
      </c>
      <c r="E28" s="17">
        <v>330</v>
      </c>
      <c r="F28" s="18">
        <v>9.26</v>
      </c>
      <c r="G28" s="19">
        <f t="shared" si="0"/>
        <v>1.84E-2</v>
      </c>
    </row>
    <row r="29" spans="1:7" ht="12.95" customHeight="1">
      <c r="A29" s="15"/>
      <c r="B29" s="16" t="s">
        <v>345</v>
      </c>
      <c r="C29" s="13" t="s">
        <v>346</v>
      </c>
      <c r="D29" s="13" t="s">
        <v>29</v>
      </c>
      <c r="E29" s="17">
        <v>8782</v>
      </c>
      <c r="F29" s="18">
        <v>7.62</v>
      </c>
      <c r="G29" s="19">
        <f t="shared" si="0"/>
        <v>1.52E-2</v>
      </c>
    </row>
    <row r="30" spans="1:7" ht="12.95" customHeight="1">
      <c r="A30" s="15"/>
      <c r="B30" s="16" t="s">
        <v>311</v>
      </c>
      <c r="C30" s="13" t="s">
        <v>312</v>
      </c>
      <c r="D30" s="13" t="s">
        <v>268</v>
      </c>
      <c r="E30" s="17">
        <v>2328</v>
      </c>
      <c r="F30" s="18">
        <v>5.9</v>
      </c>
      <c r="G30" s="19">
        <f t="shared" si="0"/>
        <v>1.17E-2</v>
      </c>
    </row>
    <row r="31" spans="1:7" ht="12.95" customHeight="1">
      <c r="A31" s="15"/>
      <c r="B31" s="16" t="s">
        <v>305</v>
      </c>
      <c r="C31" s="13" t="s">
        <v>306</v>
      </c>
      <c r="D31" s="13" t="s">
        <v>11</v>
      </c>
      <c r="E31" s="17">
        <v>6015</v>
      </c>
      <c r="F31" s="18">
        <v>5.62</v>
      </c>
      <c r="G31" s="19">
        <f t="shared" si="0"/>
        <v>1.12E-2</v>
      </c>
    </row>
    <row r="32" spans="1:7" ht="12.95" customHeight="1">
      <c r="A32" s="15"/>
      <c r="B32" s="16" t="s">
        <v>225</v>
      </c>
      <c r="C32" s="13" t="s">
        <v>95</v>
      </c>
      <c r="D32" s="13" t="s">
        <v>37</v>
      </c>
      <c r="E32" s="17">
        <v>994</v>
      </c>
      <c r="F32" s="18">
        <v>4.8499999999999996</v>
      </c>
      <c r="G32" s="19">
        <f t="shared" si="0"/>
        <v>9.7000000000000003E-3</v>
      </c>
    </row>
    <row r="33" spans="1:7" ht="12.95" customHeight="1">
      <c r="A33" s="15"/>
      <c r="B33" s="16" t="s">
        <v>263</v>
      </c>
      <c r="C33" s="13" t="s">
        <v>170</v>
      </c>
      <c r="D33" s="13" t="s">
        <v>160</v>
      </c>
      <c r="E33" s="17">
        <v>6853</v>
      </c>
      <c r="F33" s="18">
        <v>4.58</v>
      </c>
      <c r="G33" s="19">
        <f t="shared" si="0"/>
        <v>9.1000000000000004E-3</v>
      </c>
    </row>
    <row r="34" spans="1:7" ht="12.95" customHeight="1">
      <c r="A34" s="15"/>
      <c r="B34" s="16" t="s">
        <v>347</v>
      </c>
      <c r="C34" s="13" t="s">
        <v>348</v>
      </c>
      <c r="D34" s="13" t="s">
        <v>19</v>
      </c>
      <c r="E34" s="17">
        <v>5900</v>
      </c>
      <c r="F34" s="18">
        <v>4.58</v>
      </c>
      <c r="G34" s="19">
        <f t="shared" si="0"/>
        <v>9.1000000000000004E-3</v>
      </c>
    </row>
    <row r="35" spans="1:7" ht="12.95" customHeight="1">
      <c r="A35" s="15"/>
      <c r="B35" s="16" t="s">
        <v>195</v>
      </c>
      <c r="C35" s="13" t="s">
        <v>44</v>
      </c>
      <c r="D35" s="13" t="s">
        <v>19</v>
      </c>
      <c r="E35" s="17">
        <v>2200</v>
      </c>
      <c r="F35" s="18">
        <v>4.12</v>
      </c>
      <c r="G35" s="19">
        <f t="shared" si="0"/>
        <v>8.2000000000000007E-3</v>
      </c>
    </row>
    <row r="36" spans="1:7" ht="12.95" customHeight="1">
      <c r="A36" s="1"/>
      <c r="B36" s="12" t="s">
        <v>76</v>
      </c>
      <c r="C36" s="13" t="s">
        <v>1</v>
      </c>
      <c r="D36" s="13" t="s">
        <v>1</v>
      </c>
      <c r="E36" s="13" t="s">
        <v>1</v>
      </c>
      <c r="F36" s="22">
        <f>SUM(F7:F35)</f>
        <v>501.85999999999996</v>
      </c>
      <c r="G36" s="23">
        <f>SUM(G7:G35)</f>
        <v>0.99919999999999987</v>
      </c>
    </row>
    <row r="37" spans="1:7" ht="12.95" customHeight="1">
      <c r="A37" s="1"/>
      <c r="B37" s="24" t="s">
        <v>77</v>
      </c>
      <c r="C37" s="25" t="s">
        <v>1</v>
      </c>
      <c r="D37" s="25" t="s">
        <v>1</v>
      </c>
      <c r="E37" s="25" t="s">
        <v>1</v>
      </c>
      <c r="F37" s="26" t="s">
        <v>78</v>
      </c>
      <c r="G37" s="27" t="s">
        <v>78</v>
      </c>
    </row>
    <row r="38" spans="1:7" ht="12.95" customHeight="1">
      <c r="A38" s="1"/>
      <c r="B38" s="24" t="s">
        <v>76</v>
      </c>
      <c r="C38" s="25" t="s">
        <v>1</v>
      </c>
      <c r="D38" s="25" t="s">
        <v>1</v>
      </c>
      <c r="E38" s="25" t="s">
        <v>1</v>
      </c>
      <c r="F38" s="26" t="s">
        <v>78</v>
      </c>
      <c r="G38" s="27" t="s">
        <v>78</v>
      </c>
    </row>
    <row r="39" spans="1:7" ht="12.95" customHeight="1">
      <c r="A39" s="1"/>
      <c r="B39" s="24" t="s">
        <v>79</v>
      </c>
      <c r="C39" s="28" t="s">
        <v>1</v>
      </c>
      <c r="D39" s="25" t="s">
        <v>1</v>
      </c>
      <c r="E39" s="28" t="s">
        <v>1</v>
      </c>
      <c r="F39" s="22">
        <f>+F36</f>
        <v>501.85999999999996</v>
      </c>
      <c r="G39" s="23">
        <f>+G36</f>
        <v>0.99919999999999987</v>
      </c>
    </row>
    <row r="40" spans="1:7" ht="12.95" customHeight="1">
      <c r="A40" s="1"/>
      <c r="B40" s="24" t="s">
        <v>80</v>
      </c>
      <c r="C40" s="13" t="s">
        <v>1</v>
      </c>
      <c r="D40" s="25" t="s">
        <v>1</v>
      </c>
      <c r="E40" s="13" t="s">
        <v>1</v>
      </c>
      <c r="F40" s="29">
        <f>+F41-F39</f>
        <v>0.32000000000005002</v>
      </c>
      <c r="G40" s="23">
        <f>+G41-G39</f>
        <v>8.0000000000013394E-4</v>
      </c>
    </row>
    <row r="41" spans="1:7" ht="12.95" customHeight="1">
      <c r="A41" s="1"/>
      <c r="B41" s="31" t="s">
        <v>81</v>
      </c>
      <c r="C41" s="32" t="s">
        <v>1</v>
      </c>
      <c r="D41" s="32" t="s">
        <v>1</v>
      </c>
      <c r="E41" s="32" t="s">
        <v>1</v>
      </c>
      <c r="F41" s="33">
        <v>502.18</v>
      </c>
      <c r="G41" s="34">
        <v>1</v>
      </c>
    </row>
    <row r="42" spans="1:7" ht="12.95" customHeight="1">
      <c r="A42" s="1"/>
      <c r="B42" s="5" t="s">
        <v>1</v>
      </c>
      <c r="C42" s="1"/>
      <c r="D42" s="1"/>
      <c r="E42" s="1"/>
      <c r="F42" s="1"/>
      <c r="G42" s="1"/>
    </row>
    <row r="43" spans="1:7" ht="12.95" customHeight="1">
      <c r="A43" s="1"/>
      <c r="B43" s="2" t="s">
        <v>82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  <row r="45" spans="1:7" ht="12.95" customHeight="1">
      <c r="A45" s="1"/>
      <c r="B45" s="2" t="s">
        <v>1</v>
      </c>
      <c r="C45" s="1"/>
      <c r="D45" s="1"/>
      <c r="E45" s="1"/>
      <c r="F45" s="1"/>
      <c r="G45" s="1"/>
    </row>
  </sheetData>
  <mergeCells count="1">
    <mergeCell ref="B1:G1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G29"/>
  <sheetViews>
    <sheetView workbookViewId="0">
      <selection activeCell="J5" sqref="J5"/>
    </sheetView>
  </sheetViews>
  <sheetFormatPr defaultRowHeight="12.75"/>
  <cols>
    <col min="1" max="1" width="2.5703125" style="3" customWidth="1"/>
    <col min="2" max="2" width="40.28515625" style="3" bestFit="1" customWidth="1"/>
    <col min="3" max="3" width="14.85546875" style="3" customWidth="1"/>
    <col min="4" max="4" width="14.5703125" style="3" customWidth="1"/>
    <col min="5" max="5" width="12.5703125" style="3" customWidth="1"/>
    <col min="6" max="6" width="14.28515625" style="3" customWidth="1"/>
    <col min="7" max="7" width="13.7109375" style="3" bestFit="1" customWidth="1"/>
    <col min="8" max="16384" width="9.140625" style="3"/>
  </cols>
  <sheetData>
    <row r="1" spans="1:7" ht="16.5" customHeight="1">
      <c r="A1" s="1"/>
      <c r="B1" s="39" t="s">
        <v>127</v>
      </c>
      <c r="C1" s="39"/>
      <c r="D1" s="39"/>
      <c r="E1" s="39"/>
      <c r="F1" s="39"/>
      <c r="G1" s="39"/>
    </row>
    <row r="2" spans="1:7" ht="12.95" customHeight="1">
      <c r="A2" s="1"/>
      <c r="B2" s="4" t="s">
        <v>1</v>
      </c>
      <c r="C2" s="1"/>
      <c r="D2" s="1"/>
      <c r="E2" s="1"/>
      <c r="F2" s="1"/>
      <c r="G2" s="1"/>
    </row>
    <row r="3" spans="1:7" ht="12.95" customHeight="1">
      <c r="A3" s="5"/>
      <c r="B3" s="6" t="s">
        <v>333</v>
      </c>
      <c r="C3" s="1"/>
      <c r="D3" s="1"/>
      <c r="E3" s="1"/>
      <c r="F3" s="1"/>
      <c r="G3" s="1"/>
    </row>
    <row r="4" spans="1:7" s="11" customFormat="1" ht="33" customHeight="1">
      <c r="A4" s="7"/>
      <c r="B4" s="8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10" t="s">
        <v>7</v>
      </c>
    </row>
    <row r="5" spans="1:7" ht="12.95" customHeight="1">
      <c r="A5" s="1"/>
      <c r="B5" s="12" t="s">
        <v>8</v>
      </c>
      <c r="C5" s="13" t="s">
        <v>1</v>
      </c>
      <c r="D5" s="13" t="s">
        <v>1</v>
      </c>
      <c r="E5" s="13" t="s">
        <v>1</v>
      </c>
      <c r="F5" s="1"/>
      <c r="G5" s="14" t="s">
        <v>1</v>
      </c>
    </row>
    <row r="6" spans="1:7" ht="12.95" customHeight="1">
      <c r="A6" s="1"/>
      <c r="B6" s="12" t="s">
        <v>9</v>
      </c>
      <c r="C6" s="13" t="s">
        <v>1</v>
      </c>
      <c r="D6" s="13" t="s">
        <v>1</v>
      </c>
      <c r="E6" s="13" t="s">
        <v>1</v>
      </c>
      <c r="F6" s="1"/>
      <c r="G6" s="14" t="s">
        <v>1</v>
      </c>
    </row>
    <row r="7" spans="1:7" ht="12.95" customHeight="1">
      <c r="A7" s="15"/>
      <c r="B7" s="16" t="s">
        <v>184</v>
      </c>
      <c r="C7" s="13" t="s">
        <v>10</v>
      </c>
      <c r="D7" s="13" t="s">
        <v>11</v>
      </c>
      <c r="E7" s="17">
        <v>13932</v>
      </c>
      <c r="F7" s="18">
        <v>149.9</v>
      </c>
      <c r="G7" s="19">
        <f t="shared" ref="G7:G19" si="0">ROUND(F7/$F$25,4)</f>
        <v>0.2392</v>
      </c>
    </row>
    <row r="8" spans="1:7" ht="12.95" customHeight="1">
      <c r="A8" s="15"/>
      <c r="B8" s="16" t="s">
        <v>187</v>
      </c>
      <c r="C8" s="13" t="s">
        <v>20</v>
      </c>
      <c r="D8" s="13" t="s">
        <v>11</v>
      </c>
      <c r="E8" s="17">
        <v>39840</v>
      </c>
      <c r="F8" s="18">
        <v>109.2</v>
      </c>
      <c r="G8" s="19">
        <f t="shared" si="0"/>
        <v>0.17419999999999999</v>
      </c>
    </row>
    <row r="9" spans="1:7" ht="12.95" customHeight="1">
      <c r="A9" s="15"/>
      <c r="B9" s="16" t="s">
        <v>21</v>
      </c>
      <c r="C9" s="13" t="s">
        <v>22</v>
      </c>
      <c r="D9" s="13" t="s">
        <v>11</v>
      </c>
      <c r="E9" s="17">
        <v>31712</v>
      </c>
      <c r="F9" s="18">
        <v>79.42</v>
      </c>
      <c r="G9" s="19">
        <f t="shared" si="0"/>
        <v>0.12670000000000001</v>
      </c>
    </row>
    <row r="10" spans="1:7" ht="12.95" customHeight="1">
      <c r="A10" s="15"/>
      <c r="B10" s="16" t="s">
        <v>190</v>
      </c>
      <c r="C10" s="13" t="s">
        <v>25</v>
      </c>
      <c r="D10" s="13" t="s">
        <v>11</v>
      </c>
      <c r="E10" s="17">
        <v>14903</v>
      </c>
      <c r="F10" s="18">
        <v>69.87</v>
      </c>
      <c r="G10" s="19">
        <f t="shared" si="0"/>
        <v>0.1115</v>
      </c>
    </row>
    <row r="11" spans="1:7" ht="12.95" customHeight="1">
      <c r="A11" s="15"/>
      <c r="B11" s="16" t="s">
        <v>219</v>
      </c>
      <c r="C11" s="13" t="s">
        <v>100</v>
      </c>
      <c r="D11" s="13" t="s">
        <v>11</v>
      </c>
      <c r="E11" s="17">
        <v>5559</v>
      </c>
      <c r="F11" s="18">
        <v>51.89</v>
      </c>
      <c r="G11" s="19">
        <f t="shared" si="0"/>
        <v>8.2799999999999999E-2</v>
      </c>
    </row>
    <row r="12" spans="1:7" ht="12.95" customHeight="1">
      <c r="A12" s="15"/>
      <c r="B12" s="16" t="s">
        <v>62</v>
      </c>
      <c r="C12" s="13" t="s">
        <v>63</v>
      </c>
      <c r="D12" s="13" t="s">
        <v>11</v>
      </c>
      <c r="E12" s="17">
        <v>20815</v>
      </c>
      <c r="F12" s="18">
        <v>37.44</v>
      </c>
      <c r="G12" s="19">
        <f t="shared" si="0"/>
        <v>5.9700000000000003E-2</v>
      </c>
    </row>
    <row r="13" spans="1:7" ht="12.95" customHeight="1">
      <c r="A13" s="15"/>
      <c r="B13" s="16" t="s">
        <v>202</v>
      </c>
      <c r="C13" s="13" t="s">
        <v>54</v>
      </c>
      <c r="D13" s="13" t="s">
        <v>11</v>
      </c>
      <c r="E13" s="17">
        <v>5143</v>
      </c>
      <c r="F13" s="18">
        <v>35.6</v>
      </c>
      <c r="G13" s="19">
        <f t="shared" si="0"/>
        <v>5.6800000000000003E-2</v>
      </c>
    </row>
    <row r="14" spans="1:7" ht="12.95" customHeight="1">
      <c r="A14" s="15"/>
      <c r="B14" s="16" t="s">
        <v>180</v>
      </c>
      <c r="C14" s="13" t="s">
        <v>14</v>
      </c>
      <c r="D14" s="13" t="s">
        <v>15</v>
      </c>
      <c r="E14" s="17">
        <v>2074</v>
      </c>
      <c r="F14" s="18">
        <v>25.24</v>
      </c>
      <c r="G14" s="19">
        <f t="shared" si="0"/>
        <v>4.0300000000000002E-2</v>
      </c>
    </row>
    <row r="15" spans="1:7" ht="12.95" customHeight="1">
      <c r="A15" s="15"/>
      <c r="B15" s="16" t="s">
        <v>204</v>
      </c>
      <c r="C15" s="13" t="s">
        <v>45</v>
      </c>
      <c r="D15" s="13" t="s">
        <v>15</v>
      </c>
      <c r="E15" s="17">
        <v>4551</v>
      </c>
      <c r="F15" s="18">
        <v>24.06</v>
      </c>
      <c r="G15" s="19">
        <f t="shared" si="0"/>
        <v>3.8399999999999997E-2</v>
      </c>
    </row>
    <row r="16" spans="1:7" ht="12.95" customHeight="1">
      <c r="A16" s="15"/>
      <c r="B16" s="16" t="s">
        <v>248</v>
      </c>
      <c r="C16" s="13" t="s">
        <v>128</v>
      </c>
      <c r="D16" s="13" t="s">
        <v>11</v>
      </c>
      <c r="E16" s="17">
        <v>1738</v>
      </c>
      <c r="F16" s="18">
        <v>13.32</v>
      </c>
      <c r="G16" s="19">
        <f t="shared" si="0"/>
        <v>2.1299999999999999E-2</v>
      </c>
    </row>
    <row r="17" spans="1:7" ht="12.95" customHeight="1">
      <c r="A17" s="15"/>
      <c r="B17" s="16" t="s">
        <v>74</v>
      </c>
      <c r="C17" s="13" t="s">
        <v>75</v>
      </c>
      <c r="D17" s="13" t="s">
        <v>11</v>
      </c>
      <c r="E17" s="17">
        <v>4400</v>
      </c>
      <c r="F17" s="18">
        <v>6.36</v>
      </c>
      <c r="G17" s="19">
        <f t="shared" si="0"/>
        <v>1.01E-2</v>
      </c>
    </row>
    <row r="18" spans="1:7" ht="12.95" customHeight="1">
      <c r="A18" s="15"/>
      <c r="B18" s="16" t="s">
        <v>296</v>
      </c>
      <c r="C18" s="13" t="s">
        <v>52</v>
      </c>
      <c r="D18" s="13" t="s">
        <v>15</v>
      </c>
      <c r="E18" s="17">
        <v>362</v>
      </c>
      <c r="F18" s="18">
        <v>3.16</v>
      </c>
      <c r="G18" s="19">
        <f t="shared" si="0"/>
        <v>5.0000000000000001E-3</v>
      </c>
    </row>
    <row r="19" spans="1:7" ht="12.95" customHeight="1">
      <c r="A19" s="15"/>
      <c r="B19" s="16" t="s">
        <v>210</v>
      </c>
      <c r="C19" s="13" t="s">
        <v>70</v>
      </c>
      <c r="D19" s="13" t="s">
        <v>11</v>
      </c>
      <c r="E19" s="17">
        <v>423</v>
      </c>
      <c r="F19" s="18">
        <v>0.73</v>
      </c>
      <c r="G19" s="19">
        <f t="shared" si="0"/>
        <v>1.1999999999999999E-3</v>
      </c>
    </row>
    <row r="20" spans="1:7" ht="12.95" customHeight="1">
      <c r="A20" s="1"/>
      <c r="B20" s="12" t="s">
        <v>76</v>
      </c>
      <c r="C20" s="13" t="s">
        <v>1</v>
      </c>
      <c r="D20" s="13" t="s">
        <v>1</v>
      </c>
      <c r="E20" s="13" t="s">
        <v>1</v>
      </c>
      <c r="F20" s="22">
        <f>SUM(F7:F19)</f>
        <v>606.19000000000005</v>
      </c>
      <c r="G20" s="23">
        <f>SUM(G7:G19)</f>
        <v>0.96719999999999995</v>
      </c>
    </row>
    <row r="21" spans="1:7" ht="12.95" customHeight="1">
      <c r="A21" s="1"/>
      <c r="B21" s="24" t="s">
        <v>77</v>
      </c>
      <c r="C21" s="25" t="s">
        <v>1</v>
      </c>
      <c r="D21" s="25" t="s">
        <v>1</v>
      </c>
      <c r="E21" s="25" t="s">
        <v>1</v>
      </c>
      <c r="F21" s="26" t="s">
        <v>78</v>
      </c>
      <c r="G21" s="27" t="s">
        <v>78</v>
      </c>
    </row>
    <row r="22" spans="1:7" ht="12.95" customHeight="1">
      <c r="A22" s="1"/>
      <c r="B22" s="24" t="s">
        <v>76</v>
      </c>
      <c r="C22" s="25" t="s">
        <v>1</v>
      </c>
      <c r="D22" s="25" t="s">
        <v>1</v>
      </c>
      <c r="E22" s="25" t="s">
        <v>1</v>
      </c>
      <c r="F22" s="26" t="s">
        <v>78</v>
      </c>
      <c r="G22" s="27" t="s">
        <v>78</v>
      </c>
    </row>
    <row r="23" spans="1:7" ht="12.95" customHeight="1">
      <c r="A23" s="1"/>
      <c r="B23" s="24" t="s">
        <v>79</v>
      </c>
      <c r="C23" s="28" t="s">
        <v>1</v>
      </c>
      <c r="D23" s="25" t="s">
        <v>1</v>
      </c>
      <c r="E23" s="28" t="s">
        <v>1</v>
      </c>
      <c r="F23" s="22">
        <f>+F20</f>
        <v>606.19000000000005</v>
      </c>
      <c r="G23" s="23">
        <f>+G20</f>
        <v>0.96719999999999995</v>
      </c>
    </row>
    <row r="24" spans="1:7" ht="12.95" customHeight="1">
      <c r="A24" s="1"/>
      <c r="B24" s="24" t="s">
        <v>80</v>
      </c>
      <c r="C24" s="13" t="s">
        <v>1</v>
      </c>
      <c r="D24" s="25" t="s">
        <v>1</v>
      </c>
      <c r="E24" s="13" t="s">
        <v>1</v>
      </c>
      <c r="F24" s="29">
        <f>+F25-F23</f>
        <v>20.519999999999982</v>
      </c>
      <c r="G24" s="23">
        <f>+G25-G23</f>
        <v>3.2800000000000051E-2</v>
      </c>
    </row>
    <row r="25" spans="1:7" ht="12.95" customHeight="1">
      <c r="A25" s="1"/>
      <c r="B25" s="31" t="s">
        <v>81</v>
      </c>
      <c r="C25" s="32" t="s">
        <v>1</v>
      </c>
      <c r="D25" s="32" t="s">
        <v>1</v>
      </c>
      <c r="E25" s="32" t="s">
        <v>1</v>
      </c>
      <c r="F25" s="33">
        <v>626.71</v>
      </c>
      <c r="G25" s="34">
        <v>1</v>
      </c>
    </row>
    <row r="26" spans="1:7" ht="12.95" customHeight="1">
      <c r="A26" s="1"/>
      <c r="B26" s="5" t="s">
        <v>1</v>
      </c>
      <c r="C26" s="1"/>
      <c r="D26" s="1"/>
      <c r="E26" s="1"/>
      <c r="F26" s="1"/>
      <c r="G26" s="1"/>
    </row>
    <row r="27" spans="1:7" ht="12.95" customHeight="1">
      <c r="A27" s="1"/>
      <c r="B27" s="2" t="s">
        <v>82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</sheetData>
  <mergeCells count="1">
    <mergeCell ref="B1:G1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G51"/>
  <sheetViews>
    <sheetView workbookViewId="0">
      <selection activeCell="B1" sqref="B1:G1"/>
    </sheetView>
  </sheetViews>
  <sheetFormatPr defaultRowHeight="12.75"/>
  <cols>
    <col min="1" max="1" width="2.5703125" style="3" customWidth="1"/>
    <col min="2" max="2" width="40" style="3" bestFit="1" customWidth="1"/>
    <col min="3" max="3" width="14.28515625" style="3" customWidth="1"/>
    <col min="4" max="4" width="22.85546875" style="3" customWidth="1"/>
    <col min="5" max="5" width="13.140625" style="3" customWidth="1"/>
    <col min="6" max="6" width="16" style="3" customWidth="1"/>
    <col min="7" max="7" width="13.7109375" style="3" bestFit="1" customWidth="1"/>
    <col min="8" max="16384" width="9.140625" style="3"/>
  </cols>
  <sheetData>
    <row r="1" spans="1:7" ht="16.5" customHeight="1">
      <c r="A1" s="1"/>
      <c r="B1" s="39" t="s">
        <v>136</v>
      </c>
      <c r="C1" s="39"/>
      <c r="D1" s="39"/>
      <c r="E1" s="39"/>
      <c r="F1" s="39"/>
      <c r="G1" s="39"/>
    </row>
    <row r="2" spans="1:7" ht="12.95" customHeight="1">
      <c r="A2" s="1"/>
      <c r="B2" s="4" t="s">
        <v>1</v>
      </c>
      <c r="C2" s="1"/>
      <c r="D2" s="1"/>
      <c r="E2" s="1"/>
      <c r="F2" s="1"/>
      <c r="G2" s="1"/>
    </row>
    <row r="3" spans="1:7" ht="12.95" customHeight="1">
      <c r="A3" s="5"/>
      <c r="B3" s="6" t="s">
        <v>333</v>
      </c>
      <c r="C3" s="1"/>
      <c r="D3" s="1"/>
      <c r="E3" s="1"/>
      <c r="F3" s="1"/>
      <c r="G3" s="1"/>
    </row>
    <row r="4" spans="1:7" s="11" customFormat="1" ht="33" customHeight="1">
      <c r="A4" s="7"/>
      <c r="B4" s="8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10" t="s">
        <v>7</v>
      </c>
    </row>
    <row r="5" spans="1:7" ht="12.95" customHeight="1">
      <c r="A5" s="1"/>
      <c r="B5" s="12" t="s">
        <v>8</v>
      </c>
      <c r="C5" s="13" t="s">
        <v>1</v>
      </c>
      <c r="D5" s="13" t="s">
        <v>1</v>
      </c>
      <c r="E5" s="13" t="s">
        <v>1</v>
      </c>
      <c r="F5" s="1"/>
      <c r="G5" s="14" t="s">
        <v>1</v>
      </c>
    </row>
    <row r="6" spans="1:7" ht="12.95" customHeight="1">
      <c r="A6" s="1"/>
      <c r="B6" s="12" t="s">
        <v>9</v>
      </c>
      <c r="C6" s="13" t="s">
        <v>1</v>
      </c>
      <c r="D6" s="13" t="s">
        <v>1</v>
      </c>
      <c r="E6" s="13" t="s">
        <v>1</v>
      </c>
      <c r="F6" s="1"/>
      <c r="G6" s="14" t="s">
        <v>1</v>
      </c>
    </row>
    <row r="7" spans="1:7" ht="12.95" customHeight="1">
      <c r="A7" s="15"/>
      <c r="B7" s="16" t="s">
        <v>182</v>
      </c>
      <c r="C7" s="13" t="s">
        <v>12</v>
      </c>
      <c r="D7" s="13" t="s">
        <v>13</v>
      </c>
      <c r="E7" s="17">
        <v>14739</v>
      </c>
      <c r="F7" s="18">
        <v>160.43</v>
      </c>
      <c r="G7" s="19">
        <f t="shared" ref="G7:G39" si="0">+ROUND(F7/$F$45,4)</f>
        <v>5.8099999999999999E-2</v>
      </c>
    </row>
    <row r="8" spans="1:7" ht="12.95" customHeight="1">
      <c r="A8" s="15"/>
      <c r="B8" s="16" t="s">
        <v>197</v>
      </c>
      <c r="C8" s="13" t="s">
        <v>23</v>
      </c>
      <c r="D8" s="13" t="s">
        <v>24</v>
      </c>
      <c r="E8" s="17">
        <v>1890</v>
      </c>
      <c r="F8" s="18">
        <v>137.4</v>
      </c>
      <c r="G8" s="19">
        <f t="shared" si="0"/>
        <v>4.9700000000000001E-2</v>
      </c>
    </row>
    <row r="9" spans="1:7" ht="12.95" customHeight="1">
      <c r="A9" s="15"/>
      <c r="B9" s="16" t="s">
        <v>215</v>
      </c>
      <c r="C9" s="13" t="s">
        <v>104</v>
      </c>
      <c r="D9" s="13" t="s">
        <v>46</v>
      </c>
      <c r="E9" s="17">
        <v>10893</v>
      </c>
      <c r="F9" s="18">
        <v>133.97</v>
      </c>
      <c r="G9" s="19">
        <f t="shared" si="0"/>
        <v>4.8500000000000001E-2</v>
      </c>
    </row>
    <row r="10" spans="1:7" ht="12.95" customHeight="1">
      <c r="A10" s="15"/>
      <c r="B10" s="16" t="s">
        <v>227</v>
      </c>
      <c r="C10" s="13" t="s">
        <v>92</v>
      </c>
      <c r="D10" s="13" t="s">
        <v>46</v>
      </c>
      <c r="E10" s="17">
        <v>4359</v>
      </c>
      <c r="F10" s="18">
        <v>127.45</v>
      </c>
      <c r="G10" s="19">
        <f t="shared" si="0"/>
        <v>4.6100000000000002E-2</v>
      </c>
    </row>
    <row r="11" spans="1:7" ht="12.95" customHeight="1">
      <c r="A11" s="15"/>
      <c r="B11" s="16" t="s">
        <v>270</v>
      </c>
      <c r="C11" s="13" t="s">
        <v>103</v>
      </c>
      <c r="D11" s="13" t="s">
        <v>13</v>
      </c>
      <c r="E11" s="17">
        <v>25065</v>
      </c>
      <c r="F11" s="18">
        <v>125.14</v>
      </c>
      <c r="G11" s="19">
        <f t="shared" si="0"/>
        <v>4.53E-2</v>
      </c>
    </row>
    <row r="12" spans="1:7" ht="12.95" customHeight="1">
      <c r="A12" s="15"/>
      <c r="B12" s="16" t="s">
        <v>241</v>
      </c>
      <c r="C12" s="13" t="s">
        <v>137</v>
      </c>
      <c r="D12" s="13" t="s">
        <v>27</v>
      </c>
      <c r="E12" s="17">
        <v>2899</v>
      </c>
      <c r="F12" s="18">
        <v>124.19</v>
      </c>
      <c r="G12" s="19">
        <f t="shared" si="0"/>
        <v>4.4999999999999998E-2</v>
      </c>
    </row>
    <row r="13" spans="1:7" ht="12.95" customHeight="1">
      <c r="A13" s="15"/>
      <c r="B13" s="16" t="s">
        <v>203</v>
      </c>
      <c r="C13" s="13" t="s">
        <v>31</v>
      </c>
      <c r="D13" s="13" t="s">
        <v>32</v>
      </c>
      <c r="E13" s="17">
        <v>2665</v>
      </c>
      <c r="F13" s="18">
        <v>121.97</v>
      </c>
      <c r="G13" s="19">
        <f t="shared" si="0"/>
        <v>4.41E-2</v>
      </c>
    </row>
    <row r="14" spans="1:7" ht="12.95" customHeight="1">
      <c r="A14" s="15"/>
      <c r="B14" s="16" t="s">
        <v>307</v>
      </c>
      <c r="C14" s="13" t="s">
        <v>308</v>
      </c>
      <c r="D14" s="13" t="s">
        <v>105</v>
      </c>
      <c r="E14" s="17">
        <v>24676</v>
      </c>
      <c r="F14" s="18">
        <v>119.05</v>
      </c>
      <c r="G14" s="19">
        <f t="shared" si="0"/>
        <v>4.3099999999999999E-2</v>
      </c>
    </row>
    <row r="15" spans="1:7" ht="12.95" customHeight="1">
      <c r="A15" s="15"/>
      <c r="B15" s="16" t="s">
        <v>338</v>
      </c>
      <c r="C15" s="13" t="s">
        <v>339</v>
      </c>
      <c r="D15" s="13" t="s">
        <v>340</v>
      </c>
      <c r="E15" s="17">
        <v>29591</v>
      </c>
      <c r="F15" s="18">
        <v>113.04</v>
      </c>
      <c r="G15" s="19">
        <f t="shared" si="0"/>
        <v>4.0899999999999999E-2</v>
      </c>
    </row>
    <row r="16" spans="1:7" ht="12.95" customHeight="1">
      <c r="A16" s="15"/>
      <c r="B16" s="16" t="s">
        <v>222</v>
      </c>
      <c r="C16" s="13" t="s">
        <v>97</v>
      </c>
      <c r="D16" s="13" t="s">
        <v>46</v>
      </c>
      <c r="E16" s="17">
        <v>46074</v>
      </c>
      <c r="F16" s="18">
        <v>111.59</v>
      </c>
      <c r="G16" s="19">
        <f t="shared" si="0"/>
        <v>4.0399999999999998E-2</v>
      </c>
    </row>
    <row r="17" spans="1:7" ht="12.95" customHeight="1">
      <c r="A17" s="15"/>
      <c r="B17" s="16" t="s">
        <v>271</v>
      </c>
      <c r="C17" s="13" t="s">
        <v>138</v>
      </c>
      <c r="D17" s="13" t="s">
        <v>139</v>
      </c>
      <c r="E17" s="17">
        <v>936</v>
      </c>
      <c r="F17" s="18">
        <v>107.82</v>
      </c>
      <c r="G17" s="19">
        <f t="shared" si="0"/>
        <v>3.9E-2</v>
      </c>
    </row>
    <row r="18" spans="1:7" ht="12.95" customHeight="1">
      <c r="A18" s="15"/>
      <c r="B18" s="16" t="s">
        <v>232</v>
      </c>
      <c r="C18" s="13" t="s">
        <v>93</v>
      </c>
      <c r="D18" s="13" t="s">
        <v>94</v>
      </c>
      <c r="E18" s="17">
        <v>895</v>
      </c>
      <c r="F18" s="18">
        <v>99.34</v>
      </c>
      <c r="G18" s="19">
        <f t="shared" si="0"/>
        <v>3.5999999999999997E-2</v>
      </c>
    </row>
    <row r="19" spans="1:7" ht="12.95" customHeight="1">
      <c r="A19" s="15"/>
      <c r="B19" s="16" t="s">
        <v>238</v>
      </c>
      <c r="C19" s="13" t="s">
        <v>121</v>
      </c>
      <c r="D19" s="13" t="s">
        <v>94</v>
      </c>
      <c r="E19" s="17">
        <v>3381</v>
      </c>
      <c r="F19" s="18">
        <v>94.9</v>
      </c>
      <c r="G19" s="19">
        <f t="shared" si="0"/>
        <v>3.4299999999999997E-2</v>
      </c>
    </row>
    <row r="20" spans="1:7" ht="12.95" customHeight="1">
      <c r="A20" s="15"/>
      <c r="B20" s="16" t="s">
        <v>345</v>
      </c>
      <c r="C20" s="13" t="s">
        <v>346</v>
      </c>
      <c r="D20" s="13" t="s">
        <v>29</v>
      </c>
      <c r="E20" s="17">
        <v>89985</v>
      </c>
      <c r="F20" s="18">
        <v>78.11</v>
      </c>
      <c r="G20" s="19">
        <f t="shared" si="0"/>
        <v>2.8299999999999999E-2</v>
      </c>
    </row>
    <row r="21" spans="1:7" ht="12.95" customHeight="1">
      <c r="A21" s="15"/>
      <c r="B21" s="16" t="s">
        <v>239</v>
      </c>
      <c r="C21" s="13" t="s">
        <v>120</v>
      </c>
      <c r="D21" s="13" t="s">
        <v>42</v>
      </c>
      <c r="E21" s="17">
        <v>4435</v>
      </c>
      <c r="F21" s="18">
        <v>73.98</v>
      </c>
      <c r="G21" s="19">
        <f t="shared" si="0"/>
        <v>2.6800000000000001E-2</v>
      </c>
    </row>
    <row r="22" spans="1:7" ht="12.95" customHeight="1">
      <c r="A22" s="15"/>
      <c r="B22" s="16" t="s">
        <v>185</v>
      </c>
      <c r="C22" s="13" t="s">
        <v>71</v>
      </c>
      <c r="D22" s="13" t="s">
        <v>27</v>
      </c>
      <c r="E22" s="17">
        <v>8889</v>
      </c>
      <c r="F22" s="18">
        <v>64.95</v>
      </c>
      <c r="G22" s="19">
        <f t="shared" si="0"/>
        <v>2.35E-2</v>
      </c>
    </row>
    <row r="23" spans="1:7" ht="12.95" customHeight="1">
      <c r="A23" s="15"/>
      <c r="B23" s="16" t="s">
        <v>303</v>
      </c>
      <c r="C23" s="13" t="s">
        <v>304</v>
      </c>
      <c r="D23" s="13" t="s">
        <v>35</v>
      </c>
      <c r="E23" s="17">
        <v>17408</v>
      </c>
      <c r="F23" s="18">
        <v>62.53</v>
      </c>
      <c r="G23" s="19">
        <f t="shared" si="0"/>
        <v>2.2599999999999999E-2</v>
      </c>
    </row>
    <row r="24" spans="1:7" ht="12.95" customHeight="1">
      <c r="A24" s="15"/>
      <c r="B24" s="16" t="s">
        <v>192</v>
      </c>
      <c r="C24" s="13" t="s">
        <v>61</v>
      </c>
      <c r="D24" s="13" t="s">
        <v>13</v>
      </c>
      <c r="E24" s="17">
        <v>7106</v>
      </c>
      <c r="F24" s="18">
        <v>61.95</v>
      </c>
      <c r="G24" s="19">
        <f t="shared" si="0"/>
        <v>2.24E-2</v>
      </c>
    </row>
    <row r="25" spans="1:7" ht="12.95" customHeight="1">
      <c r="A25" s="15"/>
      <c r="B25" s="16" t="s">
        <v>189</v>
      </c>
      <c r="C25" s="13" t="s">
        <v>49</v>
      </c>
      <c r="D25" s="13" t="s">
        <v>39</v>
      </c>
      <c r="E25" s="17">
        <v>37967</v>
      </c>
      <c r="F25" s="18">
        <v>56.74</v>
      </c>
      <c r="G25" s="19">
        <f t="shared" si="0"/>
        <v>2.0500000000000001E-2</v>
      </c>
    </row>
    <row r="26" spans="1:7" ht="12.95" customHeight="1">
      <c r="A26" s="15"/>
      <c r="B26" s="16" t="s">
        <v>230</v>
      </c>
      <c r="C26" s="13" t="s">
        <v>84</v>
      </c>
      <c r="D26" s="13" t="s">
        <v>13</v>
      </c>
      <c r="E26" s="17">
        <v>1467</v>
      </c>
      <c r="F26" s="18">
        <v>56.2</v>
      </c>
      <c r="G26" s="19">
        <f t="shared" si="0"/>
        <v>2.0299999999999999E-2</v>
      </c>
    </row>
    <row r="27" spans="1:7" ht="12.95" customHeight="1">
      <c r="A27" s="15"/>
      <c r="B27" s="16" t="s">
        <v>272</v>
      </c>
      <c r="C27" s="13" t="s">
        <v>145</v>
      </c>
      <c r="D27" s="13" t="s">
        <v>105</v>
      </c>
      <c r="E27" s="17">
        <v>23718</v>
      </c>
      <c r="F27" s="18">
        <v>55.56</v>
      </c>
      <c r="G27" s="19">
        <f t="shared" si="0"/>
        <v>2.01E-2</v>
      </c>
    </row>
    <row r="28" spans="1:7" ht="12.95" customHeight="1">
      <c r="A28" s="15"/>
      <c r="B28" s="16" t="s">
        <v>264</v>
      </c>
      <c r="C28" s="13" t="s">
        <v>141</v>
      </c>
      <c r="D28" s="13" t="s">
        <v>27</v>
      </c>
      <c r="E28" s="17">
        <v>4826</v>
      </c>
      <c r="F28" s="18">
        <v>55.36</v>
      </c>
      <c r="G28" s="19">
        <f t="shared" si="0"/>
        <v>0.02</v>
      </c>
    </row>
    <row r="29" spans="1:7" ht="12.95" customHeight="1">
      <c r="A29" s="15"/>
      <c r="B29" s="16" t="s">
        <v>209</v>
      </c>
      <c r="C29" s="13" t="s">
        <v>43</v>
      </c>
      <c r="D29" s="13" t="s">
        <v>27</v>
      </c>
      <c r="E29" s="17">
        <v>3663</v>
      </c>
      <c r="F29" s="18">
        <v>52.49</v>
      </c>
      <c r="G29" s="19">
        <f t="shared" si="0"/>
        <v>1.9E-2</v>
      </c>
    </row>
    <row r="30" spans="1:7" ht="12.95" customHeight="1">
      <c r="A30" s="15"/>
      <c r="B30" s="16" t="s">
        <v>223</v>
      </c>
      <c r="C30" s="13" t="s">
        <v>89</v>
      </c>
      <c r="D30" s="13" t="s">
        <v>90</v>
      </c>
      <c r="E30" s="17">
        <v>17522</v>
      </c>
      <c r="F30" s="18">
        <v>50.76</v>
      </c>
      <c r="G30" s="19">
        <f t="shared" si="0"/>
        <v>1.84E-2</v>
      </c>
    </row>
    <row r="31" spans="1:7" ht="12.95" customHeight="1">
      <c r="A31" s="15"/>
      <c r="B31" s="16" t="s">
        <v>234</v>
      </c>
      <c r="C31" s="13" t="s">
        <v>96</v>
      </c>
      <c r="D31" s="13" t="s">
        <v>27</v>
      </c>
      <c r="E31" s="17">
        <v>17998</v>
      </c>
      <c r="F31" s="18">
        <v>50.46</v>
      </c>
      <c r="G31" s="19">
        <f t="shared" si="0"/>
        <v>1.83E-2</v>
      </c>
    </row>
    <row r="32" spans="1:7" ht="12.95" customHeight="1">
      <c r="A32" s="15"/>
      <c r="B32" s="16" t="s">
        <v>224</v>
      </c>
      <c r="C32" s="13" t="s">
        <v>88</v>
      </c>
      <c r="D32" s="13" t="s">
        <v>13</v>
      </c>
      <c r="E32" s="17">
        <v>2296</v>
      </c>
      <c r="F32" s="18">
        <v>46.61</v>
      </c>
      <c r="G32" s="19">
        <f t="shared" si="0"/>
        <v>1.6899999999999998E-2</v>
      </c>
    </row>
    <row r="33" spans="1:7" ht="12.95" customHeight="1">
      <c r="A33" s="15"/>
      <c r="B33" s="16" t="s">
        <v>269</v>
      </c>
      <c r="C33" s="13" t="s">
        <v>313</v>
      </c>
      <c r="D33" s="13" t="s">
        <v>27</v>
      </c>
      <c r="E33" s="17">
        <v>10891</v>
      </c>
      <c r="F33" s="18">
        <v>43.46</v>
      </c>
      <c r="G33" s="19">
        <f t="shared" si="0"/>
        <v>1.5699999999999999E-2</v>
      </c>
    </row>
    <row r="34" spans="1:7" ht="12.95" customHeight="1">
      <c r="A34" s="15"/>
      <c r="B34" s="16" t="s">
        <v>191</v>
      </c>
      <c r="C34" s="13" t="s">
        <v>33</v>
      </c>
      <c r="D34" s="13" t="s">
        <v>13</v>
      </c>
      <c r="E34" s="17">
        <v>1586</v>
      </c>
      <c r="F34" s="18">
        <v>37.51</v>
      </c>
      <c r="G34" s="19">
        <f t="shared" si="0"/>
        <v>1.3599999999999999E-2</v>
      </c>
    </row>
    <row r="35" spans="1:7" ht="12.95" customHeight="1">
      <c r="A35" s="15"/>
      <c r="B35" s="16" t="s">
        <v>228</v>
      </c>
      <c r="C35" s="13" t="s">
        <v>87</v>
      </c>
      <c r="D35" s="13" t="s">
        <v>32</v>
      </c>
      <c r="E35" s="17">
        <v>214</v>
      </c>
      <c r="F35" s="18">
        <v>35.79</v>
      </c>
      <c r="G35" s="19">
        <f t="shared" si="0"/>
        <v>1.2999999999999999E-2</v>
      </c>
    </row>
    <row r="36" spans="1:7" ht="12.95" customHeight="1">
      <c r="A36" s="15"/>
      <c r="B36" s="16" t="s">
        <v>293</v>
      </c>
      <c r="C36" s="13" t="s">
        <v>242</v>
      </c>
      <c r="D36" s="13" t="s">
        <v>46</v>
      </c>
      <c r="E36" s="17">
        <v>2435</v>
      </c>
      <c r="F36" s="18">
        <v>31.17</v>
      </c>
      <c r="G36" s="19">
        <f t="shared" si="0"/>
        <v>1.1299999999999999E-2</v>
      </c>
    </row>
    <row r="37" spans="1:7" ht="12.95" customHeight="1">
      <c r="A37" s="15"/>
      <c r="B37" s="16" t="s">
        <v>349</v>
      </c>
      <c r="C37" s="13" t="s">
        <v>350</v>
      </c>
      <c r="D37" s="13" t="s">
        <v>46</v>
      </c>
      <c r="E37" s="17">
        <v>19300</v>
      </c>
      <c r="F37" s="18">
        <v>26.59</v>
      </c>
      <c r="G37" s="19">
        <f t="shared" si="0"/>
        <v>9.5999999999999992E-3</v>
      </c>
    </row>
    <row r="38" spans="1:7" ht="12.95" customHeight="1">
      <c r="A38" s="15"/>
      <c r="B38" s="16" t="s">
        <v>351</v>
      </c>
      <c r="C38" s="13" t="s">
        <v>352</v>
      </c>
      <c r="D38" s="13" t="s">
        <v>72</v>
      </c>
      <c r="E38" s="17">
        <v>17260</v>
      </c>
      <c r="F38" s="18">
        <v>26.43</v>
      </c>
      <c r="G38" s="19">
        <f t="shared" si="0"/>
        <v>9.5999999999999992E-3</v>
      </c>
    </row>
    <row r="39" spans="1:7" ht="12.95" customHeight="1">
      <c r="A39" s="15"/>
      <c r="B39" s="16" t="s">
        <v>237</v>
      </c>
      <c r="C39" s="13" t="s">
        <v>125</v>
      </c>
      <c r="D39" s="13" t="s">
        <v>27</v>
      </c>
      <c r="E39" s="17">
        <v>1252</v>
      </c>
      <c r="F39" s="18">
        <v>22.42</v>
      </c>
      <c r="G39" s="19">
        <f t="shared" si="0"/>
        <v>8.0999999999999996E-3</v>
      </c>
    </row>
    <row r="40" spans="1:7" ht="12.95" customHeight="1">
      <c r="A40" s="1"/>
      <c r="B40" s="12" t="s">
        <v>76</v>
      </c>
      <c r="C40" s="13" t="s">
        <v>1</v>
      </c>
      <c r="D40" s="13" t="s">
        <v>1</v>
      </c>
      <c r="E40" s="13" t="s">
        <v>1</v>
      </c>
      <c r="F40" s="22">
        <f>SUM(F7:F39)</f>
        <v>2565.3600000000006</v>
      </c>
      <c r="G40" s="23">
        <f>SUM(G7:G39)</f>
        <v>0.92849999999999999</v>
      </c>
    </row>
    <row r="41" spans="1:7" ht="12.95" customHeight="1">
      <c r="A41" s="1"/>
      <c r="B41" s="12" t="s">
        <v>77</v>
      </c>
      <c r="C41" s="13" t="s">
        <v>1</v>
      </c>
      <c r="D41" s="13" t="s">
        <v>1</v>
      </c>
      <c r="E41" s="13" t="s">
        <v>1</v>
      </c>
      <c r="F41" s="26" t="s">
        <v>78</v>
      </c>
      <c r="G41" s="27" t="s">
        <v>78</v>
      </c>
    </row>
    <row r="42" spans="1:7" ht="12.95" customHeight="1">
      <c r="A42" s="1"/>
      <c r="B42" s="12" t="s">
        <v>76</v>
      </c>
      <c r="C42" s="13" t="s">
        <v>1</v>
      </c>
      <c r="D42" s="13" t="s">
        <v>1</v>
      </c>
      <c r="E42" s="13" t="s">
        <v>1</v>
      </c>
      <c r="F42" s="26" t="s">
        <v>78</v>
      </c>
      <c r="G42" s="27" t="s">
        <v>78</v>
      </c>
    </row>
    <row r="43" spans="1:7" ht="12.95" customHeight="1">
      <c r="A43" s="1"/>
      <c r="B43" s="24" t="s">
        <v>79</v>
      </c>
      <c r="C43" s="28" t="s">
        <v>1</v>
      </c>
      <c r="D43" s="25" t="s">
        <v>1</v>
      </c>
      <c r="E43" s="28" t="s">
        <v>1</v>
      </c>
      <c r="F43" s="22">
        <f>+F40</f>
        <v>2565.3600000000006</v>
      </c>
      <c r="G43" s="23">
        <f>+G40</f>
        <v>0.92849999999999999</v>
      </c>
    </row>
    <row r="44" spans="1:7" ht="12.95" customHeight="1">
      <c r="A44" s="1"/>
      <c r="B44" s="24" t="s">
        <v>80</v>
      </c>
      <c r="C44" s="13" t="s">
        <v>1</v>
      </c>
      <c r="D44" s="25" t="s">
        <v>1</v>
      </c>
      <c r="E44" s="13" t="s">
        <v>1</v>
      </c>
      <c r="F44" s="29">
        <f>+F45-F43</f>
        <v>197.3799999999992</v>
      </c>
      <c r="G44" s="23">
        <f>+G45-G43</f>
        <v>7.1500000000000008E-2</v>
      </c>
    </row>
    <row r="45" spans="1:7" ht="12.95" customHeight="1">
      <c r="A45" s="1"/>
      <c r="B45" s="31" t="s">
        <v>81</v>
      </c>
      <c r="C45" s="32" t="s">
        <v>1</v>
      </c>
      <c r="D45" s="32" t="s">
        <v>1</v>
      </c>
      <c r="E45" s="32" t="s">
        <v>1</v>
      </c>
      <c r="F45" s="33">
        <v>2762.74</v>
      </c>
      <c r="G45" s="34">
        <v>1</v>
      </c>
    </row>
    <row r="46" spans="1:7" ht="12.95" customHeight="1">
      <c r="A46" s="1"/>
      <c r="B46" s="5" t="s">
        <v>1</v>
      </c>
      <c r="C46" s="1"/>
      <c r="D46" s="1"/>
      <c r="E46" s="1"/>
      <c r="F46" s="1"/>
      <c r="G46" s="1"/>
    </row>
    <row r="47" spans="1:7" ht="12.95" customHeight="1">
      <c r="A47" s="1"/>
      <c r="B47" s="2" t="s">
        <v>82</v>
      </c>
      <c r="C47" s="1"/>
      <c r="D47" s="1"/>
      <c r="E47" s="1"/>
      <c r="F47" s="1"/>
      <c r="G47" s="1"/>
    </row>
    <row r="48" spans="1:7" ht="12.95" customHeight="1">
      <c r="A48" s="1"/>
      <c r="B48" s="2" t="s">
        <v>82</v>
      </c>
      <c r="C48" s="1"/>
      <c r="D48" s="1"/>
      <c r="E48" s="1"/>
      <c r="F48" s="1"/>
      <c r="G48" s="1"/>
    </row>
    <row r="49" spans="1:7" ht="12.95" customHeight="1">
      <c r="A49" s="1"/>
      <c r="B49" s="2" t="s">
        <v>82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</sheetData>
  <mergeCells count="1">
    <mergeCell ref="B1:G1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61"/>
  <sheetViews>
    <sheetView workbookViewId="0">
      <selection activeCell="L23" sqref="L23"/>
    </sheetView>
  </sheetViews>
  <sheetFormatPr defaultRowHeight="12.75"/>
  <cols>
    <col min="1" max="1" width="2.5703125" style="3" customWidth="1"/>
    <col min="2" max="2" width="49.5703125" style="3" bestFit="1" customWidth="1"/>
    <col min="3" max="3" width="16" style="3" customWidth="1"/>
    <col min="4" max="4" width="13.140625" style="3" customWidth="1"/>
    <col min="5" max="5" width="13.5703125" style="3" customWidth="1"/>
    <col min="6" max="6" width="17.140625" style="3" customWidth="1"/>
    <col min="7" max="7" width="12.42578125" style="3" customWidth="1"/>
    <col min="8" max="16384" width="9.140625" style="3"/>
  </cols>
  <sheetData>
    <row r="1" spans="1:7" ht="16.5" customHeight="1">
      <c r="A1" s="1"/>
      <c r="B1" s="39" t="s">
        <v>148</v>
      </c>
      <c r="C1" s="39"/>
      <c r="D1" s="39"/>
      <c r="E1" s="39"/>
      <c r="F1" s="39"/>
      <c r="G1" s="39"/>
    </row>
    <row r="2" spans="1:7" ht="12.95" customHeight="1">
      <c r="A2" s="1"/>
      <c r="B2" s="4" t="s">
        <v>1</v>
      </c>
      <c r="C2" s="1"/>
      <c r="D2" s="1"/>
      <c r="E2" s="1"/>
      <c r="F2" s="1"/>
      <c r="G2" s="1"/>
    </row>
    <row r="3" spans="1:7" ht="12.95" customHeight="1">
      <c r="A3" s="5"/>
      <c r="B3" s="6" t="s">
        <v>333</v>
      </c>
      <c r="C3" s="1"/>
      <c r="D3" s="1"/>
      <c r="E3" s="1"/>
      <c r="F3" s="1"/>
      <c r="G3" s="1"/>
    </row>
    <row r="4" spans="1:7" ht="33" customHeight="1">
      <c r="A4" s="1"/>
      <c r="B4" s="35" t="s">
        <v>2</v>
      </c>
      <c r="C4" s="36" t="s">
        <v>3</v>
      </c>
      <c r="D4" s="9" t="s">
        <v>109</v>
      </c>
      <c r="E4" s="9" t="s">
        <v>5</v>
      </c>
      <c r="F4" s="9" t="s">
        <v>6</v>
      </c>
      <c r="G4" s="10" t="s">
        <v>7</v>
      </c>
    </row>
    <row r="5" spans="1:7" ht="12.95" customHeight="1">
      <c r="A5" s="1"/>
      <c r="B5" s="12" t="s">
        <v>110</v>
      </c>
      <c r="C5" s="13" t="s">
        <v>1</v>
      </c>
      <c r="D5" s="13" t="s">
        <v>1</v>
      </c>
      <c r="E5" s="13" t="s">
        <v>1</v>
      </c>
      <c r="F5" s="1"/>
      <c r="G5" s="14" t="s">
        <v>1</v>
      </c>
    </row>
    <row r="6" spans="1:7" ht="12.95" customHeight="1">
      <c r="A6" s="1"/>
      <c r="B6" s="12" t="s">
        <v>111</v>
      </c>
      <c r="C6" s="13" t="s">
        <v>1</v>
      </c>
      <c r="D6" s="13" t="s">
        <v>1</v>
      </c>
      <c r="E6" s="13" t="s">
        <v>1</v>
      </c>
      <c r="F6" s="1"/>
      <c r="G6" s="14" t="s">
        <v>1</v>
      </c>
    </row>
    <row r="7" spans="1:7" ht="12.95" customHeight="1">
      <c r="A7" s="15"/>
      <c r="B7" s="16" t="s">
        <v>275</v>
      </c>
      <c r="C7" s="13" t="s">
        <v>355</v>
      </c>
      <c r="D7" s="13" t="s">
        <v>279</v>
      </c>
      <c r="E7" s="17">
        <v>16000000</v>
      </c>
      <c r="F7" s="18">
        <v>15993.95</v>
      </c>
      <c r="G7" s="19">
        <f t="shared" ref="G7:G23" si="0">+ROUND(F7/$F$55,4)</f>
        <v>6.9599999999999995E-2</v>
      </c>
    </row>
    <row r="8" spans="1:7" ht="12.95" customHeight="1">
      <c r="A8" s="15"/>
      <c r="B8" s="16" t="s">
        <v>368</v>
      </c>
      <c r="C8" s="13" t="s">
        <v>365</v>
      </c>
      <c r="D8" s="13" t="s">
        <v>287</v>
      </c>
      <c r="E8" s="17">
        <v>12000000</v>
      </c>
      <c r="F8" s="18">
        <v>11995.46</v>
      </c>
      <c r="G8" s="19">
        <f t="shared" si="0"/>
        <v>5.2200000000000003E-2</v>
      </c>
    </row>
    <row r="9" spans="1:7" ht="12.95" customHeight="1">
      <c r="A9" s="15"/>
      <c r="B9" s="16" t="s">
        <v>149</v>
      </c>
      <c r="C9" s="13" t="s">
        <v>353</v>
      </c>
      <c r="D9" s="13" t="s">
        <v>112</v>
      </c>
      <c r="E9" s="17">
        <v>11500000</v>
      </c>
      <c r="F9" s="18">
        <v>11500</v>
      </c>
      <c r="G9" s="19">
        <f t="shared" si="0"/>
        <v>5.0099999999999999E-2</v>
      </c>
    </row>
    <row r="10" spans="1:7" ht="12.95" customHeight="1">
      <c r="A10" s="15"/>
      <c r="B10" s="16" t="s">
        <v>149</v>
      </c>
      <c r="C10" s="13" t="s">
        <v>354</v>
      </c>
      <c r="D10" s="13" t="s">
        <v>112</v>
      </c>
      <c r="E10" s="17">
        <v>10000000</v>
      </c>
      <c r="F10" s="18">
        <v>9996.2199999999993</v>
      </c>
      <c r="G10" s="19">
        <f t="shared" si="0"/>
        <v>4.3499999999999997E-2</v>
      </c>
    </row>
    <row r="11" spans="1:7" ht="12.95" customHeight="1">
      <c r="A11" s="15"/>
      <c r="B11" s="16" t="s">
        <v>276</v>
      </c>
      <c r="C11" s="13" t="s">
        <v>278</v>
      </c>
      <c r="D11" s="13" t="s">
        <v>279</v>
      </c>
      <c r="E11" s="17">
        <v>10000000</v>
      </c>
      <c r="F11" s="18">
        <v>9982.57</v>
      </c>
      <c r="G11" s="19">
        <f t="shared" si="0"/>
        <v>4.3499999999999997E-2</v>
      </c>
    </row>
    <row r="12" spans="1:7" ht="12.95" customHeight="1">
      <c r="A12" s="15"/>
      <c r="B12" s="16" t="s">
        <v>317</v>
      </c>
      <c r="C12" s="13" t="s">
        <v>362</v>
      </c>
      <c r="D12" s="13" t="s">
        <v>279</v>
      </c>
      <c r="E12" s="17">
        <v>7500000</v>
      </c>
      <c r="F12" s="18">
        <v>7498.56</v>
      </c>
      <c r="G12" s="19">
        <f t="shared" si="0"/>
        <v>3.2599999999999997E-2</v>
      </c>
    </row>
    <row r="13" spans="1:7" ht="12.95" customHeight="1">
      <c r="A13" s="15"/>
      <c r="B13" s="16" t="s">
        <v>317</v>
      </c>
      <c r="C13" s="13" t="s">
        <v>315</v>
      </c>
      <c r="D13" s="13" t="s">
        <v>279</v>
      </c>
      <c r="E13" s="17">
        <v>7500000</v>
      </c>
      <c r="F13" s="18">
        <v>7486.91</v>
      </c>
      <c r="G13" s="19">
        <f t="shared" si="0"/>
        <v>3.2599999999999997E-2</v>
      </c>
    </row>
    <row r="14" spans="1:7" ht="12.95" customHeight="1">
      <c r="A14" s="15"/>
      <c r="B14" s="16" t="s">
        <v>274</v>
      </c>
      <c r="C14" s="13" t="s">
        <v>314</v>
      </c>
      <c r="D14" s="13" t="s">
        <v>112</v>
      </c>
      <c r="E14" s="17">
        <v>6000000</v>
      </c>
      <c r="F14" s="18">
        <v>5998.86</v>
      </c>
      <c r="G14" s="19">
        <f t="shared" si="0"/>
        <v>2.6100000000000002E-2</v>
      </c>
    </row>
    <row r="15" spans="1:7" ht="12.95" customHeight="1">
      <c r="A15" s="15"/>
      <c r="B15" s="16" t="s">
        <v>317</v>
      </c>
      <c r="C15" s="13" t="s">
        <v>363</v>
      </c>
      <c r="D15" s="13" t="s">
        <v>279</v>
      </c>
      <c r="E15" s="17">
        <v>5500000</v>
      </c>
      <c r="F15" s="18">
        <v>5436</v>
      </c>
      <c r="G15" s="19">
        <f t="shared" si="0"/>
        <v>2.3699999999999999E-2</v>
      </c>
    </row>
    <row r="16" spans="1:7" ht="12.95" customHeight="1">
      <c r="A16" s="15"/>
      <c r="B16" s="16" t="s">
        <v>273</v>
      </c>
      <c r="C16" s="13" t="s">
        <v>356</v>
      </c>
      <c r="D16" s="13" t="s">
        <v>112</v>
      </c>
      <c r="E16" s="17">
        <v>5000000</v>
      </c>
      <c r="F16" s="18">
        <v>5000</v>
      </c>
      <c r="G16" s="19">
        <f t="shared" si="0"/>
        <v>2.18E-2</v>
      </c>
    </row>
    <row r="17" spans="1:7" ht="12.95" customHeight="1">
      <c r="A17" s="15"/>
      <c r="B17" s="16" t="s">
        <v>366</v>
      </c>
      <c r="C17" s="13" t="s">
        <v>359</v>
      </c>
      <c r="D17" s="13" t="s">
        <v>112</v>
      </c>
      <c r="E17" s="17">
        <v>5000000</v>
      </c>
      <c r="F17" s="18">
        <v>4999.05</v>
      </c>
      <c r="G17" s="19">
        <f t="shared" si="0"/>
        <v>2.18E-2</v>
      </c>
    </row>
    <row r="18" spans="1:7" ht="12.95" customHeight="1">
      <c r="A18" s="15"/>
      <c r="B18" s="16" t="s">
        <v>366</v>
      </c>
      <c r="C18" s="13" t="s">
        <v>360</v>
      </c>
      <c r="D18" s="13" t="s">
        <v>112</v>
      </c>
      <c r="E18" s="17">
        <v>5000000</v>
      </c>
      <c r="F18" s="18">
        <v>4993.26</v>
      </c>
      <c r="G18" s="19">
        <f t="shared" si="0"/>
        <v>2.1700000000000001E-2</v>
      </c>
    </row>
    <row r="19" spans="1:7" ht="12.95" customHeight="1">
      <c r="A19" s="15"/>
      <c r="B19" s="16" t="s">
        <v>367</v>
      </c>
      <c r="C19" s="13" t="s">
        <v>364</v>
      </c>
      <c r="D19" s="13" t="s">
        <v>112</v>
      </c>
      <c r="E19" s="17">
        <v>5000000</v>
      </c>
      <c r="F19" s="18">
        <v>4986.6400000000003</v>
      </c>
      <c r="G19" s="19">
        <f t="shared" si="0"/>
        <v>2.1700000000000001E-2</v>
      </c>
    </row>
    <row r="20" spans="1:7" ht="12.95" customHeight="1">
      <c r="A20" s="15"/>
      <c r="B20" s="16" t="s">
        <v>274</v>
      </c>
      <c r="C20" s="13" t="s">
        <v>361</v>
      </c>
      <c r="D20" s="13" t="s">
        <v>112</v>
      </c>
      <c r="E20" s="17">
        <v>3000000</v>
      </c>
      <c r="F20" s="18">
        <v>3000</v>
      </c>
      <c r="G20" s="19">
        <f t="shared" si="0"/>
        <v>1.3100000000000001E-2</v>
      </c>
    </row>
    <row r="21" spans="1:7" ht="12.95" customHeight="1">
      <c r="A21" s="15"/>
      <c r="B21" s="16" t="s">
        <v>273</v>
      </c>
      <c r="C21" s="13" t="s">
        <v>357</v>
      </c>
      <c r="D21" s="13" t="s">
        <v>112</v>
      </c>
      <c r="E21" s="17">
        <v>1000000</v>
      </c>
      <c r="F21" s="18">
        <v>998.67</v>
      </c>
      <c r="G21" s="19">
        <f t="shared" si="0"/>
        <v>4.3E-3</v>
      </c>
    </row>
    <row r="22" spans="1:7" ht="12.95" customHeight="1">
      <c r="A22" s="15"/>
      <c r="B22" s="16" t="s">
        <v>276</v>
      </c>
      <c r="C22" s="13" t="s">
        <v>316</v>
      </c>
      <c r="D22" s="13" t="s">
        <v>279</v>
      </c>
      <c r="E22" s="17">
        <v>500000</v>
      </c>
      <c r="F22" s="18">
        <v>500</v>
      </c>
      <c r="G22" s="19">
        <f t="shared" si="0"/>
        <v>2.2000000000000001E-3</v>
      </c>
    </row>
    <row r="23" spans="1:7" ht="12.95" customHeight="1">
      <c r="A23" s="15"/>
      <c r="B23" s="16" t="s">
        <v>273</v>
      </c>
      <c r="C23" s="13" t="s">
        <v>358</v>
      </c>
      <c r="D23" s="13" t="s">
        <v>112</v>
      </c>
      <c r="E23" s="17">
        <v>500000</v>
      </c>
      <c r="F23" s="18">
        <v>499.43</v>
      </c>
      <c r="G23" s="19">
        <f t="shared" si="0"/>
        <v>2.2000000000000001E-3</v>
      </c>
    </row>
    <row r="24" spans="1:7" ht="12.95" customHeight="1">
      <c r="A24" s="1"/>
      <c r="B24" s="12" t="s">
        <v>76</v>
      </c>
      <c r="C24" s="13" t="s">
        <v>1</v>
      </c>
      <c r="D24" s="13" t="s">
        <v>1</v>
      </c>
      <c r="E24" s="13" t="s">
        <v>1</v>
      </c>
      <c r="F24" s="22">
        <f>SUM(F7:F23)</f>
        <v>110865.58</v>
      </c>
      <c r="G24" s="23">
        <f>SUM(G7:G23)</f>
        <v>0.48269999999999996</v>
      </c>
    </row>
    <row r="25" spans="1:7" ht="12.95" customHeight="1">
      <c r="A25" s="1"/>
      <c r="B25" s="12" t="s">
        <v>113</v>
      </c>
      <c r="C25" s="13" t="s">
        <v>1</v>
      </c>
      <c r="D25" s="13" t="s">
        <v>1</v>
      </c>
      <c r="E25" s="13" t="s">
        <v>1</v>
      </c>
      <c r="F25" s="1"/>
      <c r="G25" s="14" t="s">
        <v>1</v>
      </c>
    </row>
    <row r="26" spans="1:7" ht="12.95" customHeight="1">
      <c r="A26" s="15"/>
      <c r="B26" s="16" t="s">
        <v>284</v>
      </c>
      <c r="C26" s="13" t="s">
        <v>370</v>
      </c>
      <c r="D26" s="13" t="s">
        <v>287</v>
      </c>
      <c r="E26" s="17">
        <v>17500000</v>
      </c>
      <c r="F26" s="18">
        <v>17351.02</v>
      </c>
      <c r="G26" s="19">
        <f t="shared" ref="G26:G43" si="1">+ROUND(F26/$F$55,4)</f>
        <v>7.5499999999999998E-2</v>
      </c>
    </row>
    <row r="27" spans="1:7" ht="12.95" customHeight="1">
      <c r="A27" s="15"/>
      <c r="B27" s="16" t="s">
        <v>285</v>
      </c>
      <c r="C27" s="13" t="s">
        <v>371</v>
      </c>
      <c r="D27" s="13" t="s">
        <v>112</v>
      </c>
      <c r="E27" s="17">
        <v>15500000</v>
      </c>
      <c r="F27" s="18">
        <v>15405.03</v>
      </c>
      <c r="G27" s="19">
        <f t="shared" si="1"/>
        <v>6.7100000000000007E-2</v>
      </c>
    </row>
    <row r="28" spans="1:7" ht="12.95" customHeight="1">
      <c r="A28" s="15"/>
      <c r="B28" s="16" t="s">
        <v>281</v>
      </c>
      <c r="C28" s="13" t="s">
        <v>376</v>
      </c>
      <c r="D28" s="13" t="s">
        <v>287</v>
      </c>
      <c r="E28" s="17">
        <v>9000000</v>
      </c>
      <c r="F28" s="18">
        <v>8932.89</v>
      </c>
      <c r="G28" s="19">
        <f t="shared" si="1"/>
        <v>3.8899999999999997E-2</v>
      </c>
    </row>
    <row r="29" spans="1:7" ht="12.95" customHeight="1">
      <c r="A29" s="15"/>
      <c r="B29" s="16" t="s">
        <v>286</v>
      </c>
      <c r="C29" s="13" t="s">
        <v>319</v>
      </c>
      <c r="D29" s="13" t="s">
        <v>114</v>
      </c>
      <c r="E29" s="17">
        <v>8500000</v>
      </c>
      <c r="F29" s="18">
        <v>8494.49</v>
      </c>
      <c r="G29" s="19">
        <f t="shared" si="1"/>
        <v>3.6999999999999998E-2</v>
      </c>
    </row>
    <row r="30" spans="1:7" ht="12.95" customHeight="1">
      <c r="A30" s="15"/>
      <c r="B30" s="16" t="s">
        <v>281</v>
      </c>
      <c r="C30" s="13" t="s">
        <v>375</v>
      </c>
      <c r="D30" s="13" t="s">
        <v>287</v>
      </c>
      <c r="E30" s="17">
        <v>7500000</v>
      </c>
      <c r="F30" s="18">
        <v>7445.89</v>
      </c>
      <c r="G30" s="19">
        <f t="shared" si="1"/>
        <v>3.2399999999999998E-2</v>
      </c>
    </row>
    <row r="31" spans="1:7" ht="12.95" customHeight="1">
      <c r="A31" s="15"/>
      <c r="B31" s="16" t="s">
        <v>385</v>
      </c>
      <c r="C31" s="13" t="s">
        <v>381</v>
      </c>
      <c r="D31" s="13" t="s">
        <v>112</v>
      </c>
      <c r="E31" s="17">
        <v>5000000</v>
      </c>
      <c r="F31" s="18">
        <v>4972.18</v>
      </c>
      <c r="G31" s="19">
        <f t="shared" si="1"/>
        <v>2.1600000000000001E-2</v>
      </c>
    </row>
    <row r="32" spans="1:7" ht="12.95" customHeight="1">
      <c r="A32" s="15"/>
      <c r="B32" s="16" t="s">
        <v>290</v>
      </c>
      <c r="C32" s="13" t="s">
        <v>374</v>
      </c>
      <c r="D32" s="13" t="s">
        <v>279</v>
      </c>
      <c r="E32" s="17">
        <v>5000000</v>
      </c>
      <c r="F32" s="18">
        <v>4955.3999999999996</v>
      </c>
      <c r="G32" s="19">
        <f t="shared" si="1"/>
        <v>2.1600000000000001E-2</v>
      </c>
    </row>
    <row r="33" spans="1:7" ht="12.95" customHeight="1">
      <c r="A33" s="15"/>
      <c r="B33" s="16" t="s">
        <v>282</v>
      </c>
      <c r="C33" s="13" t="s">
        <v>320</v>
      </c>
      <c r="D33" s="13" t="s">
        <v>112</v>
      </c>
      <c r="E33" s="17">
        <v>4500000</v>
      </c>
      <c r="F33" s="18">
        <v>4493.1099999999997</v>
      </c>
      <c r="G33" s="19">
        <f t="shared" si="1"/>
        <v>1.9599999999999999E-2</v>
      </c>
    </row>
    <row r="34" spans="1:7" ht="12.95" customHeight="1">
      <c r="A34" s="15"/>
      <c r="B34" s="16" t="s">
        <v>382</v>
      </c>
      <c r="C34" s="13" t="s">
        <v>378</v>
      </c>
      <c r="D34" s="13" t="s">
        <v>112</v>
      </c>
      <c r="E34" s="17">
        <v>3500000</v>
      </c>
      <c r="F34" s="18">
        <v>3497.95</v>
      </c>
      <c r="G34" s="19">
        <f t="shared" si="1"/>
        <v>1.52E-2</v>
      </c>
    </row>
    <row r="35" spans="1:7" ht="12.95" customHeight="1">
      <c r="A35" s="15"/>
      <c r="B35" s="16" t="s">
        <v>326</v>
      </c>
      <c r="C35" s="13" t="s">
        <v>322</v>
      </c>
      <c r="D35" s="13" t="s">
        <v>279</v>
      </c>
      <c r="E35" s="17">
        <v>2500000</v>
      </c>
      <c r="F35" s="18">
        <v>2498.08</v>
      </c>
      <c r="G35" s="19">
        <f t="shared" si="1"/>
        <v>1.09E-2</v>
      </c>
    </row>
    <row r="36" spans="1:7" ht="12.95" customHeight="1">
      <c r="A36" s="15"/>
      <c r="B36" s="16" t="s">
        <v>323</v>
      </c>
      <c r="C36" s="13" t="s">
        <v>318</v>
      </c>
      <c r="D36" s="13" t="s">
        <v>279</v>
      </c>
      <c r="E36" s="17">
        <v>2500000</v>
      </c>
      <c r="F36" s="18">
        <v>2487.9299999999998</v>
      </c>
      <c r="G36" s="19">
        <f t="shared" si="1"/>
        <v>1.0800000000000001E-2</v>
      </c>
    </row>
    <row r="37" spans="1:7" ht="12.95" customHeight="1">
      <c r="A37" s="15"/>
      <c r="B37" s="16" t="s">
        <v>280</v>
      </c>
      <c r="C37" s="13" t="s">
        <v>321</v>
      </c>
      <c r="D37" s="13" t="s">
        <v>279</v>
      </c>
      <c r="E37" s="17">
        <v>2500000</v>
      </c>
      <c r="F37" s="18">
        <v>2486.9699999999998</v>
      </c>
      <c r="G37" s="19">
        <f t="shared" si="1"/>
        <v>1.0800000000000001E-2</v>
      </c>
    </row>
    <row r="38" spans="1:7" ht="12.95" customHeight="1">
      <c r="A38" s="15"/>
      <c r="B38" s="16" t="s">
        <v>325</v>
      </c>
      <c r="C38" s="13" t="s">
        <v>377</v>
      </c>
      <c r="D38" s="13" t="s">
        <v>279</v>
      </c>
      <c r="E38" s="17">
        <v>2500000</v>
      </c>
      <c r="F38" s="18">
        <v>2482.46</v>
      </c>
      <c r="G38" s="19">
        <f t="shared" si="1"/>
        <v>1.0800000000000001E-2</v>
      </c>
    </row>
    <row r="39" spans="1:7" ht="12.95" customHeight="1">
      <c r="A39" s="15"/>
      <c r="B39" s="16" t="s">
        <v>283</v>
      </c>
      <c r="C39" s="13" t="s">
        <v>369</v>
      </c>
      <c r="D39" s="13" t="s">
        <v>287</v>
      </c>
      <c r="E39" s="17">
        <v>2500000</v>
      </c>
      <c r="F39" s="18">
        <v>2479.44</v>
      </c>
      <c r="G39" s="19">
        <f t="shared" si="1"/>
        <v>1.0800000000000001E-2</v>
      </c>
    </row>
    <row r="40" spans="1:7" ht="12.95" customHeight="1">
      <c r="A40" s="15"/>
      <c r="B40" s="16" t="s">
        <v>384</v>
      </c>
      <c r="C40" s="13" t="s">
        <v>380</v>
      </c>
      <c r="D40" s="13" t="s">
        <v>112</v>
      </c>
      <c r="E40" s="17">
        <v>1000000</v>
      </c>
      <c r="F40" s="18">
        <v>999.42</v>
      </c>
      <c r="G40" s="19">
        <f t="shared" si="1"/>
        <v>4.4000000000000003E-3</v>
      </c>
    </row>
    <row r="41" spans="1:7" ht="12.95" customHeight="1">
      <c r="A41" s="15"/>
      <c r="B41" s="16" t="s">
        <v>280</v>
      </c>
      <c r="C41" s="13" t="s">
        <v>373</v>
      </c>
      <c r="D41" s="13" t="s">
        <v>279</v>
      </c>
      <c r="E41" s="17">
        <v>1000000</v>
      </c>
      <c r="F41" s="18">
        <v>984.06</v>
      </c>
      <c r="G41" s="19">
        <f t="shared" si="1"/>
        <v>4.3E-3</v>
      </c>
    </row>
    <row r="42" spans="1:7" ht="12.95" customHeight="1">
      <c r="A42" s="15"/>
      <c r="B42" s="16" t="s">
        <v>383</v>
      </c>
      <c r="C42" s="13" t="s">
        <v>379</v>
      </c>
      <c r="D42" s="13" t="s">
        <v>112</v>
      </c>
      <c r="E42" s="17">
        <v>500000</v>
      </c>
      <c r="F42" s="18">
        <v>497.8</v>
      </c>
      <c r="G42" s="19">
        <f t="shared" si="1"/>
        <v>2.2000000000000001E-3</v>
      </c>
    </row>
    <row r="43" spans="1:7" ht="12.95" customHeight="1">
      <c r="A43" s="15"/>
      <c r="B43" s="16" t="s">
        <v>324</v>
      </c>
      <c r="C43" s="13" t="s">
        <v>372</v>
      </c>
      <c r="D43" s="13" t="s">
        <v>112</v>
      </c>
      <c r="E43" s="17">
        <v>500000</v>
      </c>
      <c r="F43" s="18">
        <v>497.14</v>
      </c>
      <c r="G43" s="19">
        <f t="shared" si="1"/>
        <v>2.2000000000000001E-3</v>
      </c>
    </row>
    <row r="44" spans="1:7" ht="12.95" customHeight="1">
      <c r="A44" s="1"/>
      <c r="B44" s="12" t="s">
        <v>76</v>
      </c>
      <c r="C44" s="13" t="s">
        <v>1</v>
      </c>
      <c r="D44" s="13" t="s">
        <v>1</v>
      </c>
      <c r="E44" s="13" t="s">
        <v>1</v>
      </c>
      <c r="F44" s="22">
        <f>SUM(F26:F43)</f>
        <v>90961.26</v>
      </c>
      <c r="G44" s="23">
        <f>SUM(G26:G43)</f>
        <v>0.39609999999999995</v>
      </c>
    </row>
    <row r="45" spans="1:7" ht="12.95" customHeight="1">
      <c r="A45" s="1"/>
      <c r="B45" s="12" t="s">
        <v>115</v>
      </c>
      <c r="C45" s="13" t="s">
        <v>1</v>
      </c>
      <c r="D45" s="13" t="s">
        <v>1</v>
      </c>
      <c r="E45" s="13" t="s">
        <v>1</v>
      </c>
      <c r="F45" s="1"/>
      <c r="G45" s="14" t="s">
        <v>1</v>
      </c>
    </row>
    <row r="46" spans="1:7" ht="12.95" customHeight="1">
      <c r="A46" s="15"/>
      <c r="B46" s="16" t="s">
        <v>116</v>
      </c>
      <c r="C46" s="13" t="s">
        <v>288</v>
      </c>
      <c r="D46" s="13" t="s">
        <v>117</v>
      </c>
      <c r="E46" s="17">
        <v>457500</v>
      </c>
      <c r="F46" s="18">
        <v>457.33</v>
      </c>
      <c r="G46" s="19">
        <f>+ROUND(F46/$F$55,4)</f>
        <v>2E-3</v>
      </c>
    </row>
    <row r="47" spans="1:7" ht="12.95" customHeight="1">
      <c r="A47" s="15"/>
      <c r="B47" s="16" t="s">
        <v>116</v>
      </c>
      <c r="C47" s="13" t="s">
        <v>386</v>
      </c>
      <c r="D47" s="13" t="s">
        <v>117</v>
      </c>
      <c r="E47" s="17">
        <v>322500</v>
      </c>
      <c r="F47" s="18">
        <v>317.97000000000003</v>
      </c>
      <c r="G47" s="19">
        <f>+ROUND(F47/$F$55,4)</f>
        <v>1.4E-3</v>
      </c>
    </row>
    <row r="48" spans="1:7" ht="12.95" customHeight="1">
      <c r="A48" s="1"/>
      <c r="B48" s="12" t="s">
        <v>76</v>
      </c>
      <c r="C48" s="13" t="s">
        <v>1</v>
      </c>
      <c r="D48" s="13" t="s">
        <v>1</v>
      </c>
      <c r="E48" s="13" t="s">
        <v>1</v>
      </c>
      <c r="F48" s="22">
        <f>SUM(F46:F47)</f>
        <v>775.3</v>
      </c>
      <c r="G48" s="23">
        <f>SUM(G46:G47)</f>
        <v>3.4000000000000002E-3</v>
      </c>
    </row>
    <row r="49" spans="1:7" ht="12.95" customHeight="1">
      <c r="A49" s="1"/>
      <c r="B49" s="24" t="s">
        <v>79</v>
      </c>
      <c r="C49" s="28" t="s">
        <v>1</v>
      </c>
      <c r="D49" s="25" t="s">
        <v>1</v>
      </c>
      <c r="E49" s="28" t="s">
        <v>1</v>
      </c>
      <c r="F49" s="22">
        <f>+F24+F44+F48</f>
        <v>202602.13999999998</v>
      </c>
      <c r="G49" s="23">
        <f>+G24+G44+G48</f>
        <v>0.88219999999999987</v>
      </c>
    </row>
    <row r="50" spans="1:7" ht="12.95" customHeight="1">
      <c r="A50" s="1"/>
      <c r="B50" s="12" t="s">
        <v>118</v>
      </c>
      <c r="C50" s="13" t="s">
        <v>1</v>
      </c>
      <c r="D50" s="13" t="s">
        <v>1</v>
      </c>
      <c r="E50" s="13" t="s">
        <v>1</v>
      </c>
      <c r="F50" s="1"/>
      <c r="G50" s="14" t="s">
        <v>1</v>
      </c>
    </row>
    <row r="51" spans="1:7" ht="12.95" customHeight="1">
      <c r="A51" s="15"/>
      <c r="B51" s="16" t="s">
        <v>331</v>
      </c>
      <c r="C51" s="13" t="s">
        <v>1</v>
      </c>
      <c r="D51" s="13" t="s">
        <v>82</v>
      </c>
      <c r="E51" s="17"/>
      <c r="F51" s="18">
        <v>338.06</v>
      </c>
      <c r="G51" s="19">
        <f>+ROUND(F51/$F$55,4)</f>
        <v>1.5E-3</v>
      </c>
    </row>
    <row r="52" spans="1:7" ht="12.95" customHeight="1">
      <c r="A52" s="1"/>
      <c r="B52" s="12" t="s">
        <v>76</v>
      </c>
      <c r="C52" s="13" t="s">
        <v>1</v>
      </c>
      <c r="D52" s="13" t="s">
        <v>1</v>
      </c>
      <c r="E52" s="13" t="s">
        <v>1</v>
      </c>
      <c r="F52" s="22">
        <f>+F51</f>
        <v>338.06</v>
      </c>
      <c r="G52" s="23">
        <f>+G51</f>
        <v>1.5E-3</v>
      </c>
    </row>
    <row r="53" spans="1:7" ht="12.95" customHeight="1">
      <c r="A53" s="1"/>
      <c r="B53" s="24" t="s">
        <v>79</v>
      </c>
      <c r="C53" s="28" t="s">
        <v>1</v>
      </c>
      <c r="D53" s="25" t="s">
        <v>1</v>
      </c>
      <c r="E53" s="28" t="s">
        <v>1</v>
      </c>
      <c r="F53" s="22">
        <f>+F52</f>
        <v>338.06</v>
      </c>
      <c r="G53" s="23">
        <f>+G52</f>
        <v>1.5E-3</v>
      </c>
    </row>
    <row r="54" spans="1:7" ht="12.95" customHeight="1">
      <c r="A54" s="1"/>
      <c r="B54" s="24" t="s">
        <v>80</v>
      </c>
      <c r="C54" s="13" t="s">
        <v>1</v>
      </c>
      <c r="D54" s="25" t="s">
        <v>1</v>
      </c>
      <c r="E54" s="13" t="s">
        <v>1</v>
      </c>
      <c r="F54" s="29">
        <f>+F55-F53-F49</f>
        <v>26743.620000000024</v>
      </c>
      <c r="G54" s="23">
        <f>+G55-G53-G49</f>
        <v>0.11630000000000018</v>
      </c>
    </row>
    <row r="55" spans="1:7" ht="12.95" customHeight="1">
      <c r="A55" s="1"/>
      <c r="B55" s="31" t="s">
        <v>81</v>
      </c>
      <c r="C55" s="32" t="s">
        <v>1</v>
      </c>
      <c r="D55" s="32" t="s">
        <v>1</v>
      </c>
      <c r="E55" s="32" t="s">
        <v>1</v>
      </c>
      <c r="F55" s="33">
        <v>229683.82</v>
      </c>
      <c r="G55" s="34">
        <v>1</v>
      </c>
    </row>
    <row r="56" spans="1:7" ht="12.95" customHeight="1">
      <c r="A56" s="1"/>
      <c r="B56" s="5" t="s">
        <v>1</v>
      </c>
      <c r="C56" s="1"/>
      <c r="D56" s="1"/>
      <c r="E56" s="1"/>
      <c r="F56" s="1"/>
      <c r="G56" s="1"/>
    </row>
    <row r="57" spans="1:7" ht="12.95" customHeight="1">
      <c r="A57" s="1"/>
      <c r="B57" s="2" t="s">
        <v>82</v>
      </c>
      <c r="C57" s="1"/>
      <c r="D57" s="1"/>
      <c r="E57" s="1"/>
      <c r="F57" s="1"/>
      <c r="G57" s="1"/>
    </row>
    <row r="58" spans="1:7" ht="12.95" customHeight="1">
      <c r="A58" s="1"/>
      <c r="B58" s="2" t="s">
        <v>106</v>
      </c>
      <c r="C58" s="1"/>
      <c r="D58" s="1"/>
      <c r="E58" s="1"/>
      <c r="F58" s="1"/>
      <c r="G58" s="1"/>
    </row>
    <row r="59" spans="1:7" ht="12.95" customHeight="1">
      <c r="A59" s="1"/>
      <c r="B59" s="2" t="s">
        <v>107</v>
      </c>
      <c r="C59" s="1"/>
      <c r="D59" s="1"/>
      <c r="E59" s="1"/>
      <c r="F59" s="1"/>
      <c r="G59" s="1"/>
    </row>
    <row r="60" spans="1:7" ht="12.95" customHeight="1">
      <c r="A60" s="1"/>
      <c r="B60" s="2" t="s">
        <v>1</v>
      </c>
      <c r="C60" s="1"/>
      <c r="D60" s="1"/>
      <c r="E60" s="1"/>
      <c r="F60" s="1"/>
      <c r="G60" s="1"/>
    </row>
    <row r="61" spans="1:7" ht="12.95" customHeight="1">
      <c r="A61" s="1"/>
      <c r="B61" s="2" t="s">
        <v>1</v>
      </c>
      <c r="C61" s="1"/>
      <c r="D61" s="1"/>
      <c r="E61" s="1"/>
      <c r="F61" s="1"/>
      <c r="G61" s="1"/>
    </row>
  </sheetData>
  <mergeCells count="1">
    <mergeCell ref="B1:G1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TBF</vt:lpstr>
      <vt:lpstr>TDF</vt:lpstr>
      <vt:lpstr>TTS</vt:lpstr>
      <vt:lpstr>TNI</vt:lpstr>
      <vt:lpstr>TSS</vt:lpstr>
      <vt:lpstr>TISF</vt:lpstr>
      <vt:lpstr>TBFS</vt:lpstr>
      <vt:lpstr>TEF</vt:lpstr>
      <vt:lpstr>TLF</vt:lpstr>
      <vt:lpstr>TUSB</vt:lpstr>
      <vt:lpstr>TDI</vt:lpstr>
      <vt:lpstr>TMIP</vt:lpstr>
      <vt:lpstr>TSTI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Sancheti</dc:creator>
  <cp:lastModifiedBy>beenald</cp:lastModifiedBy>
  <dcterms:created xsi:type="dcterms:W3CDTF">2015-09-01T06:50:16Z</dcterms:created>
  <dcterms:modified xsi:type="dcterms:W3CDTF">2015-12-08T09:11:51Z</dcterms:modified>
</cp:coreProperties>
</file>