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270" windowWidth="14940" windowHeight="8025"/>
  </bookViews>
  <sheets>
    <sheet name="TBF" sheetId="1" r:id="rId1"/>
    <sheet name="TDF" sheetId="2" r:id="rId2"/>
    <sheet name="TTS" sheetId="4" r:id="rId3"/>
    <sheet name="TNI" sheetId="12" r:id="rId4"/>
    <sheet name="TSS" sheetId="13" r:id="rId5"/>
    <sheet name="TISF" sheetId="8" r:id="rId6"/>
    <sheet name="TBFS" sheetId="5" r:id="rId7"/>
    <sheet name="TEF" sheetId="7" r:id="rId8"/>
    <sheet name="TLF" sheetId="9" r:id="rId9"/>
    <sheet name="TUSB" sheetId="10" r:id="rId10"/>
    <sheet name="TDI" sheetId="6" r:id="rId11"/>
    <sheet name="TMIP" sheetId="11" r:id="rId12"/>
    <sheet name="TSTI" sheetId="3" r:id="rId13"/>
  </sheets>
  <calcPr calcId="144525"/>
</workbook>
</file>

<file path=xl/calcChain.xml><?xml version="1.0" encoding="utf-8"?>
<calcChain xmlns="http://schemas.openxmlformats.org/spreadsheetml/2006/main">
  <c r="G33" i="11"/>
  <c r="G32"/>
  <c r="F34"/>
  <c r="G31"/>
  <c r="G21" i="6"/>
  <c r="G18" i="10"/>
  <c r="G17"/>
  <c r="G16"/>
  <c r="G15"/>
  <c r="G14"/>
  <c r="G13"/>
  <c r="G12"/>
  <c r="G11"/>
  <c r="G10"/>
  <c r="G34" i="11"/>
  <c r="G50" i="7"/>
  <c r="G36"/>
  <c r="G35"/>
  <c r="G44"/>
  <c r="G52"/>
  <c r="G43"/>
  <c r="G45"/>
  <c r="G39" i="8"/>
  <c r="G33"/>
  <c r="G45"/>
  <c r="G42"/>
  <c r="G28"/>
  <c r="G24"/>
  <c r="G46"/>
  <c r="G52" i="13"/>
  <c r="G51"/>
  <c r="G50"/>
  <c r="G49"/>
  <c r="G48"/>
  <c r="G47"/>
  <c r="G62" i="2"/>
  <c r="G61"/>
  <c r="G60"/>
  <c r="G59"/>
  <c r="G58"/>
  <c r="G57"/>
  <c r="G56"/>
  <c r="G55"/>
  <c r="G57" i="1"/>
  <c r="G56"/>
  <c r="G55"/>
  <c r="G54"/>
  <c r="G20" i="6"/>
  <c r="G25" i="10"/>
  <c r="G19" i="5"/>
  <c r="G21" i="8"/>
  <c r="G24" i="10"/>
  <c r="G23"/>
  <c r="G24" i="9"/>
  <c r="G23"/>
  <c r="G22"/>
  <c r="G51" i="7"/>
  <c r="G30"/>
  <c r="G38"/>
  <c r="G18" i="5"/>
  <c r="G46" i="4"/>
  <c r="G45"/>
  <c r="G44"/>
  <c r="G43"/>
  <c r="G54" i="2"/>
  <c r="G53"/>
  <c r="G52"/>
  <c r="G51"/>
  <c r="G50"/>
  <c r="G53" i="1"/>
  <c r="G52"/>
  <c r="G51"/>
  <c r="G50"/>
  <c r="G49"/>
  <c r="G36" i="11"/>
  <c r="G37"/>
  <c r="F25"/>
  <c r="F37"/>
  <c r="F26" i="6"/>
  <c r="G25"/>
  <c r="G26"/>
  <c r="F23"/>
  <c r="G22"/>
  <c r="G19"/>
  <c r="G18"/>
  <c r="G17"/>
  <c r="G16"/>
  <c r="G15"/>
  <c r="G23"/>
  <c r="F31" i="10"/>
  <c r="F32"/>
  <c r="F37"/>
  <c r="F27"/>
  <c r="F19"/>
  <c r="F39" i="9"/>
  <c r="F35"/>
  <c r="F25"/>
  <c r="F54" i="7"/>
  <c r="G23"/>
  <c r="G49"/>
  <c r="G18"/>
  <c r="G10"/>
  <c r="G53"/>
  <c r="G13" i="5"/>
  <c r="G17"/>
  <c r="G10"/>
  <c r="G23"/>
  <c r="G21"/>
  <c r="G22"/>
  <c r="G16"/>
  <c r="G11"/>
  <c r="G12"/>
  <c r="G8"/>
  <c r="G20"/>
  <c r="G7"/>
  <c r="G15"/>
  <c r="G14"/>
  <c r="G9"/>
  <c r="F47" i="8"/>
  <c r="G40"/>
  <c r="G34"/>
  <c r="G35"/>
  <c r="G13"/>
  <c r="G15"/>
  <c r="G26"/>
  <c r="G8"/>
  <c r="G9"/>
  <c r="G31"/>
  <c r="G41"/>
  <c r="G10"/>
  <c r="G16"/>
  <c r="G17"/>
  <c r="G36"/>
  <c r="G12"/>
  <c r="G22"/>
  <c r="G25"/>
  <c r="G32"/>
  <c r="G38"/>
  <c r="G23"/>
  <c r="G27"/>
  <c r="G14"/>
  <c r="G18"/>
  <c r="G30"/>
  <c r="G29"/>
  <c r="G7"/>
  <c r="G19"/>
  <c r="G44"/>
  <c r="G20"/>
  <c r="G43"/>
  <c r="G11"/>
  <c r="G37"/>
  <c r="G46" i="13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F53"/>
  <c r="G49" i="2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F63"/>
  <c r="F66"/>
  <c r="F67"/>
  <c r="G48" i="1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F58"/>
  <c r="F61"/>
  <c r="F62"/>
  <c r="G21" i="9"/>
  <c r="G20"/>
  <c r="F47" i="4"/>
  <c r="F25" i="3"/>
  <c r="F26"/>
  <c r="G24"/>
  <c r="G25"/>
  <c r="G26"/>
  <c r="F21"/>
  <c r="G20"/>
  <c r="G19"/>
  <c r="F17"/>
  <c r="G15"/>
  <c r="G13"/>
  <c r="G12"/>
  <c r="G14"/>
  <c r="G16"/>
  <c r="F10"/>
  <c r="G7"/>
  <c r="G9"/>
  <c r="G8"/>
  <c r="F50" i="11"/>
  <c r="F51"/>
  <c r="G49"/>
  <c r="G50"/>
  <c r="G51"/>
  <c r="F46"/>
  <c r="F47"/>
  <c r="G45"/>
  <c r="G46"/>
  <c r="G47"/>
  <c r="F41"/>
  <c r="F42"/>
  <c r="G40"/>
  <c r="G39"/>
  <c r="G41"/>
  <c r="F28"/>
  <c r="G24"/>
  <c r="F18"/>
  <c r="F21"/>
  <c r="G9"/>
  <c r="G15"/>
  <c r="G16"/>
  <c r="G8"/>
  <c r="G13"/>
  <c r="G11"/>
  <c r="G12"/>
  <c r="G17"/>
  <c r="G10"/>
  <c r="G14"/>
  <c r="G7"/>
  <c r="F30" i="6"/>
  <c r="F31"/>
  <c r="G29"/>
  <c r="G30"/>
  <c r="G31"/>
  <c r="F9"/>
  <c r="F12"/>
  <c r="G8"/>
  <c r="G7"/>
  <c r="G9" i="10"/>
  <c r="G8"/>
  <c r="G7"/>
  <c r="G21"/>
  <c r="G26"/>
  <c r="G22"/>
  <c r="G30"/>
  <c r="G29"/>
  <c r="G34"/>
  <c r="G35"/>
  <c r="G36"/>
  <c r="F35"/>
  <c r="F36"/>
  <c r="F43" i="9"/>
  <c r="F44"/>
  <c r="G42"/>
  <c r="G43"/>
  <c r="G44"/>
  <c r="G37"/>
  <c r="G38"/>
  <c r="G28"/>
  <c r="G29"/>
  <c r="G32"/>
  <c r="G27"/>
  <c r="G34"/>
  <c r="G33"/>
  <c r="G31"/>
  <c r="G30"/>
  <c r="G16"/>
  <c r="G17"/>
  <c r="G15"/>
  <c r="G7"/>
  <c r="G8"/>
  <c r="G14"/>
  <c r="G11"/>
  <c r="G19"/>
  <c r="G10"/>
  <c r="G12"/>
  <c r="G25"/>
  <c r="G13"/>
  <c r="G9"/>
  <c r="G18"/>
  <c r="F57" i="7"/>
  <c r="F58"/>
  <c r="G16"/>
  <c r="G9"/>
  <c r="G48"/>
  <c r="G42"/>
  <c r="G28"/>
  <c r="G17"/>
  <c r="G37"/>
  <c r="G26"/>
  <c r="G25"/>
  <c r="G22"/>
  <c r="G27"/>
  <c r="G34"/>
  <c r="G41"/>
  <c r="G14"/>
  <c r="G39"/>
  <c r="G8"/>
  <c r="G32"/>
  <c r="G29"/>
  <c r="G24"/>
  <c r="G12"/>
  <c r="G7"/>
  <c r="G20"/>
  <c r="G11"/>
  <c r="G33"/>
  <c r="G46"/>
  <c r="G13"/>
  <c r="G19"/>
  <c r="G40"/>
  <c r="G31"/>
  <c r="G15"/>
  <c r="G47"/>
  <c r="G21"/>
  <c r="F24" i="5"/>
  <c r="F27"/>
  <c r="F28"/>
  <c r="F50" i="8"/>
  <c r="F51"/>
  <c r="G7" i="13"/>
  <c r="G56"/>
  <c r="F56"/>
  <c r="F57"/>
  <c r="F58"/>
  <c r="G43" i="12"/>
  <c r="G51"/>
  <c r="G49"/>
  <c r="G35"/>
  <c r="G38"/>
  <c r="G53"/>
  <c r="G36"/>
  <c r="G47"/>
  <c r="G41"/>
  <c r="G48"/>
  <c r="G46"/>
  <c r="G31"/>
  <c r="G50"/>
  <c r="G40"/>
  <c r="G33"/>
  <c r="G39"/>
  <c r="G32"/>
  <c r="G22"/>
  <c r="G52"/>
  <c r="G29"/>
  <c r="G19"/>
  <c r="G18"/>
  <c r="G21"/>
  <c r="G28"/>
  <c r="G27"/>
  <c r="G42"/>
  <c r="G45"/>
  <c r="G44"/>
  <c r="G37"/>
  <c r="G24"/>
  <c r="G34"/>
  <c r="G23"/>
  <c r="G13"/>
  <c r="G25"/>
  <c r="G16"/>
  <c r="G10"/>
  <c r="G20"/>
  <c r="G26"/>
  <c r="G11"/>
  <c r="G30"/>
  <c r="G17"/>
  <c r="G15"/>
  <c r="G8"/>
  <c r="G14"/>
  <c r="G7"/>
  <c r="G12"/>
  <c r="G9"/>
  <c r="G23" i="4"/>
  <c r="G39"/>
  <c r="G20"/>
  <c r="G25"/>
  <c r="G21"/>
  <c r="G26"/>
  <c r="G34"/>
  <c r="G32"/>
  <c r="G15"/>
  <c r="G33"/>
  <c r="G41"/>
  <c r="G19"/>
  <c r="G24"/>
  <c r="G27"/>
  <c r="G12"/>
  <c r="G13"/>
  <c r="G37"/>
  <c r="G18"/>
  <c r="G31"/>
  <c r="G30"/>
  <c r="G35"/>
  <c r="G29"/>
  <c r="G17"/>
  <c r="G42"/>
  <c r="G40"/>
  <c r="G14"/>
  <c r="G28"/>
  <c r="G36"/>
  <c r="G10"/>
  <c r="G11"/>
  <c r="G38"/>
  <c r="G7"/>
  <c r="G16"/>
  <c r="G9"/>
  <c r="G22"/>
  <c r="G8"/>
  <c r="F54" i="12"/>
  <c r="F57"/>
  <c r="F58"/>
  <c r="F50" i="4"/>
  <c r="F51"/>
  <c r="G7" i="2"/>
  <c r="G7" i="1"/>
  <c r="G58"/>
  <c r="G61"/>
  <c r="G62"/>
  <c r="G21" i="3"/>
  <c r="F40" i="9"/>
  <c r="G24" i="5"/>
  <c r="G27"/>
  <c r="G28"/>
  <c r="G47" i="8"/>
  <c r="G50"/>
  <c r="G51"/>
  <c r="G9" i="6"/>
  <c r="G12"/>
  <c r="G54" i="7"/>
  <c r="G57"/>
  <c r="G58"/>
  <c r="G35" i="9"/>
  <c r="G31" i="10"/>
  <c r="G27"/>
  <c r="F27" i="6"/>
  <c r="F22" i="3"/>
  <c r="F27"/>
  <c r="G10"/>
  <c r="G17"/>
  <c r="G42" i="11"/>
  <c r="G18"/>
  <c r="G21"/>
  <c r="G25"/>
  <c r="G28"/>
  <c r="F52"/>
  <c r="G27" i="6"/>
  <c r="G32"/>
  <c r="F32"/>
  <c r="G19" i="10"/>
  <c r="G32"/>
  <c r="G37"/>
  <c r="G39" i="9"/>
  <c r="F45"/>
  <c r="G40"/>
  <c r="G45"/>
  <c r="G53" i="13"/>
  <c r="G57"/>
  <c r="G58"/>
  <c r="G54" i="12"/>
  <c r="G57"/>
  <c r="G58"/>
  <c r="G47" i="4"/>
  <c r="G50"/>
  <c r="G51"/>
  <c r="G63" i="2"/>
  <c r="G66"/>
  <c r="G67"/>
  <c r="G52" i="11"/>
  <c r="G22" i="3"/>
  <c r="G27"/>
</calcChain>
</file>

<file path=xl/sharedStrings.xml><?xml version="1.0" encoding="utf-8"?>
<sst xmlns="http://schemas.openxmlformats.org/spreadsheetml/2006/main" count="2180" uniqueCount="425">
  <si>
    <t>TAURUS BONANZA FUND</t>
  </si>
  <si>
    <t/>
  </si>
  <si>
    <t>Name of the Instrument</t>
  </si>
  <si>
    <t>ISIN</t>
  </si>
  <si>
    <t>Industry</t>
  </si>
  <si>
    <t>Quantity</t>
  </si>
  <si>
    <t>Market/Fair Value (Rs. in Lacs)</t>
  </si>
  <si>
    <t>% to Net Assets</t>
  </si>
  <si>
    <t>Equity &amp; Equity related</t>
  </si>
  <si>
    <t>(a) Listed / awaiting listing on Stock Exchanges</t>
  </si>
  <si>
    <t>INE040A01026</t>
  </si>
  <si>
    <t>Banks</t>
  </si>
  <si>
    <t>INE009A01021</t>
  </si>
  <si>
    <t>Software</t>
  </si>
  <si>
    <t>INE001A01036</t>
  </si>
  <si>
    <t>Finance</t>
  </si>
  <si>
    <t>INE002A01018</t>
  </si>
  <si>
    <t>Petroleum Products</t>
  </si>
  <si>
    <t>INE018A01030</t>
  </si>
  <si>
    <t>Construction Project</t>
  </si>
  <si>
    <t>INE090A01021</t>
  </si>
  <si>
    <t>State Bank of India</t>
  </si>
  <si>
    <t>INE062A01020</t>
  </si>
  <si>
    <t>INE233B01017</t>
  </si>
  <si>
    <t>Transportation</t>
  </si>
  <si>
    <t>INE238A01034</t>
  </si>
  <si>
    <t>INE140A01024</t>
  </si>
  <si>
    <t>Pharmaceuticals</t>
  </si>
  <si>
    <t>INE522F01014</t>
  </si>
  <si>
    <t>Minerals/Mining</t>
  </si>
  <si>
    <t>INE094A01015</t>
  </si>
  <si>
    <t>INE585B01010</t>
  </si>
  <si>
    <t>Auto</t>
  </si>
  <si>
    <t>INE467B01029</t>
  </si>
  <si>
    <t>Hotels, Resorts And Other Recreational Activities</t>
  </si>
  <si>
    <t>INE155A01022</t>
  </si>
  <si>
    <t>Industrial Capital Goods</t>
  </si>
  <si>
    <t>INE256A01028</t>
  </si>
  <si>
    <t>Media &amp; Entertainment</t>
  </si>
  <si>
    <t>INE263A01016</t>
  </si>
  <si>
    <t>Chemicals</t>
  </si>
  <si>
    <t>INE442H01029</t>
  </si>
  <si>
    <t>INE180A01020</t>
  </si>
  <si>
    <t>Consumer Non Durables</t>
  </si>
  <si>
    <t>Healthcare Services</t>
  </si>
  <si>
    <t>INE199G01027</t>
  </si>
  <si>
    <t>INE213A01029</t>
  </si>
  <si>
    <t>Oil</t>
  </si>
  <si>
    <t>INE075A01022</t>
  </si>
  <si>
    <t>INE237A01028</t>
  </si>
  <si>
    <t>INE154A01025</t>
  </si>
  <si>
    <t>INE029A01011</t>
  </si>
  <si>
    <t>INE397D01024</t>
  </si>
  <si>
    <t>Telecom - Services</t>
  </si>
  <si>
    <t>INE860A01027</t>
  </si>
  <si>
    <t>Bank of Baroda</t>
  </si>
  <si>
    <t>INE028A01039</t>
  </si>
  <si>
    <t>INE742F01042</t>
  </si>
  <si>
    <t>INE018I01017</t>
  </si>
  <si>
    <t>INE044A01036</t>
  </si>
  <si>
    <t>Industrial Products</t>
  </si>
  <si>
    <t>INE089A01023</t>
  </si>
  <si>
    <t>Sub Total</t>
  </si>
  <si>
    <t>(b) Unlisted</t>
  </si>
  <si>
    <t>NIL</t>
  </si>
  <si>
    <t>Total</t>
  </si>
  <si>
    <t>Net Receivables / (Payables)</t>
  </si>
  <si>
    <t>GRAND TOTAL</t>
  </si>
  <si>
    <t xml:space="preserve"> </t>
  </si>
  <si>
    <t>TAURUS DISCOVERY FUND</t>
  </si>
  <si>
    <t>INE233A01035</t>
  </si>
  <si>
    <t>INE670A01012</t>
  </si>
  <si>
    <t>INE775A01035</t>
  </si>
  <si>
    <t>Auto Ancillaries</t>
  </si>
  <si>
    <t>INE296A01016</t>
  </si>
  <si>
    <t>INE216A01022</t>
  </si>
  <si>
    <t>INE070A01015</t>
  </si>
  <si>
    <t>Cement</t>
  </si>
  <si>
    <t>INE531A01024</t>
  </si>
  <si>
    <t>INE049A01027</t>
  </si>
  <si>
    <t>Textile Products</t>
  </si>
  <si>
    <t>INE095A01012</t>
  </si>
  <si>
    <t>INE331A01037</t>
  </si>
  <si>
    <t>INE226H01026</t>
  </si>
  <si>
    <t>INE102D01028</t>
  </si>
  <si>
    <t>Gas</t>
  </si>
  <si>
    <t>**  Thinly Traded / Non Traded Security</t>
  </si>
  <si>
    <t>#  Unlisted Security</t>
  </si>
  <si>
    <t>TAURUS SHORT TERM INCOME FUND</t>
  </si>
  <si>
    <t>Rating</t>
  </si>
  <si>
    <t>Money Market Instruments</t>
  </si>
  <si>
    <t>Certificate of Deposit</t>
  </si>
  <si>
    <t>CRISIL A1+</t>
  </si>
  <si>
    <t>Commercial Paper</t>
  </si>
  <si>
    <t>Treasury Bill</t>
  </si>
  <si>
    <t>91 Days Tbill</t>
  </si>
  <si>
    <t>CBLO / Reverse Repo</t>
  </si>
  <si>
    <t>TAURUS TAX SHIELD</t>
  </si>
  <si>
    <t>INE100A01010</t>
  </si>
  <si>
    <t>INE481G01011</t>
  </si>
  <si>
    <t>INE669C01036</t>
  </si>
  <si>
    <t>INE101A01026</t>
  </si>
  <si>
    <t>INE326A01037</t>
  </si>
  <si>
    <t>INE257A01026</t>
  </si>
  <si>
    <t>TAURUS BANKING &amp; FINANCIAL SERVICES FUND</t>
  </si>
  <si>
    <t>INE528G01019</t>
  </si>
  <si>
    <t>TAURUS DYNAMIC INCOME FUND</t>
  </si>
  <si>
    <t>Debt Instruments</t>
  </si>
  <si>
    <t>(a) Listed / awaiting listing on Stock Exchange</t>
  </si>
  <si>
    <t>INE872A07TH6</t>
  </si>
  <si>
    <t>(b) Privately placed / Unlisted</t>
  </si>
  <si>
    <t>TAURUS ETHICAL FUND</t>
  </si>
  <si>
    <t>INE058A01010</t>
  </si>
  <si>
    <t>INE470A01017</t>
  </si>
  <si>
    <t>Trading</t>
  </si>
  <si>
    <t>INE323A01026</t>
  </si>
  <si>
    <t>INE917I01010</t>
  </si>
  <si>
    <t>INE030A01027</t>
  </si>
  <si>
    <t>INE059A01026</t>
  </si>
  <si>
    <t>INE347G01014</t>
  </si>
  <si>
    <t>TAURUS INFRASTRUCTURE FUND</t>
  </si>
  <si>
    <t>TAURUS LIQUID FUND</t>
  </si>
  <si>
    <t>Corporation Bank ** #</t>
  </si>
  <si>
    <t>TAURUS ULTRA SHORT TERM BOND FUND</t>
  </si>
  <si>
    <t>TAURUS MIP ADVANTAGE</t>
  </si>
  <si>
    <t>Industry / Rating</t>
  </si>
  <si>
    <t>Others</t>
  </si>
  <si>
    <t>Exchange Traded Funds</t>
  </si>
  <si>
    <t>Goldman Sachs Gold ETF (Gold Bees)</t>
  </si>
  <si>
    <t>INF732E01102</t>
  </si>
  <si>
    <t>TAURUS NIFTY INDEX FUND</t>
  </si>
  <si>
    <t>INE021A01026</t>
  </si>
  <si>
    <t>INE752E01010</t>
  </si>
  <si>
    <t>Power</t>
  </si>
  <si>
    <t>INE158A01026</t>
  </si>
  <si>
    <t>INE733E01010</t>
  </si>
  <si>
    <t>INE047A01013</t>
  </si>
  <si>
    <t>INE669E01016</t>
  </si>
  <si>
    <t>INE079A01024</t>
  </si>
  <si>
    <t>INE081A01012</t>
  </si>
  <si>
    <t>Ferrous Metals</t>
  </si>
  <si>
    <t>INE129A01019</t>
  </si>
  <si>
    <t>INE012A01025</t>
  </si>
  <si>
    <t>INE245A01021</t>
  </si>
  <si>
    <t>Non - Ferrous Metals</t>
  </si>
  <si>
    <t>INE038A01020</t>
  </si>
  <si>
    <t>TAURUS STARSHARE</t>
  </si>
  <si>
    <t>INE752A01018</t>
  </si>
  <si>
    <t>$0.00</t>
  </si>
  <si>
    <t>$0.00%</t>
  </si>
  <si>
    <t xml:space="preserve">$  Less Than 0.01% of Net Asset Value </t>
  </si>
  <si>
    <t>Housing Development Finance Corporation Ltd.</t>
  </si>
  <si>
    <t>Reliance Industries Ltd.</t>
  </si>
  <si>
    <t>Infosys Ltd.</t>
  </si>
  <si>
    <t>Larsen &amp; Toubro Ltd.</t>
  </si>
  <si>
    <t>HDFC Bank Ltd.</t>
  </si>
  <si>
    <t>Sun Pharmaceuticals Industries Ltd.</t>
  </si>
  <si>
    <t>Wipro Ltd.</t>
  </si>
  <si>
    <t>ICICI Bank Ltd.</t>
  </si>
  <si>
    <t>ITC Ltd.</t>
  </si>
  <si>
    <t>Jagran Prakashan Ltd.</t>
  </si>
  <si>
    <t>Axis Bank Ltd.</t>
  </si>
  <si>
    <t>Tata Consultancy Services Ltd.</t>
  </si>
  <si>
    <t>HCL Technologies Ltd.</t>
  </si>
  <si>
    <t>Dr. Reddy's Laboratories Ltd.</t>
  </si>
  <si>
    <t>Ashoka Buildcon Ltd.</t>
  </si>
  <si>
    <t>Bharat Electronics Ltd.</t>
  </si>
  <si>
    <t>Blue Dart Express Ltd.</t>
  </si>
  <si>
    <t>Bharat Petroleum Corporation Ltd.</t>
  </si>
  <si>
    <t>Coal India Ltd.</t>
  </si>
  <si>
    <t>Hindustan Petroleum Corporation Ltd.</t>
  </si>
  <si>
    <t>Kotak Mahindra Bank Ltd.</t>
  </si>
  <si>
    <t>Maruti Suzuki India Ltd.</t>
  </si>
  <si>
    <t>Adani Ports and Special Economic Zone Ltd.</t>
  </si>
  <si>
    <t>Piramal Enterprises Ltd.</t>
  </si>
  <si>
    <t>Tata Motors Ltd.</t>
  </si>
  <si>
    <t>Cipla Ltd.</t>
  </si>
  <si>
    <t>Godrej Consumer Products Ltd.</t>
  </si>
  <si>
    <t>Zee Entertainment Enterprises Ltd.</t>
  </si>
  <si>
    <t>MindTree Ltd.</t>
  </si>
  <si>
    <t>IndusInd Bank Ltd.</t>
  </si>
  <si>
    <t>Sadbhav Engineering Ltd.</t>
  </si>
  <si>
    <t>Godrej Industries Ltd.</t>
  </si>
  <si>
    <t>Kansai Nerolac Paints Ltd.</t>
  </si>
  <si>
    <t>Motherson Sumi Systems Ltd.</t>
  </si>
  <si>
    <t>Tata Elxsi Ltd.</t>
  </si>
  <si>
    <t>Bajaj Finance Ltd.</t>
  </si>
  <si>
    <t>Britannia Industries Ltd.</t>
  </si>
  <si>
    <t>The Ramco Cements Ltd.</t>
  </si>
  <si>
    <t>Shree Cements Ltd.</t>
  </si>
  <si>
    <t>Himatsingka Seide Ltd.</t>
  </si>
  <si>
    <t>Mahindra &amp; Mahindra Ltd.</t>
  </si>
  <si>
    <t>Lupin Ltd.</t>
  </si>
  <si>
    <t>Ultratech Cement Ltd.</t>
  </si>
  <si>
    <t>Atul Ltd.</t>
  </si>
  <si>
    <t>Tech Mahindra Ltd.</t>
  </si>
  <si>
    <t>Sanofi India Ltd.</t>
  </si>
  <si>
    <t>Bajaj Auto Ltd.</t>
  </si>
  <si>
    <t>Bharat Heavy Electricals Ltd.</t>
  </si>
  <si>
    <t>Bharti Airtel Ltd.</t>
  </si>
  <si>
    <t>Hindustan Unilever Ltd.</t>
  </si>
  <si>
    <t>Oil &amp; Natural Gas Corporation Ltd.</t>
  </si>
  <si>
    <t>Yes Bank Ltd.</t>
  </si>
  <si>
    <t>Bosch Ltd.</t>
  </si>
  <si>
    <t>ACC Ltd.</t>
  </si>
  <si>
    <t>Asian Paints Ltd.</t>
  </si>
  <si>
    <t>Idea Cellular Ltd.</t>
  </si>
  <si>
    <t>GAIL (India) Ltd.</t>
  </si>
  <si>
    <t>Grasim Industries Ltd.</t>
  </si>
  <si>
    <t>Ambuja Cements Ltd.</t>
  </si>
  <si>
    <t>Hero MotoCorp Ltd.</t>
  </si>
  <si>
    <t>Hindalco Industries Ltd.</t>
  </si>
  <si>
    <t>NTPC Ltd.</t>
  </si>
  <si>
    <t>Power Grid Corporation of India Ltd.</t>
  </si>
  <si>
    <t>Tata Steel Ltd.</t>
  </si>
  <si>
    <t>Tata Power Company Ltd.</t>
  </si>
  <si>
    <t>IRB Infrastructure Developers Ltd.</t>
  </si>
  <si>
    <t>INE821I01014</t>
  </si>
  <si>
    <t>Construction</t>
  </si>
  <si>
    <t>3M India Ltd.</t>
  </si>
  <si>
    <t>Petronet LNG Ltd.</t>
  </si>
  <si>
    <t>IDBI Bank Ltd. ** #</t>
  </si>
  <si>
    <t>RBL Bank Ltd. ** #</t>
  </si>
  <si>
    <t>[ICRA]A1+</t>
  </si>
  <si>
    <t>Karvy Financial Services Ltd. ** #</t>
  </si>
  <si>
    <t>Reliance Infrastructure Ltd. ** #</t>
  </si>
  <si>
    <t>Edelweiss Commodities Services Ltd. ** #</t>
  </si>
  <si>
    <t>Ballarpur Industries Ltd. ** #</t>
  </si>
  <si>
    <t>Bilt Graphic Paper Products Ltd. ** #</t>
  </si>
  <si>
    <t>IND A1+</t>
  </si>
  <si>
    <t>CARE A+</t>
  </si>
  <si>
    <t>Mutual Fund</t>
  </si>
  <si>
    <t>Torrent Power Ltd.</t>
  </si>
  <si>
    <t>INE813H01021</t>
  </si>
  <si>
    <t>Wonderla Holidays Ltd.</t>
  </si>
  <si>
    <t>INE066O01014</t>
  </si>
  <si>
    <t>Indraprastha Gas Ltd.</t>
  </si>
  <si>
    <t>INE203G01019</t>
  </si>
  <si>
    <t>ITD Cementation India Ltd.</t>
  </si>
  <si>
    <t>INE686A01026</t>
  </si>
  <si>
    <t>Punjab &amp; Sind Bank ** #</t>
  </si>
  <si>
    <t>Religare Comtrade Ltd. ** #</t>
  </si>
  <si>
    <t>Religare Securities Ltd. ** #</t>
  </si>
  <si>
    <t>The Clearing Corporation of India Ltd.</t>
  </si>
  <si>
    <t>Wellwin Industry Ltd. ** #</t>
  </si>
  <si>
    <t>Titan Company Ltd.</t>
  </si>
  <si>
    <t>INE280A01028</t>
  </si>
  <si>
    <t>Consumer Durables</t>
  </si>
  <si>
    <t>Canara Bank ** #</t>
  </si>
  <si>
    <t>10.75% SREI Infrastructure Finance Ltd. **</t>
  </si>
  <si>
    <t>JSW Steel Ltd.</t>
  </si>
  <si>
    <t>INE019A01020</t>
  </si>
  <si>
    <t>LIC Housing Finance Ltd.</t>
  </si>
  <si>
    <t>INE115A01026</t>
  </si>
  <si>
    <t>Indian Oil Corporation Ltd.</t>
  </si>
  <si>
    <t>INE242A01010</t>
  </si>
  <si>
    <t>Havells India Ltd.</t>
  </si>
  <si>
    <t>INE176B01034</t>
  </si>
  <si>
    <t>NIIT Ltd.</t>
  </si>
  <si>
    <t>INE161A01038</t>
  </si>
  <si>
    <t>NHPC Ltd.</t>
  </si>
  <si>
    <t>INE848E01016</t>
  </si>
  <si>
    <t>Entertainment Network (India) Ltd.</t>
  </si>
  <si>
    <t>INE265F01028</t>
  </si>
  <si>
    <t>Bharat Bijlee Ltd.</t>
  </si>
  <si>
    <t>INE464A01028</t>
  </si>
  <si>
    <t>INE036D01010</t>
  </si>
  <si>
    <t>eClerx Services Ltd.</t>
  </si>
  <si>
    <t>INE738I01010</t>
  </si>
  <si>
    <t>CRISIL Ltd.</t>
  </si>
  <si>
    <t>INE007A01025</t>
  </si>
  <si>
    <t>Retailing</t>
  </si>
  <si>
    <t>SKF India Ltd.</t>
  </si>
  <si>
    <t>INE640A01023</t>
  </si>
  <si>
    <t>Bank Of Maharashtra ** #</t>
  </si>
  <si>
    <t>IndusInd Bank Ltd. ** #</t>
  </si>
  <si>
    <t>08.70% Rural Electrification Corporation Ltd. **</t>
  </si>
  <si>
    <t>INE020B08815</t>
  </si>
  <si>
    <t>The Karur Vysya Bank Ltd.</t>
  </si>
  <si>
    <t>Max Financial Services Ltd.</t>
  </si>
  <si>
    <t>INE647O01011</t>
  </si>
  <si>
    <t>Gujarat State Petronet Ltd.</t>
  </si>
  <si>
    <t>INE246F01010</t>
  </si>
  <si>
    <t>IN0000100402</t>
  </si>
  <si>
    <t>IN0000100403</t>
  </si>
  <si>
    <t>Biocon Ltd.</t>
  </si>
  <si>
    <t>INE376G01013</t>
  </si>
  <si>
    <t>Fortis Healthcare Ltd.</t>
  </si>
  <si>
    <t>INE061F01013</t>
  </si>
  <si>
    <t>PTC India Ltd.</t>
  </si>
  <si>
    <t>INE877F01012</t>
  </si>
  <si>
    <t>TVS Motor Company Ltd.</t>
  </si>
  <si>
    <t>INE494B01023</t>
  </si>
  <si>
    <t>Carborundum Universal Ltd.</t>
  </si>
  <si>
    <t>INE120A01034</t>
  </si>
  <si>
    <t>Lakshmi Machine Works Ltd.</t>
  </si>
  <si>
    <t>INE269B01029</t>
  </si>
  <si>
    <t>Finolex Cables Ltd.</t>
  </si>
  <si>
    <t>INE235A01022</t>
  </si>
  <si>
    <t>ICICI Bank Ltd. ** #</t>
  </si>
  <si>
    <t>Small Industries Development Bank Of India ** #</t>
  </si>
  <si>
    <t>Cox &amp; Kings Ltd. ** #</t>
  </si>
  <si>
    <t>CARE A1+</t>
  </si>
  <si>
    <t>Siemens Ltd.</t>
  </si>
  <si>
    <t>INE003A01024</t>
  </si>
  <si>
    <t>Aditya Birla Fashion and Retail Ltd.</t>
  </si>
  <si>
    <t>Ashok Leyland Ltd.</t>
  </si>
  <si>
    <t>INE208A01029</t>
  </si>
  <si>
    <t>Union Bank Of India</t>
  </si>
  <si>
    <t>INE692A01016</t>
  </si>
  <si>
    <t>Container Corporation of India Ltd.</t>
  </si>
  <si>
    <t>INE111A01017</t>
  </si>
  <si>
    <t>ABB India Ltd.</t>
  </si>
  <si>
    <t>INE117A01022</t>
  </si>
  <si>
    <t>Marico Ltd.</t>
  </si>
  <si>
    <t>INE196A01026</t>
  </si>
  <si>
    <t>Pidilite Industries Ltd.</t>
  </si>
  <si>
    <t>INE318A01026</t>
  </si>
  <si>
    <t>Aadhar Housing Finance Ltd. ** #</t>
  </si>
  <si>
    <t>IN002015X472</t>
  </si>
  <si>
    <t>Sovereign</t>
  </si>
  <si>
    <t>IN002015X456</t>
  </si>
  <si>
    <t>INE308L14CA5</t>
  </si>
  <si>
    <t>Dewan Housing Finance Corporation Ltd. ** #</t>
  </si>
  <si>
    <t>INE202B14GN5</t>
  </si>
  <si>
    <t>INE945G14GS7</t>
  </si>
  <si>
    <t>INE036A14CV1</t>
  </si>
  <si>
    <t>INE835P14715</t>
  </si>
  <si>
    <t>INE308L14BZ4</t>
  </si>
  <si>
    <t>United Spirits Ltd.</t>
  </si>
  <si>
    <t>INE854D01016</t>
  </si>
  <si>
    <t>NMDC Ltd.</t>
  </si>
  <si>
    <t>INE584A01023</t>
  </si>
  <si>
    <t>Bharat Forge Ltd.</t>
  </si>
  <si>
    <t>INE465A01025</t>
  </si>
  <si>
    <t>Torrent Pharmaceuticals Ltd.</t>
  </si>
  <si>
    <t>INE685A01028</t>
  </si>
  <si>
    <t>United Breweries Ltd.</t>
  </si>
  <si>
    <t>INE686F01025</t>
  </si>
  <si>
    <t>Eicher Motors Ltd.</t>
  </si>
  <si>
    <t>INE066A01013</t>
  </si>
  <si>
    <t>UPL Ltd.</t>
  </si>
  <si>
    <t>INE628A01036</t>
  </si>
  <si>
    <t>Pesticides</t>
  </si>
  <si>
    <t>Tata Motors Ltd. A-DVR</t>
  </si>
  <si>
    <t>IN9155A01020</t>
  </si>
  <si>
    <t>Portfolio Statement as on March 31,2016</t>
  </si>
  <si>
    <t>NCC Ltd.</t>
  </si>
  <si>
    <t>INE868B01028</t>
  </si>
  <si>
    <t>L &amp; T Finance Holdings Ltd.</t>
  </si>
  <si>
    <t>INE498L01015</t>
  </si>
  <si>
    <t>Amara Raja Batteries Ltd.</t>
  </si>
  <si>
    <t>INE885A01032</t>
  </si>
  <si>
    <t>SRF Ltd.</t>
  </si>
  <si>
    <t>INE647A01010</t>
  </si>
  <si>
    <t>Persistent Systems Ltd.</t>
  </si>
  <si>
    <t>INE262H01013</t>
  </si>
  <si>
    <t>Gujarat Pipavav Port Ltd.</t>
  </si>
  <si>
    <t>INE517F01014</t>
  </si>
  <si>
    <t>PVR Ltd.</t>
  </si>
  <si>
    <t>INE191H01014</t>
  </si>
  <si>
    <t>Voltas Ltd.</t>
  </si>
  <si>
    <t>INE226A01021</t>
  </si>
  <si>
    <t>Jubilant Life Sciences Ltd.</t>
  </si>
  <si>
    <t>INE700A01033</t>
  </si>
  <si>
    <t>Adani Power Ltd.</t>
  </si>
  <si>
    <t>INE814H01011</t>
  </si>
  <si>
    <t>KEC International Ltd.</t>
  </si>
  <si>
    <t>INE389H01022</t>
  </si>
  <si>
    <t>MOIL Ltd.</t>
  </si>
  <si>
    <t>INE490G01020</t>
  </si>
  <si>
    <t>AIA Engineering Ltd.</t>
  </si>
  <si>
    <t>INE212H01026</t>
  </si>
  <si>
    <t>Reliance Infrastructure Ltd.</t>
  </si>
  <si>
    <t>INE036A01016</t>
  </si>
  <si>
    <t>GIC Housing Finance Ltd.</t>
  </si>
  <si>
    <t>INE289B01019</t>
  </si>
  <si>
    <t>Corporation Bank</t>
  </si>
  <si>
    <t>INE112A01023</t>
  </si>
  <si>
    <t>Mphasis Ltd.</t>
  </si>
  <si>
    <t>INE356A01018</t>
  </si>
  <si>
    <t>INE457A16HK6</t>
  </si>
  <si>
    <t>INE457A16IA5</t>
  </si>
  <si>
    <t>INE476A16RH1</t>
  </si>
  <si>
    <t>INE112A16JW8</t>
  </si>
  <si>
    <t>INE112A16JV0</t>
  </si>
  <si>
    <t>INE090A16Z39</t>
  </si>
  <si>
    <t>INE008A16J97</t>
  </si>
  <si>
    <t>INE008A16N00</t>
  </si>
  <si>
    <t>INE008A16E92</t>
  </si>
  <si>
    <t>INE608A16MD9</t>
  </si>
  <si>
    <t>INE608A16LY7</t>
  </si>
  <si>
    <t>INE608A16MC1</t>
  </si>
  <si>
    <t>INE976G16DL9</t>
  </si>
  <si>
    <t>INE976G16DF1</t>
  </si>
  <si>
    <t>INE976G16DG9</t>
  </si>
  <si>
    <t>Oriental Bank of Commerce ** #</t>
  </si>
  <si>
    <t>INE141A16WN9</t>
  </si>
  <si>
    <t>INE141A16WI9</t>
  </si>
  <si>
    <t>Union Bank Of India ** #</t>
  </si>
  <si>
    <t>INE692A16ET6</t>
  </si>
  <si>
    <t>INE008I14EF2</t>
  </si>
  <si>
    <t>INE657N14FK3</t>
  </si>
  <si>
    <t>INE657N14FD8</t>
  </si>
  <si>
    <t>INE835P14764</t>
  </si>
  <si>
    <t>INE556F14BY3</t>
  </si>
  <si>
    <t>INE538L14284</t>
  </si>
  <si>
    <t>Religare Enterprises Ltd. ** #</t>
  </si>
  <si>
    <t>INE621H14211</t>
  </si>
  <si>
    <t>ECL Finance Ltd. ** #</t>
  </si>
  <si>
    <t>INE804I14LS2</t>
  </si>
  <si>
    <t>INE457A16HH2</t>
  </si>
  <si>
    <t>INE476A16RE8</t>
  </si>
  <si>
    <t>INE095A16RT4</t>
  </si>
  <si>
    <t>INE294A14ED0</t>
  </si>
  <si>
    <t>INE161J14BO5</t>
  </si>
  <si>
    <t>INE657N14FO5</t>
  </si>
  <si>
    <t>CRISIL AAA</t>
  </si>
  <si>
    <t>INE657N14EX9</t>
  </si>
  <si>
    <t>INE608A16MB3</t>
  </si>
  <si>
    <t>INE308L14CG2</t>
  </si>
  <si>
    <t>Rural Electrification Corporation Ltd. ** #</t>
  </si>
  <si>
    <t>INE020B14359</t>
  </si>
  <si>
    <t>Max India Ltd. **</t>
  </si>
  <si>
    <t>Max Ventures and Industries Ltd. **</t>
  </si>
</sst>
</file>

<file path=xl/styles.xml><?xml version="1.0" encoding="utf-8"?>
<styleSheet xmlns="http://schemas.openxmlformats.org/spreadsheetml/2006/main">
  <numFmts count="3">
    <numFmt numFmtId="178" formatCode="#,##0.00;\(#,##0.00\)"/>
    <numFmt numFmtId="179" formatCode="#,##0.00%;\(#,##0.00\)%"/>
    <numFmt numFmtId="180" formatCode="#,##0.00%"/>
  </numFmts>
  <fonts count="7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36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lef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0" fontId="5" fillId="0" borderId="6" xfId="0" applyNumberFormat="1" applyFont="1" applyFill="1" applyBorder="1" applyAlignment="1" applyProtection="1">
      <alignment horizontal="righ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3" fontId="3" fillId="0" borderId="5" xfId="0" applyNumberFormat="1" applyFont="1" applyFill="1" applyBorder="1" applyAlignment="1" applyProtection="1">
      <alignment horizontal="right" vertical="top" wrapText="1"/>
    </xf>
    <xf numFmtId="178" fontId="3" fillId="0" borderId="7" xfId="0" applyNumberFormat="1" applyFont="1" applyFill="1" applyBorder="1" applyAlignment="1" applyProtection="1">
      <alignment horizontal="right" vertical="top" wrapText="1"/>
    </xf>
    <xf numFmtId="179" fontId="3" fillId="0" borderId="8" xfId="0" applyNumberFormat="1" applyFont="1" applyFill="1" applyBorder="1" applyAlignment="1" applyProtection="1">
      <alignment horizontal="right" vertical="top" wrapText="1"/>
    </xf>
    <xf numFmtId="178" fontId="2" fillId="0" borderId="9" xfId="0" applyNumberFormat="1" applyFont="1" applyFill="1" applyBorder="1" applyAlignment="1" applyProtection="1">
      <alignment horizontal="right" vertical="top" wrapText="1"/>
    </xf>
    <xf numFmtId="179" fontId="2" fillId="0" borderId="10" xfId="0" applyNumberFormat="1" applyFont="1" applyFill="1" applyBorder="1" applyAlignment="1" applyProtection="1">
      <alignment horizontal="right" vertical="top" wrapText="1"/>
    </xf>
    <xf numFmtId="0" fontId="2" fillId="0" borderId="11" xfId="0" applyNumberFormat="1" applyFont="1" applyFill="1" applyBorder="1" applyAlignment="1" applyProtection="1">
      <alignment horizontal="left" vertical="top" wrapText="1"/>
    </xf>
    <xf numFmtId="0" fontId="3" fillId="0" borderId="12" xfId="0" applyNumberFormat="1" applyFont="1" applyFill="1" applyBorder="1" applyAlignment="1" applyProtection="1">
      <alignment horizontal="left" vertical="top" wrapText="1"/>
    </xf>
    <xf numFmtId="0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0" xfId="0" applyNumberFormat="1" applyFont="1" applyFill="1" applyBorder="1" applyAlignment="1" applyProtection="1">
      <alignment horizontal="right" vertical="top" wrapText="1"/>
    </xf>
    <xf numFmtId="0" fontId="3" fillId="0" borderId="13" xfId="0" applyNumberFormat="1" applyFont="1" applyFill="1" applyBorder="1" applyAlignment="1" applyProtection="1">
      <alignment horizontal="left" vertical="top" wrapText="1"/>
    </xf>
    <xf numFmtId="178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78" fontId="2" fillId="0" borderId="16" xfId="0" applyNumberFormat="1" applyFont="1" applyFill="1" applyBorder="1" applyAlignment="1" applyProtection="1">
      <alignment horizontal="right" vertical="top" wrapText="1"/>
    </xf>
    <xf numFmtId="180" fontId="2" fillId="0" borderId="17" xfId="0" applyNumberFormat="1" applyFont="1" applyFill="1" applyBorder="1" applyAlignment="1" applyProtection="1">
      <alignment horizontal="right" vertical="top" wrapText="1"/>
    </xf>
    <xf numFmtId="0" fontId="3" fillId="0" borderId="7" xfId="0" applyNumberFormat="1" applyFont="1" applyFill="1" applyBorder="1" applyAlignment="1" applyProtection="1">
      <alignment horizontal="right" vertical="top" wrapText="1"/>
    </xf>
    <xf numFmtId="0" fontId="3" fillId="0" borderId="6" xfId="0" applyNumberFormat="1" applyFont="1" applyFill="1" applyBorder="1" applyAlignment="1" applyProtection="1">
      <alignment horizontal="right" vertical="top" wrapText="1"/>
    </xf>
    <xf numFmtId="4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 applyProtection="1">
      <alignment horizontal="left" vertical="top"/>
    </xf>
    <xf numFmtId="0" fontId="2" fillId="0" borderId="18" xfId="0" applyNumberFormat="1" applyFont="1" applyFill="1" applyBorder="1" applyAlignment="1" applyProtection="1">
      <alignment horizontal="left" vertical="top" wrapText="1"/>
    </xf>
    <xf numFmtId="0" fontId="3" fillId="0" borderId="19" xfId="0" applyNumberFormat="1" applyFont="1" applyFill="1" applyBorder="1" applyAlignment="1" applyProtection="1">
      <alignment horizontal="left" vertical="top" wrapText="1"/>
    </xf>
    <xf numFmtId="0" fontId="2" fillId="0" borderId="0" xfId="0" quotePrefix="1" applyNumberFormat="1" applyFont="1" applyFill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67"/>
  <sheetViews>
    <sheetView tabSelected="1" zoomScaleNormal="100" workbookViewId="0"/>
  </sheetViews>
  <sheetFormatPr defaultRowHeight="12.75"/>
  <cols>
    <col min="1" max="1" width="2.5703125" customWidth="1"/>
    <col min="2" max="2" width="40" bestFit="1" customWidth="1"/>
    <col min="3" max="3" width="13.28515625" bestFit="1" customWidth="1"/>
    <col min="4" max="4" width="40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346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4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8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9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153</v>
      </c>
      <c r="C7" s="10" t="s">
        <v>12</v>
      </c>
      <c r="D7" s="10" t="s">
        <v>13</v>
      </c>
      <c r="E7" s="14">
        <v>13926</v>
      </c>
      <c r="F7" s="15">
        <v>169.61</v>
      </c>
      <c r="G7" s="16">
        <f t="shared" ref="G7:G57" si="0">+ROUND(F7/$F$63,4)</f>
        <v>7.5999999999999998E-2</v>
      </c>
    </row>
    <row r="8" spans="1:7" ht="12.95" customHeight="1">
      <c r="A8" s="12"/>
      <c r="B8" s="13" t="s">
        <v>155</v>
      </c>
      <c r="C8" s="10" t="s">
        <v>10</v>
      </c>
      <c r="D8" s="10" t="s">
        <v>11</v>
      </c>
      <c r="E8" s="14">
        <v>14541</v>
      </c>
      <c r="F8" s="15">
        <v>155.76</v>
      </c>
      <c r="G8" s="16">
        <f t="shared" si="0"/>
        <v>6.9800000000000001E-2</v>
      </c>
    </row>
    <row r="9" spans="1:7" ht="12.95" customHeight="1">
      <c r="A9" s="12"/>
      <c r="B9" s="13" t="s">
        <v>152</v>
      </c>
      <c r="C9" s="10" t="s">
        <v>16</v>
      </c>
      <c r="D9" s="10" t="s">
        <v>17</v>
      </c>
      <c r="E9" s="14">
        <v>14180</v>
      </c>
      <c r="F9" s="15">
        <v>148.22</v>
      </c>
      <c r="G9" s="16">
        <f t="shared" si="0"/>
        <v>6.6400000000000001E-2</v>
      </c>
    </row>
    <row r="10" spans="1:7" ht="12.95" customHeight="1">
      <c r="A10" s="12"/>
      <c r="B10" s="13" t="s">
        <v>159</v>
      </c>
      <c r="C10" s="10" t="s">
        <v>50</v>
      </c>
      <c r="D10" s="10" t="s">
        <v>43</v>
      </c>
      <c r="E10" s="14">
        <v>39248</v>
      </c>
      <c r="F10" s="15">
        <v>128.75</v>
      </c>
      <c r="G10" s="16">
        <f t="shared" si="0"/>
        <v>5.7700000000000001E-2</v>
      </c>
    </row>
    <row r="11" spans="1:7" ht="12.95" customHeight="1">
      <c r="A11" s="12"/>
      <c r="B11" s="13" t="s">
        <v>151</v>
      </c>
      <c r="C11" s="10" t="s">
        <v>14</v>
      </c>
      <c r="D11" s="10" t="s">
        <v>15</v>
      </c>
      <c r="E11" s="14">
        <v>10613</v>
      </c>
      <c r="F11" s="15">
        <v>117.33</v>
      </c>
      <c r="G11" s="16">
        <f t="shared" si="0"/>
        <v>5.2600000000000001E-2</v>
      </c>
    </row>
    <row r="12" spans="1:7" ht="12.95" customHeight="1">
      <c r="A12" s="12"/>
      <c r="B12" s="13" t="s">
        <v>158</v>
      </c>
      <c r="C12" s="10" t="s">
        <v>20</v>
      </c>
      <c r="D12" s="10" t="s">
        <v>11</v>
      </c>
      <c r="E12" s="14">
        <v>38145</v>
      </c>
      <c r="F12" s="15">
        <v>90.23</v>
      </c>
      <c r="G12" s="16">
        <f t="shared" si="0"/>
        <v>4.0399999999999998E-2</v>
      </c>
    </row>
    <row r="13" spans="1:7" ht="12.95" customHeight="1">
      <c r="A13" s="12"/>
      <c r="B13" s="13" t="s">
        <v>172</v>
      </c>
      <c r="C13" s="10" t="s">
        <v>31</v>
      </c>
      <c r="D13" s="10" t="s">
        <v>32</v>
      </c>
      <c r="E13" s="14">
        <v>2273</v>
      </c>
      <c r="F13" s="15">
        <v>84.54</v>
      </c>
      <c r="G13" s="16">
        <f t="shared" si="0"/>
        <v>3.7900000000000003E-2</v>
      </c>
    </row>
    <row r="14" spans="1:7" ht="12.95" customHeight="1">
      <c r="A14" s="12"/>
      <c r="B14" s="13" t="s">
        <v>154</v>
      </c>
      <c r="C14" s="10" t="s">
        <v>18</v>
      </c>
      <c r="D14" s="10" t="s">
        <v>19</v>
      </c>
      <c r="E14" s="14">
        <v>5935</v>
      </c>
      <c r="F14" s="15">
        <v>72.180000000000007</v>
      </c>
      <c r="G14" s="16">
        <f t="shared" si="0"/>
        <v>3.2300000000000002E-2</v>
      </c>
    </row>
    <row r="15" spans="1:7" ht="12.95" customHeight="1">
      <c r="A15" s="12"/>
      <c r="B15" s="13" t="s">
        <v>166</v>
      </c>
      <c r="C15" s="10" t="s">
        <v>39</v>
      </c>
      <c r="D15" s="10" t="s">
        <v>36</v>
      </c>
      <c r="E15" s="14">
        <v>5911</v>
      </c>
      <c r="F15" s="15">
        <v>72.08</v>
      </c>
      <c r="G15" s="16">
        <f t="shared" si="0"/>
        <v>3.2300000000000002E-2</v>
      </c>
    </row>
    <row r="16" spans="1:7" ht="12.95" customHeight="1">
      <c r="A16" s="12"/>
      <c r="B16" s="13" t="s">
        <v>156</v>
      </c>
      <c r="C16" s="10" t="s">
        <v>59</v>
      </c>
      <c r="D16" s="10" t="s">
        <v>27</v>
      </c>
      <c r="E16" s="14">
        <v>8129</v>
      </c>
      <c r="F16" s="15">
        <v>66.61</v>
      </c>
      <c r="G16" s="16">
        <f t="shared" si="0"/>
        <v>2.98E-2</v>
      </c>
    </row>
    <row r="17" spans="1:7" ht="12.95" customHeight="1">
      <c r="A17" s="12"/>
      <c r="B17" s="13" t="s">
        <v>162</v>
      </c>
      <c r="C17" s="10" t="s">
        <v>33</v>
      </c>
      <c r="D17" s="10" t="s">
        <v>13</v>
      </c>
      <c r="E17" s="14">
        <v>2560</v>
      </c>
      <c r="F17" s="15">
        <v>64.41</v>
      </c>
      <c r="G17" s="16">
        <f t="shared" si="0"/>
        <v>2.8899999999999999E-2</v>
      </c>
    </row>
    <row r="18" spans="1:7" ht="12.95" customHeight="1">
      <c r="A18" s="12"/>
      <c r="B18" s="13" t="s">
        <v>174</v>
      </c>
      <c r="C18" s="10" t="s">
        <v>26</v>
      </c>
      <c r="D18" s="10" t="s">
        <v>27</v>
      </c>
      <c r="E18" s="14">
        <v>6040</v>
      </c>
      <c r="F18" s="15">
        <v>62.58</v>
      </c>
      <c r="G18" s="16">
        <f t="shared" si="0"/>
        <v>2.8000000000000001E-2</v>
      </c>
    </row>
    <row r="19" spans="1:7" ht="12.95" customHeight="1">
      <c r="A19" s="12"/>
      <c r="B19" s="13" t="s">
        <v>161</v>
      </c>
      <c r="C19" s="10" t="s">
        <v>25</v>
      </c>
      <c r="D19" s="10" t="s">
        <v>11</v>
      </c>
      <c r="E19" s="14">
        <v>13213</v>
      </c>
      <c r="F19" s="15">
        <v>58.74</v>
      </c>
      <c r="G19" s="16">
        <f t="shared" si="0"/>
        <v>2.63E-2</v>
      </c>
    </row>
    <row r="20" spans="1:7" ht="12.95" customHeight="1">
      <c r="A20" s="12"/>
      <c r="B20" s="13" t="s">
        <v>175</v>
      </c>
      <c r="C20" s="10" t="s">
        <v>35</v>
      </c>
      <c r="D20" s="10" t="s">
        <v>32</v>
      </c>
      <c r="E20" s="14">
        <v>13409</v>
      </c>
      <c r="F20" s="15">
        <v>51.8</v>
      </c>
      <c r="G20" s="16">
        <f t="shared" si="0"/>
        <v>2.3199999999999998E-2</v>
      </c>
    </row>
    <row r="21" spans="1:7" ht="12.95" customHeight="1">
      <c r="A21" s="12"/>
      <c r="B21" s="13" t="s">
        <v>171</v>
      </c>
      <c r="C21" s="10" t="s">
        <v>49</v>
      </c>
      <c r="D21" s="10" t="s">
        <v>11</v>
      </c>
      <c r="E21" s="14">
        <v>7416</v>
      </c>
      <c r="F21" s="15">
        <v>50.5</v>
      </c>
      <c r="G21" s="16">
        <f t="shared" si="0"/>
        <v>2.2599999999999999E-2</v>
      </c>
    </row>
    <row r="22" spans="1:7" ht="12.95" customHeight="1">
      <c r="A22" s="12"/>
      <c r="B22" s="13" t="s">
        <v>170</v>
      </c>
      <c r="C22" s="10" t="s">
        <v>30</v>
      </c>
      <c r="D22" s="10" t="s">
        <v>17</v>
      </c>
      <c r="E22" s="14">
        <v>6112</v>
      </c>
      <c r="F22" s="15">
        <v>48.01</v>
      </c>
      <c r="G22" s="16">
        <f t="shared" si="0"/>
        <v>2.1499999999999998E-2</v>
      </c>
    </row>
    <row r="23" spans="1:7" ht="12.95" customHeight="1">
      <c r="A23" s="12"/>
      <c r="B23" s="13" t="s">
        <v>21</v>
      </c>
      <c r="C23" s="10" t="s">
        <v>22</v>
      </c>
      <c r="D23" s="10" t="s">
        <v>11</v>
      </c>
      <c r="E23" s="14">
        <v>23594</v>
      </c>
      <c r="F23" s="15">
        <v>45.84</v>
      </c>
      <c r="G23" s="16">
        <f t="shared" si="0"/>
        <v>2.0500000000000001E-2</v>
      </c>
    </row>
    <row r="24" spans="1:7" ht="12.95" customHeight="1">
      <c r="A24" s="12"/>
      <c r="B24" s="13" t="s">
        <v>165</v>
      </c>
      <c r="C24" s="10" t="s">
        <v>41</v>
      </c>
      <c r="D24" s="10" t="s">
        <v>19</v>
      </c>
      <c r="E24" s="14">
        <v>23349</v>
      </c>
      <c r="F24" s="15">
        <v>39.729999999999997</v>
      </c>
      <c r="G24" s="16">
        <f t="shared" si="0"/>
        <v>1.78E-2</v>
      </c>
    </row>
    <row r="25" spans="1:7" ht="12.95" customHeight="1">
      <c r="A25" s="12"/>
      <c r="B25" s="13" t="s">
        <v>199</v>
      </c>
      <c r="C25" s="10" t="s">
        <v>52</v>
      </c>
      <c r="D25" s="10" t="s">
        <v>53</v>
      </c>
      <c r="E25" s="14">
        <v>10766</v>
      </c>
      <c r="F25" s="15">
        <v>37.78</v>
      </c>
      <c r="G25" s="16">
        <f t="shared" si="0"/>
        <v>1.6899999999999998E-2</v>
      </c>
    </row>
    <row r="26" spans="1:7" ht="12.95" customHeight="1">
      <c r="A26" s="12"/>
      <c r="B26" s="13" t="s">
        <v>180</v>
      </c>
      <c r="C26" s="10" t="s">
        <v>81</v>
      </c>
      <c r="D26" s="10" t="s">
        <v>11</v>
      </c>
      <c r="E26" s="14">
        <v>3736</v>
      </c>
      <c r="F26" s="15">
        <v>36.15</v>
      </c>
      <c r="G26" s="16">
        <f t="shared" si="0"/>
        <v>1.6199999999999999E-2</v>
      </c>
    </row>
    <row r="27" spans="1:7" ht="12.95" customHeight="1">
      <c r="A27" s="12"/>
      <c r="B27" s="13" t="s">
        <v>209</v>
      </c>
      <c r="C27" s="10" t="s">
        <v>138</v>
      </c>
      <c r="D27" s="10" t="s">
        <v>77</v>
      </c>
      <c r="E27" s="14">
        <v>14717</v>
      </c>
      <c r="F27" s="15">
        <v>34.17</v>
      </c>
      <c r="G27" s="16">
        <f t="shared" si="0"/>
        <v>1.5299999999999999E-2</v>
      </c>
    </row>
    <row r="28" spans="1:7" ht="12.95" customHeight="1">
      <c r="A28" s="12"/>
      <c r="B28" s="13" t="s">
        <v>303</v>
      </c>
      <c r="C28" s="10" t="s">
        <v>304</v>
      </c>
      <c r="D28" s="10" t="s">
        <v>36</v>
      </c>
      <c r="E28" s="14">
        <v>2884</v>
      </c>
      <c r="F28" s="15">
        <v>31.69</v>
      </c>
      <c r="G28" s="16">
        <f t="shared" si="0"/>
        <v>1.4200000000000001E-2</v>
      </c>
    </row>
    <row r="29" spans="1:7" ht="12.95" customHeight="1">
      <c r="A29" s="12"/>
      <c r="B29" s="13" t="s">
        <v>337</v>
      </c>
      <c r="C29" s="10" t="s">
        <v>338</v>
      </c>
      <c r="D29" s="10" t="s">
        <v>43</v>
      </c>
      <c r="E29" s="14">
        <v>3665</v>
      </c>
      <c r="F29" s="15">
        <v>30.2</v>
      </c>
      <c r="G29" s="16">
        <f t="shared" si="0"/>
        <v>1.35E-2</v>
      </c>
    </row>
    <row r="30" spans="1:7" ht="12.95" customHeight="1">
      <c r="A30" s="12"/>
      <c r="B30" s="13" t="s">
        <v>202</v>
      </c>
      <c r="C30" s="10" t="s">
        <v>105</v>
      </c>
      <c r="D30" s="10" t="s">
        <v>11</v>
      </c>
      <c r="E30" s="14">
        <v>3466</v>
      </c>
      <c r="F30" s="15">
        <v>29.97</v>
      </c>
      <c r="G30" s="16">
        <f t="shared" si="0"/>
        <v>1.34E-2</v>
      </c>
    </row>
    <row r="31" spans="1:7" ht="12.95" customHeight="1">
      <c r="A31" s="12"/>
      <c r="B31" s="13" t="s">
        <v>168</v>
      </c>
      <c r="C31" s="10" t="s">
        <v>51</v>
      </c>
      <c r="D31" s="10" t="s">
        <v>17</v>
      </c>
      <c r="E31" s="14">
        <v>2965</v>
      </c>
      <c r="F31" s="15">
        <v>26.73</v>
      </c>
      <c r="G31" s="16">
        <f t="shared" si="0"/>
        <v>1.2E-2</v>
      </c>
    </row>
    <row r="32" spans="1:7" ht="12.95" customHeight="1">
      <c r="A32" s="12"/>
      <c r="B32" s="13" t="s">
        <v>232</v>
      </c>
      <c r="C32" s="10" t="s">
        <v>233</v>
      </c>
      <c r="D32" s="10" t="s">
        <v>133</v>
      </c>
      <c r="E32" s="14">
        <v>11256</v>
      </c>
      <c r="F32" s="15">
        <v>25.91</v>
      </c>
      <c r="G32" s="16">
        <f t="shared" si="0"/>
        <v>1.1599999999999999E-2</v>
      </c>
    </row>
    <row r="33" spans="1:7" ht="12.95" customHeight="1">
      <c r="A33" s="12"/>
      <c r="B33" s="13" t="s">
        <v>205</v>
      </c>
      <c r="C33" s="10" t="s">
        <v>131</v>
      </c>
      <c r="D33" s="10" t="s">
        <v>43</v>
      </c>
      <c r="E33" s="14">
        <v>2948</v>
      </c>
      <c r="F33" s="15">
        <v>25.61</v>
      </c>
      <c r="G33" s="16">
        <f t="shared" si="0"/>
        <v>1.15E-2</v>
      </c>
    </row>
    <row r="34" spans="1:7" ht="12.95" customHeight="1">
      <c r="A34" s="12"/>
      <c r="B34" s="13" t="s">
        <v>333</v>
      </c>
      <c r="C34" s="10" t="s">
        <v>334</v>
      </c>
      <c r="D34" s="10" t="s">
        <v>60</v>
      </c>
      <c r="E34" s="14">
        <v>2930</v>
      </c>
      <c r="F34" s="15">
        <v>25.57</v>
      </c>
      <c r="G34" s="16">
        <f t="shared" si="0"/>
        <v>1.15E-2</v>
      </c>
    </row>
    <row r="35" spans="1:7" ht="12.95" customHeight="1">
      <c r="A35" s="12"/>
      <c r="B35" s="13" t="s">
        <v>210</v>
      </c>
      <c r="C35" s="10" t="s">
        <v>134</v>
      </c>
      <c r="D35" s="10" t="s">
        <v>32</v>
      </c>
      <c r="E35" s="14">
        <v>843</v>
      </c>
      <c r="F35" s="15">
        <v>24.81</v>
      </c>
      <c r="G35" s="16">
        <f t="shared" si="0"/>
        <v>1.11E-2</v>
      </c>
    </row>
    <row r="36" spans="1:7" ht="12.95" customHeight="1">
      <c r="A36" s="12"/>
      <c r="B36" s="13" t="s">
        <v>167</v>
      </c>
      <c r="C36" s="10" t="s">
        <v>23</v>
      </c>
      <c r="D36" s="10" t="s">
        <v>24</v>
      </c>
      <c r="E36" s="14">
        <v>399</v>
      </c>
      <c r="F36" s="15">
        <v>24.2</v>
      </c>
      <c r="G36" s="16">
        <f t="shared" si="0"/>
        <v>1.0800000000000001E-2</v>
      </c>
    </row>
    <row r="37" spans="1:7" ht="12.95" customHeight="1">
      <c r="A37" s="12"/>
      <c r="B37" s="13" t="s">
        <v>220</v>
      </c>
      <c r="C37" s="10" t="s">
        <v>119</v>
      </c>
      <c r="D37" s="10" t="s">
        <v>85</v>
      </c>
      <c r="E37" s="14">
        <v>9110</v>
      </c>
      <c r="F37" s="15">
        <v>22.84</v>
      </c>
      <c r="G37" s="16">
        <f t="shared" si="0"/>
        <v>1.0200000000000001E-2</v>
      </c>
    </row>
    <row r="38" spans="1:7" ht="12.95" customHeight="1">
      <c r="A38" s="12"/>
      <c r="B38" s="13" t="s">
        <v>331</v>
      </c>
      <c r="C38" s="10" t="s">
        <v>332</v>
      </c>
      <c r="D38" s="10" t="s">
        <v>29</v>
      </c>
      <c r="E38" s="14">
        <v>22914</v>
      </c>
      <c r="F38" s="15">
        <v>22.44</v>
      </c>
      <c r="G38" s="16">
        <f t="shared" si="0"/>
        <v>1.01E-2</v>
      </c>
    </row>
    <row r="39" spans="1:7" ht="12.95" customHeight="1">
      <c r="A39" s="12"/>
      <c r="B39" s="13" t="s">
        <v>208</v>
      </c>
      <c r="C39" s="10" t="s">
        <v>136</v>
      </c>
      <c r="D39" s="10" t="s">
        <v>77</v>
      </c>
      <c r="E39" s="14">
        <v>522</v>
      </c>
      <c r="F39" s="15">
        <v>20.05</v>
      </c>
      <c r="G39" s="16">
        <f t="shared" si="0"/>
        <v>8.9999999999999993E-3</v>
      </c>
    </row>
    <row r="40" spans="1:7" ht="12.95" customHeight="1">
      <c r="A40" s="12"/>
      <c r="B40" s="13" t="s">
        <v>252</v>
      </c>
      <c r="C40" s="10" t="s">
        <v>253</v>
      </c>
      <c r="D40" s="10" t="s">
        <v>15</v>
      </c>
      <c r="E40" s="14">
        <v>3220</v>
      </c>
      <c r="F40" s="15">
        <v>15.79</v>
      </c>
      <c r="G40" s="16">
        <f t="shared" si="0"/>
        <v>7.1000000000000004E-3</v>
      </c>
    </row>
    <row r="41" spans="1:7" ht="12.95" customHeight="1">
      <c r="A41" s="12"/>
      <c r="B41" s="13" t="s">
        <v>339</v>
      </c>
      <c r="C41" s="10" t="s">
        <v>340</v>
      </c>
      <c r="D41" s="10" t="s">
        <v>32</v>
      </c>
      <c r="E41" s="14">
        <v>75</v>
      </c>
      <c r="F41" s="15">
        <v>14.35</v>
      </c>
      <c r="G41" s="16">
        <f t="shared" si="0"/>
        <v>6.4000000000000003E-3</v>
      </c>
    </row>
    <row r="42" spans="1:7" ht="12.95" customHeight="1">
      <c r="A42" s="12"/>
      <c r="B42" s="13" t="s">
        <v>178</v>
      </c>
      <c r="C42" s="10" t="s">
        <v>37</v>
      </c>
      <c r="D42" s="10" t="s">
        <v>38</v>
      </c>
      <c r="E42" s="14">
        <v>3679</v>
      </c>
      <c r="F42" s="15">
        <v>14.22</v>
      </c>
      <c r="G42" s="16">
        <f t="shared" si="0"/>
        <v>6.4000000000000003E-3</v>
      </c>
    </row>
    <row r="43" spans="1:7" ht="12.95" customHeight="1">
      <c r="A43" s="12"/>
      <c r="B43" s="13" t="s">
        <v>203</v>
      </c>
      <c r="C43" s="10" t="s">
        <v>115</v>
      </c>
      <c r="D43" s="10" t="s">
        <v>73</v>
      </c>
      <c r="E43" s="14">
        <v>63</v>
      </c>
      <c r="F43" s="15">
        <v>13.1</v>
      </c>
      <c r="G43" s="16">
        <f t="shared" si="0"/>
        <v>5.8999999999999999E-3</v>
      </c>
    </row>
    <row r="44" spans="1:7" ht="12.95" customHeight="1">
      <c r="A44" s="12"/>
      <c r="B44" s="13" t="s">
        <v>245</v>
      </c>
      <c r="C44" s="10" t="s">
        <v>246</v>
      </c>
      <c r="D44" s="10" t="s">
        <v>247</v>
      </c>
      <c r="E44" s="14">
        <v>3688</v>
      </c>
      <c r="F44" s="15">
        <v>12.49</v>
      </c>
      <c r="G44" s="16">
        <f t="shared" si="0"/>
        <v>5.5999999999999999E-3</v>
      </c>
    </row>
    <row r="45" spans="1:7" ht="12.95" customHeight="1">
      <c r="A45" s="12"/>
      <c r="B45" s="13" t="s">
        <v>250</v>
      </c>
      <c r="C45" s="10" t="s">
        <v>251</v>
      </c>
      <c r="D45" s="10" t="s">
        <v>140</v>
      </c>
      <c r="E45" s="14">
        <v>931</v>
      </c>
      <c r="F45" s="15">
        <v>11.92</v>
      </c>
      <c r="G45" s="16">
        <f t="shared" si="0"/>
        <v>5.3E-3</v>
      </c>
    </row>
    <row r="46" spans="1:7" ht="12.95" customHeight="1">
      <c r="A46" s="12"/>
      <c r="B46" s="13" t="s">
        <v>341</v>
      </c>
      <c r="C46" s="10" t="s">
        <v>342</v>
      </c>
      <c r="D46" s="10" t="s">
        <v>343</v>
      </c>
      <c r="E46" s="14">
        <v>2375</v>
      </c>
      <c r="F46" s="15">
        <v>11.34</v>
      </c>
      <c r="G46" s="16">
        <f t="shared" si="0"/>
        <v>5.1000000000000004E-3</v>
      </c>
    </row>
    <row r="47" spans="1:7" ht="12.95" customHeight="1">
      <c r="A47" s="12"/>
      <c r="B47" s="13" t="s">
        <v>55</v>
      </c>
      <c r="C47" s="10" t="s">
        <v>56</v>
      </c>
      <c r="D47" s="10" t="s">
        <v>11</v>
      </c>
      <c r="E47" s="14">
        <v>7279</v>
      </c>
      <c r="F47" s="15">
        <v>10.71</v>
      </c>
      <c r="G47" s="16">
        <f t="shared" si="0"/>
        <v>4.7999999999999996E-3</v>
      </c>
    </row>
    <row r="48" spans="1:7" ht="12.95" customHeight="1">
      <c r="A48" s="12"/>
      <c r="B48" s="13" t="s">
        <v>329</v>
      </c>
      <c r="C48" s="10" t="s">
        <v>330</v>
      </c>
      <c r="D48" s="10" t="s">
        <v>43</v>
      </c>
      <c r="E48" s="14">
        <v>426</v>
      </c>
      <c r="F48" s="15">
        <v>10.65</v>
      </c>
      <c r="G48" s="16">
        <f t="shared" si="0"/>
        <v>4.7999999999999996E-3</v>
      </c>
    </row>
    <row r="49" spans="1:8" ht="12.95" customHeight="1">
      <c r="A49" s="12"/>
      <c r="B49" s="13" t="s">
        <v>279</v>
      </c>
      <c r="C49" s="10" t="s">
        <v>42</v>
      </c>
      <c r="D49" s="10" t="s">
        <v>15</v>
      </c>
      <c r="E49" s="14">
        <v>2871</v>
      </c>
      <c r="F49" s="15">
        <v>9.89</v>
      </c>
      <c r="G49" s="16">
        <f t="shared" si="0"/>
        <v>4.4000000000000003E-3</v>
      </c>
    </row>
    <row r="50" spans="1:8" ht="12.95" customHeight="1">
      <c r="A50" s="12"/>
      <c r="B50" s="13" t="s">
        <v>306</v>
      </c>
      <c r="C50" s="10" t="s">
        <v>307</v>
      </c>
      <c r="D50" s="10" t="s">
        <v>32</v>
      </c>
      <c r="E50" s="14">
        <v>9046</v>
      </c>
      <c r="F50" s="15">
        <v>9.82</v>
      </c>
      <c r="G50" s="16">
        <f t="shared" si="0"/>
        <v>4.4000000000000003E-3</v>
      </c>
    </row>
    <row r="51" spans="1:8" ht="12.95" customHeight="1">
      <c r="A51" s="12"/>
      <c r="B51" s="13" t="s">
        <v>312</v>
      </c>
      <c r="C51" s="10" t="s">
        <v>313</v>
      </c>
      <c r="D51" s="10" t="s">
        <v>36</v>
      </c>
      <c r="E51" s="14">
        <v>755</v>
      </c>
      <c r="F51" s="15">
        <v>9.64</v>
      </c>
      <c r="G51" s="16">
        <f t="shared" si="0"/>
        <v>4.3E-3</v>
      </c>
    </row>
    <row r="52" spans="1:8" ht="12.95" customHeight="1">
      <c r="A52" s="12"/>
      <c r="B52" s="13" t="s">
        <v>211</v>
      </c>
      <c r="C52" s="10" t="s">
        <v>145</v>
      </c>
      <c r="D52" s="10" t="s">
        <v>144</v>
      </c>
      <c r="E52" s="14">
        <v>9163</v>
      </c>
      <c r="F52" s="15">
        <v>8.0500000000000007</v>
      </c>
      <c r="G52" s="16">
        <f t="shared" si="0"/>
        <v>3.5999999999999999E-3</v>
      </c>
    </row>
    <row r="53" spans="1:8" ht="12.95" customHeight="1">
      <c r="A53" s="12"/>
      <c r="B53" s="13" t="s">
        <v>214</v>
      </c>
      <c r="C53" s="10" t="s">
        <v>139</v>
      </c>
      <c r="D53" s="10" t="s">
        <v>140</v>
      </c>
      <c r="E53" s="14">
        <v>2173</v>
      </c>
      <c r="F53" s="15">
        <v>6.94</v>
      </c>
      <c r="G53" s="16">
        <f t="shared" si="0"/>
        <v>3.0999999999999999E-3</v>
      </c>
    </row>
    <row r="54" spans="1:8" ht="12.95" customHeight="1">
      <c r="A54" s="12"/>
      <c r="B54" s="13" t="s">
        <v>423</v>
      </c>
      <c r="C54" s="10" t="s">
        <v>283</v>
      </c>
      <c r="D54" s="10" t="s">
        <v>15</v>
      </c>
      <c r="E54" s="14">
        <v>10230</v>
      </c>
      <c r="F54" s="15">
        <v>6.76</v>
      </c>
      <c r="G54" s="16">
        <f t="shared" si="0"/>
        <v>3.0000000000000001E-3</v>
      </c>
    </row>
    <row r="55" spans="1:8" ht="12.95" customHeight="1">
      <c r="A55" s="12"/>
      <c r="B55" s="13" t="s">
        <v>344</v>
      </c>
      <c r="C55" s="10" t="s">
        <v>345</v>
      </c>
      <c r="D55" s="10" t="s">
        <v>32</v>
      </c>
      <c r="E55" s="14">
        <v>1607</v>
      </c>
      <c r="F55" s="15">
        <v>4.6399999999999997</v>
      </c>
      <c r="G55" s="16">
        <f t="shared" si="0"/>
        <v>2.0999999999999999E-3</v>
      </c>
    </row>
    <row r="56" spans="1:8" ht="12.95" customHeight="1">
      <c r="A56" s="12"/>
      <c r="B56" s="13" t="s">
        <v>335</v>
      </c>
      <c r="C56" s="10" t="s">
        <v>336</v>
      </c>
      <c r="D56" s="10" t="s">
        <v>27</v>
      </c>
      <c r="E56" s="14">
        <v>310</v>
      </c>
      <c r="F56" s="15">
        <v>4.1500000000000004</v>
      </c>
      <c r="G56" s="16">
        <f t="shared" si="0"/>
        <v>1.9E-3</v>
      </c>
    </row>
    <row r="57" spans="1:8" ht="12.95" customHeight="1">
      <c r="A57" s="12"/>
      <c r="B57" s="13" t="s">
        <v>424</v>
      </c>
      <c r="C57" s="10" t="s">
        <v>284</v>
      </c>
      <c r="D57" s="10" t="s">
        <v>60</v>
      </c>
      <c r="E57" s="14">
        <v>2046</v>
      </c>
      <c r="F57" s="15">
        <v>0.76</v>
      </c>
      <c r="G57" s="16">
        <f t="shared" si="0"/>
        <v>2.9999999999999997E-4</v>
      </c>
    </row>
    <row r="58" spans="1:8" ht="12.95" customHeight="1">
      <c r="A58" s="1"/>
      <c r="B58" s="33" t="s">
        <v>62</v>
      </c>
      <c r="C58" s="34" t="s">
        <v>1</v>
      </c>
      <c r="D58" s="34" t="s">
        <v>1</v>
      </c>
      <c r="E58" s="34" t="s">
        <v>1</v>
      </c>
      <c r="F58" s="17">
        <f>SUM(F7:F57)</f>
        <v>2120.2600000000002</v>
      </c>
      <c r="G58" s="18">
        <f>SUM(G7:G57)</f>
        <v>0.94979999999999976</v>
      </c>
    </row>
    <row r="59" spans="1:8" ht="12.95" customHeight="1">
      <c r="A59" s="1"/>
      <c r="B59" s="19" t="s">
        <v>63</v>
      </c>
      <c r="C59" s="20" t="s">
        <v>1</v>
      </c>
      <c r="D59" s="20" t="s">
        <v>1</v>
      </c>
      <c r="E59" s="20" t="s">
        <v>1</v>
      </c>
      <c r="F59" s="21" t="s">
        <v>64</v>
      </c>
      <c r="G59" s="22" t="s">
        <v>64</v>
      </c>
    </row>
    <row r="60" spans="1:8" ht="12.95" customHeight="1">
      <c r="A60" s="1"/>
      <c r="B60" s="19" t="s">
        <v>62</v>
      </c>
      <c r="C60" s="20" t="s">
        <v>1</v>
      </c>
      <c r="D60" s="20" t="s">
        <v>1</v>
      </c>
      <c r="E60" s="20" t="s">
        <v>1</v>
      </c>
      <c r="F60" s="21" t="s">
        <v>64</v>
      </c>
      <c r="G60" s="22" t="s">
        <v>64</v>
      </c>
    </row>
    <row r="61" spans="1:8" ht="12.95" customHeight="1">
      <c r="A61" s="1"/>
      <c r="B61" s="19" t="s">
        <v>65</v>
      </c>
      <c r="C61" s="23" t="s">
        <v>1</v>
      </c>
      <c r="D61" s="20" t="s">
        <v>1</v>
      </c>
      <c r="E61" s="23" t="s">
        <v>1</v>
      </c>
      <c r="F61" s="17">
        <f>+F58</f>
        <v>2120.2600000000002</v>
      </c>
      <c r="G61" s="18">
        <f>+G58</f>
        <v>0.94979999999999976</v>
      </c>
    </row>
    <row r="62" spans="1:8" ht="12.95" customHeight="1">
      <c r="A62" s="1"/>
      <c r="B62" s="19" t="s">
        <v>66</v>
      </c>
      <c r="C62" s="10" t="s">
        <v>1</v>
      </c>
      <c r="D62" s="20" t="s">
        <v>1</v>
      </c>
      <c r="E62" s="10" t="s">
        <v>1</v>
      </c>
      <c r="F62" s="24">
        <f>+F63-F61</f>
        <v>111.4399999999996</v>
      </c>
      <c r="G62" s="18">
        <f>+G63-G61</f>
        <v>5.0200000000000244E-2</v>
      </c>
      <c r="H62" s="31"/>
    </row>
    <row r="63" spans="1:8" ht="12.95" customHeight="1">
      <c r="A63" s="1"/>
      <c r="B63" s="25" t="s">
        <v>67</v>
      </c>
      <c r="C63" s="26" t="s">
        <v>1</v>
      </c>
      <c r="D63" s="26" t="s">
        <v>1</v>
      </c>
      <c r="E63" s="26" t="s">
        <v>1</v>
      </c>
      <c r="F63" s="27">
        <v>2231.6999999999998</v>
      </c>
      <c r="G63" s="28">
        <v>1</v>
      </c>
    </row>
    <row r="64" spans="1:8" ht="12.95" customHeight="1">
      <c r="A64" s="1"/>
      <c r="B64" s="4" t="s">
        <v>1</v>
      </c>
      <c r="C64" s="1"/>
      <c r="D64" s="1"/>
      <c r="E64" s="1"/>
      <c r="F64" s="1"/>
      <c r="G64" s="1"/>
    </row>
    <row r="65" spans="1:7" ht="12.95" customHeight="1">
      <c r="A65" s="1"/>
      <c r="B65" s="35"/>
      <c r="C65" s="1"/>
      <c r="D65" s="1"/>
      <c r="E65" s="1"/>
      <c r="F65" s="1"/>
      <c r="G65" s="1"/>
    </row>
    <row r="66" spans="1:7" ht="12.95" customHeight="1">
      <c r="A66" s="1"/>
      <c r="B66" s="2" t="s">
        <v>1</v>
      </c>
      <c r="C66" s="1"/>
      <c r="D66" s="1"/>
      <c r="E66" s="1"/>
      <c r="F66" s="1"/>
      <c r="G66" s="1"/>
    </row>
    <row r="67" spans="1:7" ht="12.95" customHeight="1">
      <c r="A67" s="1"/>
      <c r="B67" s="2" t="s">
        <v>1</v>
      </c>
      <c r="C67" s="1"/>
      <c r="D67" s="1"/>
      <c r="E67" s="1"/>
      <c r="F67" s="1"/>
      <c r="G67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H44"/>
  <sheetViews>
    <sheetView zoomScaleNormal="100" workbookViewId="0"/>
  </sheetViews>
  <sheetFormatPr defaultRowHeight="12.75"/>
  <cols>
    <col min="1" max="1" width="2.5703125" customWidth="1"/>
    <col min="2" max="2" width="47.28515625" bestFit="1" customWidth="1"/>
    <col min="3" max="3" width="13.5703125" bestFit="1" customWidth="1"/>
    <col min="4" max="4" width="11" bestFit="1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123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346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89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90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91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399</v>
      </c>
      <c r="C7" s="10" t="s">
        <v>400</v>
      </c>
      <c r="D7" s="10" t="s">
        <v>92</v>
      </c>
      <c r="E7" s="14">
        <v>3000000</v>
      </c>
      <c r="F7" s="15">
        <v>2949.3</v>
      </c>
      <c r="G7" s="16">
        <f>+ROUND(F7/$F$38,4)</f>
        <v>9.5000000000000001E-2</v>
      </c>
    </row>
    <row r="8" spans="1:7" ht="12.95" customHeight="1">
      <c r="A8" s="12"/>
      <c r="B8" s="13" t="s">
        <v>275</v>
      </c>
      <c r="C8" s="10" t="s">
        <v>413</v>
      </c>
      <c r="D8" s="10" t="s">
        <v>92</v>
      </c>
      <c r="E8" s="14">
        <v>2500000</v>
      </c>
      <c r="F8" s="15">
        <v>2470.36</v>
      </c>
      <c r="G8" s="16">
        <f>+ROUND(F8/$F$38,4)</f>
        <v>7.9600000000000004E-2</v>
      </c>
    </row>
    <row r="9" spans="1:7" ht="12.95" customHeight="1">
      <c r="A9" s="12"/>
      <c r="B9" s="13" t="s">
        <v>274</v>
      </c>
      <c r="C9" s="10" t="s">
        <v>382</v>
      </c>
      <c r="D9" s="10" t="s">
        <v>92</v>
      </c>
      <c r="E9" s="14">
        <v>2500000</v>
      </c>
      <c r="F9" s="15">
        <v>2459.39</v>
      </c>
      <c r="G9" s="16">
        <f>+ROUND(F9/$F$38,4)</f>
        <v>7.9200000000000007E-2</v>
      </c>
    </row>
    <row r="10" spans="1:7" ht="12.95" customHeight="1">
      <c r="A10" s="12"/>
      <c r="B10" s="13" t="s">
        <v>396</v>
      </c>
      <c r="C10" s="10" t="s">
        <v>397</v>
      </c>
      <c r="D10" s="10" t="s">
        <v>92</v>
      </c>
      <c r="E10" s="14">
        <v>2000000</v>
      </c>
      <c r="F10" s="15">
        <v>1973.2</v>
      </c>
      <c r="G10" s="16">
        <f t="shared" ref="G10:G18" si="0">+ROUND(F10/$F$38,4)</f>
        <v>6.3500000000000001E-2</v>
      </c>
    </row>
    <row r="11" spans="1:7" ht="12.95" customHeight="1">
      <c r="A11" s="12"/>
      <c r="B11" s="13" t="s">
        <v>396</v>
      </c>
      <c r="C11" s="10" t="s">
        <v>398</v>
      </c>
      <c r="D11" s="10" t="s">
        <v>92</v>
      </c>
      <c r="E11" s="14">
        <v>1500000</v>
      </c>
      <c r="F11" s="15">
        <v>1481.63</v>
      </c>
      <c r="G11" s="16">
        <f t="shared" si="0"/>
        <v>4.7699999999999999E-2</v>
      </c>
    </row>
    <row r="12" spans="1:7" ht="12.95" customHeight="1">
      <c r="A12" s="12"/>
      <c r="B12" s="13" t="s">
        <v>122</v>
      </c>
      <c r="C12" s="10" t="s">
        <v>384</v>
      </c>
      <c r="D12" s="10" t="s">
        <v>92</v>
      </c>
      <c r="E12" s="14">
        <v>1500000</v>
      </c>
      <c r="F12" s="15">
        <v>1480.5</v>
      </c>
      <c r="G12" s="16">
        <f t="shared" si="0"/>
        <v>4.7699999999999999E-2</v>
      </c>
    </row>
    <row r="13" spans="1:7" ht="12.95" customHeight="1">
      <c r="A13" s="12"/>
      <c r="B13" s="13" t="s">
        <v>221</v>
      </c>
      <c r="C13" s="10" t="s">
        <v>387</v>
      </c>
      <c r="D13" s="10" t="s">
        <v>92</v>
      </c>
      <c r="E13" s="14">
        <v>1000000</v>
      </c>
      <c r="F13" s="15">
        <v>988.31</v>
      </c>
      <c r="G13" s="16">
        <f t="shared" si="0"/>
        <v>3.1800000000000002E-2</v>
      </c>
    </row>
    <row r="14" spans="1:7" ht="12.95" customHeight="1">
      <c r="A14" s="12"/>
      <c r="B14" s="13" t="s">
        <v>222</v>
      </c>
      <c r="C14" s="10" t="s">
        <v>395</v>
      </c>
      <c r="D14" s="10" t="s">
        <v>223</v>
      </c>
      <c r="E14" s="14">
        <v>1000000</v>
      </c>
      <c r="F14" s="15">
        <v>985.38</v>
      </c>
      <c r="G14" s="16">
        <f t="shared" si="0"/>
        <v>3.1699999999999999E-2</v>
      </c>
    </row>
    <row r="15" spans="1:7" ht="12.95" customHeight="1">
      <c r="A15" s="12"/>
      <c r="B15" s="13" t="s">
        <v>274</v>
      </c>
      <c r="C15" s="10" t="s">
        <v>411</v>
      </c>
      <c r="D15" s="10" t="s">
        <v>92</v>
      </c>
      <c r="E15" s="14">
        <v>500000</v>
      </c>
      <c r="F15" s="15">
        <v>494.46</v>
      </c>
      <c r="G15" s="16">
        <f t="shared" si="0"/>
        <v>1.5900000000000001E-2</v>
      </c>
    </row>
    <row r="16" spans="1:7" ht="12.95" customHeight="1">
      <c r="A16" s="12"/>
      <c r="B16" s="13" t="s">
        <v>221</v>
      </c>
      <c r="C16" s="10" t="s">
        <v>388</v>
      </c>
      <c r="D16" s="10" t="s">
        <v>92</v>
      </c>
      <c r="E16" s="14">
        <v>500000</v>
      </c>
      <c r="F16" s="15">
        <v>493.54</v>
      </c>
      <c r="G16" s="16">
        <f t="shared" si="0"/>
        <v>1.5900000000000001E-2</v>
      </c>
    </row>
    <row r="17" spans="1:7" ht="12.95" customHeight="1">
      <c r="A17" s="12"/>
      <c r="B17" s="13" t="s">
        <v>248</v>
      </c>
      <c r="C17" s="10" t="s">
        <v>383</v>
      </c>
      <c r="D17" s="10" t="s">
        <v>92</v>
      </c>
      <c r="E17" s="14">
        <v>500000</v>
      </c>
      <c r="F17" s="15">
        <v>492.31</v>
      </c>
      <c r="G17" s="16">
        <f t="shared" si="0"/>
        <v>1.5900000000000001E-2</v>
      </c>
    </row>
    <row r="18" spans="1:7" ht="12.95" customHeight="1">
      <c r="A18" s="12"/>
      <c r="B18" s="13" t="s">
        <v>248</v>
      </c>
      <c r="C18" s="10" t="s">
        <v>412</v>
      </c>
      <c r="D18" s="10" t="s">
        <v>92</v>
      </c>
      <c r="E18" s="14">
        <v>500000</v>
      </c>
      <c r="F18" s="15">
        <v>491.65</v>
      </c>
      <c r="G18" s="16">
        <f t="shared" si="0"/>
        <v>1.5800000000000002E-2</v>
      </c>
    </row>
    <row r="19" spans="1:7" ht="12.95" customHeight="1">
      <c r="A19" s="1"/>
      <c r="B19" s="9" t="s">
        <v>62</v>
      </c>
      <c r="C19" s="10" t="s">
        <v>1</v>
      </c>
      <c r="D19" s="10" t="s">
        <v>1</v>
      </c>
      <c r="E19" s="10" t="s">
        <v>1</v>
      </c>
      <c r="F19" s="17">
        <f>SUM(F7:F18)</f>
        <v>16760.03</v>
      </c>
      <c r="G19" s="18">
        <f>SUM(G7:G18)</f>
        <v>0.53970000000000018</v>
      </c>
    </row>
    <row r="20" spans="1:7" ht="12.95" customHeight="1">
      <c r="A20" s="1"/>
      <c r="B20" s="9" t="s">
        <v>93</v>
      </c>
      <c r="C20" s="10" t="s">
        <v>1</v>
      </c>
      <c r="D20" s="10" t="s">
        <v>1</v>
      </c>
      <c r="E20" s="10" t="s">
        <v>1</v>
      </c>
      <c r="F20" s="1"/>
      <c r="G20" s="11" t="s">
        <v>1</v>
      </c>
    </row>
    <row r="21" spans="1:7" ht="12.95" customHeight="1">
      <c r="A21" s="12"/>
      <c r="B21" s="13" t="s">
        <v>227</v>
      </c>
      <c r="C21" s="10" t="s">
        <v>414</v>
      </c>
      <c r="D21" s="10" t="s">
        <v>229</v>
      </c>
      <c r="E21" s="14">
        <v>3600000</v>
      </c>
      <c r="F21" s="15">
        <v>3589.19</v>
      </c>
      <c r="G21" s="16">
        <f t="shared" ref="G21:G26" si="1">+ROUND(F21/$F$38,4)</f>
        <v>0.11559999999999999</v>
      </c>
    </row>
    <row r="22" spans="1:7" ht="12.95" customHeight="1">
      <c r="A22" s="12"/>
      <c r="B22" s="13" t="s">
        <v>228</v>
      </c>
      <c r="C22" s="10" t="s">
        <v>415</v>
      </c>
      <c r="D22" s="10" t="s">
        <v>229</v>
      </c>
      <c r="E22" s="14">
        <v>3600000</v>
      </c>
      <c r="F22" s="15">
        <v>3589.19</v>
      </c>
      <c r="G22" s="16">
        <f t="shared" si="1"/>
        <v>0.11559999999999999</v>
      </c>
    </row>
    <row r="23" spans="1:7" ht="12.95" customHeight="1">
      <c r="A23" s="12"/>
      <c r="B23" s="13" t="s">
        <v>226</v>
      </c>
      <c r="C23" s="10" t="s">
        <v>416</v>
      </c>
      <c r="D23" s="10" t="s">
        <v>92</v>
      </c>
      <c r="E23" s="14">
        <v>1500000</v>
      </c>
      <c r="F23" s="15">
        <v>1489.91</v>
      </c>
      <c r="G23" s="16">
        <f t="shared" si="1"/>
        <v>4.8000000000000001E-2</v>
      </c>
    </row>
    <row r="24" spans="1:7" ht="12.95" customHeight="1">
      <c r="A24" s="12"/>
      <c r="B24" s="13" t="s">
        <v>241</v>
      </c>
      <c r="C24" s="10" t="s">
        <v>404</v>
      </c>
      <c r="D24" s="10" t="s">
        <v>223</v>
      </c>
      <c r="E24" s="14">
        <v>1500000</v>
      </c>
      <c r="F24" s="15">
        <v>1474.39</v>
      </c>
      <c r="G24" s="16">
        <f t="shared" si="1"/>
        <v>4.7500000000000001E-2</v>
      </c>
    </row>
    <row r="25" spans="1:7" ht="12.95" customHeight="1">
      <c r="A25" s="12"/>
      <c r="B25" s="13" t="s">
        <v>224</v>
      </c>
      <c r="C25" s="10" t="s">
        <v>322</v>
      </c>
      <c r="D25" s="10" t="s">
        <v>223</v>
      </c>
      <c r="E25" s="14">
        <v>1000000</v>
      </c>
      <c r="F25" s="15">
        <v>990.79</v>
      </c>
      <c r="G25" s="16">
        <f t="shared" si="1"/>
        <v>3.1899999999999998E-2</v>
      </c>
    </row>
    <row r="26" spans="1:7" ht="12.95" customHeight="1">
      <c r="A26" s="12"/>
      <c r="B26" s="13" t="s">
        <v>226</v>
      </c>
      <c r="C26" s="10" t="s">
        <v>403</v>
      </c>
      <c r="D26" s="10" t="s">
        <v>92</v>
      </c>
      <c r="E26" s="14">
        <v>1000000</v>
      </c>
      <c r="F26" s="15">
        <v>984.13</v>
      </c>
      <c r="G26" s="16">
        <f t="shared" si="1"/>
        <v>3.1699999999999999E-2</v>
      </c>
    </row>
    <row r="27" spans="1:7" ht="12.95" customHeight="1">
      <c r="A27" s="1"/>
      <c r="B27" s="9" t="s">
        <v>62</v>
      </c>
      <c r="C27" s="10" t="s">
        <v>1</v>
      </c>
      <c r="D27" s="10" t="s">
        <v>1</v>
      </c>
      <c r="E27" s="10" t="s">
        <v>1</v>
      </c>
      <c r="F27" s="17">
        <f>SUM(F21:F26)</f>
        <v>12117.6</v>
      </c>
      <c r="G27" s="18">
        <f>SUM(G21:G26)</f>
        <v>0.39029999999999998</v>
      </c>
    </row>
    <row r="28" spans="1:7" ht="12.95" customHeight="1">
      <c r="A28" s="1"/>
      <c r="B28" s="9" t="s">
        <v>94</v>
      </c>
      <c r="C28" s="10" t="s">
        <v>1</v>
      </c>
      <c r="D28" s="10" t="s">
        <v>1</v>
      </c>
      <c r="E28" s="10" t="s">
        <v>1</v>
      </c>
      <c r="F28" s="1"/>
      <c r="G28" s="11" t="s">
        <v>1</v>
      </c>
    </row>
    <row r="29" spans="1:7" ht="12.95" customHeight="1">
      <c r="A29" s="12"/>
      <c r="B29" s="13" t="s">
        <v>95</v>
      </c>
      <c r="C29" s="10" t="s">
        <v>321</v>
      </c>
      <c r="D29" s="10" t="s">
        <v>320</v>
      </c>
      <c r="E29" s="14">
        <v>85000</v>
      </c>
      <c r="F29" s="15">
        <v>84.44</v>
      </c>
      <c r="G29" s="16">
        <f>+ROUND(F29/$F$38,4)</f>
        <v>2.7000000000000001E-3</v>
      </c>
    </row>
    <row r="30" spans="1:7" ht="12.95" customHeight="1">
      <c r="A30" s="12"/>
      <c r="B30" s="13" t="s">
        <v>95</v>
      </c>
      <c r="C30" s="10" t="s">
        <v>319</v>
      </c>
      <c r="D30" s="10" t="s">
        <v>320</v>
      </c>
      <c r="E30" s="14">
        <v>15000</v>
      </c>
      <c r="F30" s="15">
        <v>14.86</v>
      </c>
      <c r="G30" s="16">
        <f>+ROUND(F30/$F$38,4)</f>
        <v>5.0000000000000001E-4</v>
      </c>
    </row>
    <row r="31" spans="1:7" ht="12.95" customHeight="1">
      <c r="A31" s="1"/>
      <c r="B31" s="9" t="s">
        <v>62</v>
      </c>
      <c r="C31" s="10" t="s">
        <v>1</v>
      </c>
      <c r="D31" s="10" t="s">
        <v>1</v>
      </c>
      <c r="E31" s="10" t="s">
        <v>1</v>
      </c>
      <c r="F31" s="17">
        <f>SUM(F29:F30)</f>
        <v>99.3</v>
      </c>
      <c r="G31" s="18">
        <f>SUM(G29:G30)</f>
        <v>3.2000000000000002E-3</v>
      </c>
    </row>
    <row r="32" spans="1:7" ht="12.95" customHeight="1">
      <c r="A32" s="1"/>
      <c r="B32" s="19" t="s">
        <v>65</v>
      </c>
      <c r="C32" s="23" t="s">
        <v>1</v>
      </c>
      <c r="D32" s="20" t="s">
        <v>1</v>
      </c>
      <c r="E32" s="23" t="s">
        <v>1</v>
      </c>
      <c r="F32" s="17">
        <f>+F19+F27+F31</f>
        <v>28976.929999999997</v>
      </c>
      <c r="G32" s="18">
        <f>+G19+G27+G31</f>
        <v>0.93320000000000014</v>
      </c>
    </row>
    <row r="33" spans="1:8" ht="12.95" customHeight="1">
      <c r="A33" s="1"/>
      <c r="B33" s="9" t="s">
        <v>96</v>
      </c>
      <c r="C33" s="10" t="s">
        <v>1</v>
      </c>
      <c r="D33" s="10" t="s">
        <v>1</v>
      </c>
      <c r="E33" s="10" t="s">
        <v>1</v>
      </c>
      <c r="F33" s="1"/>
      <c r="G33" s="11" t="s">
        <v>1</v>
      </c>
    </row>
    <row r="34" spans="1:8" ht="12.95" customHeight="1">
      <c r="A34" s="12"/>
      <c r="B34" s="13" t="s">
        <v>243</v>
      </c>
      <c r="C34" s="10" t="s">
        <v>1</v>
      </c>
      <c r="D34" s="10" t="s">
        <v>68</v>
      </c>
      <c r="E34" s="14"/>
      <c r="F34" s="15">
        <v>591.96</v>
      </c>
      <c r="G34" s="16">
        <f>+ROUND(F34/$F$38,4)</f>
        <v>1.9099999999999999E-2</v>
      </c>
    </row>
    <row r="35" spans="1:8" ht="12.95" customHeight="1">
      <c r="A35" s="1"/>
      <c r="B35" s="9" t="s">
        <v>62</v>
      </c>
      <c r="C35" s="10" t="s">
        <v>1</v>
      </c>
      <c r="D35" s="10" t="s">
        <v>1</v>
      </c>
      <c r="E35" s="10" t="s">
        <v>1</v>
      </c>
      <c r="F35" s="17">
        <f>+F34</f>
        <v>591.96</v>
      </c>
      <c r="G35" s="18">
        <f>+G34</f>
        <v>1.9099999999999999E-2</v>
      </c>
    </row>
    <row r="36" spans="1:8" ht="12.95" customHeight="1">
      <c r="A36" s="1"/>
      <c r="B36" s="19" t="s">
        <v>65</v>
      </c>
      <c r="C36" s="23" t="s">
        <v>1</v>
      </c>
      <c r="D36" s="20" t="s">
        <v>1</v>
      </c>
      <c r="E36" s="23" t="s">
        <v>1</v>
      </c>
      <c r="F36" s="17">
        <f>+F35</f>
        <v>591.96</v>
      </c>
      <c r="G36" s="18">
        <f>+G35</f>
        <v>1.9099999999999999E-2</v>
      </c>
    </row>
    <row r="37" spans="1:8" ht="12.95" customHeight="1">
      <c r="A37" s="1"/>
      <c r="B37" s="19" t="s">
        <v>66</v>
      </c>
      <c r="C37" s="10" t="s">
        <v>1</v>
      </c>
      <c r="D37" s="20" t="s">
        <v>1</v>
      </c>
      <c r="E37" s="10" t="s">
        <v>1</v>
      </c>
      <c r="F37" s="24">
        <f>+F38-F36-F32</f>
        <v>1481.440000000006</v>
      </c>
      <c r="G37" s="18">
        <f>+G38-G36-G32</f>
        <v>4.7699999999999854E-2</v>
      </c>
      <c r="H37" s="31"/>
    </row>
    <row r="38" spans="1:8" ht="12.95" customHeight="1">
      <c r="A38" s="1"/>
      <c r="B38" s="25" t="s">
        <v>67</v>
      </c>
      <c r="C38" s="26" t="s">
        <v>1</v>
      </c>
      <c r="D38" s="26" t="s">
        <v>1</v>
      </c>
      <c r="E38" s="26" t="s">
        <v>1</v>
      </c>
      <c r="F38" s="27">
        <v>31050.33</v>
      </c>
      <c r="G38" s="28">
        <v>1</v>
      </c>
    </row>
    <row r="39" spans="1:8" ht="12.95" customHeight="1">
      <c r="A39" s="1"/>
      <c r="B39" s="4" t="s">
        <v>1</v>
      </c>
      <c r="C39" s="1"/>
      <c r="D39" s="1"/>
      <c r="E39" s="1"/>
      <c r="F39" s="1"/>
      <c r="G39" s="1"/>
    </row>
    <row r="40" spans="1:8" ht="12.95" customHeight="1">
      <c r="A40" s="1"/>
      <c r="B40" s="2" t="s">
        <v>68</v>
      </c>
      <c r="C40" s="1"/>
      <c r="D40" s="1"/>
      <c r="E40" s="1"/>
      <c r="F40" s="1"/>
      <c r="G40" s="1"/>
    </row>
    <row r="41" spans="1:8" ht="12.95" customHeight="1">
      <c r="A41" s="1"/>
      <c r="B41" s="2" t="s">
        <v>86</v>
      </c>
      <c r="C41" s="1"/>
      <c r="D41" s="1"/>
      <c r="E41" s="1"/>
      <c r="F41" s="1"/>
      <c r="G41" s="1"/>
    </row>
    <row r="42" spans="1:8" ht="12.95" customHeight="1">
      <c r="A42" s="1"/>
      <c r="B42" s="2" t="s">
        <v>87</v>
      </c>
      <c r="C42" s="1"/>
      <c r="D42" s="1"/>
      <c r="E42" s="1"/>
      <c r="F42" s="1"/>
      <c r="G42" s="1"/>
    </row>
    <row r="43" spans="1:8" ht="12.95" customHeight="1">
      <c r="A43" s="1"/>
      <c r="B43" s="2" t="s">
        <v>1</v>
      </c>
      <c r="C43" s="1"/>
      <c r="D43" s="1"/>
      <c r="E43" s="1"/>
      <c r="F43" s="1"/>
      <c r="G43" s="1"/>
    </row>
    <row r="44" spans="1:8" ht="12.95" customHeight="1">
      <c r="A44" s="1"/>
      <c r="B44" s="2" t="s">
        <v>1</v>
      </c>
      <c r="C44" s="1"/>
      <c r="D44" s="1"/>
      <c r="E44" s="1"/>
      <c r="F44" s="1"/>
      <c r="G4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G38"/>
  <sheetViews>
    <sheetView zoomScaleNormal="100" workbookViewId="0"/>
  </sheetViews>
  <sheetFormatPr defaultRowHeight="12.75"/>
  <cols>
    <col min="1" max="1" width="2.5703125" customWidth="1"/>
    <col min="2" max="2" width="39" bestFit="1" customWidth="1"/>
    <col min="3" max="3" width="13.28515625" bestFit="1" customWidth="1"/>
    <col min="4" max="4" width="11" bestFit="1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106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346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89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107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108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276</v>
      </c>
      <c r="C7" s="10" t="s">
        <v>277</v>
      </c>
      <c r="D7" s="10" t="s">
        <v>417</v>
      </c>
      <c r="E7" s="14">
        <v>100000</v>
      </c>
      <c r="F7" s="15">
        <v>101.11</v>
      </c>
      <c r="G7" s="16">
        <f>+ROUND(F7/$F$33,4)</f>
        <v>1.8499999999999999E-2</v>
      </c>
    </row>
    <row r="8" spans="1:7" ht="12.95" customHeight="1">
      <c r="A8" s="12"/>
      <c r="B8" s="13" t="s">
        <v>249</v>
      </c>
      <c r="C8" s="10" t="s">
        <v>109</v>
      </c>
      <c r="D8" s="10" t="s">
        <v>230</v>
      </c>
      <c r="E8" s="14">
        <v>80000</v>
      </c>
      <c r="F8" s="15">
        <v>79.98</v>
      </c>
      <c r="G8" s="16">
        <f>+ROUND(F8/$F$33,4)</f>
        <v>1.47E-2</v>
      </c>
    </row>
    <row r="9" spans="1:7" ht="12.95" customHeight="1">
      <c r="A9" s="1"/>
      <c r="B9" s="9" t="s">
        <v>62</v>
      </c>
      <c r="C9" s="10" t="s">
        <v>1</v>
      </c>
      <c r="D9" s="10" t="s">
        <v>1</v>
      </c>
      <c r="E9" s="10" t="s">
        <v>1</v>
      </c>
      <c r="F9" s="17">
        <f>SUM(F7:F8)</f>
        <v>181.09</v>
      </c>
      <c r="G9" s="18">
        <f>SUM(G7:G8)</f>
        <v>3.32E-2</v>
      </c>
    </row>
    <row r="10" spans="1:7" ht="12.95" customHeight="1">
      <c r="A10" s="1"/>
      <c r="B10" s="19" t="s">
        <v>110</v>
      </c>
      <c r="C10" s="20" t="s">
        <v>1</v>
      </c>
      <c r="D10" s="20" t="s">
        <v>1</v>
      </c>
      <c r="E10" s="20" t="s">
        <v>1</v>
      </c>
      <c r="F10" s="21" t="s">
        <v>64</v>
      </c>
      <c r="G10" s="22" t="s">
        <v>64</v>
      </c>
    </row>
    <row r="11" spans="1:7" ht="12.95" customHeight="1">
      <c r="A11" s="1"/>
      <c r="B11" s="19" t="s">
        <v>62</v>
      </c>
      <c r="C11" s="20" t="s">
        <v>1</v>
      </c>
      <c r="D11" s="20" t="s">
        <v>1</v>
      </c>
      <c r="E11" s="20" t="s">
        <v>1</v>
      </c>
      <c r="F11" s="21" t="s">
        <v>64</v>
      </c>
      <c r="G11" s="22" t="s">
        <v>64</v>
      </c>
    </row>
    <row r="12" spans="1:7" ht="12.95" customHeight="1">
      <c r="A12" s="1"/>
      <c r="B12" s="19" t="s">
        <v>65</v>
      </c>
      <c r="C12" s="23" t="s">
        <v>1</v>
      </c>
      <c r="D12" s="20" t="s">
        <v>1</v>
      </c>
      <c r="E12" s="23" t="s">
        <v>1</v>
      </c>
      <c r="F12" s="17">
        <f>+F9</f>
        <v>181.09</v>
      </c>
      <c r="G12" s="18">
        <f>+G9</f>
        <v>3.32E-2</v>
      </c>
    </row>
    <row r="13" spans="1:7" ht="12.95" customHeight="1">
      <c r="A13" s="1"/>
      <c r="B13" s="9" t="s">
        <v>90</v>
      </c>
      <c r="C13" s="10" t="s">
        <v>1</v>
      </c>
      <c r="D13" s="10" t="s">
        <v>1</v>
      </c>
      <c r="E13" s="10" t="s">
        <v>1</v>
      </c>
      <c r="F13" s="1"/>
      <c r="G13" s="11" t="s">
        <v>1</v>
      </c>
    </row>
    <row r="14" spans="1:7" ht="12.95" customHeight="1">
      <c r="A14" s="1"/>
      <c r="B14" s="9" t="s">
        <v>93</v>
      </c>
      <c r="C14" s="10" t="s">
        <v>1</v>
      </c>
      <c r="D14" s="10" t="s">
        <v>1</v>
      </c>
      <c r="E14" s="10" t="s">
        <v>1</v>
      </c>
      <c r="F14" s="1"/>
      <c r="G14" s="11" t="s">
        <v>1</v>
      </c>
    </row>
    <row r="15" spans="1:7" ht="12.95" customHeight="1">
      <c r="A15" s="12"/>
      <c r="B15" s="13" t="s">
        <v>227</v>
      </c>
      <c r="C15" s="10" t="s">
        <v>414</v>
      </c>
      <c r="D15" s="10" t="s">
        <v>229</v>
      </c>
      <c r="E15" s="14">
        <v>600000</v>
      </c>
      <c r="F15" s="15">
        <v>598.20000000000005</v>
      </c>
      <c r="G15" s="16">
        <f t="shared" ref="G15:G22" si="0">+ROUND(F15/$F$33,4)</f>
        <v>0.10970000000000001</v>
      </c>
    </row>
    <row r="16" spans="1:7" ht="12.95" customHeight="1">
      <c r="A16" s="12"/>
      <c r="B16" s="13" t="s">
        <v>228</v>
      </c>
      <c r="C16" s="10" t="s">
        <v>415</v>
      </c>
      <c r="D16" s="10" t="s">
        <v>229</v>
      </c>
      <c r="E16" s="14">
        <v>600000</v>
      </c>
      <c r="F16" s="15">
        <v>598.20000000000005</v>
      </c>
      <c r="G16" s="16">
        <f t="shared" si="0"/>
        <v>0.10970000000000001</v>
      </c>
    </row>
    <row r="17" spans="1:7" ht="12.95" customHeight="1">
      <c r="A17" s="12"/>
      <c r="B17" s="13" t="s">
        <v>323</v>
      </c>
      <c r="C17" s="10" t="s">
        <v>324</v>
      </c>
      <c r="D17" s="10" t="s">
        <v>92</v>
      </c>
      <c r="E17" s="14">
        <v>500000</v>
      </c>
      <c r="F17" s="15">
        <v>498.62</v>
      </c>
      <c r="G17" s="16">
        <f t="shared" si="0"/>
        <v>9.1399999999999995E-2</v>
      </c>
    </row>
    <row r="18" spans="1:7" ht="12.95" customHeight="1">
      <c r="A18" s="12"/>
      <c r="B18" s="13" t="s">
        <v>226</v>
      </c>
      <c r="C18" s="10" t="s">
        <v>418</v>
      </c>
      <c r="D18" s="10" t="s">
        <v>92</v>
      </c>
      <c r="E18" s="14">
        <v>500000</v>
      </c>
      <c r="F18" s="15">
        <v>498.51</v>
      </c>
      <c r="G18" s="16">
        <f t="shared" si="0"/>
        <v>9.1399999999999995E-2</v>
      </c>
    </row>
    <row r="19" spans="1:7" ht="12.95" customHeight="1">
      <c r="A19" s="12"/>
      <c r="B19" s="13" t="s">
        <v>242</v>
      </c>
      <c r="C19" s="10" t="s">
        <v>325</v>
      </c>
      <c r="D19" s="10" t="s">
        <v>223</v>
      </c>
      <c r="E19" s="14">
        <v>500000</v>
      </c>
      <c r="F19" s="15">
        <v>498.44</v>
      </c>
      <c r="G19" s="16">
        <f t="shared" si="0"/>
        <v>9.1399999999999995E-2</v>
      </c>
    </row>
    <row r="20" spans="1:7" ht="12.95" customHeight="1">
      <c r="A20" s="12"/>
      <c r="B20" s="13" t="s">
        <v>225</v>
      </c>
      <c r="C20" s="10" t="s">
        <v>326</v>
      </c>
      <c r="D20" s="10" t="s">
        <v>229</v>
      </c>
      <c r="E20" s="14">
        <v>500000</v>
      </c>
      <c r="F20" s="15">
        <v>498.41</v>
      </c>
      <c r="G20" s="16">
        <f>+ROUND(F20/$F$33,4)</f>
        <v>9.1399999999999995E-2</v>
      </c>
    </row>
    <row r="21" spans="1:7" ht="12.95" customHeight="1">
      <c r="A21" s="12"/>
      <c r="B21" s="13" t="s">
        <v>241</v>
      </c>
      <c r="C21" s="10" t="s">
        <v>327</v>
      </c>
      <c r="D21" s="10" t="s">
        <v>223</v>
      </c>
      <c r="E21" s="14">
        <v>500000</v>
      </c>
      <c r="F21" s="15">
        <v>498.37</v>
      </c>
      <c r="G21" s="16">
        <f>+ROUND(F21/$F$33,4)</f>
        <v>9.1399999999999995E-2</v>
      </c>
    </row>
    <row r="22" spans="1:7" ht="12.95" customHeight="1">
      <c r="A22" s="12"/>
      <c r="B22" s="13" t="s">
        <v>224</v>
      </c>
      <c r="C22" s="10" t="s">
        <v>328</v>
      </c>
      <c r="D22" s="10" t="s">
        <v>223</v>
      </c>
      <c r="E22" s="14">
        <v>500000</v>
      </c>
      <c r="F22" s="15">
        <v>496.71</v>
      </c>
      <c r="G22" s="16">
        <f t="shared" si="0"/>
        <v>9.11E-2</v>
      </c>
    </row>
    <row r="23" spans="1:7" ht="12.95" customHeight="1">
      <c r="A23" s="1"/>
      <c r="B23" s="9" t="s">
        <v>62</v>
      </c>
      <c r="C23" s="10" t="s">
        <v>1</v>
      </c>
      <c r="D23" s="10" t="s">
        <v>1</v>
      </c>
      <c r="E23" s="10" t="s">
        <v>1</v>
      </c>
      <c r="F23" s="17">
        <f>SUM(F15:F22)</f>
        <v>4185.4599999999991</v>
      </c>
      <c r="G23" s="18">
        <f>SUM(G15:G22)</f>
        <v>0.76749999999999996</v>
      </c>
    </row>
    <row r="24" spans="1:7" ht="12.95" customHeight="1">
      <c r="A24" s="1"/>
      <c r="B24" s="9" t="s">
        <v>94</v>
      </c>
      <c r="C24" s="10" t="s">
        <v>1</v>
      </c>
      <c r="D24" s="10" t="s">
        <v>1</v>
      </c>
      <c r="E24" s="10" t="s">
        <v>1</v>
      </c>
      <c r="F24" s="1"/>
      <c r="G24" s="11" t="s">
        <v>1</v>
      </c>
    </row>
    <row r="25" spans="1:7" ht="12.95" customHeight="1">
      <c r="A25" s="12"/>
      <c r="B25" s="13" t="s">
        <v>95</v>
      </c>
      <c r="C25" s="10" t="s">
        <v>319</v>
      </c>
      <c r="D25" s="10" t="s">
        <v>320</v>
      </c>
      <c r="E25" s="14">
        <v>7500</v>
      </c>
      <c r="F25" s="15">
        <v>7.43</v>
      </c>
      <c r="G25" s="16">
        <f>+ROUND(F25/$F$33,4)</f>
        <v>1.4E-3</v>
      </c>
    </row>
    <row r="26" spans="1:7" ht="12.95" customHeight="1">
      <c r="A26" s="1"/>
      <c r="B26" s="9" t="s">
        <v>62</v>
      </c>
      <c r="C26" s="10" t="s">
        <v>1</v>
      </c>
      <c r="D26" s="10" t="s">
        <v>1</v>
      </c>
      <c r="E26" s="10" t="s">
        <v>1</v>
      </c>
      <c r="F26" s="17">
        <f>SUM(F25)</f>
        <v>7.43</v>
      </c>
      <c r="G26" s="18">
        <f>SUM(G25)</f>
        <v>1.4E-3</v>
      </c>
    </row>
    <row r="27" spans="1:7" ht="12.95" customHeight="1">
      <c r="A27" s="1"/>
      <c r="B27" s="19" t="s">
        <v>65</v>
      </c>
      <c r="C27" s="23" t="s">
        <v>1</v>
      </c>
      <c r="D27" s="20" t="s">
        <v>1</v>
      </c>
      <c r="E27" s="23" t="s">
        <v>1</v>
      </c>
      <c r="F27" s="17">
        <f>+F23+F26</f>
        <v>4192.8899999999994</v>
      </c>
      <c r="G27" s="18">
        <f>+G23+G26</f>
        <v>0.76889999999999992</v>
      </c>
    </row>
    <row r="28" spans="1:7" ht="12.95" customHeight="1">
      <c r="A28" s="1"/>
      <c r="B28" s="9" t="s">
        <v>96</v>
      </c>
      <c r="C28" s="10" t="s">
        <v>1</v>
      </c>
      <c r="D28" s="10" t="s">
        <v>1</v>
      </c>
      <c r="E28" s="10" t="s">
        <v>1</v>
      </c>
      <c r="F28" s="1"/>
      <c r="G28" s="11" t="s">
        <v>1</v>
      </c>
    </row>
    <row r="29" spans="1:7" ht="12.95" customHeight="1">
      <c r="A29" s="12"/>
      <c r="B29" s="13" t="s">
        <v>243</v>
      </c>
      <c r="C29" s="10" t="s">
        <v>1</v>
      </c>
      <c r="D29" s="10" t="s">
        <v>68</v>
      </c>
      <c r="E29" s="14"/>
      <c r="F29" s="15">
        <v>566.09</v>
      </c>
      <c r="G29" s="16">
        <f>+ROUND(F29/$F$33,4)</f>
        <v>0.1038</v>
      </c>
    </row>
    <row r="30" spans="1:7" ht="12.95" customHeight="1">
      <c r="A30" s="1"/>
      <c r="B30" s="9" t="s">
        <v>62</v>
      </c>
      <c r="C30" s="10" t="s">
        <v>1</v>
      </c>
      <c r="D30" s="10" t="s">
        <v>1</v>
      </c>
      <c r="E30" s="10" t="s">
        <v>1</v>
      </c>
      <c r="F30" s="17">
        <f>+F29</f>
        <v>566.09</v>
      </c>
      <c r="G30" s="18">
        <f>+G29</f>
        <v>0.1038</v>
      </c>
    </row>
    <row r="31" spans="1:7" ht="12.95" customHeight="1">
      <c r="A31" s="1"/>
      <c r="B31" s="19" t="s">
        <v>65</v>
      </c>
      <c r="C31" s="23" t="s">
        <v>1</v>
      </c>
      <c r="D31" s="20" t="s">
        <v>1</v>
      </c>
      <c r="E31" s="23" t="s">
        <v>1</v>
      </c>
      <c r="F31" s="17">
        <f>+F30</f>
        <v>566.09</v>
      </c>
      <c r="G31" s="18">
        <f>+G30</f>
        <v>0.1038</v>
      </c>
    </row>
    <row r="32" spans="1:7" ht="12.95" customHeight="1">
      <c r="A32" s="1"/>
      <c r="B32" s="19" t="s">
        <v>66</v>
      </c>
      <c r="C32" s="10" t="s">
        <v>1</v>
      </c>
      <c r="D32" s="20" t="s">
        <v>1</v>
      </c>
      <c r="E32" s="10" t="s">
        <v>1</v>
      </c>
      <c r="F32" s="24">
        <f>+F33-F12-F27-F31</f>
        <v>512.64000000000044</v>
      </c>
      <c r="G32" s="18">
        <f>+G33-G12-G27-G31</f>
        <v>9.4100000000000072E-2</v>
      </c>
    </row>
    <row r="33" spans="1:7" ht="12.95" customHeight="1">
      <c r="A33" s="1"/>
      <c r="B33" s="25" t="s">
        <v>67</v>
      </c>
      <c r="C33" s="26" t="s">
        <v>1</v>
      </c>
      <c r="D33" s="26" t="s">
        <v>1</v>
      </c>
      <c r="E33" s="26" t="s">
        <v>1</v>
      </c>
      <c r="F33" s="27">
        <v>5452.71</v>
      </c>
      <c r="G33" s="28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68</v>
      </c>
      <c r="C35" s="1"/>
      <c r="D35" s="1"/>
      <c r="E35" s="1"/>
      <c r="F35" s="1"/>
      <c r="G35" s="1"/>
    </row>
    <row r="36" spans="1:7" ht="12.95" customHeight="1">
      <c r="A36" s="1"/>
      <c r="B36" s="2" t="s">
        <v>86</v>
      </c>
      <c r="C36" s="1"/>
      <c r="D36" s="1"/>
      <c r="E36" s="1"/>
      <c r="F36" s="1"/>
      <c r="G36" s="1"/>
    </row>
    <row r="37" spans="1:7" ht="12.95" customHeight="1">
      <c r="A37" s="1"/>
      <c r="B37" s="2" t="s">
        <v>87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G59"/>
  <sheetViews>
    <sheetView zoomScaleNormal="100" workbookViewId="0"/>
  </sheetViews>
  <sheetFormatPr defaultRowHeight="12.75"/>
  <cols>
    <col min="1" max="1" width="2.5703125" customWidth="1"/>
    <col min="2" max="2" width="40" bestFit="1" customWidth="1"/>
    <col min="3" max="3" width="13.28515625" bestFit="1" customWidth="1"/>
    <col min="4" max="4" width="40" bestFit="1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124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346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125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8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9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172</v>
      </c>
      <c r="C7" s="10" t="s">
        <v>31</v>
      </c>
      <c r="D7" s="10" t="s">
        <v>32</v>
      </c>
      <c r="E7" s="14">
        <v>285</v>
      </c>
      <c r="F7" s="15">
        <v>10.6</v>
      </c>
      <c r="G7" s="16">
        <f t="shared" ref="G7:G17" si="0">+ROUND(F7/$F$53,4)</f>
        <v>1.2E-2</v>
      </c>
    </row>
    <row r="8" spans="1:7" ht="12.95" customHeight="1">
      <c r="A8" s="12"/>
      <c r="B8" s="13" t="s">
        <v>213</v>
      </c>
      <c r="C8" s="10" t="s">
        <v>132</v>
      </c>
      <c r="D8" s="10" t="s">
        <v>133</v>
      </c>
      <c r="E8" s="14">
        <v>6870</v>
      </c>
      <c r="F8" s="15">
        <v>9.56</v>
      </c>
      <c r="G8" s="16">
        <f t="shared" si="0"/>
        <v>1.09E-2</v>
      </c>
    </row>
    <row r="9" spans="1:7" ht="12.95" customHeight="1">
      <c r="A9" s="12"/>
      <c r="B9" s="13" t="s">
        <v>193</v>
      </c>
      <c r="C9" s="10" t="s">
        <v>99</v>
      </c>
      <c r="D9" s="10" t="s">
        <v>77</v>
      </c>
      <c r="E9" s="14">
        <v>145</v>
      </c>
      <c r="F9" s="15">
        <v>4.68</v>
      </c>
      <c r="G9" s="16">
        <f t="shared" si="0"/>
        <v>5.3E-3</v>
      </c>
    </row>
    <row r="10" spans="1:7" ht="12.95" customHeight="1">
      <c r="A10" s="12"/>
      <c r="B10" s="13" t="s">
        <v>168</v>
      </c>
      <c r="C10" s="10" t="s">
        <v>51</v>
      </c>
      <c r="D10" s="10" t="s">
        <v>17</v>
      </c>
      <c r="E10" s="14">
        <v>415</v>
      </c>
      <c r="F10" s="15">
        <v>3.74</v>
      </c>
      <c r="G10" s="16">
        <f t="shared" si="0"/>
        <v>4.1999999999999997E-3</v>
      </c>
    </row>
    <row r="11" spans="1:7" ht="12.95" customHeight="1">
      <c r="A11" s="12"/>
      <c r="B11" s="13" t="s">
        <v>158</v>
      </c>
      <c r="C11" s="10" t="s">
        <v>20</v>
      </c>
      <c r="D11" s="10" t="s">
        <v>11</v>
      </c>
      <c r="E11" s="14">
        <v>1206</v>
      </c>
      <c r="F11" s="15">
        <v>2.85</v>
      </c>
      <c r="G11" s="16">
        <f t="shared" si="0"/>
        <v>3.2000000000000002E-3</v>
      </c>
    </row>
    <row r="12" spans="1:7" ht="12.95" customHeight="1">
      <c r="A12" s="12"/>
      <c r="B12" s="13" t="s">
        <v>153</v>
      </c>
      <c r="C12" s="10" t="s">
        <v>12</v>
      </c>
      <c r="D12" s="10" t="s">
        <v>13</v>
      </c>
      <c r="E12" s="14">
        <v>210</v>
      </c>
      <c r="F12" s="15">
        <v>2.56</v>
      </c>
      <c r="G12" s="16">
        <f t="shared" si="0"/>
        <v>2.8999999999999998E-3</v>
      </c>
    </row>
    <row r="13" spans="1:7" ht="12.95" customHeight="1">
      <c r="A13" s="12"/>
      <c r="B13" s="13" t="s">
        <v>159</v>
      </c>
      <c r="C13" s="10" t="s">
        <v>50</v>
      </c>
      <c r="D13" s="10" t="s">
        <v>43</v>
      </c>
      <c r="E13" s="14">
        <v>758</v>
      </c>
      <c r="F13" s="15">
        <v>2.4900000000000002</v>
      </c>
      <c r="G13" s="16">
        <f t="shared" si="0"/>
        <v>2.8E-3</v>
      </c>
    </row>
    <row r="14" spans="1:7" ht="12.95" customHeight="1">
      <c r="A14" s="12"/>
      <c r="B14" s="13" t="s">
        <v>199</v>
      </c>
      <c r="C14" s="10" t="s">
        <v>52</v>
      </c>
      <c r="D14" s="10" t="s">
        <v>53</v>
      </c>
      <c r="E14" s="14">
        <v>370</v>
      </c>
      <c r="F14" s="15">
        <v>1.3</v>
      </c>
      <c r="G14" s="16">
        <f t="shared" si="0"/>
        <v>1.5E-3</v>
      </c>
    </row>
    <row r="15" spans="1:7" ht="12.95" customHeight="1">
      <c r="A15" s="12"/>
      <c r="B15" s="13" t="s">
        <v>341</v>
      </c>
      <c r="C15" s="10" t="s">
        <v>342</v>
      </c>
      <c r="D15" s="10" t="s">
        <v>343</v>
      </c>
      <c r="E15" s="14">
        <v>267</v>
      </c>
      <c r="F15" s="15">
        <v>1.28</v>
      </c>
      <c r="G15" s="16">
        <f t="shared" si="0"/>
        <v>1.5E-3</v>
      </c>
    </row>
    <row r="16" spans="1:7" ht="12.95" customHeight="1">
      <c r="A16" s="12"/>
      <c r="B16" s="13" t="s">
        <v>154</v>
      </c>
      <c r="C16" s="10" t="s">
        <v>18</v>
      </c>
      <c r="D16" s="10" t="s">
        <v>19</v>
      </c>
      <c r="E16" s="14">
        <v>103</v>
      </c>
      <c r="F16" s="15">
        <v>1.25</v>
      </c>
      <c r="G16" s="16">
        <f t="shared" si="0"/>
        <v>1.4E-3</v>
      </c>
    </row>
    <row r="17" spans="1:7" ht="12.95" customHeight="1">
      <c r="A17" s="12"/>
      <c r="B17" s="13" t="s">
        <v>162</v>
      </c>
      <c r="C17" s="10" t="s">
        <v>33</v>
      </c>
      <c r="D17" s="10" t="s">
        <v>13</v>
      </c>
      <c r="E17" s="14">
        <v>49</v>
      </c>
      <c r="F17" s="15">
        <v>1.23</v>
      </c>
      <c r="G17" s="16">
        <f t="shared" si="0"/>
        <v>1.4E-3</v>
      </c>
    </row>
    <row r="18" spans="1:7" ht="12.95" customHeight="1">
      <c r="A18" s="1"/>
      <c r="B18" s="9" t="s">
        <v>62</v>
      </c>
      <c r="C18" s="10" t="s">
        <v>1</v>
      </c>
      <c r="D18" s="10" t="s">
        <v>1</v>
      </c>
      <c r="E18" s="10" t="s">
        <v>1</v>
      </c>
      <c r="F18" s="17">
        <f>SUM(F7:F17)</f>
        <v>41.54</v>
      </c>
      <c r="G18" s="18">
        <f>SUM(G7:G17)</f>
        <v>4.7099999999999996E-2</v>
      </c>
    </row>
    <row r="19" spans="1:7" ht="12.95" customHeight="1">
      <c r="A19" s="1"/>
      <c r="B19" s="9" t="s">
        <v>63</v>
      </c>
      <c r="C19" s="10" t="s">
        <v>1</v>
      </c>
      <c r="D19" s="10" t="s">
        <v>1</v>
      </c>
      <c r="E19" s="10" t="s">
        <v>1</v>
      </c>
      <c r="F19" s="21" t="s">
        <v>64</v>
      </c>
      <c r="G19" s="22" t="s">
        <v>64</v>
      </c>
    </row>
    <row r="20" spans="1:7" ht="12.95" customHeight="1">
      <c r="A20" s="1"/>
      <c r="B20" s="9" t="s">
        <v>62</v>
      </c>
      <c r="C20" s="10" t="s">
        <v>1</v>
      </c>
      <c r="D20" s="10" t="s">
        <v>1</v>
      </c>
      <c r="E20" s="10" t="s">
        <v>1</v>
      </c>
      <c r="F20" s="21" t="s">
        <v>64</v>
      </c>
      <c r="G20" s="22" t="s">
        <v>64</v>
      </c>
    </row>
    <row r="21" spans="1:7" ht="12.95" customHeight="1">
      <c r="A21" s="1"/>
      <c r="B21" s="19" t="s">
        <v>65</v>
      </c>
      <c r="C21" s="23" t="s">
        <v>1</v>
      </c>
      <c r="D21" s="20" t="s">
        <v>1</v>
      </c>
      <c r="E21" s="23" t="s">
        <v>1</v>
      </c>
      <c r="F21" s="17">
        <f>+F18</f>
        <v>41.54</v>
      </c>
      <c r="G21" s="18">
        <f>+G18</f>
        <v>4.7099999999999996E-2</v>
      </c>
    </row>
    <row r="22" spans="1:7" ht="12.95" customHeight="1">
      <c r="A22" s="1"/>
      <c r="B22" s="9" t="s">
        <v>107</v>
      </c>
      <c r="C22" s="10" t="s">
        <v>1</v>
      </c>
      <c r="D22" s="10" t="s">
        <v>1</v>
      </c>
      <c r="E22" s="10" t="s">
        <v>1</v>
      </c>
      <c r="F22" s="1"/>
      <c r="G22" s="11" t="s">
        <v>1</v>
      </c>
    </row>
    <row r="23" spans="1:7" ht="12.95" customHeight="1">
      <c r="A23" s="1"/>
      <c r="B23" s="9" t="s">
        <v>108</v>
      </c>
      <c r="C23" s="10" t="s">
        <v>1</v>
      </c>
      <c r="D23" s="10" t="s">
        <v>1</v>
      </c>
      <c r="E23" s="10" t="s">
        <v>1</v>
      </c>
      <c r="F23" s="1"/>
      <c r="G23" s="11" t="s">
        <v>1</v>
      </c>
    </row>
    <row r="24" spans="1:7" ht="12.95" customHeight="1">
      <c r="A24" s="12"/>
      <c r="B24" s="13" t="s">
        <v>249</v>
      </c>
      <c r="C24" s="10" t="s">
        <v>109</v>
      </c>
      <c r="D24" s="10" t="s">
        <v>230</v>
      </c>
      <c r="E24" s="14">
        <v>120000</v>
      </c>
      <c r="F24" s="15">
        <v>119.97</v>
      </c>
      <c r="G24" s="16">
        <f>+ROUND(F24/$F$53,4)</f>
        <v>0.13619999999999999</v>
      </c>
    </row>
    <row r="25" spans="1:7" ht="12.95" customHeight="1">
      <c r="A25" s="1"/>
      <c r="B25" s="9" t="s">
        <v>62</v>
      </c>
      <c r="C25" s="10" t="s">
        <v>1</v>
      </c>
      <c r="D25" s="10" t="s">
        <v>1</v>
      </c>
      <c r="E25" s="10" t="s">
        <v>1</v>
      </c>
      <c r="F25" s="17">
        <f>SUM(F24:F24)</f>
        <v>119.97</v>
      </c>
      <c r="G25" s="18">
        <f>SUM(G24:G24)</f>
        <v>0.13619999999999999</v>
      </c>
    </row>
    <row r="26" spans="1:7" ht="12.95" customHeight="1">
      <c r="A26" s="1"/>
      <c r="B26" s="19" t="s">
        <v>110</v>
      </c>
      <c r="C26" s="20" t="s">
        <v>1</v>
      </c>
      <c r="D26" s="20" t="s">
        <v>1</v>
      </c>
      <c r="E26" s="20" t="s">
        <v>1</v>
      </c>
      <c r="F26" s="21" t="s">
        <v>64</v>
      </c>
      <c r="G26" s="22" t="s">
        <v>64</v>
      </c>
    </row>
    <row r="27" spans="1:7" ht="12.95" customHeight="1">
      <c r="A27" s="1"/>
      <c r="B27" s="19" t="s">
        <v>62</v>
      </c>
      <c r="C27" s="20" t="s">
        <v>1</v>
      </c>
      <c r="D27" s="20" t="s">
        <v>1</v>
      </c>
      <c r="E27" s="20" t="s">
        <v>1</v>
      </c>
      <c r="F27" s="21" t="s">
        <v>64</v>
      </c>
      <c r="G27" s="22" t="s">
        <v>64</v>
      </c>
    </row>
    <row r="28" spans="1:7" ht="12.95" customHeight="1">
      <c r="A28" s="1"/>
      <c r="B28" s="19" t="s">
        <v>65</v>
      </c>
      <c r="C28" s="23" t="s">
        <v>1</v>
      </c>
      <c r="D28" s="20" t="s">
        <v>1</v>
      </c>
      <c r="E28" s="23" t="s">
        <v>1</v>
      </c>
      <c r="F28" s="17">
        <f>+F25</f>
        <v>119.97</v>
      </c>
      <c r="G28" s="18">
        <f>+G25</f>
        <v>0.13619999999999999</v>
      </c>
    </row>
    <row r="29" spans="1:7" ht="12.95" customHeight="1">
      <c r="A29" s="1"/>
      <c r="B29" s="9" t="s">
        <v>90</v>
      </c>
      <c r="C29" s="10" t="s">
        <v>1</v>
      </c>
      <c r="D29" s="10" t="s">
        <v>1</v>
      </c>
      <c r="E29" s="10" t="s">
        <v>1</v>
      </c>
      <c r="F29" s="1"/>
      <c r="G29" s="11" t="s">
        <v>1</v>
      </c>
    </row>
    <row r="30" spans="1:7" ht="12.95" customHeight="1">
      <c r="A30" s="1"/>
      <c r="B30" s="9" t="s">
        <v>91</v>
      </c>
      <c r="C30" s="10" t="s">
        <v>1</v>
      </c>
      <c r="D30" s="10" t="s">
        <v>1</v>
      </c>
      <c r="E30" s="10" t="s">
        <v>1</v>
      </c>
      <c r="F30" s="1"/>
      <c r="G30" s="11" t="s">
        <v>1</v>
      </c>
    </row>
    <row r="31" spans="1:7" ht="12.95" customHeight="1">
      <c r="A31" s="12"/>
      <c r="B31" s="13" t="s">
        <v>248</v>
      </c>
      <c r="C31" s="10" t="s">
        <v>383</v>
      </c>
      <c r="D31" s="10" t="s">
        <v>92</v>
      </c>
      <c r="E31" s="14">
        <v>100000</v>
      </c>
      <c r="F31" s="15">
        <v>98.46</v>
      </c>
      <c r="G31" s="16">
        <f>+ROUND(F31/$F$53,4)</f>
        <v>0.1118</v>
      </c>
    </row>
    <row r="32" spans="1:7" ht="12.95" customHeight="1">
      <c r="A32" s="12"/>
      <c r="B32" s="13" t="s">
        <v>274</v>
      </c>
      <c r="C32" s="10" t="s">
        <v>381</v>
      </c>
      <c r="D32" s="10" t="s">
        <v>92</v>
      </c>
      <c r="E32" s="14">
        <v>100000</v>
      </c>
      <c r="F32" s="15">
        <v>98.45</v>
      </c>
      <c r="G32" s="16">
        <f>+ROUND(F32/$F$53,4)</f>
        <v>0.1118</v>
      </c>
    </row>
    <row r="33" spans="1:7" ht="12.95" customHeight="1">
      <c r="A33" s="12"/>
      <c r="B33" s="13" t="s">
        <v>399</v>
      </c>
      <c r="C33" s="10" t="s">
        <v>400</v>
      </c>
      <c r="D33" s="10" t="s">
        <v>92</v>
      </c>
      <c r="E33" s="14">
        <v>100000</v>
      </c>
      <c r="F33" s="15">
        <v>98.31</v>
      </c>
      <c r="G33" s="16">
        <f>+ROUND(F33/$F$53,4)</f>
        <v>0.1116</v>
      </c>
    </row>
    <row r="34" spans="1:7" ht="12.95" customHeight="1">
      <c r="A34" s="1"/>
      <c r="B34" s="9" t="s">
        <v>62</v>
      </c>
      <c r="C34" s="10" t="s">
        <v>1</v>
      </c>
      <c r="D34" s="10" t="s">
        <v>1</v>
      </c>
      <c r="E34" s="10" t="s">
        <v>1</v>
      </c>
      <c r="F34" s="17">
        <f>SUM(F31:F33)</f>
        <v>295.22000000000003</v>
      </c>
      <c r="G34" s="18">
        <f>SUM(G31:G33)</f>
        <v>0.3352</v>
      </c>
    </row>
    <row r="35" spans="1:7" ht="12.95" customHeight="1">
      <c r="A35" s="1"/>
      <c r="B35" s="9" t="s">
        <v>93</v>
      </c>
      <c r="C35" s="10" t="s">
        <v>1</v>
      </c>
      <c r="D35" s="10" t="s">
        <v>1</v>
      </c>
      <c r="E35" s="10" t="s">
        <v>1</v>
      </c>
      <c r="F35" s="1"/>
      <c r="G35" s="11" t="s">
        <v>1</v>
      </c>
    </row>
    <row r="36" spans="1:7" ht="12.95" customHeight="1">
      <c r="A36" s="12"/>
      <c r="B36" s="13" t="s">
        <v>224</v>
      </c>
      <c r="C36" s="10" t="s">
        <v>328</v>
      </c>
      <c r="D36" s="10" t="s">
        <v>223</v>
      </c>
      <c r="E36" s="14">
        <v>100000</v>
      </c>
      <c r="F36" s="15">
        <v>99.34</v>
      </c>
      <c r="G36" s="16">
        <f>+ROUND(F36/$F$53,4)</f>
        <v>0.1128</v>
      </c>
    </row>
    <row r="37" spans="1:7" ht="12.95" customHeight="1">
      <c r="A37" s="1"/>
      <c r="B37" s="9" t="s">
        <v>62</v>
      </c>
      <c r="C37" s="10" t="s">
        <v>1</v>
      </c>
      <c r="D37" s="10" t="s">
        <v>1</v>
      </c>
      <c r="E37" s="10" t="s">
        <v>1</v>
      </c>
      <c r="F37" s="17">
        <f>SUM(F36:F36)</f>
        <v>99.34</v>
      </c>
      <c r="G37" s="18">
        <f>SUM(G36:G36)</f>
        <v>0.1128</v>
      </c>
    </row>
    <row r="38" spans="1:7" ht="12.95" customHeight="1">
      <c r="A38" s="1"/>
      <c r="B38" s="9" t="s">
        <v>94</v>
      </c>
      <c r="C38" s="10" t="s">
        <v>1</v>
      </c>
      <c r="D38" s="10" t="s">
        <v>1</v>
      </c>
      <c r="E38" s="10" t="s">
        <v>1</v>
      </c>
      <c r="F38" s="1"/>
      <c r="G38" s="11" t="s">
        <v>1</v>
      </c>
    </row>
    <row r="39" spans="1:7" ht="12.95" customHeight="1">
      <c r="A39" s="12"/>
      <c r="B39" s="13" t="s">
        <v>95</v>
      </c>
      <c r="C39" s="10" t="s">
        <v>321</v>
      </c>
      <c r="D39" s="10" t="s">
        <v>320</v>
      </c>
      <c r="E39" s="14">
        <v>7500</v>
      </c>
      <c r="F39" s="15">
        <v>7.45</v>
      </c>
      <c r="G39" s="16">
        <f>+ROUND(F39/$F$53,4)</f>
        <v>8.5000000000000006E-3</v>
      </c>
    </row>
    <row r="40" spans="1:7" ht="12.95" customHeight="1">
      <c r="A40" s="12"/>
      <c r="B40" s="13" t="s">
        <v>95</v>
      </c>
      <c r="C40" s="10" t="s">
        <v>319</v>
      </c>
      <c r="D40" s="10" t="s">
        <v>320</v>
      </c>
      <c r="E40" s="14">
        <v>5000</v>
      </c>
      <c r="F40" s="15">
        <v>4.95</v>
      </c>
      <c r="G40" s="16">
        <f>+ROUND(F40/$F$53,4)</f>
        <v>5.5999999999999999E-3</v>
      </c>
    </row>
    <row r="41" spans="1:7" ht="12.95" customHeight="1">
      <c r="A41" s="1"/>
      <c r="B41" s="9" t="s">
        <v>62</v>
      </c>
      <c r="C41" s="10" t="s">
        <v>1</v>
      </c>
      <c r="D41" s="10" t="s">
        <v>1</v>
      </c>
      <c r="E41" s="10" t="s">
        <v>1</v>
      </c>
      <c r="F41" s="17">
        <f>SUM(F39:F40)</f>
        <v>12.4</v>
      </c>
      <c r="G41" s="18">
        <f>SUM(G39:G40)</f>
        <v>1.4100000000000001E-2</v>
      </c>
    </row>
    <row r="42" spans="1:7" ht="12.95" customHeight="1">
      <c r="A42" s="1"/>
      <c r="B42" s="19" t="s">
        <v>65</v>
      </c>
      <c r="C42" s="23" t="s">
        <v>1</v>
      </c>
      <c r="D42" s="20" t="s">
        <v>1</v>
      </c>
      <c r="E42" s="23" t="s">
        <v>1</v>
      </c>
      <c r="F42" s="17">
        <f>+F37+F41+F34</f>
        <v>406.96000000000004</v>
      </c>
      <c r="G42" s="18">
        <f>+G37+G41+G34</f>
        <v>0.46210000000000001</v>
      </c>
    </row>
    <row r="43" spans="1:7" ht="12.95" customHeight="1">
      <c r="A43" s="1"/>
      <c r="B43" s="9" t="s">
        <v>126</v>
      </c>
      <c r="C43" s="10" t="s">
        <v>1</v>
      </c>
      <c r="D43" s="10" t="s">
        <v>1</v>
      </c>
      <c r="E43" s="10" t="s">
        <v>1</v>
      </c>
      <c r="F43" s="1"/>
      <c r="G43" s="11" t="s">
        <v>1</v>
      </c>
    </row>
    <row r="44" spans="1:7" ht="12.95" customHeight="1">
      <c r="A44" s="1"/>
      <c r="B44" s="9" t="s">
        <v>127</v>
      </c>
      <c r="C44" s="10" t="s">
        <v>1</v>
      </c>
      <c r="D44" s="10" t="s">
        <v>1</v>
      </c>
      <c r="E44" s="10" t="s">
        <v>1</v>
      </c>
      <c r="F44" s="1"/>
      <c r="G44" s="11" t="s">
        <v>1</v>
      </c>
    </row>
    <row r="45" spans="1:7" ht="12.95" customHeight="1">
      <c r="A45" s="12"/>
      <c r="B45" s="13" t="s">
        <v>128</v>
      </c>
      <c r="C45" s="10" t="s">
        <v>129</v>
      </c>
      <c r="D45" s="10" t="s">
        <v>231</v>
      </c>
      <c r="E45" s="14">
        <v>3008</v>
      </c>
      <c r="F45" s="15">
        <v>77.05</v>
      </c>
      <c r="G45" s="16">
        <f>+ROUND(F45/$F$53,4)</f>
        <v>8.7499999999999994E-2</v>
      </c>
    </row>
    <row r="46" spans="1:7" ht="12.95" customHeight="1">
      <c r="A46" s="1"/>
      <c r="B46" s="9" t="s">
        <v>62</v>
      </c>
      <c r="C46" s="10" t="s">
        <v>1</v>
      </c>
      <c r="D46" s="10" t="s">
        <v>1</v>
      </c>
      <c r="E46" s="10" t="s">
        <v>1</v>
      </c>
      <c r="F46" s="17">
        <f>+F45</f>
        <v>77.05</v>
      </c>
      <c r="G46" s="18">
        <f>+G45</f>
        <v>8.7499999999999994E-2</v>
      </c>
    </row>
    <row r="47" spans="1:7" ht="12.95" customHeight="1">
      <c r="A47" s="1"/>
      <c r="B47" s="19" t="s">
        <v>65</v>
      </c>
      <c r="C47" s="23" t="s">
        <v>1</v>
      </c>
      <c r="D47" s="20" t="s">
        <v>1</v>
      </c>
      <c r="E47" s="23" t="s">
        <v>1</v>
      </c>
      <c r="F47" s="17">
        <f>+F46</f>
        <v>77.05</v>
      </c>
      <c r="G47" s="18">
        <f>+G46</f>
        <v>8.7499999999999994E-2</v>
      </c>
    </row>
    <row r="48" spans="1:7" ht="12.95" customHeight="1">
      <c r="A48" s="1"/>
      <c r="B48" s="9" t="s">
        <v>96</v>
      </c>
      <c r="C48" s="10" t="s">
        <v>1</v>
      </c>
      <c r="D48" s="10" t="s">
        <v>1</v>
      </c>
      <c r="E48" s="10" t="s">
        <v>1</v>
      </c>
      <c r="F48" s="1"/>
      <c r="G48" s="11" t="s">
        <v>1</v>
      </c>
    </row>
    <row r="49" spans="1:7" ht="12.95" customHeight="1">
      <c r="A49" s="12"/>
      <c r="B49" s="13" t="s">
        <v>243</v>
      </c>
      <c r="C49" s="10" t="s">
        <v>1</v>
      </c>
      <c r="D49" s="10" t="s">
        <v>68</v>
      </c>
      <c r="E49" s="14"/>
      <c r="F49" s="15">
        <v>421.46</v>
      </c>
      <c r="G49" s="16">
        <f>+ROUND(F49/$F$53,4)</f>
        <v>0.47839999999999999</v>
      </c>
    </row>
    <row r="50" spans="1:7" ht="12.95" customHeight="1">
      <c r="A50" s="1"/>
      <c r="B50" s="9" t="s">
        <v>62</v>
      </c>
      <c r="C50" s="10" t="s">
        <v>1</v>
      </c>
      <c r="D50" s="10" t="s">
        <v>1</v>
      </c>
      <c r="E50" s="10" t="s">
        <v>1</v>
      </c>
      <c r="F50" s="17">
        <f>+F49</f>
        <v>421.46</v>
      </c>
      <c r="G50" s="18">
        <f>+G49</f>
        <v>0.47839999999999999</v>
      </c>
    </row>
    <row r="51" spans="1:7" ht="12.95" customHeight="1">
      <c r="A51" s="1"/>
      <c r="B51" s="19" t="s">
        <v>65</v>
      </c>
      <c r="C51" s="23" t="s">
        <v>1</v>
      </c>
      <c r="D51" s="20" t="s">
        <v>1</v>
      </c>
      <c r="E51" s="23" t="s">
        <v>1</v>
      </c>
      <c r="F51" s="17">
        <f>+F50</f>
        <v>421.46</v>
      </c>
      <c r="G51" s="18">
        <f>+G50</f>
        <v>0.47839999999999999</v>
      </c>
    </row>
    <row r="52" spans="1:7" ht="12.95" customHeight="1">
      <c r="A52" s="1"/>
      <c r="B52" s="19" t="s">
        <v>66</v>
      </c>
      <c r="C52" s="10" t="s">
        <v>1</v>
      </c>
      <c r="D52" s="20" t="s">
        <v>1</v>
      </c>
      <c r="E52" s="10" t="s">
        <v>1</v>
      </c>
      <c r="F52" s="24">
        <f>+F53-F51-F47-F42-F28-F21</f>
        <v>-186</v>
      </c>
      <c r="G52" s="18">
        <f>+G53-G51-G47-G42-G28-G21</f>
        <v>-0.21129999999999996</v>
      </c>
    </row>
    <row r="53" spans="1:7" ht="12.95" customHeight="1">
      <c r="A53" s="1"/>
      <c r="B53" s="25" t="s">
        <v>67</v>
      </c>
      <c r="C53" s="26" t="s">
        <v>1</v>
      </c>
      <c r="D53" s="26" t="s">
        <v>1</v>
      </c>
      <c r="E53" s="26" t="s">
        <v>1</v>
      </c>
      <c r="F53" s="27">
        <v>880.98</v>
      </c>
      <c r="G53" s="28">
        <v>1</v>
      </c>
    </row>
    <row r="54" spans="1:7" ht="12.95" customHeight="1">
      <c r="A54" s="1"/>
      <c r="B54" s="4" t="s">
        <v>1</v>
      </c>
      <c r="C54" s="1"/>
      <c r="D54" s="1"/>
      <c r="E54" s="1"/>
      <c r="F54" s="1"/>
      <c r="G54" s="1"/>
    </row>
    <row r="55" spans="1:7" ht="12.95" customHeight="1">
      <c r="A55" s="1"/>
      <c r="B55" s="2" t="s">
        <v>68</v>
      </c>
      <c r="C55" s="1"/>
      <c r="D55" s="1"/>
      <c r="E55" s="1"/>
      <c r="F55" s="1"/>
      <c r="G55" s="1"/>
    </row>
    <row r="56" spans="1:7" ht="12.95" customHeight="1">
      <c r="A56" s="1"/>
      <c r="B56" s="2" t="s">
        <v>86</v>
      </c>
      <c r="C56" s="1"/>
      <c r="D56" s="1"/>
      <c r="E56" s="1"/>
      <c r="F56" s="1"/>
      <c r="G56" s="1"/>
    </row>
    <row r="57" spans="1:7" ht="12.95" customHeight="1">
      <c r="A57" s="1"/>
      <c r="B57" s="2" t="s">
        <v>87</v>
      </c>
      <c r="C57" s="1"/>
      <c r="D57" s="1"/>
      <c r="E57" s="1"/>
      <c r="F57" s="1"/>
      <c r="G57" s="1"/>
    </row>
    <row r="58" spans="1:7" ht="12.95" customHeight="1">
      <c r="A58" s="1"/>
      <c r="B58" s="2" t="s">
        <v>1</v>
      </c>
      <c r="C58" s="1"/>
      <c r="D58" s="1"/>
      <c r="E58" s="1"/>
      <c r="F58" s="1"/>
      <c r="G58" s="1"/>
    </row>
    <row r="59" spans="1:7" ht="12.95" customHeight="1">
      <c r="A59" s="1"/>
      <c r="B59" s="2" t="s">
        <v>1</v>
      </c>
      <c r="C59" s="1"/>
      <c r="D59" s="1"/>
      <c r="E59" s="1"/>
      <c r="F59" s="1"/>
      <c r="G5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G34"/>
  <sheetViews>
    <sheetView zoomScaleNormal="100" workbookViewId="0"/>
  </sheetViews>
  <sheetFormatPr defaultRowHeight="12.75"/>
  <cols>
    <col min="1" max="1" width="2.5703125" customWidth="1"/>
    <col min="2" max="2" width="38.85546875" bestFit="1" customWidth="1"/>
    <col min="3" max="3" width="13.5703125" bestFit="1" customWidth="1"/>
    <col min="4" max="4" width="11" bestFit="1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88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346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89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90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91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274</v>
      </c>
      <c r="C7" s="10" t="s">
        <v>382</v>
      </c>
      <c r="D7" s="10" t="s">
        <v>92</v>
      </c>
      <c r="E7" s="14">
        <v>1000000</v>
      </c>
      <c r="F7" s="15">
        <v>983.76</v>
      </c>
      <c r="G7" s="16">
        <f>+ROUND(F7/$F$28,4)</f>
        <v>8.5099999999999995E-2</v>
      </c>
    </row>
    <row r="8" spans="1:7" ht="12.95" customHeight="1">
      <c r="A8" s="12"/>
      <c r="B8" s="13" t="s">
        <v>240</v>
      </c>
      <c r="C8" s="10" t="s">
        <v>390</v>
      </c>
      <c r="D8" s="10" t="s">
        <v>223</v>
      </c>
      <c r="E8" s="14">
        <v>800000</v>
      </c>
      <c r="F8" s="15">
        <v>788.67</v>
      </c>
      <c r="G8" s="16">
        <f>+ROUND(F8/$F$28,4)</f>
        <v>6.8199999999999997E-2</v>
      </c>
    </row>
    <row r="9" spans="1:7" ht="12.95" customHeight="1">
      <c r="A9" s="12"/>
      <c r="B9" s="13" t="s">
        <v>240</v>
      </c>
      <c r="C9" s="10" t="s">
        <v>419</v>
      </c>
      <c r="D9" s="10" t="s">
        <v>223</v>
      </c>
      <c r="E9" s="14">
        <v>500000</v>
      </c>
      <c r="F9" s="15">
        <v>494.01</v>
      </c>
      <c r="G9" s="16">
        <f>+ROUND(F9/$F$28,4)</f>
        <v>4.2700000000000002E-2</v>
      </c>
    </row>
    <row r="10" spans="1:7" ht="12.95" customHeight="1">
      <c r="A10" s="1"/>
      <c r="B10" s="9" t="s">
        <v>62</v>
      </c>
      <c r="C10" s="10" t="s">
        <v>1</v>
      </c>
      <c r="D10" s="10" t="s">
        <v>1</v>
      </c>
      <c r="E10" s="10" t="s">
        <v>1</v>
      </c>
      <c r="F10" s="17">
        <f>SUM(F7:F9)</f>
        <v>2266.4399999999996</v>
      </c>
      <c r="G10" s="18">
        <f>SUM(G7:G9)</f>
        <v>0.19600000000000001</v>
      </c>
    </row>
    <row r="11" spans="1:7" ht="12.95" customHeight="1">
      <c r="A11" s="1"/>
      <c r="B11" s="9" t="s">
        <v>93</v>
      </c>
      <c r="C11" s="10" t="s">
        <v>1</v>
      </c>
      <c r="D11" s="10" t="s">
        <v>1</v>
      </c>
      <c r="E11" s="10" t="s">
        <v>1</v>
      </c>
      <c r="F11" s="1"/>
      <c r="G11" s="11" t="s">
        <v>1</v>
      </c>
    </row>
    <row r="12" spans="1:7" ht="12.95" customHeight="1">
      <c r="A12" s="12"/>
      <c r="B12" s="13" t="s">
        <v>227</v>
      </c>
      <c r="C12" s="10" t="s">
        <v>414</v>
      </c>
      <c r="D12" s="10" t="s">
        <v>229</v>
      </c>
      <c r="E12" s="14">
        <v>1300000</v>
      </c>
      <c r="F12" s="15">
        <v>1296.0999999999999</v>
      </c>
      <c r="G12" s="16">
        <f>+ROUND(F12/$F$28,4)</f>
        <v>0.11210000000000001</v>
      </c>
    </row>
    <row r="13" spans="1:7" ht="12.95" customHeight="1">
      <c r="A13" s="12"/>
      <c r="B13" s="13" t="s">
        <v>228</v>
      </c>
      <c r="C13" s="10" t="s">
        <v>415</v>
      </c>
      <c r="D13" s="10" t="s">
        <v>229</v>
      </c>
      <c r="E13" s="14">
        <v>1300000</v>
      </c>
      <c r="F13" s="15">
        <v>1296.0999999999999</v>
      </c>
      <c r="G13" s="16">
        <f>+ROUND(F13/$F$28,4)</f>
        <v>0.11210000000000001</v>
      </c>
    </row>
    <row r="14" spans="1:7" ht="12.95" customHeight="1">
      <c r="A14" s="12"/>
      <c r="B14" s="13" t="s">
        <v>226</v>
      </c>
      <c r="C14" s="10" t="s">
        <v>416</v>
      </c>
      <c r="D14" s="10" t="s">
        <v>92</v>
      </c>
      <c r="E14" s="14">
        <v>1000000</v>
      </c>
      <c r="F14" s="15">
        <v>993.27</v>
      </c>
      <c r="G14" s="16">
        <f>+ROUND(F14/$F$28,4)</f>
        <v>8.5900000000000004E-2</v>
      </c>
    </row>
    <row r="15" spans="1:7" ht="12.95" customHeight="1">
      <c r="A15" s="12"/>
      <c r="B15" s="13" t="s">
        <v>224</v>
      </c>
      <c r="C15" s="10" t="s">
        <v>420</v>
      </c>
      <c r="D15" s="10" t="s">
        <v>223</v>
      </c>
      <c r="E15" s="14">
        <v>1000000</v>
      </c>
      <c r="F15" s="15">
        <v>982.2</v>
      </c>
      <c r="G15" s="16">
        <f>+ROUND(F15/$F$28,4)</f>
        <v>8.4900000000000003E-2</v>
      </c>
    </row>
    <row r="16" spans="1:7" ht="12.95" customHeight="1">
      <c r="A16" s="12"/>
      <c r="B16" s="13" t="s">
        <v>421</v>
      </c>
      <c r="C16" s="10" t="s">
        <v>422</v>
      </c>
      <c r="D16" s="10" t="s">
        <v>92</v>
      </c>
      <c r="E16" s="14">
        <v>500000</v>
      </c>
      <c r="F16" s="15">
        <v>494.96</v>
      </c>
      <c r="G16" s="16">
        <f>+ROUND(F16/$F$28,4)</f>
        <v>4.2799999999999998E-2</v>
      </c>
    </row>
    <row r="17" spans="1:7" ht="12.95" customHeight="1">
      <c r="A17" s="1"/>
      <c r="B17" s="9" t="s">
        <v>62</v>
      </c>
      <c r="C17" s="10" t="s">
        <v>1</v>
      </c>
      <c r="D17" s="10" t="s">
        <v>1</v>
      </c>
      <c r="E17" s="10" t="s">
        <v>1</v>
      </c>
      <c r="F17" s="17">
        <f>SUM(F12:F16)</f>
        <v>5062.63</v>
      </c>
      <c r="G17" s="18">
        <f>SUM(G12:G16)</f>
        <v>0.43780000000000002</v>
      </c>
    </row>
    <row r="18" spans="1:7" ht="12.95" customHeight="1">
      <c r="A18" s="1"/>
      <c r="B18" s="9" t="s">
        <v>94</v>
      </c>
      <c r="C18" s="10" t="s">
        <v>1</v>
      </c>
      <c r="D18" s="10" t="s">
        <v>1</v>
      </c>
      <c r="E18" s="10" t="s">
        <v>1</v>
      </c>
      <c r="F18" s="1"/>
      <c r="G18" s="11" t="s">
        <v>1</v>
      </c>
    </row>
    <row r="19" spans="1:7" ht="12.95" customHeight="1">
      <c r="A19" s="12"/>
      <c r="B19" s="13" t="s">
        <v>95</v>
      </c>
      <c r="C19" s="10" t="s">
        <v>321</v>
      </c>
      <c r="D19" s="10" t="s">
        <v>320</v>
      </c>
      <c r="E19" s="14">
        <v>85000</v>
      </c>
      <c r="F19" s="15">
        <v>84.44</v>
      </c>
      <c r="G19" s="16">
        <f>+ROUND(F19/$F$28,4)</f>
        <v>7.3000000000000001E-3</v>
      </c>
    </row>
    <row r="20" spans="1:7" ht="12.95" customHeight="1">
      <c r="A20" s="12"/>
      <c r="B20" s="13" t="s">
        <v>95</v>
      </c>
      <c r="C20" s="10" t="s">
        <v>319</v>
      </c>
      <c r="D20" s="10" t="s">
        <v>320</v>
      </c>
      <c r="E20" s="14">
        <v>15000</v>
      </c>
      <c r="F20" s="15">
        <v>14.86</v>
      </c>
      <c r="G20" s="16">
        <f>+ROUND(F20/$F$28,4)</f>
        <v>1.2999999999999999E-3</v>
      </c>
    </row>
    <row r="21" spans="1:7" ht="12.95" customHeight="1">
      <c r="A21" s="1"/>
      <c r="B21" s="9" t="s">
        <v>62</v>
      </c>
      <c r="C21" s="10" t="s">
        <v>1</v>
      </c>
      <c r="D21" s="10" t="s">
        <v>1</v>
      </c>
      <c r="E21" s="10" t="s">
        <v>1</v>
      </c>
      <c r="F21" s="17">
        <f>SUM(F19:F20)</f>
        <v>99.3</v>
      </c>
      <c r="G21" s="18">
        <f>SUM(G19:G20)</f>
        <v>8.6E-3</v>
      </c>
    </row>
    <row r="22" spans="1:7" ht="12.95" customHeight="1">
      <c r="A22" s="1"/>
      <c r="B22" s="19" t="s">
        <v>65</v>
      </c>
      <c r="C22" s="23" t="s">
        <v>1</v>
      </c>
      <c r="D22" s="20" t="s">
        <v>1</v>
      </c>
      <c r="E22" s="23" t="s">
        <v>1</v>
      </c>
      <c r="F22" s="17">
        <f>+F21+F17+F10</f>
        <v>7428.37</v>
      </c>
      <c r="G22" s="18">
        <f>+G21+G17+G10</f>
        <v>0.64240000000000008</v>
      </c>
    </row>
    <row r="23" spans="1:7" ht="12.95" customHeight="1">
      <c r="A23" s="1"/>
      <c r="B23" s="9" t="s">
        <v>96</v>
      </c>
      <c r="C23" s="10" t="s">
        <v>1</v>
      </c>
      <c r="D23" s="10" t="s">
        <v>1</v>
      </c>
      <c r="E23" s="10" t="s">
        <v>1</v>
      </c>
      <c r="F23" s="1"/>
      <c r="G23" s="11" t="s">
        <v>1</v>
      </c>
    </row>
    <row r="24" spans="1:7" ht="12.95" customHeight="1">
      <c r="A24" s="12"/>
      <c r="B24" s="13" t="s">
        <v>243</v>
      </c>
      <c r="C24" s="10" t="s">
        <v>1</v>
      </c>
      <c r="D24" s="10" t="s">
        <v>68</v>
      </c>
      <c r="E24" s="14"/>
      <c r="F24" s="15">
        <v>442.58</v>
      </c>
      <c r="G24" s="16">
        <f>+ROUND(F24/$F$28,4)</f>
        <v>3.8300000000000001E-2</v>
      </c>
    </row>
    <row r="25" spans="1:7" ht="12.95" customHeight="1">
      <c r="A25" s="1"/>
      <c r="B25" s="9" t="s">
        <v>62</v>
      </c>
      <c r="C25" s="10" t="s">
        <v>1</v>
      </c>
      <c r="D25" s="10" t="s">
        <v>1</v>
      </c>
      <c r="E25" s="10" t="s">
        <v>1</v>
      </c>
      <c r="F25" s="17">
        <f>+F24</f>
        <v>442.58</v>
      </c>
      <c r="G25" s="18">
        <f>+G24</f>
        <v>3.8300000000000001E-2</v>
      </c>
    </row>
    <row r="26" spans="1:7" ht="12.95" customHeight="1">
      <c r="A26" s="1"/>
      <c r="B26" s="19" t="s">
        <v>65</v>
      </c>
      <c r="C26" s="23" t="s">
        <v>1</v>
      </c>
      <c r="D26" s="20" t="s">
        <v>1</v>
      </c>
      <c r="E26" s="23" t="s">
        <v>1</v>
      </c>
      <c r="F26" s="17">
        <f>+F25</f>
        <v>442.58</v>
      </c>
      <c r="G26" s="18">
        <f>+G25</f>
        <v>3.8300000000000001E-2</v>
      </c>
    </row>
    <row r="27" spans="1:7" ht="12.95" customHeight="1">
      <c r="A27" s="1"/>
      <c r="B27" s="19" t="s">
        <v>66</v>
      </c>
      <c r="C27" s="10" t="s">
        <v>1</v>
      </c>
      <c r="D27" s="20" t="s">
        <v>1</v>
      </c>
      <c r="E27" s="10" t="s">
        <v>1</v>
      </c>
      <c r="F27" s="24">
        <f>+F28-F26-F22</f>
        <v>3692.2599999999993</v>
      </c>
      <c r="G27" s="18">
        <f>+G28-G26-G22</f>
        <v>0.31929999999999992</v>
      </c>
    </row>
    <row r="28" spans="1:7" ht="12.95" customHeight="1">
      <c r="A28" s="1"/>
      <c r="B28" s="25" t="s">
        <v>67</v>
      </c>
      <c r="C28" s="26" t="s">
        <v>1</v>
      </c>
      <c r="D28" s="26" t="s">
        <v>1</v>
      </c>
      <c r="E28" s="26" t="s">
        <v>1</v>
      </c>
      <c r="F28" s="27">
        <v>11563.21</v>
      </c>
      <c r="G28" s="28">
        <v>1</v>
      </c>
    </row>
    <row r="29" spans="1:7" ht="12.95" customHeight="1">
      <c r="A29" s="1"/>
      <c r="B29" s="4" t="s">
        <v>1</v>
      </c>
      <c r="C29" s="1"/>
      <c r="D29" s="1"/>
      <c r="E29" s="1"/>
      <c r="F29" s="1"/>
      <c r="G29" s="1"/>
    </row>
    <row r="30" spans="1:7" ht="12.95" customHeight="1">
      <c r="A30" s="1"/>
      <c r="B30" s="2" t="s">
        <v>68</v>
      </c>
      <c r="C30" s="1"/>
      <c r="D30" s="1"/>
      <c r="E30" s="1"/>
      <c r="F30" s="1"/>
      <c r="G30" s="1"/>
    </row>
    <row r="31" spans="1:7" ht="12.95" customHeight="1">
      <c r="A31" s="1"/>
      <c r="B31" s="2" t="s">
        <v>86</v>
      </c>
      <c r="C31" s="1"/>
      <c r="D31" s="1"/>
      <c r="E31" s="1"/>
      <c r="F31" s="1"/>
      <c r="G31" s="1"/>
    </row>
    <row r="32" spans="1:7" ht="12.95" customHeight="1">
      <c r="A32" s="1"/>
      <c r="B32" s="2" t="s">
        <v>87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74"/>
  <sheetViews>
    <sheetView zoomScaleNormal="100" workbookViewId="0"/>
  </sheetViews>
  <sheetFormatPr defaultRowHeight="12.75"/>
  <cols>
    <col min="1" max="1" width="2.5703125" customWidth="1"/>
    <col min="2" max="2" width="40" bestFit="1" customWidth="1"/>
    <col min="3" max="3" width="13.28515625" bestFit="1" customWidth="1"/>
    <col min="4" max="4" width="40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69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346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4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8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9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186</v>
      </c>
      <c r="C7" s="10" t="s">
        <v>74</v>
      </c>
      <c r="D7" s="10" t="s">
        <v>15</v>
      </c>
      <c r="E7" s="14">
        <v>2250</v>
      </c>
      <c r="F7" s="15">
        <v>155.91</v>
      </c>
      <c r="G7" s="16">
        <f t="shared" ref="G7:G38" si="0">ROUND(F7/$F$68,4)</f>
        <v>0.05</v>
      </c>
    </row>
    <row r="8" spans="1:7" ht="12.95" customHeight="1">
      <c r="A8" s="12"/>
      <c r="B8" s="13" t="s">
        <v>166</v>
      </c>
      <c r="C8" s="10" t="s">
        <v>39</v>
      </c>
      <c r="D8" s="10" t="s">
        <v>36</v>
      </c>
      <c r="E8" s="14">
        <v>11541</v>
      </c>
      <c r="F8" s="15">
        <v>140.74</v>
      </c>
      <c r="G8" s="16">
        <f t="shared" si="0"/>
        <v>4.5100000000000001E-2</v>
      </c>
    </row>
    <row r="9" spans="1:7" ht="12.95" customHeight="1">
      <c r="A9" s="12"/>
      <c r="B9" s="13" t="s">
        <v>260</v>
      </c>
      <c r="C9" s="10" t="s">
        <v>261</v>
      </c>
      <c r="D9" s="10" t="s">
        <v>133</v>
      </c>
      <c r="E9" s="14">
        <v>436649</v>
      </c>
      <c r="F9" s="15">
        <v>105.23</v>
      </c>
      <c r="G9" s="16">
        <f t="shared" si="0"/>
        <v>3.3700000000000001E-2</v>
      </c>
    </row>
    <row r="10" spans="1:7" ht="12.95" customHeight="1">
      <c r="A10" s="12"/>
      <c r="B10" s="13" t="s">
        <v>174</v>
      </c>
      <c r="C10" s="10" t="s">
        <v>26</v>
      </c>
      <c r="D10" s="10" t="s">
        <v>27</v>
      </c>
      <c r="E10" s="14">
        <v>10113</v>
      </c>
      <c r="F10" s="15">
        <v>104.78</v>
      </c>
      <c r="G10" s="16">
        <f t="shared" si="0"/>
        <v>3.3599999999999998E-2</v>
      </c>
    </row>
    <row r="11" spans="1:7" ht="12.95" customHeight="1">
      <c r="A11" s="12"/>
      <c r="B11" s="13" t="s">
        <v>180</v>
      </c>
      <c r="C11" s="10" t="s">
        <v>81</v>
      </c>
      <c r="D11" s="10" t="s">
        <v>11</v>
      </c>
      <c r="E11" s="14">
        <v>10205</v>
      </c>
      <c r="F11" s="15">
        <v>98.74</v>
      </c>
      <c r="G11" s="16">
        <f t="shared" si="0"/>
        <v>3.1600000000000003E-2</v>
      </c>
    </row>
    <row r="12" spans="1:7" ht="12.95" customHeight="1">
      <c r="A12" s="12"/>
      <c r="B12" s="13" t="s">
        <v>254</v>
      </c>
      <c r="C12" s="10" t="s">
        <v>255</v>
      </c>
      <c r="D12" s="10" t="s">
        <v>17</v>
      </c>
      <c r="E12" s="14">
        <v>24964</v>
      </c>
      <c r="F12" s="15">
        <v>98.22</v>
      </c>
      <c r="G12" s="16">
        <f t="shared" si="0"/>
        <v>3.15E-2</v>
      </c>
    </row>
    <row r="13" spans="1:7" ht="12.95" customHeight="1">
      <c r="A13" s="12"/>
      <c r="B13" s="13" t="s">
        <v>188</v>
      </c>
      <c r="C13" s="10" t="s">
        <v>82</v>
      </c>
      <c r="D13" s="10" t="s">
        <v>77</v>
      </c>
      <c r="E13" s="14">
        <v>22567</v>
      </c>
      <c r="F13" s="15">
        <v>90.37</v>
      </c>
      <c r="G13" s="16">
        <f t="shared" si="0"/>
        <v>2.9000000000000001E-2</v>
      </c>
    </row>
    <row r="14" spans="1:7" ht="12.95" customHeight="1">
      <c r="A14" s="12"/>
      <c r="B14" s="13" t="s">
        <v>187</v>
      </c>
      <c r="C14" s="10" t="s">
        <v>75</v>
      </c>
      <c r="D14" s="10" t="s">
        <v>43</v>
      </c>
      <c r="E14" s="14">
        <v>3096</v>
      </c>
      <c r="F14" s="15">
        <v>82.84</v>
      </c>
      <c r="G14" s="16">
        <f t="shared" si="0"/>
        <v>2.6499999999999999E-2</v>
      </c>
    </row>
    <row r="15" spans="1:7" ht="12.95" customHeight="1">
      <c r="A15" s="12"/>
      <c r="B15" s="13" t="s">
        <v>189</v>
      </c>
      <c r="C15" s="10" t="s">
        <v>76</v>
      </c>
      <c r="D15" s="10" t="s">
        <v>77</v>
      </c>
      <c r="E15" s="14">
        <v>666</v>
      </c>
      <c r="F15" s="15">
        <v>82.72</v>
      </c>
      <c r="G15" s="16">
        <f t="shared" si="0"/>
        <v>2.6499999999999999E-2</v>
      </c>
    </row>
    <row r="16" spans="1:7" ht="12.95" customHeight="1">
      <c r="A16" s="12"/>
      <c r="B16" s="13" t="s">
        <v>256</v>
      </c>
      <c r="C16" s="10" t="s">
        <v>257</v>
      </c>
      <c r="D16" s="10" t="s">
        <v>247</v>
      </c>
      <c r="E16" s="14">
        <v>25524</v>
      </c>
      <c r="F16" s="15">
        <v>82.25</v>
      </c>
      <c r="G16" s="16">
        <f t="shared" si="0"/>
        <v>2.64E-2</v>
      </c>
    </row>
    <row r="17" spans="1:7" ht="12.95" customHeight="1">
      <c r="A17" s="12"/>
      <c r="B17" s="13" t="s">
        <v>306</v>
      </c>
      <c r="C17" s="10" t="s">
        <v>307</v>
      </c>
      <c r="D17" s="10" t="s">
        <v>32</v>
      </c>
      <c r="E17" s="14">
        <v>75097</v>
      </c>
      <c r="F17" s="15">
        <v>81.52</v>
      </c>
      <c r="G17" s="16">
        <f t="shared" si="0"/>
        <v>2.6100000000000002E-2</v>
      </c>
    </row>
    <row r="18" spans="1:7" ht="12.95" customHeight="1">
      <c r="A18" s="12"/>
      <c r="B18" s="13" t="s">
        <v>170</v>
      </c>
      <c r="C18" s="10" t="s">
        <v>30</v>
      </c>
      <c r="D18" s="10" t="s">
        <v>17</v>
      </c>
      <c r="E18" s="14">
        <v>9518</v>
      </c>
      <c r="F18" s="15">
        <v>74.77</v>
      </c>
      <c r="G18" s="16">
        <f t="shared" si="0"/>
        <v>2.4E-2</v>
      </c>
    </row>
    <row r="19" spans="1:7" ht="12.95" customHeight="1">
      <c r="A19" s="12"/>
      <c r="B19" s="13" t="s">
        <v>220</v>
      </c>
      <c r="C19" s="10" t="s">
        <v>119</v>
      </c>
      <c r="D19" s="10" t="s">
        <v>85</v>
      </c>
      <c r="E19" s="14">
        <v>29772</v>
      </c>
      <c r="F19" s="15">
        <v>74.650000000000006</v>
      </c>
      <c r="G19" s="16">
        <f t="shared" si="0"/>
        <v>2.3900000000000001E-2</v>
      </c>
    </row>
    <row r="20" spans="1:7" ht="12.95" customHeight="1">
      <c r="A20" s="12"/>
      <c r="B20" s="13" t="s">
        <v>279</v>
      </c>
      <c r="C20" s="10" t="s">
        <v>42</v>
      </c>
      <c r="D20" s="10" t="s">
        <v>15</v>
      </c>
      <c r="E20" s="14">
        <v>21624</v>
      </c>
      <c r="F20" s="15">
        <v>74.52</v>
      </c>
      <c r="G20" s="16">
        <f t="shared" si="0"/>
        <v>2.3900000000000001E-2</v>
      </c>
    </row>
    <row r="21" spans="1:7" ht="12.95" customHeight="1">
      <c r="A21" s="12"/>
      <c r="B21" s="13" t="s">
        <v>168</v>
      </c>
      <c r="C21" s="10" t="s">
        <v>51</v>
      </c>
      <c r="D21" s="10" t="s">
        <v>17</v>
      </c>
      <c r="E21" s="14">
        <v>7868</v>
      </c>
      <c r="F21" s="15">
        <v>70.94</v>
      </c>
      <c r="G21" s="16">
        <f t="shared" si="0"/>
        <v>2.2700000000000001E-2</v>
      </c>
    </row>
    <row r="22" spans="1:7" ht="12.95" customHeight="1">
      <c r="A22" s="12"/>
      <c r="B22" s="13" t="s">
        <v>312</v>
      </c>
      <c r="C22" s="10" t="s">
        <v>313</v>
      </c>
      <c r="D22" s="10" t="s">
        <v>36</v>
      </c>
      <c r="E22" s="14">
        <v>5452</v>
      </c>
      <c r="F22" s="15">
        <v>69.59</v>
      </c>
      <c r="G22" s="16">
        <f t="shared" si="0"/>
        <v>2.23E-2</v>
      </c>
    </row>
    <row r="23" spans="1:7" ht="12.95" customHeight="1">
      <c r="A23" s="12"/>
      <c r="B23" s="13" t="s">
        <v>185</v>
      </c>
      <c r="C23" s="10" t="s">
        <v>71</v>
      </c>
      <c r="D23" s="10" t="s">
        <v>13</v>
      </c>
      <c r="E23" s="14">
        <v>3658</v>
      </c>
      <c r="F23" s="15">
        <v>68.790000000000006</v>
      </c>
      <c r="G23" s="16">
        <f t="shared" si="0"/>
        <v>2.1999999999999999E-2</v>
      </c>
    </row>
    <row r="24" spans="1:7" ht="12.95" customHeight="1">
      <c r="A24" s="12"/>
      <c r="B24" s="13" t="s">
        <v>314</v>
      </c>
      <c r="C24" s="10" t="s">
        <v>315</v>
      </c>
      <c r="D24" s="10" t="s">
        <v>43</v>
      </c>
      <c r="E24" s="14">
        <v>27737</v>
      </c>
      <c r="F24" s="15">
        <v>67.260000000000005</v>
      </c>
      <c r="G24" s="16">
        <f t="shared" si="0"/>
        <v>2.1600000000000001E-2</v>
      </c>
    </row>
    <row r="25" spans="1:7" ht="12.95" customHeight="1">
      <c r="A25" s="12"/>
      <c r="B25" s="13" t="s">
        <v>353</v>
      </c>
      <c r="C25" s="10" t="s">
        <v>354</v>
      </c>
      <c r="D25" s="10" t="s">
        <v>80</v>
      </c>
      <c r="E25" s="14">
        <v>5128</v>
      </c>
      <c r="F25" s="15">
        <v>66.959999999999994</v>
      </c>
      <c r="G25" s="16">
        <f t="shared" si="0"/>
        <v>2.1499999999999998E-2</v>
      </c>
    </row>
    <row r="26" spans="1:7" ht="12.95" customHeight="1">
      <c r="A26" s="12"/>
      <c r="B26" s="13" t="s">
        <v>184</v>
      </c>
      <c r="C26" s="10" t="s">
        <v>72</v>
      </c>
      <c r="D26" s="10" t="s">
        <v>73</v>
      </c>
      <c r="E26" s="14">
        <v>24711</v>
      </c>
      <c r="F26" s="15">
        <v>65.95</v>
      </c>
      <c r="G26" s="16">
        <f t="shared" si="0"/>
        <v>2.1100000000000001E-2</v>
      </c>
    </row>
    <row r="27" spans="1:7" ht="12.95" customHeight="1">
      <c r="A27" s="12"/>
      <c r="B27" s="13" t="s">
        <v>167</v>
      </c>
      <c r="C27" s="10" t="s">
        <v>23</v>
      </c>
      <c r="D27" s="10" t="s">
        <v>24</v>
      </c>
      <c r="E27" s="14">
        <v>1064</v>
      </c>
      <c r="F27" s="15">
        <v>64.540000000000006</v>
      </c>
      <c r="G27" s="16">
        <f t="shared" si="0"/>
        <v>2.07E-2</v>
      </c>
    </row>
    <row r="28" spans="1:7" ht="12.95" customHeight="1">
      <c r="A28" s="12"/>
      <c r="B28" s="13" t="s">
        <v>236</v>
      </c>
      <c r="C28" s="10" t="s">
        <v>237</v>
      </c>
      <c r="D28" s="10" t="s">
        <v>85</v>
      </c>
      <c r="E28" s="14">
        <v>11071</v>
      </c>
      <c r="F28" s="15">
        <v>63.04</v>
      </c>
      <c r="G28" s="16">
        <f t="shared" si="0"/>
        <v>2.0199999999999999E-2</v>
      </c>
    </row>
    <row r="29" spans="1:7" ht="12.95" customHeight="1">
      <c r="A29" s="12"/>
      <c r="B29" s="13" t="s">
        <v>310</v>
      </c>
      <c r="C29" s="10" t="s">
        <v>311</v>
      </c>
      <c r="D29" s="10" t="s">
        <v>24</v>
      </c>
      <c r="E29" s="14">
        <v>5031</v>
      </c>
      <c r="F29" s="15">
        <v>62.44</v>
      </c>
      <c r="G29" s="16">
        <f t="shared" si="0"/>
        <v>0.02</v>
      </c>
    </row>
    <row r="30" spans="1:7" ht="12.95" customHeight="1">
      <c r="A30" s="12"/>
      <c r="B30" s="13" t="s">
        <v>303</v>
      </c>
      <c r="C30" s="10" t="s">
        <v>304</v>
      </c>
      <c r="D30" s="10" t="s">
        <v>36</v>
      </c>
      <c r="E30" s="14">
        <v>5568</v>
      </c>
      <c r="F30" s="15">
        <v>61.18</v>
      </c>
      <c r="G30" s="16">
        <f t="shared" si="0"/>
        <v>1.9599999999999999E-2</v>
      </c>
    </row>
    <row r="31" spans="1:7" ht="12.95" customHeight="1">
      <c r="A31" s="12"/>
      <c r="B31" s="13" t="s">
        <v>177</v>
      </c>
      <c r="C31" s="10" t="s">
        <v>84</v>
      </c>
      <c r="D31" s="10" t="s">
        <v>43</v>
      </c>
      <c r="E31" s="14">
        <v>4127</v>
      </c>
      <c r="F31" s="15">
        <v>56.93</v>
      </c>
      <c r="G31" s="16">
        <f t="shared" si="0"/>
        <v>1.8200000000000001E-2</v>
      </c>
    </row>
    <row r="32" spans="1:7" ht="12.95" customHeight="1">
      <c r="A32" s="12"/>
      <c r="B32" s="13" t="s">
        <v>305</v>
      </c>
      <c r="C32" s="10" t="s">
        <v>280</v>
      </c>
      <c r="D32" s="10" t="s">
        <v>271</v>
      </c>
      <c r="E32" s="14">
        <v>38985</v>
      </c>
      <c r="F32" s="15">
        <v>56.02</v>
      </c>
      <c r="G32" s="16">
        <f t="shared" si="0"/>
        <v>1.7999999999999999E-2</v>
      </c>
    </row>
    <row r="33" spans="1:7" ht="12.95" customHeight="1">
      <c r="A33" s="12"/>
      <c r="B33" s="13" t="s">
        <v>183</v>
      </c>
      <c r="C33" s="10" t="s">
        <v>78</v>
      </c>
      <c r="D33" s="10" t="s">
        <v>43</v>
      </c>
      <c r="E33" s="14">
        <v>19729</v>
      </c>
      <c r="F33" s="15">
        <v>55.54</v>
      </c>
      <c r="G33" s="16">
        <f t="shared" si="0"/>
        <v>1.78E-2</v>
      </c>
    </row>
    <row r="34" spans="1:7" ht="12.95" customHeight="1">
      <c r="A34" s="12"/>
      <c r="B34" s="13" t="s">
        <v>181</v>
      </c>
      <c r="C34" s="10" t="s">
        <v>83</v>
      </c>
      <c r="D34" s="10" t="s">
        <v>19</v>
      </c>
      <c r="E34" s="14">
        <v>17248</v>
      </c>
      <c r="F34" s="15">
        <v>50.62</v>
      </c>
      <c r="G34" s="16">
        <f t="shared" si="0"/>
        <v>1.6199999999999999E-2</v>
      </c>
    </row>
    <row r="35" spans="1:7" ht="12.95" customHeight="1">
      <c r="A35" s="12"/>
      <c r="B35" s="13" t="s">
        <v>351</v>
      </c>
      <c r="C35" s="10" t="s">
        <v>352</v>
      </c>
      <c r="D35" s="10" t="s">
        <v>73</v>
      </c>
      <c r="E35" s="14">
        <v>5694</v>
      </c>
      <c r="F35" s="15">
        <v>50.08</v>
      </c>
      <c r="G35" s="16">
        <f t="shared" si="0"/>
        <v>1.6E-2</v>
      </c>
    </row>
    <row r="36" spans="1:7" ht="12.95" customHeight="1">
      <c r="A36" s="12"/>
      <c r="B36" s="13" t="s">
        <v>250</v>
      </c>
      <c r="C36" s="10" t="s">
        <v>251</v>
      </c>
      <c r="D36" s="10" t="s">
        <v>140</v>
      </c>
      <c r="E36" s="14">
        <v>3824</v>
      </c>
      <c r="F36" s="15">
        <v>48.97</v>
      </c>
      <c r="G36" s="16">
        <f t="shared" si="0"/>
        <v>1.5699999999999999E-2</v>
      </c>
    </row>
    <row r="37" spans="1:7" ht="12.95" customHeight="1">
      <c r="A37" s="12"/>
      <c r="B37" s="13" t="s">
        <v>285</v>
      </c>
      <c r="C37" s="10" t="s">
        <v>286</v>
      </c>
      <c r="D37" s="10" t="s">
        <v>27</v>
      </c>
      <c r="E37" s="14">
        <v>9857</v>
      </c>
      <c r="F37" s="15">
        <v>47.52</v>
      </c>
      <c r="G37" s="16">
        <f t="shared" si="0"/>
        <v>1.52E-2</v>
      </c>
    </row>
    <row r="38" spans="1:7" ht="12.95" customHeight="1">
      <c r="A38" s="12"/>
      <c r="B38" s="13" t="s">
        <v>337</v>
      </c>
      <c r="C38" s="10" t="s">
        <v>338</v>
      </c>
      <c r="D38" s="10" t="s">
        <v>43</v>
      </c>
      <c r="E38" s="14">
        <v>5767</v>
      </c>
      <c r="F38" s="15">
        <v>47.52</v>
      </c>
      <c r="G38" s="16">
        <f t="shared" si="0"/>
        <v>1.52E-2</v>
      </c>
    </row>
    <row r="39" spans="1:7" ht="12.95" customHeight="1">
      <c r="A39" s="12"/>
      <c r="B39" s="13" t="s">
        <v>196</v>
      </c>
      <c r="C39" s="10" t="s">
        <v>112</v>
      </c>
      <c r="D39" s="10" t="s">
        <v>27</v>
      </c>
      <c r="E39" s="14">
        <v>1186</v>
      </c>
      <c r="F39" s="15">
        <v>47.44</v>
      </c>
      <c r="G39" s="16">
        <f t="shared" ref="G39:G62" si="1">ROUND(F39/$F$68,4)</f>
        <v>1.52E-2</v>
      </c>
    </row>
    <row r="40" spans="1:7" ht="12.95" customHeight="1">
      <c r="A40" s="12"/>
      <c r="B40" s="13" t="s">
        <v>178</v>
      </c>
      <c r="C40" s="10" t="s">
        <v>37</v>
      </c>
      <c r="D40" s="10" t="s">
        <v>38</v>
      </c>
      <c r="E40" s="14">
        <v>12015</v>
      </c>
      <c r="F40" s="15">
        <v>46.43</v>
      </c>
      <c r="G40" s="16">
        <f t="shared" si="1"/>
        <v>1.49E-2</v>
      </c>
    </row>
    <row r="41" spans="1:7" ht="12.95" customHeight="1">
      <c r="A41" s="12"/>
      <c r="B41" s="13" t="s">
        <v>316</v>
      </c>
      <c r="C41" s="10" t="s">
        <v>317</v>
      </c>
      <c r="D41" s="10" t="s">
        <v>40</v>
      </c>
      <c r="E41" s="14">
        <v>6755</v>
      </c>
      <c r="F41" s="15">
        <v>39.97</v>
      </c>
      <c r="G41" s="16">
        <f t="shared" si="1"/>
        <v>1.2800000000000001E-2</v>
      </c>
    </row>
    <row r="42" spans="1:7" ht="12.95" customHeight="1">
      <c r="A42" s="12"/>
      <c r="B42" s="13" t="s">
        <v>331</v>
      </c>
      <c r="C42" s="10" t="s">
        <v>332</v>
      </c>
      <c r="D42" s="10" t="s">
        <v>29</v>
      </c>
      <c r="E42" s="14">
        <v>37041</v>
      </c>
      <c r="F42" s="15">
        <v>36.28</v>
      </c>
      <c r="G42" s="16">
        <f t="shared" si="1"/>
        <v>1.1599999999999999E-2</v>
      </c>
    </row>
    <row r="43" spans="1:7" ht="12.95" customHeight="1">
      <c r="A43" s="12"/>
      <c r="B43" s="13" t="s">
        <v>357</v>
      </c>
      <c r="C43" s="10" t="s">
        <v>358</v>
      </c>
      <c r="D43" s="10" t="s">
        <v>24</v>
      </c>
      <c r="E43" s="14">
        <v>19286</v>
      </c>
      <c r="F43" s="15">
        <v>33.729999999999997</v>
      </c>
      <c r="G43" s="16">
        <f t="shared" si="1"/>
        <v>1.0800000000000001E-2</v>
      </c>
    </row>
    <row r="44" spans="1:7" ht="12.95" customHeight="1">
      <c r="A44" s="12"/>
      <c r="B44" s="13" t="s">
        <v>258</v>
      </c>
      <c r="C44" s="10" t="s">
        <v>259</v>
      </c>
      <c r="D44" s="10" t="s">
        <v>13</v>
      </c>
      <c r="E44" s="14">
        <v>42421</v>
      </c>
      <c r="F44" s="15">
        <v>33.409999999999997</v>
      </c>
      <c r="G44" s="16">
        <f t="shared" si="1"/>
        <v>1.0699999999999999E-2</v>
      </c>
    </row>
    <row r="45" spans="1:7" ht="12.95" customHeight="1">
      <c r="A45" s="12"/>
      <c r="B45" s="13" t="s">
        <v>281</v>
      </c>
      <c r="C45" s="10" t="s">
        <v>282</v>
      </c>
      <c r="D45" s="10" t="s">
        <v>85</v>
      </c>
      <c r="E45" s="14">
        <v>23430</v>
      </c>
      <c r="F45" s="15">
        <v>32.46</v>
      </c>
      <c r="G45" s="16">
        <f t="shared" si="1"/>
        <v>1.04E-2</v>
      </c>
    </row>
    <row r="46" spans="1:7" ht="12.95" customHeight="1">
      <c r="A46" s="12"/>
      <c r="B46" s="13" t="s">
        <v>179</v>
      </c>
      <c r="C46" s="10" t="s">
        <v>58</v>
      </c>
      <c r="D46" s="10" t="s">
        <v>13</v>
      </c>
      <c r="E46" s="14">
        <v>4949</v>
      </c>
      <c r="F46" s="15">
        <v>32.270000000000003</v>
      </c>
      <c r="G46" s="16">
        <f t="shared" si="1"/>
        <v>1.03E-2</v>
      </c>
    </row>
    <row r="47" spans="1:7" ht="12.95" customHeight="1">
      <c r="A47" s="12"/>
      <c r="B47" s="13" t="s">
        <v>291</v>
      </c>
      <c r="C47" s="10" t="s">
        <v>292</v>
      </c>
      <c r="D47" s="10" t="s">
        <v>32</v>
      </c>
      <c r="E47" s="14">
        <v>9634</v>
      </c>
      <c r="F47" s="15">
        <v>31.08</v>
      </c>
      <c r="G47" s="16">
        <f t="shared" si="1"/>
        <v>0.01</v>
      </c>
    </row>
    <row r="48" spans="1:7" ht="12.95" customHeight="1">
      <c r="A48" s="12"/>
      <c r="B48" s="13" t="s">
        <v>160</v>
      </c>
      <c r="C48" s="10" t="s">
        <v>45</v>
      </c>
      <c r="D48" s="10" t="s">
        <v>38</v>
      </c>
      <c r="E48" s="14">
        <v>19088</v>
      </c>
      <c r="F48" s="15">
        <v>30.58</v>
      </c>
      <c r="G48" s="16">
        <f t="shared" si="1"/>
        <v>9.7999999999999997E-3</v>
      </c>
    </row>
    <row r="49" spans="1:7" ht="12.95" customHeight="1">
      <c r="A49" s="12"/>
      <c r="B49" s="13" t="s">
        <v>359</v>
      </c>
      <c r="C49" s="10" t="s">
        <v>360</v>
      </c>
      <c r="D49" s="10" t="s">
        <v>38</v>
      </c>
      <c r="E49" s="14">
        <v>4053</v>
      </c>
      <c r="F49" s="15">
        <v>29.6</v>
      </c>
      <c r="G49" s="16">
        <f t="shared" si="1"/>
        <v>9.4999999999999998E-3</v>
      </c>
    </row>
    <row r="50" spans="1:7" ht="12.95" customHeight="1">
      <c r="A50" s="12"/>
      <c r="B50" s="13" t="s">
        <v>190</v>
      </c>
      <c r="C50" s="10" t="s">
        <v>79</v>
      </c>
      <c r="D50" s="10" t="s">
        <v>80</v>
      </c>
      <c r="E50" s="14">
        <v>14509</v>
      </c>
      <c r="F50" s="15">
        <v>28.29</v>
      </c>
      <c r="G50" s="16">
        <f t="shared" si="1"/>
        <v>9.1000000000000004E-3</v>
      </c>
    </row>
    <row r="51" spans="1:7" ht="12.95" customHeight="1">
      <c r="A51" s="12"/>
      <c r="B51" s="13" t="s">
        <v>278</v>
      </c>
      <c r="C51" s="10" t="s">
        <v>266</v>
      </c>
      <c r="D51" s="10" t="s">
        <v>11</v>
      </c>
      <c r="E51" s="14">
        <v>6451</v>
      </c>
      <c r="F51" s="15">
        <v>28.15</v>
      </c>
      <c r="G51" s="16">
        <f t="shared" si="1"/>
        <v>8.9999999999999993E-3</v>
      </c>
    </row>
    <row r="52" spans="1:7" ht="12.95" customHeight="1">
      <c r="A52" s="12"/>
      <c r="B52" s="13" t="s">
        <v>355</v>
      </c>
      <c r="C52" s="10" t="s">
        <v>356</v>
      </c>
      <c r="D52" s="10" t="s">
        <v>13</v>
      </c>
      <c r="E52" s="14">
        <v>3256</v>
      </c>
      <c r="F52" s="15">
        <v>24.8</v>
      </c>
      <c r="G52" s="16">
        <f t="shared" si="1"/>
        <v>7.9000000000000008E-3</v>
      </c>
    </row>
    <row r="53" spans="1:7" ht="12.95" customHeight="1">
      <c r="A53" s="12"/>
      <c r="B53" s="13" t="s">
        <v>308</v>
      </c>
      <c r="C53" s="10" t="s">
        <v>309</v>
      </c>
      <c r="D53" s="10" t="s">
        <v>11</v>
      </c>
      <c r="E53" s="14">
        <v>14044</v>
      </c>
      <c r="F53" s="15">
        <v>18.38</v>
      </c>
      <c r="G53" s="16">
        <f t="shared" si="1"/>
        <v>5.8999999999999999E-3</v>
      </c>
    </row>
    <row r="54" spans="1:7" ht="12.95" customHeight="1">
      <c r="A54" s="12"/>
      <c r="B54" s="13" t="s">
        <v>361</v>
      </c>
      <c r="C54" s="10" t="s">
        <v>362</v>
      </c>
      <c r="D54" s="10" t="s">
        <v>19</v>
      </c>
      <c r="E54" s="14">
        <v>6589</v>
      </c>
      <c r="F54" s="15">
        <v>18.25</v>
      </c>
      <c r="G54" s="16">
        <f t="shared" si="1"/>
        <v>5.7999999999999996E-3</v>
      </c>
    </row>
    <row r="55" spans="1:7" ht="12.95" customHeight="1">
      <c r="A55" s="12"/>
      <c r="B55" s="13" t="s">
        <v>347</v>
      </c>
      <c r="C55" s="10" t="s">
        <v>348</v>
      </c>
      <c r="D55" s="10" t="s">
        <v>19</v>
      </c>
      <c r="E55" s="14">
        <v>21693</v>
      </c>
      <c r="F55" s="15">
        <v>16.45</v>
      </c>
      <c r="G55" s="16">
        <f t="shared" si="1"/>
        <v>5.3E-3</v>
      </c>
    </row>
    <row r="56" spans="1:7" ht="12.95" customHeight="1">
      <c r="A56" s="12"/>
      <c r="B56" s="13" t="s">
        <v>182</v>
      </c>
      <c r="C56" s="10" t="s">
        <v>70</v>
      </c>
      <c r="D56" s="10" t="s">
        <v>43</v>
      </c>
      <c r="E56" s="14">
        <v>4530</v>
      </c>
      <c r="F56" s="15">
        <v>16.059999999999999</v>
      </c>
      <c r="G56" s="16">
        <f t="shared" si="1"/>
        <v>5.1000000000000004E-3</v>
      </c>
    </row>
    <row r="57" spans="1:7" ht="12.95" customHeight="1">
      <c r="A57" s="12"/>
      <c r="B57" s="13" t="s">
        <v>423</v>
      </c>
      <c r="C57" s="10" t="s">
        <v>283</v>
      </c>
      <c r="D57" s="10" t="s">
        <v>15</v>
      </c>
      <c r="E57" s="14">
        <v>23426</v>
      </c>
      <c r="F57" s="15">
        <v>15.48</v>
      </c>
      <c r="G57" s="16">
        <f t="shared" si="1"/>
        <v>5.0000000000000001E-3</v>
      </c>
    </row>
    <row r="58" spans="1:7" ht="12.95" customHeight="1">
      <c r="A58" s="12"/>
      <c r="B58" s="13" t="s">
        <v>349</v>
      </c>
      <c r="C58" s="10" t="s">
        <v>350</v>
      </c>
      <c r="D58" s="10" t="s">
        <v>15</v>
      </c>
      <c r="E58" s="14">
        <v>24000</v>
      </c>
      <c r="F58" s="15">
        <v>15.26</v>
      </c>
      <c r="G58" s="16">
        <f t="shared" si="1"/>
        <v>4.8999999999999998E-3</v>
      </c>
    </row>
    <row r="59" spans="1:7" ht="12.95" customHeight="1">
      <c r="A59" s="12"/>
      <c r="B59" s="13" t="s">
        <v>262</v>
      </c>
      <c r="C59" s="10" t="s">
        <v>263</v>
      </c>
      <c r="D59" s="10" t="s">
        <v>38</v>
      </c>
      <c r="E59" s="14">
        <v>1896</v>
      </c>
      <c r="F59" s="15">
        <v>14.8</v>
      </c>
      <c r="G59" s="16">
        <f t="shared" si="1"/>
        <v>4.7000000000000002E-3</v>
      </c>
    </row>
    <row r="60" spans="1:7" ht="12.95" customHeight="1">
      <c r="A60" s="12"/>
      <c r="B60" s="13" t="s">
        <v>232</v>
      </c>
      <c r="C60" s="10" t="s">
        <v>233</v>
      </c>
      <c r="D60" s="10" t="s">
        <v>133</v>
      </c>
      <c r="E60" s="14">
        <v>6198</v>
      </c>
      <c r="F60" s="15">
        <v>14.26</v>
      </c>
      <c r="G60" s="16">
        <f t="shared" si="1"/>
        <v>4.5999999999999999E-3</v>
      </c>
    </row>
    <row r="61" spans="1:7" ht="12.95" customHeight="1">
      <c r="A61" s="12"/>
      <c r="B61" s="13" t="s">
        <v>335</v>
      </c>
      <c r="C61" s="10" t="s">
        <v>336</v>
      </c>
      <c r="D61" s="10" t="s">
        <v>27</v>
      </c>
      <c r="E61" s="14">
        <v>427</v>
      </c>
      <c r="F61" s="15">
        <v>5.72</v>
      </c>
      <c r="G61" s="16">
        <f t="shared" si="1"/>
        <v>1.8E-3</v>
      </c>
    </row>
    <row r="62" spans="1:7" ht="12.95" customHeight="1">
      <c r="A62" s="12"/>
      <c r="B62" s="13" t="s">
        <v>424</v>
      </c>
      <c r="C62" s="10" t="s">
        <v>284</v>
      </c>
      <c r="D62" s="10" t="s">
        <v>60</v>
      </c>
      <c r="E62" s="14">
        <v>4685</v>
      </c>
      <c r="F62" s="15">
        <v>1.75</v>
      </c>
      <c r="G62" s="16">
        <f t="shared" si="1"/>
        <v>5.9999999999999995E-4</v>
      </c>
    </row>
    <row r="63" spans="1:7" ht="12.95" customHeight="1">
      <c r="A63" s="1"/>
      <c r="B63" s="33" t="s">
        <v>62</v>
      </c>
      <c r="C63" s="34" t="s">
        <v>1</v>
      </c>
      <c r="D63" s="34" t="s">
        <v>1</v>
      </c>
      <c r="E63" s="34" t="s">
        <v>1</v>
      </c>
      <c r="F63" s="17">
        <f>SUM(F7:F62)</f>
        <v>3032.0499999999997</v>
      </c>
      <c r="G63" s="18">
        <f>SUM(G7:G62)</f>
        <v>0.97150000000000025</v>
      </c>
    </row>
    <row r="64" spans="1:7" ht="12.95" customHeight="1">
      <c r="A64" s="1"/>
      <c r="B64" s="19" t="s">
        <v>63</v>
      </c>
      <c r="C64" s="23" t="s">
        <v>1</v>
      </c>
      <c r="D64" s="23" t="s">
        <v>1</v>
      </c>
      <c r="E64" s="23" t="s">
        <v>1</v>
      </c>
      <c r="F64" s="21" t="s">
        <v>64</v>
      </c>
      <c r="G64" s="22" t="s">
        <v>64</v>
      </c>
    </row>
    <row r="65" spans="1:7" ht="12.95" customHeight="1">
      <c r="A65" s="1"/>
      <c r="B65" s="19" t="s">
        <v>62</v>
      </c>
      <c r="C65" s="23" t="s">
        <v>1</v>
      </c>
      <c r="D65" s="23" t="s">
        <v>1</v>
      </c>
      <c r="E65" s="23" t="s">
        <v>1</v>
      </c>
      <c r="F65" s="21" t="s">
        <v>64</v>
      </c>
      <c r="G65" s="22" t="s">
        <v>64</v>
      </c>
    </row>
    <row r="66" spans="1:7" ht="12.95" customHeight="1">
      <c r="A66" s="1"/>
      <c r="B66" s="19" t="s">
        <v>65</v>
      </c>
      <c r="C66" s="23" t="s">
        <v>1</v>
      </c>
      <c r="D66" s="20" t="s">
        <v>1</v>
      </c>
      <c r="E66" s="23" t="s">
        <v>1</v>
      </c>
      <c r="F66" s="17">
        <f>+F63</f>
        <v>3032.0499999999997</v>
      </c>
      <c r="G66" s="18">
        <f>+G63</f>
        <v>0.97150000000000025</v>
      </c>
    </row>
    <row r="67" spans="1:7" ht="12.95" customHeight="1">
      <c r="A67" s="1"/>
      <c r="B67" s="19" t="s">
        <v>66</v>
      </c>
      <c r="C67" s="23" t="s">
        <v>1</v>
      </c>
      <c r="D67" s="20" t="s">
        <v>1</v>
      </c>
      <c r="E67" s="23" t="s">
        <v>1</v>
      </c>
      <c r="F67" s="24">
        <f>+F68-F66</f>
        <v>88.400000000000091</v>
      </c>
      <c r="G67" s="18">
        <f>+G68-G66</f>
        <v>2.8499999999999748E-2</v>
      </c>
    </row>
    <row r="68" spans="1:7" ht="12.95" customHeight="1">
      <c r="A68" s="1"/>
      <c r="B68" s="25" t="s">
        <v>67</v>
      </c>
      <c r="C68" s="26" t="s">
        <v>1</v>
      </c>
      <c r="D68" s="26" t="s">
        <v>1</v>
      </c>
      <c r="E68" s="26" t="s">
        <v>1</v>
      </c>
      <c r="F68" s="27">
        <v>3120.45</v>
      </c>
      <c r="G68" s="28">
        <v>1</v>
      </c>
    </row>
    <row r="69" spans="1:7" ht="12.95" customHeight="1">
      <c r="A69" s="1"/>
      <c r="B69" s="4" t="s">
        <v>1</v>
      </c>
      <c r="C69" s="1"/>
      <c r="D69" s="1"/>
      <c r="E69" s="1"/>
      <c r="F69" s="1"/>
      <c r="G69" s="1"/>
    </row>
    <row r="70" spans="1:7" ht="12.95" customHeight="1">
      <c r="A70" s="1"/>
      <c r="B70" s="2" t="s">
        <v>68</v>
      </c>
      <c r="C70" s="1"/>
      <c r="D70" s="1"/>
      <c r="E70" s="1"/>
      <c r="F70" s="1"/>
      <c r="G70" s="1"/>
    </row>
    <row r="71" spans="1:7" ht="12.95" customHeight="1">
      <c r="A71" s="1"/>
      <c r="B71" s="2"/>
      <c r="C71" s="1"/>
      <c r="D71" s="1"/>
      <c r="E71" s="1"/>
      <c r="F71" s="1"/>
      <c r="G71" s="1"/>
    </row>
    <row r="72" spans="1:7" ht="12.95" customHeight="1">
      <c r="A72" s="1"/>
      <c r="B72" s="2"/>
      <c r="C72" s="1"/>
      <c r="D72" s="1"/>
      <c r="E72" s="1"/>
      <c r="F72" s="1"/>
      <c r="G72" s="1"/>
    </row>
    <row r="73" spans="1:7" ht="12.95" customHeight="1">
      <c r="A73" s="1"/>
      <c r="B73" s="2"/>
      <c r="C73" s="1"/>
      <c r="D73" s="1"/>
      <c r="E73" s="1"/>
      <c r="F73" s="1"/>
      <c r="G73" s="1"/>
    </row>
    <row r="74" spans="1:7" ht="12.95" customHeight="1">
      <c r="A74" s="1"/>
      <c r="B74" s="2"/>
      <c r="C74" s="1"/>
      <c r="D74" s="1"/>
      <c r="E74" s="1"/>
      <c r="F74" s="1"/>
      <c r="G7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56"/>
  <sheetViews>
    <sheetView zoomScaleNormal="100" workbookViewId="0"/>
  </sheetViews>
  <sheetFormatPr defaultRowHeight="12.75"/>
  <cols>
    <col min="1" max="1" width="2.5703125" customWidth="1"/>
    <col min="2" max="2" width="40" bestFit="1" customWidth="1"/>
    <col min="3" max="3" width="13.28515625" bestFit="1" customWidth="1"/>
    <col min="4" max="4" width="40" bestFit="1" customWidth="1"/>
    <col min="5" max="5" width="7.7109375" bestFit="1" customWidth="1"/>
    <col min="6" max="6" width="20.85546875" bestFit="1" customWidth="1"/>
    <col min="7" max="7" width="13.7109375" bestFit="1" customWidth="1"/>
    <col min="9" max="9" width="12.7109375" bestFit="1" customWidth="1"/>
  </cols>
  <sheetData>
    <row r="1" spans="1:9" ht="16.5" customHeight="1">
      <c r="A1" s="1"/>
      <c r="B1" s="2" t="s">
        <v>97</v>
      </c>
      <c r="C1" s="1"/>
      <c r="D1" s="1"/>
      <c r="E1" s="1"/>
      <c r="F1" s="1"/>
      <c r="G1" s="1"/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/>
      <c r="B3" s="32" t="s">
        <v>346</v>
      </c>
      <c r="C3" s="1"/>
      <c r="D3" s="1"/>
      <c r="E3" s="1"/>
      <c r="F3" s="1"/>
      <c r="G3" s="1"/>
    </row>
    <row r="4" spans="1:9" ht="33" customHeight="1">
      <c r="A4" s="1"/>
      <c r="B4" s="5" t="s">
        <v>2</v>
      </c>
      <c r="C4" s="6" t="s">
        <v>3</v>
      </c>
      <c r="D4" s="7" t="s">
        <v>4</v>
      </c>
      <c r="E4" s="7" t="s">
        <v>5</v>
      </c>
      <c r="F4" s="7" t="s">
        <v>6</v>
      </c>
      <c r="G4" s="8" t="s">
        <v>7</v>
      </c>
    </row>
    <row r="5" spans="1:9" ht="12.95" customHeight="1">
      <c r="A5" s="1"/>
      <c r="B5" s="9" t="s">
        <v>8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9" ht="12.95" customHeight="1">
      <c r="A6" s="1"/>
      <c r="B6" s="9" t="s">
        <v>9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9" ht="12.95" customHeight="1">
      <c r="A7" s="12"/>
      <c r="B7" s="13" t="s">
        <v>153</v>
      </c>
      <c r="C7" s="10" t="s">
        <v>12</v>
      </c>
      <c r="D7" s="10" t="s">
        <v>13</v>
      </c>
      <c r="E7" s="14">
        <v>30627</v>
      </c>
      <c r="F7" s="15">
        <v>373.02</v>
      </c>
      <c r="G7" s="16">
        <f t="shared" ref="G7:G42" si="0">+ROUND(F7/$F$52,4)</f>
        <v>6.6299999999999998E-2</v>
      </c>
      <c r="I7" s="31"/>
    </row>
    <row r="8" spans="1:9" ht="12.95" customHeight="1">
      <c r="A8" s="12"/>
      <c r="B8" s="13" t="s">
        <v>155</v>
      </c>
      <c r="C8" s="10" t="s">
        <v>10</v>
      </c>
      <c r="D8" s="10" t="s">
        <v>11</v>
      </c>
      <c r="E8" s="14">
        <v>34308</v>
      </c>
      <c r="F8" s="15">
        <v>367.51</v>
      </c>
      <c r="G8" s="16">
        <f t="shared" si="0"/>
        <v>6.5299999999999997E-2</v>
      </c>
      <c r="I8" s="31"/>
    </row>
    <row r="9" spans="1:9" ht="12.95" customHeight="1">
      <c r="A9" s="12"/>
      <c r="B9" s="13" t="s">
        <v>152</v>
      </c>
      <c r="C9" s="10" t="s">
        <v>16</v>
      </c>
      <c r="D9" s="10" t="s">
        <v>17</v>
      </c>
      <c r="E9" s="14">
        <v>32760</v>
      </c>
      <c r="F9" s="15">
        <v>342.42</v>
      </c>
      <c r="G9" s="16">
        <f t="shared" si="0"/>
        <v>6.08E-2</v>
      </c>
      <c r="I9" s="31"/>
    </row>
    <row r="10" spans="1:9" ht="12.95" customHeight="1">
      <c r="A10" s="12"/>
      <c r="B10" s="13" t="s">
        <v>151</v>
      </c>
      <c r="C10" s="10" t="s">
        <v>14</v>
      </c>
      <c r="D10" s="10" t="s">
        <v>15</v>
      </c>
      <c r="E10" s="14">
        <v>24159</v>
      </c>
      <c r="F10" s="15">
        <v>267.08999999999997</v>
      </c>
      <c r="G10" s="16">
        <f t="shared" si="0"/>
        <v>4.7399999999999998E-2</v>
      </c>
      <c r="I10" s="31"/>
    </row>
    <row r="11" spans="1:9" ht="12.95" customHeight="1">
      <c r="A11" s="12"/>
      <c r="B11" s="13" t="s">
        <v>172</v>
      </c>
      <c r="C11" s="10" t="s">
        <v>31</v>
      </c>
      <c r="D11" s="10" t="s">
        <v>32</v>
      </c>
      <c r="E11" s="14">
        <v>5798</v>
      </c>
      <c r="F11" s="15">
        <v>215.63</v>
      </c>
      <c r="G11" s="16">
        <f t="shared" si="0"/>
        <v>3.8300000000000001E-2</v>
      </c>
      <c r="I11" s="31"/>
    </row>
    <row r="12" spans="1:9" ht="12.95" customHeight="1">
      <c r="A12" s="12"/>
      <c r="B12" s="13" t="s">
        <v>188</v>
      </c>
      <c r="C12" s="10" t="s">
        <v>82</v>
      </c>
      <c r="D12" s="10" t="s">
        <v>77</v>
      </c>
      <c r="E12" s="14">
        <v>52477</v>
      </c>
      <c r="F12" s="15">
        <v>210.14</v>
      </c>
      <c r="G12" s="16">
        <f t="shared" si="0"/>
        <v>3.73E-2</v>
      </c>
      <c r="I12" s="31"/>
    </row>
    <row r="13" spans="1:9" ht="12.95" customHeight="1">
      <c r="A13" s="12"/>
      <c r="B13" s="13" t="s">
        <v>158</v>
      </c>
      <c r="C13" s="10" t="s">
        <v>20</v>
      </c>
      <c r="D13" s="10" t="s">
        <v>11</v>
      </c>
      <c r="E13" s="14">
        <v>88116</v>
      </c>
      <c r="F13" s="15">
        <v>208.44</v>
      </c>
      <c r="G13" s="16">
        <f t="shared" si="0"/>
        <v>3.6999999999999998E-2</v>
      </c>
      <c r="I13" s="31"/>
    </row>
    <row r="14" spans="1:9" ht="12.95" customHeight="1">
      <c r="A14" s="12"/>
      <c r="B14" s="13" t="s">
        <v>159</v>
      </c>
      <c r="C14" s="10" t="s">
        <v>50</v>
      </c>
      <c r="D14" s="10" t="s">
        <v>43</v>
      </c>
      <c r="E14" s="14">
        <v>61277</v>
      </c>
      <c r="F14" s="15">
        <v>201.02</v>
      </c>
      <c r="G14" s="16">
        <f t="shared" si="0"/>
        <v>3.5700000000000003E-2</v>
      </c>
      <c r="I14" s="31"/>
    </row>
    <row r="15" spans="1:9" ht="12.95" customHeight="1">
      <c r="A15" s="12"/>
      <c r="B15" s="13" t="s">
        <v>174</v>
      </c>
      <c r="C15" s="10" t="s">
        <v>26</v>
      </c>
      <c r="D15" s="10" t="s">
        <v>27</v>
      </c>
      <c r="E15" s="14">
        <v>18851</v>
      </c>
      <c r="F15" s="15">
        <v>195.31</v>
      </c>
      <c r="G15" s="16">
        <f t="shared" si="0"/>
        <v>3.4700000000000002E-2</v>
      </c>
      <c r="I15" s="31"/>
    </row>
    <row r="16" spans="1:9" ht="12.95" customHeight="1">
      <c r="A16" s="12"/>
      <c r="B16" s="13" t="s">
        <v>168</v>
      </c>
      <c r="C16" s="10" t="s">
        <v>51</v>
      </c>
      <c r="D16" s="10" t="s">
        <v>17</v>
      </c>
      <c r="E16" s="14">
        <v>20703</v>
      </c>
      <c r="F16" s="15">
        <v>186.66</v>
      </c>
      <c r="G16" s="16">
        <f t="shared" si="0"/>
        <v>3.32E-2</v>
      </c>
      <c r="I16" s="31"/>
    </row>
    <row r="17" spans="1:9" ht="12.95" customHeight="1">
      <c r="A17" s="12"/>
      <c r="B17" s="13" t="s">
        <v>213</v>
      </c>
      <c r="C17" s="10" t="s">
        <v>132</v>
      </c>
      <c r="D17" s="10" t="s">
        <v>133</v>
      </c>
      <c r="E17" s="14">
        <v>132416</v>
      </c>
      <c r="F17" s="15">
        <v>184.19</v>
      </c>
      <c r="G17" s="16">
        <f t="shared" si="0"/>
        <v>3.27E-2</v>
      </c>
      <c r="I17" s="31"/>
    </row>
    <row r="18" spans="1:9" ht="12.95" customHeight="1">
      <c r="A18" s="12"/>
      <c r="B18" s="13" t="s">
        <v>166</v>
      </c>
      <c r="C18" s="10" t="s">
        <v>39</v>
      </c>
      <c r="D18" s="10" t="s">
        <v>36</v>
      </c>
      <c r="E18" s="14">
        <v>15051</v>
      </c>
      <c r="F18" s="15">
        <v>183.55</v>
      </c>
      <c r="G18" s="16">
        <f t="shared" si="0"/>
        <v>3.2599999999999997E-2</v>
      </c>
      <c r="I18" s="31"/>
    </row>
    <row r="19" spans="1:9" ht="12.95" customHeight="1">
      <c r="A19" s="12"/>
      <c r="B19" s="13" t="s">
        <v>196</v>
      </c>
      <c r="C19" s="10" t="s">
        <v>112</v>
      </c>
      <c r="D19" s="10" t="s">
        <v>27</v>
      </c>
      <c r="E19" s="14">
        <v>4094</v>
      </c>
      <c r="F19" s="15">
        <v>163.76</v>
      </c>
      <c r="G19" s="16">
        <f t="shared" si="0"/>
        <v>2.9100000000000001E-2</v>
      </c>
      <c r="I19" s="31"/>
    </row>
    <row r="20" spans="1:9" ht="12.95" customHeight="1">
      <c r="A20" s="12"/>
      <c r="B20" s="13" t="s">
        <v>170</v>
      </c>
      <c r="C20" s="10" t="s">
        <v>30</v>
      </c>
      <c r="D20" s="10" t="s">
        <v>17</v>
      </c>
      <c r="E20" s="14">
        <v>20712</v>
      </c>
      <c r="F20" s="15">
        <v>162.69999999999999</v>
      </c>
      <c r="G20" s="16">
        <f t="shared" si="0"/>
        <v>2.8899999999999999E-2</v>
      </c>
      <c r="I20" s="31"/>
    </row>
    <row r="21" spans="1:9" ht="12.95" customHeight="1">
      <c r="A21" s="12"/>
      <c r="B21" s="13" t="s">
        <v>256</v>
      </c>
      <c r="C21" s="10" t="s">
        <v>257</v>
      </c>
      <c r="D21" s="10" t="s">
        <v>247</v>
      </c>
      <c r="E21" s="14">
        <v>48354</v>
      </c>
      <c r="F21" s="15">
        <v>155.82</v>
      </c>
      <c r="G21" s="16">
        <f t="shared" si="0"/>
        <v>2.7699999999999999E-2</v>
      </c>
      <c r="I21" s="31"/>
    </row>
    <row r="22" spans="1:9" ht="12.95" customHeight="1">
      <c r="A22" s="12"/>
      <c r="B22" s="13" t="s">
        <v>161</v>
      </c>
      <c r="C22" s="10" t="s">
        <v>25</v>
      </c>
      <c r="D22" s="10" t="s">
        <v>11</v>
      </c>
      <c r="E22" s="14">
        <v>33782</v>
      </c>
      <c r="F22" s="15">
        <v>150.18</v>
      </c>
      <c r="G22" s="16">
        <f t="shared" si="0"/>
        <v>2.6700000000000002E-2</v>
      </c>
      <c r="I22" s="31"/>
    </row>
    <row r="23" spans="1:9" ht="12.95" customHeight="1">
      <c r="A23" s="12"/>
      <c r="B23" s="13" t="s">
        <v>154</v>
      </c>
      <c r="C23" s="10" t="s">
        <v>18</v>
      </c>
      <c r="D23" s="10" t="s">
        <v>19</v>
      </c>
      <c r="E23" s="14">
        <v>11934</v>
      </c>
      <c r="F23" s="15">
        <v>145.13999999999999</v>
      </c>
      <c r="G23" s="16">
        <f t="shared" si="0"/>
        <v>2.58E-2</v>
      </c>
      <c r="I23" s="31"/>
    </row>
    <row r="24" spans="1:9" ht="12.95" customHeight="1">
      <c r="A24" s="12"/>
      <c r="B24" s="13" t="s">
        <v>171</v>
      </c>
      <c r="C24" s="10" t="s">
        <v>49</v>
      </c>
      <c r="D24" s="10" t="s">
        <v>11</v>
      </c>
      <c r="E24" s="14">
        <v>20463</v>
      </c>
      <c r="F24" s="15">
        <v>139.35</v>
      </c>
      <c r="G24" s="16">
        <f t="shared" si="0"/>
        <v>2.4799999999999999E-2</v>
      </c>
      <c r="I24" s="31"/>
    </row>
    <row r="25" spans="1:9" ht="12.95" customHeight="1">
      <c r="A25" s="12"/>
      <c r="B25" s="13" t="s">
        <v>156</v>
      </c>
      <c r="C25" s="10" t="s">
        <v>59</v>
      </c>
      <c r="D25" s="10" t="s">
        <v>27</v>
      </c>
      <c r="E25" s="14">
        <v>16887</v>
      </c>
      <c r="F25" s="15">
        <v>138.38</v>
      </c>
      <c r="G25" s="16">
        <f t="shared" si="0"/>
        <v>2.46E-2</v>
      </c>
      <c r="I25" s="31"/>
    </row>
    <row r="26" spans="1:9" ht="12.95" customHeight="1">
      <c r="A26" s="12"/>
      <c r="B26" s="13" t="s">
        <v>185</v>
      </c>
      <c r="C26" s="10" t="s">
        <v>71</v>
      </c>
      <c r="D26" s="10" t="s">
        <v>13</v>
      </c>
      <c r="E26" s="14">
        <v>7061</v>
      </c>
      <c r="F26" s="15">
        <v>132.79</v>
      </c>
      <c r="G26" s="16">
        <f t="shared" si="0"/>
        <v>2.3599999999999999E-2</v>
      </c>
      <c r="I26" s="31"/>
    </row>
    <row r="27" spans="1:9" ht="12.95" customHeight="1">
      <c r="A27" s="12"/>
      <c r="B27" s="13" t="s">
        <v>184</v>
      </c>
      <c r="C27" s="10" t="s">
        <v>72</v>
      </c>
      <c r="D27" s="10" t="s">
        <v>73</v>
      </c>
      <c r="E27" s="14">
        <v>46772</v>
      </c>
      <c r="F27" s="15">
        <v>124.83</v>
      </c>
      <c r="G27" s="16">
        <f t="shared" si="0"/>
        <v>2.2200000000000001E-2</v>
      </c>
      <c r="I27" s="31"/>
    </row>
    <row r="28" spans="1:9" ht="12.95" customHeight="1">
      <c r="A28" s="12"/>
      <c r="B28" s="13" t="s">
        <v>194</v>
      </c>
      <c r="C28" s="10" t="s">
        <v>98</v>
      </c>
      <c r="D28" s="10" t="s">
        <v>40</v>
      </c>
      <c r="E28" s="14">
        <v>7935</v>
      </c>
      <c r="F28" s="15">
        <v>122.27</v>
      </c>
      <c r="G28" s="16">
        <f t="shared" si="0"/>
        <v>2.1700000000000001E-2</v>
      </c>
      <c r="I28" s="31"/>
    </row>
    <row r="29" spans="1:9" ht="12.95" customHeight="1">
      <c r="A29" s="12"/>
      <c r="B29" s="13" t="s">
        <v>353</v>
      </c>
      <c r="C29" s="10" t="s">
        <v>354</v>
      </c>
      <c r="D29" s="10" t="s">
        <v>80</v>
      </c>
      <c r="E29" s="14">
        <v>9236</v>
      </c>
      <c r="F29" s="15">
        <v>120.61</v>
      </c>
      <c r="G29" s="16">
        <f t="shared" si="0"/>
        <v>2.1399999999999999E-2</v>
      </c>
      <c r="I29" s="31"/>
    </row>
    <row r="30" spans="1:9" ht="12.95" customHeight="1">
      <c r="A30" s="12"/>
      <c r="B30" s="13" t="s">
        <v>193</v>
      </c>
      <c r="C30" s="10" t="s">
        <v>99</v>
      </c>
      <c r="D30" s="10" t="s">
        <v>77</v>
      </c>
      <c r="E30" s="14">
        <v>3524</v>
      </c>
      <c r="F30" s="15">
        <v>113.72</v>
      </c>
      <c r="G30" s="16">
        <f t="shared" si="0"/>
        <v>2.0199999999999999E-2</v>
      </c>
      <c r="I30" s="31"/>
    </row>
    <row r="31" spans="1:9" ht="12.95" customHeight="1">
      <c r="A31" s="12"/>
      <c r="B31" s="13" t="s">
        <v>21</v>
      </c>
      <c r="C31" s="10" t="s">
        <v>22</v>
      </c>
      <c r="D31" s="10" t="s">
        <v>11</v>
      </c>
      <c r="E31" s="14">
        <v>54699</v>
      </c>
      <c r="F31" s="15">
        <v>106.28</v>
      </c>
      <c r="G31" s="16">
        <f t="shared" si="0"/>
        <v>1.89E-2</v>
      </c>
      <c r="I31" s="31"/>
    </row>
    <row r="32" spans="1:9" ht="12.95" customHeight="1">
      <c r="A32" s="12"/>
      <c r="B32" s="13" t="s">
        <v>162</v>
      </c>
      <c r="C32" s="10" t="s">
        <v>33</v>
      </c>
      <c r="D32" s="10" t="s">
        <v>13</v>
      </c>
      <c r="E32" s="14">
        <v>4203</v>
      </c>
      <c r="F32" s="15">
        <v>105.75</v>
      </c>
      <c r="G32" s="16">
        <f t="shared" si="0"/>
        <v>1.8800000000000001E-2</v>
      </c>
      <c r="I32" s="31"/>
    </row>
    <row r="33" spans="1:9" ht="12.95" customHeight="1">
      <c r="A33" s="12"/>
      <c r="B33" s="13" t="s">
        <v>187</v>
      </c>
      <c r="C33" s="10" t="s">
        <v>75</v>
      </c>
      <c r="D33" s="10" t="s">
        <v>43</v>
      </c>
      <c r="E33" s="14">
        <v>3918</v>
      </c>
      <c r="F33" s="15">
        <v>104.83</v>
      </c>
      <c r="G33" s="16">
        <f t="shared" si="0"/>
        <v>1.8599999999999998E-2</v>
      </c>
      <c r="I33" s="31"/>
    </row>
    <row r="34" spans="1:9" ht="12.95" customHeight="1">
      <c r="A34" s="12"/>
      <c r="B34" s="13" t="s">
        <v>312</v>
      </c>
      <c r="C34" s="10" t="s">
        <v>313</v>
      </c>
      <c r="D34" s="10" t="s">
        <v>36</v>
      </c>
      <c r="E34" s="14">
        <v>7154</v>
      </c>
      <c r="F34" s="15">
        <v>91.32</v>
      </c>
      <c r="G34" s="16">
        <f t="shared" si="0"/>
        <v>1.6199999999999999E-2</v>
      </c>
      <c r="I34" s="31"/>
    </row>
    <row r="35" spans="1:9" ht="12.95" customHeight="1">
      <c r="A35" s="12"/>
      <c r="B35" s="13" t="s">
        <v>310</v>
      </c>
      <c r="C35" s="10" t="s">
        <v>311</v>
      </c>
      <c r="D35" s="10" t="s">
        <v>24</v>
      </c>
      <c r="E35" s="14">
        <v>6961</v>
      </c>
      <c r="F35" s="15">
        <v>86.4</v>
      </c>
      <c r="G35" s="16">
        <f t="shared" si="0"/>
        <v>1.5299999999999999E-2</v>
      </c>
      <c r="I35" s="31"/>
    </row>
    <row r="36" spans="1:9" ht="12.95" customHeight="1">
      <c r="A36" s="12"/>
      <c r="B36" s="13" t="s">
        <v>220</v>
      </c>
      <c r="C36" s="10" t="s">
        <v>119</v>
      </c>
      <c r="D36" s="10" t="s">
        <v>85</v>
      </c>
      <c r="E36" s="14">
        <v>31513</v>
      </c>
      <c r="F36" s="15">
        <v>79.02</v>
      </c>
      <c r="G36" s="16">
        <f t="shared" si="0"/>
        <v>1.4E-2</v>
      </c>
      <c r="I36" s="31"/>
    </row>
    <row r="37" spans="1:9" ht="12.95" customHeight="1">
      <c r="A37" s="12"/>
      <c r="B37" s="13" t="s">
        <v>314</v>
      </c>
      <c r="C37" s="10" t="s">
        <v>315</v>
      </c>
      <c r="D37" s="10" t="s">
        <v>43</v>
      </c>
      <c r="E37" s="14">
        <v>29670</v>
      </c>
      <c r="F37" s="15">
        <v>71.95</v>
      </c>
      <c r="G37" s="16">
        <f t="shared" si="0"/>
        <v>1.2800000000000001E-2</v>
      </c>
      <c r="I37" s="31"/>
    </row>
    <row r="38" spans="1:9" ht="12.95" customHeight="1">
      <c r="A38" s="12"/>
      <c r="B38" s="13" t="s">
        <v>287</v>
      </c>
      <c r="C38" s="10" t="s">
        <v>288</v>
      </c>
      <c r="D38" s="10" t="s">
        <v>44</v>
      </c>
      <c r="E38" s="14">
        <v>34000</v>
      </c>
      <c r="F38" s="15">
        <v>59.65</v>
      </c>
      <c r="G38" s="16">
        <f t="shared" si="0"/>
        <v>1.06E-2</v>
      </c>
      <c r="I38" s="31"/>
    </row>
    <row r="39" spans="1:9" ht="12.95" customHeight="1">
      <c r="A39" s="12"/>
      <c r="B39" s="13" t="s">
        <v>178</v>
      </c>
      <c r="C39" s="10" t="s">
        <v>37</v>
      </c>
      <c r="D39" s="10" t="s">
        <v>38</v>
      </c>
      <c r="E39" s="14">
        <v>14880</v>
      </c>
      <c r="F39" s="15">
        <v>57.5</v>
      </c>
      <c r="G39" s="16">
        <f t="shared" si="0"/>
        <v>1.0200000000000001E-2</v>
      </c>
      <c r="I39" s="31"/>
    </row>
    <row r="40" spans="1:9" ht="12.95" customHeight="1">
      <c r="A40" s="12"/>
      <c r="B40" s="13" t="s">
        <v>214</v>
      </c>
      <c r="C40" s="10" t="s">
        <v>139</v>
      </c>
      <c r="D40" s="10" t="s">
        <v>140</v>
      </c>
      <c r="E40" s="14">
        <v>9655</v>
      </c>
      <c r="F40" s="15">
        <v>30.85</v>
      </c>
      <c r="G40" s="16">
        <f t="shared" si="0"/>
        <v>5.4999999999999997E-3</v>
      </c>
      <c r="I40" s="31"/>
    </row>
    <row r="41" spans="1:9" ht="12.95" customHeight="1">
      <c r="A41" s="12"/>
      <c r="B41" s="13" t="s">
        <v>210</v>
      </c>
      <c r="C41" s="10" t="s">
        <v>134</v>
      </c>
      <c r="D41" s="10" t="s">
        <v>32</v>
      </c>
      <c r="E41" s="14">
        <v>973</v>
      </c>
      <c r="F41" s="15">
        <v>28.64</v>
      </c>
      <c r="G41" s="16">
        <f t="shared" si="0"/>
        <v>5.1000000000000004E-3</v>
      </c>
      <c r="I41" s="31"/>
    </row>
    <row r="42" spans="1:9" ht="12.95" customHeight="1">
      <c r="A42" s="12"/>
      <c r="B42" s="13" t="s">
        <v>289</v>
      </c>
      <c r="C42" s="10" t="s">
        <v>290</v>
      </c>
      <c r="D42" s="10" t="s">
        <v>133</v>
      </c>
      <c r="E42" s="14">
        <v>44262</v>
      </c>
      <c r="F42" s="15">
        <v>28.24</v>
      </c>
      <c r="G42" s="16">
        <f t="shared" si="0"/>
        <v>5.0000000000000001E-3</v>
      </c>
      <c r="I42" s="31"/>
    </row>
    <row r="43" spans="1:9" ht="12.95" customHeight="1">
      <c r="A43" s="12"/>
      <c r="B43" s="13" t="s">
        <v>55</v>
      </c>
      <c r="C43" s="10" t="s">
        <v>56</v>
      </c>
      <c r="D43" s="10" t="s">
        <v>11</v>
      </c>
      <c r="E43" s="14">
        <v>15741</v>
      </c>
      <c r="F43" s="15">
        <v>23.16</v>
      </c>
      <c r="G43" s="16">
        <f>+ROUND(F43/$F$52,4)</f>
        <v>4.1000000000000003E-3</v>
      </c>
      <c r="I43" s="31"/>
    </row>
    <row r="44" spans="1:9" ht="12.95" customHeight="1">
      <c r="A44" s="12"/>
      <c r="B44" s="13" t="s">
        <v>250</v>
      </c>
      <c r="C44" s="10" t="s">
        <v>251</v>
      </c>
      <c r="D44" s="10" t="s">
        <v>140</v>
      </c>
      <c r="E44" s="14">
        <v>1678</v>
      </c>
      <c r="F44" s="15">
        <v>21.49</v>
      </c>
      <c r="G44" s="16">
        <f>+ROUND(F44/$F$52,4)</f>
        <v>3.8E-3</v>
      </c>
      <c r="I44" s="31"/>
    </row>
    <row r="45" spans="1:9" ht="12.95" customHeight="1">
      <c r="A45" s="12"/>
      <c r="B45" s="13" t="s">
        <v>211</v>
      </c>
      <c r="C45" s="10" t="s">
        <v>145</v>
      </c>
      <c r="D45" s="10" t="s">
        <v>144</v>
      </c>
      <c r="E45" s="14">
        <v>21263</v>
      </c>
      <c r="F45" s="15">
        <v>18.690000000000001</v>
      </c>
      <c r="G45" s="16">
        <f>+ROUND(F45/$F$52,4)</f>
        <v>3.3E-3</v>
      </c>
      <c r="I45" s="31"/>
    </row>
    <row r="46" spans="1:9" ht="12.95" customHeight="1">
      <c r="A46" s="12"/>
      <c r="B46" s="13" t="s">
        <v>347</v>
      </c>
      <c r="C46" s="10" t="s">
        <v>348</v>
      </c>
      <c r="D46" s="10" t="s">
        <v>19</v>
      </c>
      <c r="E46" s="14">
        <v>15000</v>
      </c>
      <c r="F46" s="15">
        <v>11.38</v>
      </c>
      <c r="G46" s="16">
        <f>+ROUND(F46/$F$52,4)</f>
        <v>2E-3</v>
      </c>
      <c r="I46" s="31"/>
    </row>
    <row r="47" spans="1:9" ht="12.95" customHeight="1">
      <c r="A47" s="1"/>
      <c r="B47" s="9" t="s">
        <v>62</v>
      </c>
      <c r="C47" s="10" t="s">
        <v>1</v>
      </c>
      <c r="D47" s="10" t="s">
        <v>1</v>
      </c>
      <c r="E47" s="10" t="s">
        <v>1</v>
      </c>
      <c r="F47" s="17">
        <f>SUM(F7:F46)</f>
        <v>5529.6799999999985</v>
      </c>
      <c r="G47" s="18">
        <f>SUM(G7:G46)</f>
        <v>0.98219999999999996</v>
      </c>
    </row>
    <row r="48" spans="1:9" ht="12.95" customHeight="1">
      <c r="A48" s="1"/>
      <c r="B48" s="19" t="s">
        <v>63</v>
      </c>
      <c r="C48" s="20" t="s">
        <v>1</v>
      </c>
      <c r="D48" s="20" t="s">
        <v>1</v>
      </c>
      <c r="E48" s="20" t="s">
        <v>1</v>
      </c>
      <c r="F48" s="21" t="s">
        <v>64</v>
      </c>
      <c r="G48" s="22" t="s">
        <v>64</v>
      </c>
    </row>
    <row r="49" spans="1:7" ht="12.95" customHeight="1">
      <c r="A49" s="1"/>
      <c r="B49" s="19" t="s">
        <v>62</v>
      </c>
      <c r="C49" s="20" t="s">
        <v>1</v>
      </c>
      <c r="D49" s="20" t="s">
        <v>1</v>
      </c>
      <c r="E49" s="20" t="s">
        <v>1</v>
      </c>
      <c r="F49" s="21" t="s">
        <v>64</v>
      </c>
      <c r="G49" s="22" t="s">
        <v>64</v>
      </c>
    </row>
    <row r="50" spans="1:7" ht="12.95" customHeight="1">
      <c r="A50" s="1"/>
      <c r="B50" s="19" t="s">
        <v>65</v>
      </c>
      <c r="C50" s="23" t="s">
        <v>1</v>
      </c>
      <c r="D50" s="20" t="s">
        <v>1</v>
      </c>
      <c r="E50" s="23" t="s">
        <v>1</v>
      </c>
      <c r="F50" s="17">
        <f>+F47</f>
        <v>5529.6799999999985</v>
      </c>
      <c r="G50" s="18">
        <f>+G47</f>
        <v>0.98219999999999996</v>
      </c>
    </row>
    <row r="51" spans="1:7" ht="12.95" customHeight="1">
      <c r="A51" s="1"/>
      <c r="B51" s="19" t="s">
        <v>66</v>
      </c>
      <c r="C51" s="10" t="s">
        <v>1</v>
      </c>
      <c r="D51" s="20" t="s">
        <v>1</v>
      </c>
      <c r="E51" s="10" t="s">
        <v>1</v>
      </c>
      <c r="F51" s="24">
        <f>+F52-F50</f>
        <v>100.42000000000189</v>
      </c>
      <c r="G51" s="18">
        <f>+G52-G50</f>
        <v>1.7800000000000038E-2</v>
      </c>
    </row>
    <row r="52" spans="1:7" ht="12.95" customHeight="1">
      <c r="A52" s="1"/>
      <c r="B52" s="25" t="s">
        <v>67</v>
      </c>
      <c r="C52" s="26" t="s">
        <v>1</v>
      </c>
      <c r="D52" s="26" t="s">
        <v>1</v>
      </c>
      <c r="E52" s="26" t="s">
        <v>1</v>
      </c>
      <c r="F52" s="27">
        <v>5630.1</v>
      </c>
      <c r="G52" s="28">
        <v>1</v>
      </c>
    </row>
    <row r="53" spans="1:7" ht="12.95" customHeight="1">
      <c r="A53" s="1"/>
      <c r="B53" s="4" t="s">
        <v>1</v>
      </c>
      <c r="C53" s="1"/>
      <c r="D53" s="1"/>
      <c r="E53" s="1"/>
      <c r="F53" s="1"/>
      <c r="G53" s="1"/>
    </row>
    <row r="54" spans="1:7" ht="12.95" customHeight="1">
      <c r="A54" s="1"/>
      <c r="B54" s="2" t="s">
        <v>68</v>
      </c>
      <c r="C54" s="1"/>
      <c r="D54" s="1"/>
      <c r="E54" s="1"/>
      <c r="F54" s="1"/>
      <c r="G54" s="1"/>
    </row>
    <row r="55" spans="1:7" ht="12.95" customHeight="1">
      <c r="A55" s="1"/>
      <c r="B55" s="2" t="s">
        <v>1</v>
      </c>
      <c r="C55" s="1"/>
      <c r="D55" s="1"/>
      <c r="E55" s="1"/>
      <c r="F55" s="1"/>
      <c r="G55" s="1"/>
    </row>
    <row r="56" spans="1:7" ht="12.95" customHeight="1">
      <c r="A56" s="1"/>
      <c r="B56" s="2" t="s">
        <v>1</v>
      </c>
      <c r="C56" s="1"/>
      <c r="D56" s="1"/>
      <c r="E56" s="1"/>
      <c r="F56" s="1"/>
      <c r="G5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G63"/>
  <sheetViews>
    <sheetView zoomScaleNormal="100" workbookViewId="0"/>
  </sheetViews>
  <sheetFormatPr defaultRowHeight="12.75"/>
  <cols>
    <col min="1" max="1" width="2.5703125" customWidth="1"/>
    <col min="2" max="2" width="40" bestFit="1" customWidth="1"/>
    <col min="3" max="3" width="13.28515625" bestFit="1" customWidth="1"/>
    <col min="4" max="4" width="21.14062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130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346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4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8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9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153</v>
      </c>
      <c r="C7" s="10" t="s">
        <v>12</v>
      </c>
      <c r="D7" s="10" t="s">
        <v>13</v>
      </c>
      <c r="E7" s="14">
        <v>270</v>
      </c>
      <c r="F7" s="15">
        <v>3.29</v>
      </c>
      <c r="G7" s="16">
        <f t="shared" ref="G7:G53" si="0">+ROUND(F7/$F$59,4)</f>
        <v>8.7499999999999994E-2</v>
      </c>
    </row>
    <row r="8" spans="1:7" ht="12.95" customHeight="1">
      <c r="A8" s="12"/>
      <c r="B8" s="13" t="s">
        <v>155</v>
      </c>
      <c r="C8" s="10" t="s">
        <v>10</v>
      </c>
      <c r="D8" s="10" t="s">
        <v>11</v>
      </c>
      <c r="E8" s="14">
        <v>272</v>
      </c>
      <c r="F8" s="15">
        <v>2.91</v>
      </c>
      <c r="G8" s="16">
        <f t="shared" si="0"/>
        <v>7.7399999999999997E-2</v>
      </c>
    </row>
    <row r="9" spans="1:7" ht="12.95" customHeight="1">
      <c r="A9" s="12"/>
      <c r="B9" s="13" t="s">
        <v>159</v>
      </c>
      <c r="C9" s="10" t="s">
        <v>50</v>
      </c>
      <c r="D9" s="10" t="s">
        <v>43</v>
      </c>
      <c r="E9" s="14">
        <v>760</v>
      </c>
      <c r="F9" s="15">
        <v>2.4900000000000002</v>
      </c>
      <c r="G9" s="16">
        <f t="shared" si="0"/>
        <v>6.6199999999999995E-2</v>
      </c>
    </row>
    <row r="10" spans="1:7" ht="12.95" customHeight="1">
      <c r="A10" s="12"/>
      <c r="B10" s="13" t="s">
        <v>151</v>
      </c>
      <c r="C10" s="10" t="s">
        <v>14</v>
      </c>
      <c r="D10" s="10" t="s">
        <v>15</v>
      </c>
      <c r="E10" s="14">
        <v>213</v>
      </c>
      <c r="F10" s="15">
        <v>2.35</v>
      </c>
      <c r="G10" s="16">
        <f t="shared" si="0"/>
        <v>6.25E-2</v>
      </c>
    </row>
    <row r="11" spans="1:7" ht="12.95" customHeight="1">
      <c r="A11" s="12"/>
      <c r="B11" s="13" t="s">
        <v>152</v>
      </c>
      <c r="C11" s="10" t="s">
        <v>16</v>
      </c>
      <c r="D11" s="10" t="s">
        <v>17</v>
      </c>
      <c r="E11" s="14">
        <v>224</v>
      </c>
      <c r="F11" s="15">
        <v>2.34</v>
      </c>
      <c r="G11" s="16">
        <f t="shared" si="0"/>
        <v>6.2199999999999998E-2</v>
      </c>
    </row>
    <row r="12" spans="1:7" ht="12.95" customHeight="1">
      <c r="A12" s="12"/>
      <c r="B12" s="13" t="s">
        <v>158</v>
      </c>
      <c r="C12" s="10" t="s">
        <v>20</v>
      </c>
      <c r="D12" s="10" t="s">
        <v>11</v>
      </c>
      <c r="E12" s="14">
        <v>787</v>
      </c>
      <c r="F12" s="15">
        <v>1.86</v>
      </c>
      <c r="G12" s="16">
        <f t="shared" si="0"/>
        <v>4.9399999999999999E-2</v>
      </c>
    </row>
    <row r="13" spans="1:7" ht="12.95" customHeight="1">
      <c r="A13" s="12"/>
      <c r="B13" s="13" t="s">
        <v>162</v>
      </c>
      <c r="C13" s="10" t="s">
        <v>33</v>
      </c>
      <c r="D13" s="10" t="s">
        <v>13</v>
      </c>
      <c r="E13" s="14">
        <v>69</v>
      </c>
      <c r="F13" s="15">
        <v>1.74</v>
      </c>
      <c r="G13" s="16">
        <f t="shared" si="0"/>
        <v>4.6300000000000001E-2</v>
      </c>
    </row>
    <row r="14" spans="1:7" ht="12.95" customHeight="1">
      <c r="A14" s="12"/>
      <c r="B14" s="13" t="s">
        <v>154</v>
      </c>
      <c r="C14" s="10" t="s">
        <v>18</v>
      </c>
      <c r="D14" s="10" t="s">
        <v>19</v>
      </c>
      <c r="E14" s="14">
        <v>111</v>
      </c>
      <c r="F14" s="15">
        <v>1.35</v>
      </c>
      <c r="G14" s="16">
        <f t="shared" si="0"/>
        <v>3.5900000000000001E-2</v>
      </c>
    </row>
    <row r="15" spans="1:7" ht="12.95" customHeight="1">
      <c r="A15" s="12"/>
      <c r="B15" s="13" t="s">
        <v>156</v>
      </c>
      <c r="C15" s="10" t="s">
        <v>59</v>
      </c>
      <c r="D15" s="10" t="s">
        <v>27</v>
      </c>
      <c r="E15" s="14">
        <v>147</v>
      </c>
      <c r="F15" s="15">
        <v>1.21</v>
      </c>
      <c r="G15" s="16">
        <f t="shared" si="0"/>
        <v>3.2199999999999999E-2</v>
      </c>
    </row>
    <row r="16" spans="1:7" ht="12.95" customHeight="1">
      <c r="A16" s="12"/>
      <c r="B16" s="13" t="s">
        <v>161</v>
      </c>
      <c r="C16" s="10" t="s">
        <v>25</v>
      </c>
      <c r="D16" s="10" t="s">
        <v>11</v>
      </c>
      <c r="E16" s="14">
        <v>227</v>
      </c>
      <c r="F16" s="15">
        <v>1.01</v>
      </c>
      <c r="G16" s="16">
        <f t="shared" si="0"/>
        <v>2.6800000000000001E-2</v>
      </c>
    </row>
    <row r="17" spans="1:7" ht="12.95" customHeight="1">
      <c r="A17" s="12"/>
      <c r="B17" s="13" t="s">
        <v>175</v>
      </c>
      <c r="C17" s="10" t="s">
        <v>35</v>
      </c>
      <c r="D17" s="10" t="s">
        <v>32</v>
      </c>
      <c r="E17" s="14">
        <v>257</v>
      </c>
      <c r="F17" s="15">
        <v>0.99</v>
      </c>
      <c r="G17" s="16">
        <f t="shared" si="0"/>
        <v>2.63E-2</v>
      </c>
    </row>
    <row r="18" spans="1:7" ht="12.95" customHeight="1">
      <c r="A18" s="12"/>
      <c r="B18" s="13" t="s">
        <v>171</v>
      </c>
      <c r="C18" s="10" t="s">
        <v>49</v>
      </c>
      <c r="D18" s="10" t="s">
        <v>11</v>
      </c>
      <c r="E18" s="14">
        <v>139</v>
      </c>
      <c r="F18" s="15">
        <v>0.95</v>
      </c>
      <c r="G18" s="16">
        <f t="shared" si="0"/>
        <v>2.53E-2</v>
      </c>
    </row>
    <row r="19" spans="1:7" ht="12.95" customHeight="1">
      <c r="A19" s="12"/>
      <c r="B19" s="13" t="s">
        <v>200</v>
      </c>
      <c r="C19" s="10" t="s">
        <v>117</v>
      </c>
      <c r="D19" s="10" t="s">
        <v>43</v>
      </c>
      <c r="E19" s="14">
        <v>96</v>
      </c>
      <c r="F19" s="15">
        <v>0.83</v>
      </c>
      <c r="G19" s="16">
        <f t="shared" si="0"/>
        <v>2.2100000000000002E-2</v>
      </c>
    </row>
    <row r="20" spans="1:7" ht="12.95" customHeight="1">
      <c r="A20" s="12"/>
      <c r="B20" s="13" t="s">
        <v>21</v>
      </c>
      <c r="C20" s="10" t="s">
        <v>22</v>
      </c>
      <c r="D20" s="10" t="s">
        <v>11</v>
      </c>
      <c r="E20" s="14">
        <v>419</v>
      </c>
      <c r="F20" s="15">
        <v>0.81</v>
      </c>
      <c r="G20" s="16">
        <f t="shared" si="0"/>
        <v>2.1499999999999998E-2</v>
      </c>
    </row>
    <row r="21" spans="1:7" ht="12.95" customHeight="1">
      <c r="A21" s="12"/>
      <c r="B21" s="13" t="s">
        <v>191</v>
      </c>
      <c r="C21" s="10" t="s">
        <v>101</v>
      </c>
      <c r="D21" s="10" t="s">
        <v>32</v>
      </c>
      <c r="E21" s="14">
        <v>62</v>
      </c>
      <c r="F21" s="15">
        <v>0.75</v>
      </c>
      <c r="G21" s="16">
        <f t="shared" si="0"/>
        <v>1.9900000000000001E-2</v>
      </c>
    </row>
    <row r="22" spans="1:7" ht="12.95" customHeight="1">
      <c r="A22" s="12"/>
      <c r="B22" s="13" t="s">
        <v>172</v>
      </c>
      <c r="C22" s="10" t="s">
        <v>31</v>
      </c>
      <c r="D22" s="10" t="s">
        <v>32</v>
      </c>
      <c r="E22" s="14">
        <v>18</v>
      </c>
      <c r="F22" s="15">
        <v>0.67</v>
      </c>
      <c r="G22" s="16">
        <f t="shared" si="0"/>
        <v>1.78E-2</v>
      </c>
    </row>
    <row r="23" spans="1:7" ht="12.95" customHeight="1">
      <c r="A23" s="12"/>
      <c r="B23" s="13" t="s">
        <v>199</v>
      </c>
      <c r="C23" s="10" t="s">
        <v>52</v>
      </c>
      <c r="D23" s="10" t="s">
        <v>53</v>
      </c>
      <c r="E23" s="14">
        <v>187</v>
      </c>
      <c r="F23" s="15">
        <v>0.66</v>
      </c>
      <c r="G23" s="16">
        <f t="shared" si="0"/>
        <v>1.7500000000000002E-2</v>
      </c>
    </row>
    <row r="24" spans="1:7" ht="12.95" customHeight="1">
      <c r="A24" s="12"/>
      <c r="B24" s="13" t="s">
        <v>180</v>
      </c>
      <c r="C24" s="10" t="s">
        <v>81</v>
      </c>
      <c r="D24" s="10" t="s">
        <v>11</v>
      </c>
      <c r="E24" s="14">
        <v>66</v>
      </c>
      <c r="F24" s="15">
        <v>0.64</v>
      </c>
      <c r="G24" s="16">
        <f t="shared" si="0"/>
        <v>1.7000000000000001E-2</v>
      </c>
    </row>
    <row r="25" spans="1:7" ht="12.95" customHeight="1">
      <c r="A25" s="12"/>
      <c r="B25" s="13" t="s">
        <v>163</v>
      </c>
      <c r="C25" s="10" t="s">
        <v>54</v>
      </c>
      <c r="D25" s="10" t="s">
        <v>13</v>
      </c>
      <c r="E25" s="14">
        <v>75</v>
      </c>
      <c r="F25" s="15">
        <v>0.61</v>
      </c>
      <c r="G25" s="16">
        <f t="shared" si="0"/>
        <v>1.6199999999999999E-2</v>
      </c>
    </row>
    <row r="26" spans="1:7" ht="12.95" customHeight="1">
      <c r="A26" s="12"/>
      <c r="B26" s="13" t="s">
        <v>205</v>
      </c>
      <c r="C26" s="10" t="s">
        <v>131</v>
      </c>
      <c r="D26" s="10" t="s">
        <v>43</v>
      </c>
      <c r="E26" s="14">
        <v>61</v>
      </c>
      <c r="F26" s="15">
        <v>0.53</v>
      </c>
      <c r="G26" s="16">
        <f t="shared" si="0"/>
        <v>1.41E-2</v>
      </c>
    </row>
    <row r="27" spans="1:7" ht="12.95" customHeight="1">
      <c r="A27" s="12"/>
      <c r="B27" s="13" t="s">
        <v>164</v>
      </c>
      <c r="C27" s="10" t="s">
        <v>61</v>
      </c>
      <c r="D27" s="10" t="s">
        <v>27</v>
      </c>
      <c r="E27" s="14">
        <v>17</v>
      </c>
      <c r="F27" s="15">
        <v>0.52</v>
      </c>
      <c r="G27" s="16">
        <f t="shared" si="0"/>
        <v>1.38E-2</v>
      </c>
    </row>
    <row r="28" spans="1:7" ht="12.95" customHeight="1">
      <c r="A28" s="12"/>
      <c r="B28" s="13" t="s">
        <v>201</v>
      </c>
      <c r="C28" s="10" t="s">
        <v>46</v>
      </c>
      <c r="D28" s="10" t="s">
        <v>47</v>
      </c>
      <c r="E28" s="14">
        <v>242</v>
      </c>
      <c r="F28" s="15">
        <v>0.52</v>
      </c>
      <c r="G28" s="16">
        <f t="shared" si="0"/>
        <v>1.38E-2</v>
      </c>
    </row>
    <row r="29" spans="1:7" ht="12.95" customHeight="1">
      <c r="A29" s="12"/>
      <c r="B29" s="13" t="s">
        <v>169</v>
      </c>
      <c r="C29" s="10" t="s">
        <v>28</v>
      </c>
      <c r="D29" s="10" t="s">
        <v>29</v>
      </c>
      <c r="E29" s="14">
        <v>173</v>
      </c>
      <c r="F29" s="15">
        <v>0.51</v>
      </c>
      <c r="G29" s="16">
        <f t="shared" si="0"/>
        <v>1.3599999999999999E-2</v>
      </c>
    </row>
    <row r="30" spans="1:7" ht="12.95" customHeight="1">
      <c r="A30" s="12"/>
      <c r="B30" s="13" t="s">
        <v>192</v>
      </c>
      <c r="C30" s="10" t="s">
        <v>102</v>
      </c>
      <c r="D30" s="10" t="s">
        <v>27</v>
      </c>
      <c r="E30" s="14">
        <v>34</v>
      </c>
      <c r="F30" s="15">
        <v>0.5</v>
      </c>
      <c r="G30" s="16">
        <f t="shared" si="0"/>
        <v>1.3299999999999999E-2</v>
      </c>
    </row>
    <row r="31" spans="1:7" ht="12.95" customHeight="1">
      <c r="A31" s="12"/>
      <c r="B31" s="13" t="s">
        <v>157</v>
      </c>
      <c r="C31" s="10" t="s">
        <v>48</v>
      </c>
      <c r="D31" s="10" t="s">
        <v>13</v>
      </c>
      <c r="E31" s="14">
        <v>87</v>
      </c>
      <c r="F31" s="15">
        <v>0.49</v>
      </c>
      <c r="G31" s="16">
        <f t="shared" si="0"/>
        <v>1.2999999999999999E-2</v>
      </c>
    </row>
    <row r="32" spans="1:7" ht="12.95" customHeight="1">
      <c r="A32" s="12"/>
      <c r="B32" s="13" t="s">
        <v>210</v>
      </c>
      <c r="C32" s="10" t="s">
        <v>134</v>
      </c>
      <c r="D32" s="10" t="s">
        <v>32</v>
      </c>
      <c r="E32" s="14">
        <v>16</v>
      </c>
      <c r="F32" s="15">
        <v>0.47</v>
      </c>
      <c r="G32" s="16">
        <f t="shared" si="0"/>
        <v>1.2500000000000001E-2</v>
      </c>
    </row>
    <row r="33" spans="1:7" ht="12.95" customHeight="1">
      <c r="A33" s="12"/>
      <c r="B33" s="13" t="s">
        <v>197</v>
      </c>
      <c r="C33" s="10" t="s">
        <v>116</v>
      </c>
      <c r="D33" s="10" t="s">
        <v>32</v>
      </c>
      <c r="E33" s="14">
        <v>18</v>
      </c>
      <c r="F33" s="15">
        <v>0.43</v>
      </c>
      <c r="G33" s="16">
        <f t="shared" si="0"/>
        <v>1.14E-2</v>
      </c>
    </row>
    <row r="34" spans="1:7" ht="12.95" customHeight="1">
      <c r="A34" s="12"/>
      <c r="B34" s="13" t="s">
        <v>193</v>
      </c>
      <c r="C34" s="10" t="s">
        <v>99</v>
      </c>
      <c r="D34" s="10" t="s">
        <v>77</v>
      </c>
      <c r="E34" s="14">
        <v>13</v>
      </c>
      <c r="F34" s="15">
        <v>0.42</v>
      </c>
      <c r="G34" s="16">
        <f t="shared" si="0"/>
        <v>1.12E-2</v>
      </c>
    </row>
    <row r="35" spans="1:7" ht="12.95" customHeight="1">
      <c r="A35" s="12"/>
      <c r="B35" s="13" t="s">
        <v>213</v>
      </c>
      <c r="C35" s="10" t="s">
        <v>132</v>
      </c>
      <c r="D35" s="10" t="s">
        <v>133</v>
      </c>
      <c r="E35" s="14">
        <v>298</v>
      </c>
      <c r="F35" s="15">
        <v>0.41</v>
      </c>
      <c r="G35" s="16">
        <f t="shared" si="0"/>
        <v>1.09E-2</v>
      </c>
    </row>
    <row r="36" spans="1:7" ht="12.95" customHeight="1">
      <c r="A36" s="12"/>
      <c r="B36" s="13" t="s">
        <v>173</v>
      </c>
      <c r="C36" s="10" t="s">
        <v>57</v>
      </c>
      <c r="D36" s="10" t="s">
        <v>24</v>
      </c>
      <c r="E36" s="14">
        <v>163</v>
      </c>
      <c r="F36" s="15">
        <v>0.4</v>
      </c>
      <c r="G36" s="16">
        <f t="shared" si="0"/>
        <v>1.06E-2</v>
      </c>
    </row>
    <row r="37" spans="1:7" ht="12.95" customHeight="1">
      <c r="A37" s="12"/>
      <c r="B37" s="13" t="s">
        <v>195</v>
      </c>
      <c r="C37" s="10" t="s">
        <v>100</v>
      </c>
      <c r="D37" s="10" t="s">
        <v>13</v>
      </c>
      <c r="E37" s="14">
        <v>82</v>
      </c>
      <c r="F37" s="15">
        <v>0.39</v>
      </c>
      <c r="G37" s="16">
        <f t="shared" si="0"/>
        <v>1.04E-2</v>
      </c>
    </row>
    <row r="38" spans="1:7" ht="12.95" customHeight="1">
      <c r="A38" s="12"/>
      <c r="B38" s="13" t="s">
        <v>202</v>
      </c>
      <c r="C38" s="10" t="s">
        <v>105</v>
      </c>
      <c r="D38" s="10" t="s">
        <v>11</v>
      </c>
      <c r="E38" s="14">
        <v>44</v>
      </c>
      <c r="F38" s="15">
        <v>0.38</v>
      </c>
      <c r="G38" s="16">
        <f t="shared" si="0"/>
        <v>1.01E-2</v>
      </c>
    </row>
    <row r="39" spans="1:7" ht="12.95" customHeight="1">
      <c r="A39" s="12"/>
      <c r="B39" s="13" t="s">
        <v>212</v>
      </c>
      <c r="C39" s="10" t="s">
        <v>135</v>
      </c>
      <c r="D39" s="10" t="s">
        <v>133</v>
      </c>
      <c r="E39" s="14">
        <v>280</v>
      </c>
      <c r="F39" s="15">
        <v>0.36</v>
      </c>
      <c r="G39" s="16">
        <f t="shared" si="0"/>
        <v>9.5999999999999992E-3</v>
      </c>
    </row>
    <row r="40" spans="1:7" ht="12.95" customHeight="1">
      <c r="A40" s="12"/>
      <c r="B40" s="13" t="s">
        <v>176</v>
      </c>
      <c r="C40" s="10" t="s">
        <v>118</v>
      </c>
      <c r="D40" s="10" t="s">
        <v>27</v>
      </c>
      <c r="E40" s="14">
        <v>69</v>
      </c>
      <c r="F40" s="15">
        <v>0.35</v>
      </c>
      <c r="G40" s="16">
        <f t="shared" si="0"/>
        <v>9.2999999999999992E-3</v>
      </c>
    </row>
    <row r="41" spans="1:7" ht="12.95" customHeight="1">
      <c r="A41" s="12"/>
      <c r="B41" s="13" t="s">
        <v>208</v>
      </c>
      <c r="C41" s="10" t="s">
        <v>136</v>
      </c>
      <c r="D41" s="10" t="s">
        <v>77</v>
      </c>
      <c r="E41" s="14">
        <v>9</v>
      </c>
      <c r="F41" s="15">
        <v>0.35</v>
      </c>
      <c r="G41" s="16">
        <f t="shared" si="0"/>
        <v>9.2999999999999992E-3</v>
      </c>
    </row>
    <row r="42" spans="1:7" ht="12.95" customHeight="1">
      <c r="A42" s="12"/>
      <c r="B42" s="13" t="s">
        <v>168</v>
      </c>
      <c r="C42" s="10" t="s">
        <v>51</v>
      </c>
      <c r="D42" s="10" t="s">
        <v>17</v>
      </c>
      <c r="E42" s="14">
        <v>35</v>
      </c>
      <c r="F42" s="15">
        <v>0.32</v>
      </c>
      <c r="G42" s="16">
        <f t="shared" si="0"/>
        <v>8.5000000000000006E-3</v>
      </c>
    </row>
    <row r="43" spans="1:7" ht="12.95" customHeight="1">
      <c r="A43" s="12"/>
      <c r="B43" s="13" t="s">
        <v>214</v>
      </c>
      <c r="C43" s="10" t="s">
        <v>139</v>
      </c>
      <c r="D43" s="10" t="s">
        <v>140</v>
      </c>
      <c r="E43" s="14">
        <v>90</v>
      </c>
      <c r="F43" s="15">
        <v>0.28999999999999998</v>
      </c>
      <c r="G43" s="16">
        <f t="shared" si="0"/>
        <v>7.7000000000000002E-3</v>
      </c>
    </row>
    <row r="44" spans="1:7" ht="12.95" customHeight="1">
      <c r="A44" s="12"/>
      <c r="B44" s="13" t="s">
        <v>178</v>
      </c>
      <c r="C44" s="10" t="s">
        <v>37</v>
      </c>
      <c r="D44" s="10" t="s">
        <v>38</v>
      </c>
      <c r="E44" s="14">
        <v>73</v>
      </c>
      <c r="F44" s="15">
        <v>0.28000000000000003</v>
      </c>
      <c r="G44" s="16">
        <f t="shared" si="0"/>
        <v>7.4000000000000003E-3</v>
      </c>
    </row>
    <row r="45" spans="1:7" ht="12.95" customHeight="1">
      <c r="A45" s="12"/>
      <c r="B45" s="13" t="s">
        <v>209</v>
      </c>
      <c r="C45" s="10" t="s">
        <v>138</v>
      </c>
      <c r="D45" s="10" t="s">
        <v>77</v>
      </c>
      <c r="E45" s="14">
        <v>105</v>
      </c>
      <c r="F45" s="15">
        <v>0.24</v>
      </c>
      <c r="G45" s="16">
        <f t="shared" si="0"/>
        <v>6.4000000000000003E-3</v>
      </c>
    </row>
    <row r="46" spans="1:7" ht="12.95" customHeight="1">
      <c r="A46" s="12"/>
      <c r="B46" s="13" t="s">
        <v>207</v>
      </c>
      <c r="C46" s="10" t="s">
        <v>141</v>
      </c>
      <c r="D46" s="10" t="s">
        <v>85</v>
      </c>
      <c r="E46" s="14">
        <v>62</v>
      </c>
      <c r="F46" s="15">
        <v>0.22</v>
      </c>
      <c r="G46" s="16">
        <f t="shared" si="0"/>
        <v>5.7999999999999996E-3</v>
      </c>
    </row>
    <row r="47" spans="1:7" ht="12.95" customHeight="1">
      <c r="A47" s="12"/>
      <c r="B47" s="13" t="s">
        <v>203</v>
      </c>
      <c r="C47" s="10" t="s">
        <v>115</v>
      </c>
      <c r="D47" s="10" t="s">
        <v>73</v>
      </c>
      <c r="E47" s="14">
        <v>1</v>
      </c>
      <c r="F47" s="15">
        <v>0.21</v>
      </c>
      <c r="G47" s="16">
        <f t="shared" si="0"/>
        <v>5.5999999999999999E-3</v>
      </c>
    </row>
    <row r="48" spans="1:7" ht="12.95" customHeight="1">
      <c r="A48" s="12"/>
      <c r="B48" s="13" t="s">
        <v>55</v>
      </c>
      <c r="C48" s="10" t="s">
        <v>56</v>
      </c>
      <c r="D48" s="10" t="s">
        <v>11</v>
      </c>
      <c r="E48" s="14">
        <v>127</v>
      </c>
      <c r="F48" s="15">
        <v>0.19</v>
      </c>
      <c r="G48" s="16">
        <f t="shared" si="0"/>
        <v>5.1000000000000004E-3</v>
      </c>
    </row>
    <row r="49" spans="1:7" ht="12.95" customHeight="1">
      <c r="A49" s="12"/>
      <c r="B49" s="13" t="s">
        <v>204</v>
      </c>
      <c r="C49" s="10" t="s">
        <v>142</v>
      </c>
      <c r="D49" s="10" t="s">
        <v>77</v>
      </c>
      <c r="E49" s="14">
        <v>12</v>
      </c>
      <c r="F49" s="15">
        <v>0.17</v>
      </c>
      <c r="G49" s="16">
        <f t="shared" si="0"/>
        <v>4.4999999999999997E-3</v>
      </c>
    </row>
    <row r="50" spans="1:7" ht="12.95" customHeight="1">
      <c r="A50" s="12"/>
      <c r="B50" s="13" t="s">
        <v>206</v>
      </c>
      <c r="C50" s="10" t="s">
        <v>137</v>
      </c>
      <c r="D50" s="10" t="s">
        <v>53</v>
      </c>
      <c r="E50" s="14">
        <v>151</v>
      </c>
      <c r="F50" s="15">
        <v>0.17</v>
      </c>
      <c r="G50" s="16">
        <f t="shared" si="0"/>
        <v>4.4999999999999997E-3</v>
      </c>
    </row>
    <row r="51" spans="1:7" ht="12.95" customHeight="1">
      <c r="A51" s="12"/>
      <c r="B51" s="13" t="s">
        <v>215</v>
      </c>
      <c r="C51" s="10" t="s">
        <v>143</v>
      </c>
      <c r="D51" s="10" t="s">
        <v>133</v>
      </c>
      <c r="E51" s="14">
        <v>245</v>
      </c>
      <c r="F51" s="15">
        <v>0.16</v>
      </c>
      <c r="G51" s="16">
        <f t="shared" si="0"/>
        <v>4.3E-3</v>
      </c>
    </row>
    <row r="52" spans="1:7" ht="12.95" customHeight="1">
      <c r="A52" s="12"/>
      <c r="B52" s="13" t="s">
        <v>211</v>
      </c>
      <c r="C52" s="10" t="s">
        <v>145</v>
      </c>
      <c r="D52" s="10" t="s">
        <v>144</v>
      </c>
      <c r="E52" s="14">
        <v>174</v>
      </c>
      <c r="F52" s="15">
        <v>0.15</v>
      </c>
      <c r="G52" s="16">
        <f t="shared" si="0"/>
        <v>4.0000000000000001E-3</v>
      </c>
    </row>
    <row r="53" spans="1:7" ht="12.95" customHeight="1">
      <c r="A53" s="12"/>
      <c r="B53" s="13" t="s">
        <v>198</v>
      </c>
      <c r="C53" s="10" t="s">
        <v>103</v>
      </c>
      <c r="D53" s="10" t="s">
        <v>36</v>
      </c>
      <c r="E53" s="14">
        <v>122</v>
      </c>
      <c r="F53" s="15">
        <v>0.14000000000000001</v>
      </c>
      <c r="G53" s="16">
        <f t="shared" si="0"/>
        <v>3.7000000000000002E-3</v>
      </c>
    </row>
    <row r="54" spans="1:7" ht="12.95" customHeight="1">
      <c r="A54" s="1"/>
      <c r="B54" s="9" t="s">
        <v>62</v>
      </c>
      <c r="C54" s="10" t="s">
        <v>1</v>
      </c>
      <c r="D54" s="10" t="s">
        <v>1</v>
      </c>
      <c r="E54" s="10" t="s">
        <v>1</v>
      </c>
      <c r="F54" s="17">
        <f>SUM(F7:F53)</f>
        <v>37.03</v>
      </c>
      <c r="G54" s="18">
        <f>SUM(G7:G53)</f>
        <v>0.98439999999999983</v>
      </c>
    </row>
    <row r="55" spans="1:7" ht="12.95" customHeight="1">
      <c r="A55" s="1"/>
      <c r="B55" s="19" t="s">
        <v>63</v>
      </c>
      <c r="C55" s="20" t="s">
        <v>1</v>
      </c>
      <c r="D55" s="20" t="s">
        <v>1</v>
      </c>
      <c r="E55" s="20" t="s">
        <v>1</v>
      </c>
      <c r="F55" s="21" t="s">
        <v>64</v>
      </c>
      <c r="G55" s="22" t="s">
        <v>64</v>
      </c>
    </row>
    <row r="56" spans="1:7" ht="12.95" customHeight="1">
      <c r="A56" s="1"/>
      <c r="B56" s="19" t="s">
        <v>62</v>
      </c>
      <c r="C56" s="20" t="s">
        <v>1</v>
      </c>
      <c r="D56" s="20" t="s">
        <v>1</v>
      </c>
      <c r="E56" s="20" t="s">
        <v>1</v>
      </c>
      <c r="F56" s="21" t="s">
        <v>64</v>
      </c>
      <c r="G56" s="22" t="s">
        <v>64</v>
      </c>
    </row>
    <row r="57" spans="1:7" ht="12.95" customHeight="1">
      <c r="A57" s="1"/>
      <c r="B57" s="19" t="s">
        <v>65</v>
      </c>
      <c r="C57" s="23" t="s">
        <v>1</v>
      </c>
      <c r="D57" s="20" t="s">
        <v>1</v>
      </c>
      <c r="E57" s="23" t="s">
        <v>1</v>
      </c>
      <c r="F57" s="17">
        <f>+F54</f>
        <v>37.03</v>
      </c>
      <c r="G57" s="18">
        <f>+G54</f>
        <v>0.98439999999999983</v>
      </c>
    </row>
    <row r="58" spans="1:7" ht="12.95" customHeight="1">
      <c r="A58" s="1"/>
      <c r="B58" s="19" t="s">
        <v>66</v>
      </c>
      <c r="C58" s="10" t="s">
        <v>1</v>
      </c>
      <c r="D58" s="20" t="s">
        <v>1</v>
      </c>
      <c r="E58" s="10" t="s">
        <v>1</v>
      </c>
      <c r="F58" s="24">
        <f>+F59-F57</f>
        <v>0.58999999999999631</v>
      </c>
      <c r="G58" s="18">
        <f>+G59-G57</f>
        <v>1.5600000000000169E-2</v>
      </c>
    </row>
    <row r="59" spans="1:7" ht="12.95" customHeight="1">
      <c r="A59" s="1"/>
      <c r="B59" s="25" t="s">
        <v>67</v>
      </c>
      <c r="C59" s="26" t="s">
        <v>1</v>
      </c>
      <c r="D59" s="26" t="s">
        <v>1</v>
      </c>
      <c r="E59" s="26" t="s">
        <v>1</v>
      </c>
      <c r="F59" s="27">
        <v>37.619999999999997</v>
      </c>
      <c r="G59" s="28">
        <v>1</v>
      </c>
    </row>
    <row r="60" spans="1:7" ht="12.95" customHeight="1">
      <c r="A60" s="1"/>
      <c r="B60" s="4" t="s">
        <v>1</v>
      </c>
      <c r="C60" s="1"/>
      <c r="D60" s="1"/>
      <c r="E60" s="1"/>
      <c r="F60" s="1"/>
      <c r="G60" s="1"/>
    </row>
    <row r="61" spans="1:7" ht="12.95" customHeight="1">
      <c r="A61" s="1"/>
      <c r="B61" s="2" t="s">
        <v>68</v>
      </c>
      <c r="C61" s="1"/>
      <c r="D61" s="1"/>
      <c r="E61" s="1"/>
      <c r="F61" s="1"/>
      <c r="G61" s="1"/>
    </row>
    <row r="62" spans="1:7" ht="12.95" customHeight="1">
      <c r="A62" s="1"/>
      <c r="B62" s="2" t="s">
        <v>1</v>
      </c>
      <c r="C62" s="1"/>
      <c r="D62" s="1"/>
      <c r="E62" s="1"/>
      <c r="F62" s="1"/>
      <c r="G62" s="1"/>
    </row>
    <row r="63" spans="1:7" ht="12.95" customHeight="1">
      <c r="A63" s="1"/>
      <c r="B63" s="2" t="s">
        <v>1</v>
      </c>
      <c r="C63" s="1"/>
      <c r="D63" s="1"/>
      <c r="E63" s="1"/>
      <c r="F63" s="1"/>
      <c r="G63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65"/>
  <sheetViews>
    <sheetView zoomScaleNormal="100" workbookViewId="0"/>
  </sheetViews>
  <sheetFormatPr defaultRowHeight="12.75"/>
  <cols>
    <col min="1" max="1" width="2.5703125" customWidth="1"/>
    <col min="2" max="2" width="40" bestFit="1" customWidth="1"/>
    <col min="3" max="3" width="13.28515625" bestFit="1" customWidth="1"/>
    <col min="4" max="4" width="21.140625" bestFit="1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146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346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4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8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9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153</v>
      </c>
      <c r="C7" s="10" t="s">
        <v>12</v>
      </c>
      <c r="D7" s="10" t="s">
        <v>13</v>
      </c>
      <c r="E7" s="14">
        <v>95204</v>
      </c>
      <c r="F7" s="15">
        <v>1159.54</v>
      </c>
      <c r="G7" s="16">
        <f t="shared" ref="G7:G52" si="0">+ROUND(F7/$F$59,4)</f>
        <v>6.59E-2</v>
      </c>
    </row>
    <row r="8" spans="1:7" ht="12.95" customHeight="1">
      <c r="A8" s="12"/>
      <c r="B8" s="13" t="s">
        <v>152</v>
      </c>
      <c r="C8" s="10" t="s">
        <v>16</v>
      </c>
      <c r="D8" s="10" t="s">
        <v>17</v>
      </c>
      <c r="E8" s="14">
        <v>98013</v>
      </c>
      <c r="F8" s="15">
        <v>1024.48</v>
      </c>
      <c r="G8" s="16">
        <f t="shared" si="0"/>
        <v>5.8200000000000002E-2</v>
      </c>
    </row>
    <row r="9" spans="1:7" ht="12.95" customHeight="1">
      <c r="A9" s="12"/>
      <c r="B9" s="13" t="s">
        <v>155</v>
      </c>
      <c r="C9" s="10" t="s">
        <v>10</v>
      </c>
      <c r="D9" s="10" t="s">
        <v>11</v>
      </c>
      <c r="E9" s="14">
        <v>92460</v>
      </c>
      <c r="F9" s="15">
        <v>990.43</v>
      </c>
      <c r="G9" s="16">
        <f t="shared" si="0"/>
        <v>5.6300000000000003E-2</v>
      </c>
    </row>
    <row r="10" spans="1:7" ht="12.95" customHeight="1">
      <c r="A10" s="12"/>
      <c r="B10" s="13" t="s">
        <v>151</v>
      </c>
      <c r="C10" s="10" t="s">
        <v>14</v>
      </c>
      <c r="D10" s="10" t="s">
        <v>15</v>
      </c>
      <c r="E10" s="14">
        <v>72217</v>
      </c>
      <c r="F10" s="15">
        <v>798.4</v>
      </c>
      <c r="G10" s="16">
        <f t="shared" si="0"/>
        <v>4.5400000000000003E-2</v>
      </c>
    </row>
    <row r="11" spans="1:7" ht="12.95" customHeight="1">
      <c r="A11" s="12"/>
      <c r="B11" s="13" t="s">
        <v>166</v>
      </c>
      <c r="C11" s="10" t="s">
        <v>39</v>
      </c>
      <c r="D11" s="10" t="s">
        <v>36</v>
      </c>
      <c r="E11" s="14">
        <v>61875</v>
      </c>
      <c r="F11" s="15">
        <v>754.57</v>
      </c>
      <c r="G11" s="16">
        <f t="shared" si="0"/>
        <v>4.2900000000000001E-2</v>
      </c>
    </row>
    <row r="12" spans="1:7" ht="12.95" customHeight="1">
      <c r="A12" s="12"/>
      <c r="B12" s="13" t="s">
        <v>186</v>
      </c>
      <c r="C12" s="10" t="s">
        <v>74</v>
      </c>
      <c r="D12" s="10" t="s">
        <v>15</v>
      </c>
      <c r="E12" s="14">
        <v>10687</v>
      </c>
      <c r="F12" s="15">
        <v>740.52</v>
      </c>
      <c r="G12" s="16">
        <f t="shared" si="0"/>
        <v>4.2099999999999999E-2</v>
      </c>
    </row>
    <row r="13" spans="1:7" ht="12.95" customHeight="1">
      <c r="A13" s="12"/>
      <c r="B13" s="13" t="s">
        <v>180</v>
      </c>
      <c r="C13" s="10" t="s">
        <v>81</v>
      </c>
      <c r="D13" s="10" t="s">
        <v>11</v>
      </c>
      <c r="E13" s="14">
        <v>70850</v>
      </c>
      <c r="F13" s="15">
        <v>685.54</v>
      </c>
      <c r="G13" s="16">
        <f t="shared" si="0"/>
        <v>3.9E-2</v>
      </c>
    </row>
    <row r="14" spans="1:7" ht="12.95" customHeight="1">
      <c r="A14" s="12"/>
      <c r="B14" s="13" t="s">
        <v>158</v>
      </c>
      <c r="C14" s="10" t="s">
        <v>20</v>
      </c>
      <c r="D14" s="10" t="s">
        <v>11</v>
      </c>
      <c r="E14" s="14">
        <v>266636</v>
      </c>
      <c r="F14" s="15">
        <v>630.73</v>
      </c>
      <c r="G14" s="16">
        <f t="shared" si="0"/>
        <v>3.5900000000000001E-2</v>
      </c>
    </row>
    <row r="15" spans="1:7" ht="12.95" customHeight="1">
      <c r="A15" s="12"/>
      <c r="B15" s="13" t="s">
        <v>159</v>
      </c>
      <c r="C15" s="10" t="s">
        <v>50</v>
      </c>
      <c r="D15" s="10" t="s">
        <v>43</v>
      </c>
      <c r="E15" s="14">
        <v>181183</v>
      </c>
      <c r="F15" s="15">
        <v>594.37</v>
      </c>
      <c r="G15" s="16">
        <f t="shared" si="0"/>
        <v>3.3799999999999997E-2</v>
      </c>
    </row>
    <row r="16" spans="1:7" ht="12.95" customHeight="1">
      <c r="A16" s="12"/>
      <c r="B16" s="13" t="s">
        <v>172</v>
      </c>
      <c r="C16" s="10" t="s">
        <v>31</v>
      </c>
      <c r="D16" s="10" t="s">
        <v>32</v>
      </c>
      <c r="E16" s="14">
        <v>14998</v>
      </c>
      <c r="F16" s="15">
        <v>557.79</v>
      </c>
      <c r="G16" s="16">
        <f t="shared" si="0"/>
        <v>3.1699999999999999E-2</v>
      </c>
    </row>
    <row r="17" spans="1:7" ht="12.95" customHeight="1">
      <c r="A17" s="12"/>
      <c r="B17" s="13" t="s">
        <v>193</v>
      </c>
      <c r="C17" s="10" t="s">
        <v>99</v>
      </c>
      <c r="D17" s="10" t="s">
        <v>77</v>
      </c>
      <c r="E17" s="14">
        <v>16917</v>
      </c>
      <c r="F17" s="15">
        <v>545.91</v>
      </c>
      <c r="G17" s="16">
        <f t="shared" si="0"/>
        <v>3.1E-2</v>
      </c>
    </row>
    <row r="18" spans="1:7" ht="12.95" customHeight="1">
      <c r="A18" s="12"/>
      <c r="B18" s="13" t="s">
        <v>161</v>
      </c>
      <c r="C18" s="10" t="s">
        <v>25</v>
      </c>
      <c r="D18" s="10" t="s">
        <v>11</v>
      </c>
      <c r="E18" s="14">
        <v>103802</v>
      </c>
      <c r="F18" s="15">
        <v>461.45</v>
      </c>
      <c r="G18" s="16">
        <f t="shared" si="0"/>
        <v>2.6200000000000001E-2</v>
      </c>
    </row>
    <row r="19" spans="1:7" ht="12.95" customHeight="1">
      <c r="A19" s="12"/>
      <c r="B19" s="13" t="s">
        <v>170</v>
      </c>
      <c r="C19" s="10" t="s">
        <v>30</v>
      </c>
      <c r="D19" s="10" t="s">
        <v>17</v>
      </c>
      <c r="E19" s="14">
        <v>58497</v>
      </c>
      <c r="F19" s="15">
        <v>459.52</v>
      </c>
      <c r="G19" s="16">
        <f t="shared" si="0"/>
        <v>2.6100000000000002E-2</v>
      </c>
    </row>
    <row r="20" spans="1:7" ht="12.95" customHeight="1">
      <c r="A20" s="12"/>
      <c r="B20" s="13" t="s">
        <v>260</v>
      </c>
      <c r="C20" s="10" t="s">
        <v>261</v>
      </c>
      <c r="D20" s="10" t="s">
        <v>133</v>
      </c>
      <c r="E20" s="14">
        <v>1892672</v>
      </c>
      <c r="F20" s="15">
        <v>456.13</v>
      </c>
      <c r="G20" s="16">
        <f t="shared" si="0"/>
        <v>2.5899999999999999E-2</v>
      </c>
    </row>
    <row r="21" spans="1:7" ht="12.95" customHeight="1">
      <c r="A21" s="12"/>
      <c r="B21" s="13" t="s">
        <v>177</v>
      </c>
      <c r="C21" s="10" t="s">
        <v>84</v>
      </c>
      <c r="D21" s="10" t="s">
        <v>43</v>
      </c>
      <c r="E21" s="14">
        <v>31461</v>
      </c>
      <c r="F21" s="15">
        <v>433.96</v>
      </c>
      <c r="G21" s="16">
        <f t="shared" si="0"/>
        <v>2.47E-2</v>
      </c>
    </row>
    <row r="22" spans="1:7" ht="12.95" customHeight="1">
      <c r="A22" s="12"/>
      <c r="B22" s="13" t="s">
        <v>154</v>
      </c>
      <c r="C22" s="10" t="s">
        <v>18</v>
      </c>
      <c r="D22" s="10" t="s">
        <v>19</v>
      </c>
      <c r="E22" s="14">
        <v>35344</v>
      </c>
      <c r="F22" s="15">
        <v>429.85</v>
      </c>
      <c r="G22" s="16">
        <f t="shared" si="0"/>
        <v>2.4400000000000002E-2</v>
      </c>
    </row>
    <row r="23" spans="1:7" ht="12.95" customHeight="1">
      <c r="A23" s="12"/>
      <c r="B23" s="13" t="s">
        <v>168</v>
      </c>
      <c r="C23" s="10" t="s">
        <v>51</v>
      </c>
      <c r="D23" s="10" t="s">
        <v>17</v>
      </c>
      <c r="E23" s="14">
        <v>45221</v>
      </c>
      <c r="F23" s="15">
        <v>407.71</v>
      </c>
      <c r="G23" s="16">
        <f t="shared" si="0"/>
        <v>2.3199999999999998E-2</v>
      </c>
    </row>
    <row r="24" spans="1:7" ht="12.95" customHeight="1">
      <c r="A24" s="12"/>
      <c r="B24" s="13" t="s">
        <v>305</v>
      </c>
      <c r="C24" s="10" t="s">
        <v>280</v>
      </c>
      <c r="D24" s="10" t="s">
        <v>271</v>
      </c>
      <c r="E24" s="14">
        <v>256287</v>
      </c>
      <c r="F24" s="15">
        <v>368.28</v>
      </c>
      <c r="G24" s="16">
        <f t="shared" si="0"/>
        <v>2.0899999999999998E-2</v>
      </c>
    </row>
    <row r="25" spans="1:7" ht="12.95" customHeight="1">
      <c r="A25" s="12"/>
      <c r="B25" s="13" t="s">
        <v>236</v>
      </c>
      <c r="C25" s="10" t="s">
        <v>237</v>
      </c>
      <c r="D25" s="10" t="s">
        <v>85</v>
      </c>
      <c r="E25" s="14">
        <v>64350</v>
      </c>
      <c r="F25" s="15">
        <v>366.44</v>
      </c>
      <c r="G25" s="16">
        <f t="shared" si="0"/>
        <v>2.0799999999999999E-2</v>
      </c>
    </row>
    <row r="26" spans="1:7" ht="12.95" customHeight="1">
      <c r="A26" s="12"/>
      <c r="B26" s="13" t="s">
        <v>181</v>
      </c>
      <c r="C26" s="10" t="s">
        <v>83</v>
      </c>
      <c r="D26" s="10" t="s">
        <v>19</v>
      </c>
      <c r="E26" s="14">
        <v>124853</v>
      </c>
      <c r="F26" s="15">
        <v>366.44</v>
      </c>
      <c r="G26" s="16">
        <f t="shared" si="0"/>
        <v>2.0799999999999999E-2</v>
      </c>
    </row>
    <row r="27" spans="1:7" ht="12.95" customHeight="1">
      <c r="A27" s="12"/>
      <c r="B27" s="13" t="s">
        <v>156</v>
      </c>
      <c r="C27" s="10" t="s">
        <v>59</v>
      </c>
      <c r="D27" s="10" t="s">
        <v>27</v>
      </c>
      <c r="E27" s="14">
        <v>44009</v>
      </c>
      <c r="F27" s="15">
        <v>360.63</v>
      </c>
      <c r="G27" s="16">
        <f t="shared" si="0"/>
        <v>2.0500000000000001E-2</v>
      </c>
    </row>
    <row r="28" spans="1:7" ht="12.95" customHeight="1">
      <c r="A28" s="12"/>
      <c r="B28" s="13" t="s">
        <v>189</v>
      </c>
      <c r="C28" s="10" t="s">
        <v>76</v>
      </c>
      <c r="D28" s="10" t="s">
        <v>77</v>
      </c>
      <c r="E28" s="14">
        <v>2881</v>
      </c>
      <c r="F28" s="15">
        <v>357.85</v>
      </c>
      <c r="G28" s="16">
        <f t="shared" si="0"/>
        <v>2.0299999999999999E-2</v>
      </c>
    </row>
    <row r="29" spans="1:7" ht="12.95" customHeight="1">
      <c r="A29" s="12"/>
      <c r="B29" s="13" t="s">
        <v>184</v>
      </c>
      <c r="C29" s="10" t="s">
        <v>72</v>
      </c>
      <c r="D29" s="10" t="s">
        <v>73</v>
      </c>
      <c r="E29" s="14">
        <v>129524</v>
      </c>
      <c r="F29" s="15">
        <v>345.7</v>
      </c>
      <c r="G29" s="16">
        <f t="shared" si="0"/>
        <v>1.9699999999999999E-2</v>
      </c>
    </row>
    <row r="30" spans="1:7" ht="12.95" customHeight="1">
      <c r="A30" s="12"/>
      <c r="B30" s="13" t="s">
        <v>175</v>
      </c>
      <c r="C30" s="10" t="s">
        <v>35</v>
      </c>
      <c r="D30" s="10" t="s">
        <v>32</v>
      </c>
      <c r="E30" s="14">
        <v>89115</v>
      </c>
      <c r="F30" s="15">
        <v>344.25</v>
      </c>
      <c r="G30" s="16">
        <f t="shared" si="0"/>
        <v>1.9599999999999999E-2</v>
      </c>
    </row>
    <row r="31" spans="1:7" ht="12.95" customHeight="1">
      <c r="A31" s="12"/>
      <c r="B31" s="13" t="s">
        <v>258</v>
      </c>
      <c r="C31" s="10" t="s">
        <v>259</v>
      </c>
      <c r="D31" s="10" t="s">
        <v>13</v>
      </c>
      <c r="E31" s="14">
        <v>427763</v>
      </c>
      <c r="F31" s="15">
        <v>336.86</v>
      </c>
      <c r="G31" s="16">
        <f t="shared" si="0"/>
        <v>1.9199999999999998E-2</v>
      </c>
    </row>
    <row r="32" spans="1:7" ht="12.95" customHeight="1">
      <c r="A32" s="12"/>
      <c r="B32" s="13" t="s">
        <v>254</v>
      </c>
      <c r="C32" s="10" t="s">
        <v>255</v>
      </c>
      <c r="D32" s="10" t="s">
        <v>17</v>
      </c>
      <c r="E32" s="14">
        <v>84177</v>
      </c>
      <c r="F32" s="15">
        <v>331.19</v>
      </c>
      <c r="G32" s="16">
        <f t="shared" si="0"/>
        <v>1.8800000000000001E-2</v>
      </c>
    </row>
    <row r="33" spans="1:7" ht="12.95" customHeight="1">
      <c r="A33" s="12"/>
      <c r="B33" s="13" t="s">
        <v>285</v>
      </c>
      <c r="C33" s="10" t="s">
        <v>286</v>
      </c>
      <c r="D33" s="10" t="s">
        <v>27</v>
      </c>
      <c r="E33" s="14">
        <v>66282</v>
      </c>
      <c r="F33" s="15">
        <v>319.55</v>
      </c>
      <c r="G33" s="16">
        <f t="shared" si="0"/>
        <v>1.8200000000000001E-2</v>
      </c>
    </row>
    <row r="34" spans="1:7" ht="12.95" customHeight="1">
      <c r="A34" s="12"/>
      <c r="B34" s="13" t="s">
        <v>21</v>
      </c>
      <c r="C34" s="10" t="s">
        <v>22</v>
      </c>
      <c r="D34" s="10" t="s">
        <v>11</v>
      </c>
      <c r="E34" s="14">
        <v>161669</v>
      </c>
      <c r="F34" s="15">
        <v>314.12</v>
      </c>
      <c r="G34" s="16">
        <f t="shared" si="0"/>
        <v>1.7899999999999999E-2</v>
      </c>
    </row>
    <row r="35" spans="1:7" ht="12.95" customHeight="1">
      <c r="A35" s="12"/>
      <c r="B35" s="13" t="s">
        <v>232</v>
      </c>
      <c r="C35" s="10" t="s">
        <v>233</v>
      </c>
      <c r="D35" s="10" t="s">
        <v>133</v>
      </c>
      <c r="E35" s="14">
        <v>111765</v>
      </c>
      <c r="F35" s="15">
        <v>257.23</v>
      </c>
      <c r="G35" s="16">
        <f t="shared" si="0"/>
        <v>1.46E-2</v>
      </c>
    </row>
    <row r="36" spans="1:7" ht="12.95" customHeight="1">
      <c r="A36" s="12"/>
      <c r="B36" s="13" t="s">
        <v>167</v>
      </c>
      <c r="C36" s="10" t="s">
        <v>23</v>
      </c>
      <c r="D36" s="10" t="s">
        <v>24</v>
      </c>
      <c r="E36" s="14">
        <v>3722</v>
      </c>
      <c r="F36" s="15">
        <v>225.78</v>
      </c>
      <c r="G36" s="16">
        <f t="shared" si="0"/>
        <v>1.2800000000000001E-2</v>
      </c>
    </row>
    <row r="37" spans="1:7" ht="12.95" customHeight="1">
      <c r="A37" s="12"/>
      <c r="B37" s="13" t="s">
        <v>262</v>
      </c>
      <c r="C37" s="10" t="s">
        <v>263</v>
      </c>
      <c r="D37" s="10" t="s">
        <v>38</v>
      </c>
      <c r="E37" s="14">
        <v>27673</v>
      </c>
      <c r="F37" s="15">
        <v>216.02</v>
      </c>
      <c r="G37" s="16">
        <f t="shared" si="0"/>
        <v>1.23E-2</v>
      </c>
    </row>
    <row r="38" spans="1:7" ht="12.95" customHeight="1">
      <c r="A38" s="12"/>
      <c r="B38" s="13" t="s">
        <v>162</v>
      </c>
      <c r="C38" s="10" t="s">
        <v>33</v>
      </c>
      <c r="D38" s="10" t="s">
        <v>13</v>
      </c>
      <c r="E38" s="14">
        <v>6906</v>
      </c>
      <c r="F38" s="15">
        <v>173.76</v>
      </c>
      <c r="G38" s="16">
        <f t="shared" si="0"/>
        <v>9.9000000000000008E-3</v>
      </c>
    </row>
    <row r="39" spans="1:7" ht="12.95" customHeight="1">
      <c r="A39" s="12"/>
      <c r="B39" s="13" t="s">
        <v>303</v>
      </c>
      <c r="C39" s="10" t="s">
        <v>304</v>
      </c>
      <c r="D39" s="10" t="s">
        <v>36</v>
      </c>
      <c r="E39" s="14">
        <v>15607</v>
      </c>
      <c r="F39" s="15">
        <v>171.47</v>
      </c>
      <c r="G39" s="16">
        <f t="shared" si="0"/>
        <v>9.7000000000000003E-3</v>
      </c>
    </row>
    <row r="40" spans="1:7" ht="12.95" customHeight="1">
      <c r="A40" s="12"/>
      <c r="B40" s="13" t="s">
        <v>355</v>
      </c>
      <c r="C40" s="10" t="s">
        <v>356</v>
      </c>
      <c r="D40" s="10" t="s">
        <v>13</v>
      </c>
      <c r="E40" s="14">
        <v>17127</v>
      </c>
      <c r="F40" s="15">
        <v>130.44999999999999</v>
      </c>
      <c r="G40" s="16">
        <f t="shared" si="0"/>
        <v>7.4000000000000003E-3</v>
      </c>
    </row>
    <row r="41" spans="1:7" ht="12.95" customHeight="1">
      <c r="A41" s="12"/>
      <c r="B41" s="13" t="s">
        <v>306</v>
      </c>
      <c r="C41" s="10" t="s">
        <v>307</v>
      </c>
      <c r="D41" s="10" t="s">
        <v>32</v>
      </c>
      <c r="E41" s="14">
        <v>100873</v>
      </c>
      <c r="F41" s="15">
        <v>109.5</v>
      </c>
      <c r="G41" s="16">
        <f t="shared" si="0"/>
        <v>6.1999999999999998E-3</v>
      </c>
    </row>
    <row r="42" spans="1:7" ht="12.95" customHeight="1">
      <c r="A42" s="12"/>
      <c r="B42" s="13" t="s">
        <v>214</v>
      </c>
      <c r="C42" s="10" t="s">
        <v>139</v>
      </c>
      <c r="D42" s="10" t="s">
        <v>140</v>
      </c>
      <c r="E42" s="14">
        <v>29585</v>
      </c>
      <c r="F42" s="15">
        <v>94.52</v>
      </c>
      <c r="G42" s="16">
        <f t="shared" si="0"/>
        <v>5.4000000000000003E-3</v>
      </c>
    </row>
    <row r="43" spans="1:7" ht="12.95" customHeight="1">
      <c r="A43" s="12"/>
      <c r="B43" s="13" t="s">
        <v>363</v>
      </c>
      <c r="C43" s="10" t="s">
        <v>364</v>
      </c>
      <c r="D43" s="10" t="s">
        <v>27</v>
      </c>
      <c r="E43" s="14">
        <v>22656</v>
      </c>
      <c r="F43" s="15">
        <v>94.33</v>
      </c>
      <c r="G43" s="16">
        <f t="shared" si="0"/>
        <v>5.4000000000000003E-3</v>
      </c>
    </row>
    <row r="44" spans="1:7" ht="12.95" customHeight="1">
      <c r="A44" s="12"/>
      <c r="B44" s="13" t="s">
        <v>179</v>
      </c>
      <c r="C44" s="10" t="s">
        <v>58</v>
      </c>
      <c r="D44" s="10" t="s">
        <v>13</v>
      </c>
      <c r="E44" s="14">
        <v>14271</v>
      </c>
      <c r="F44" s="15">
        <v>93.05</v>
      </c>
      <c r="G44" s="16">
        <f t="shared" si="0"/>
        <v>5.3E-3</v>
      </c>
    </row>
    <row r="45" spans="1:7" ht="12.95" customHeight="1">
      <c r="A45" s="12"/>
      <c r="B45" s="13" t="s">
        <v>250</v>
      </c>
      <c r="C45" s="10" t="s">
        <v>251</v>
      </c>
      <c r="D45" s="10" t="s">
        <v>140</v>
      </c>
      <c r="E45" s="14">
        <v>6478</v>
      </c>
      <c r="F45" s="15">
        <v>82.95</v>
      </c>
      <c r="G45" s="16">
        <f t="shared" si="0"/>
        <v>4.7000000000000002E-3</v>
      </c>
    </row>
    <row r="46" spans="1:7" ht="12.95" customHeight="1">
      <c r="A46" s="12"/>
      <c r="B46" s="13" t="s">
        <v>329</v>
      </c>
      <c r="C46" s="10" t="s">
        <v>330</v>
      </c>
      <c r="D46" s="10" t="s">
        <v>43</v>
      </c>
      <c r="E46" s="14">
        <v>3306</v>
      </c>
      <c r="F46" s="15">
        <v>82.63</v>
      </c>
      <c r="G46" s="16">
        <f t="shared" si="0"/>
        <v>4.7000000000000002E-3</v>
      </c>
    </row>
    <row r="47" spans="1:7" ht="12.95" customHeight="1">
      <c r="A47" s="12"/>
      <c r="B47" s="13" t="s">
        <v>55</v>
      </c>
      <c r="C47" s="10" t="s">
        <v>56</v>
      </c>
      <c r="D47" s="10" t="s">
        <v>11</v>
      </c>
      <c r="E47" s="14">
        <v>55954</v>
      </c>
      <c r="F47" s="15">
        <v>82.31</v>
      </c>
      <c r="G47" s="16">
        <f t="shared" si="0"/>
        <v>4.7000000000000002E-3</v>
      </c>
    </row>
    <row r="48" spans="1:7" ht="12.95" customHeight="1">
      <c r="A48" s="12"/>
      <c r="B48" s="13" t="s">
        <v>245</v>
      </c>
      <c r="C48" s="10" t="s">
        <v>246</v>
      </c>
      <c r="D48" s="10" t="s">
        <v>247</v>
      </c>
      <c r="E48" s="14">
        <v>23252</v>
      </c>
      <c r="F48" s="15">
        <v>78.78</v>
      </c>
      <c r="G48" s="16">
        <f t="shared" si="0"/>
        <v>4.4999999999999997E-3</v>
      </c>
    </row>
    <row r="49" spans="1:7" ht="12.95" customHeight="1">
      <c r="A49" s="12"/>
      <c r="B49" s="13" t="s">
        <v>165</v>
      </c>
      <c r="C49" s="10" t="s">
        <v>41</v>
      </c>
      <c r="D49" s="10" t="s">
        <v>19</v>
      </c>
      <c r="E49" s="14">
        <v>45429</v>
      </c>
      <c r="F49" s="15">
        <v>77.3</v>
      </c>
      <c r="G49" s="16">
        <f t="shared" si="0"/>
        <v>4.4000000000000003E-3</v>
      </c>
    </row>
    <row r="50" spans="1:7" ht="12.95" customHeight="1">
      <c r="A50" s="12"/>
      <c r="B50" s="13" t="s">
        <v>211</v>
      </c>
      <c r="C50" s="10" t="s">
        <v>145</v>
      </c>
      <c r="D50" s="10" t="s">
        <v>144</v>
      </c>
      <c r="E50" s="14">
        <v>63146</v>
      </c>
      <c r="F50" s="15">
        <v>55.51</v>
      </c>
      <c r="G50" s="16">
        <f t="shared" si="0"/>
        <v>3.2000000000000002E-3</v>
      </c>
    </row>
    <row r="51" spans="1:7" ht="12.95" customHeight="1">
      <c r="A51" s="12"/>
      <c r="B51" s="13" t="s">
        <v>344</v>
      </c>
      <c r="C51" s="10" t="s">
        <v>345</v>
      </c>
      <c r="D51" s="10" t="s">
        <v>32</v>
      </c>
      <c r="E51" s="14">
        <v>12567</v>
      </c>
      <c r="F51" s="15">
        <v>36.270000000000003</v>
      </c>
      <c r="G51" s="16">
        <f t="shared" si="0"/>
        <v>2.0999999999999999E-3</v>
      </c>
    </row>
    <row r="52" spans="1:7" ht="12.95" customHeight="1">
      <c r="A52" s="12"/>
      <c r="B52" s="13" t="s">
        <v>208</v>
      </c>
      <c r="C52" s="10" t="s">
        <v>136</v>
      </c>
      <c r="D52" s="10" t="s">
        <v>77</v>
      </c>
      <c r="E52" s="14">
        <v>108</v>
      </c>
      <c r="F52" s="15">
        <v>4.1500000000000004</v>
      </c>
      <c r="G52" s="16">
        <f t="shared" si="0"/>
        <v>2.0000000000000001E-4</v>
      </c>
    </row>
    <row r="53" spans="1:7" ht="12.95" customHeight="1">
      <c r="A53" s="1"/>
      <c r="B53" s="9" t="s">
        <v>62</v>
      </c>
      <c r="C53" s="10" t="s">
        <v>1</v>
      </c>
      <c r="D53" s="10" t="s">
        <v>1</v>
      </c>
      <c r="E53" s="10" t="s">
        <v>1</v>
      </c>
      <c r="F53" s="17">
        <f>SUM(F7:F52)</f>
        <v>17008.220000000005</v>
      </c>
      <c r="G53" s="18">
        <f>SUM(G7:G52)</f>
        <v>0.96689999999999987</v>
      </c>
    </row>
    <row r="54" spans="1:7" ht="12.95" customHeight="1">
      <c r="A54" s="1"/>
      <c r="B54" s="9" t="s">
        <v>63</v>
      </c>
      <c r="C54" s="10" t="s">
        <v>1</v>
      </c>
      <c r="D54" s="10" t="s">
        <v>1</v>
      </c>
      <c r="E54" s="10" t="s">
        <v>1</v>
      </c>
      <c r="F54" s="1"/>
      <c r="G54" s="11" t="s">
        <v>1</v>
      </c>
    </row>
    <row r="55" spans="1:7" ht="12.95" customHeight="1">
      <c r="A55" s="12"/>
      <c r="B55" s="13" t="s">
        <v>244</v>
      </c>
      <c r="C55" s="10" t="s">
        <v>147</v>
      </c>
      <c r="D55" s="10" t="s">
        <v>36</v>
      </c>
      <c r="E55" s="14">
        <v>189983</v>
      </c>
      <c r="F55" s="29" t="s">
        <v>148</v>
      </c>
      <c r="G55" s="30" t="s">
        <v>149</v>
      </c>
    </row>
    <row r="56" spans="1:7" ht="12.95" customHeight="1">
      <c r="A56" s="1"/>
      <c r="B56" s="9" t="s">
        <v>62</v>
      </c>
      <c r="C56" s="10" t="s">
        <v>1</v>
      </c>
      <c r="D56" s="10" t="s">
        <v>1</v>
      </c>
      <c r="E56" s="10" t="s">
        <v>1</v>
      </c>
      <c r="F56" s="17">
        <f>SUM(F55)</f>
        <v>0</v>
      </c>
      <c r="G56" s="18">
        <f>SUM(G55)</f>
        <v>0</v>
      </c>
    </row>
    <row r="57" spans="1:7" ht="12.95" customHeight="1">
      <c r="A57" s="1"/>
      <c r="B57" s="19" t="s">
        <v>65</v>
      </c>
      <c r="C57" s="23" t="s">
        <v>1</v>
      </c>
      <c r="D57" s="20" t="s">
        <v>1</v>
      </c>
      <c r="E57" s="23" t="s">
        <v>1</v>
      </c>
      <c r="F57" s="17">
        <f>+F56+F53</f>
        <v>17008.220000000005</v>
      </c>
      <c r="G57" s="18">
        <f>+G56+G53</f>
        <v>0.96689999999999987</v>
      </c>
    </row>
    <row r="58" spans="1:7" ht="12.95" customHeight="1">
      <c r="A58" s="1"/>
      <c r="B58" s="19" t="s">
        <v>66</v>
      </c>
      <c r="C58" s="10" t="s">
        <v>1</v>
      </c>
      <c r="D58" s="20" t="s">
        <v>1</v>
      </c>
      <c r="E58" s="10" t="s">
        <v>1</v>
      </c>
      <c r="F58" s="24">
        <f>+F59-F57</f>
        <v>581.31999999999607</v>
      </c>
      <c r="G58" s="18">
        <f>+G59-G57</f>
        <v>3.3100000000000129E-2</v>
      </c>
    </row>
    <row r="59" spans="1:7" ht="12.95" customHeight="1">
      <c r="A59" s="1"/>
      <c r="B59" s="25" t="s">
        <v>67</v>
      </c>
      <c r="C59" s="26" t="s">
        <v>1</v>
      </c>
      <c r="D59" s="26" t="s">
        <v>1</v>
      </c>
      <c r="E59" s="26" t="s">
        <v>1</v>
      </c>
      <c r="F59" s="27">
        <v>17589.54</v>
      </c>
      <c r="G59" s="28">
        <v>1</v>
      </c>
    </row>
    <row r="60" spans="1:7" ht="12.95" customHeight="1">
      <c r="A60" s="1"/>
      <c r="B60" s="4" t="s">
        <v>1</v>
      </c>
      <c r="C60" s="1"/>
      <c r="D60" s="1"/>
      <c r="E60" s="1"/>
      <c r="F60" s="1"/>
      <c r="G60" s="1"/>
    </row>
    <row r="61" spans="1:7" ht="12.95" customHeight="1">
      <c r="A61" s="1"/>
      <c r="B61" s="2" t="s">
        <v>68</v>
      </c>
      <c r="C61" s="1"/>
      <c r="D61" s="1"/>
      <c r="E61" s="1"/>
      <c r="F61" s="1"/>
      <c r="G61" s="1"/>
    </row>
    <row r="62" spans="1:7" ht="12.95" customHeight="1">
      <c r="A62" s="1"/>
      <c r="B62" s="2" t="s">
        <v>87</v>
      </c>
      <c r="C62" s="1"/>
      <c r="D62" s="1"/>
      <c r="E62" s="1"/>
      <c r="F62" s="1"/>
      <c r="G62" s="1"/>
    </row>
    <row r="63" spans="1:7" ht="12.95" customHeight="1">
      <c r="A63" s="1"/>
      <c r="B63" s="2" t="s">
        <v>150</v>
      </c>
      <c r="C63" s="1"/>
      <c r="D63" s="1"/>
      <c r="E63" s="1"/>
      <c r="F63" s="1"/>
      <c r="G63" s="1"/>
    </row>
    <row r="64" spans="1:7" ht="12.95" customHeight="1">
      <c r="A64" s="1"/>
      <c r="B64" s="2" t="s">
        <v>86</v>
      </c>
      <c r="C64" s="1"/>
      <c r="D64" s="1"/>
      <c r="E64" s="1"/>
      <c r="F64" s="1"/>
      <c r="G64" s="1"/>
    </row>
    <row r="65" spans="1:7" ht="12.95" customHeight="1">
      <c r="A65" s="1"/>
      <c r="B65" s="2" t="s">
        <v>1</v>
      </c>
      <c r="C65" s="1"/>
      <c r="D65" s="1"/>
      <c r="E65" s="1"/>
      <c r="F65" s="1"/>
      <c r="G6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G56"/>
  <sheetViews>
    <sheetView zoomScaleNormal="100" workbookViewId="0"/>
  </sheetViews>
  <sheetFormatPr defaultRowHeight="12.75"/>
  <cols>
    <col min="1" max="1" width="2.5703125" customWidth="1"/>
    <col min="2" max="2" width="40" bestFit="1" customWidth="1"/>
    <col min="3" max="3" width="13.28515625" bestFit="1" customWidth="1"/>
    <col min="4" max="4" width="30.710937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120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346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4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8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9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152</v>
      </c>
      <c r="C7" s="10" t="s">
        <v>16</v>
      </c>
      <c r="D7" s="10" t="s">
        <v>17</v>
      </c>
      <c r="E7" s="14">
        <v>2903</v>
      </c>
      <c r="F7" s="15">
        <v>30.34</v>
      </c>
      <c r="G7" s="16">
        <f t="shared" ref="G7:G46" si="0">+ROUND(F7/$F$52,4)</f>
        <v>6.4699999999999994E-2</v>
      </c>
    </row>
    <row r="8" spans="1:7" ht="12.95" customHeight="1">
      <c r="A8" s="12"/>
      <c r="B8" s="13" t="s">
        <v>166</v>
      </c>
      <c r="C8" s="10" t="s">
        <v>39</v>
      </c>
      <c r="D8" s="10" t="s">
        <v>36</v>
      </c>
      <c r="E8" s="14">
        <v>2203</v>
      </c>
      <c r="F8" s="15">
        <v>26.87</v>
      </c>
      <c r="G8" s="16">
        <f t="shared" si="0"/>
        <v>5.7299999999999997E-2</v>
      </c>
    </row>
    <row r="9" spans="1:7" ht="12.95" customHeight="1">
      <c r="A9" s="12"/>
      <c r="B9" s="13" t="s">
        <v>168</v>
      </c>
      <c r="C9" s="10" t="s">
        <v>51</v>
      </c>
      <c r="D9" s="10" t="s">
        <v>17</v>
      </c>
      <c r="E9" s="14">
        <v>2700</v>
      </c>
      <c r="F9" s="15">
        <v>24.34</v>
      </c>
      <c r="G9" s="16">
        <f t="shared" si="0"/>
        <v>5.1900000000000002E-2</v>
      </c>
    </row>
    <row r="10" spans="1:7" ht="12.95" customHeight="1">
      <c r="A10" s="12"/>
      <c r="B10" s="13" t="s">
        <v>155</v>
      </c>
      <c r="C10" s="10" t="s">
        <v>10</v>
      </c>
      <c r="D10" s="10" t="s">
        <v>11</v>
      </c>
      <c r="E10" s="14">
        <v>2247</v>
      </c>
      <c r="F10" s="15">
        <v>24.07</v>
      </c>
      <c r="G10" s="16">
        <f t="shared" si="0"/>
        <v>5.1400000000000001E-2</v>
      </c>
    </row>
    <row r="11" spans="1:7" ht="12.95" customHeight="1">
      <c r="A11" s="12"/>
      <c r="B11" s="13" t="s">
        <v>188</v>
      </c>
      <c r="C11" s="10" t="s">
        <v>82</v>
      </c>
      <c r="D11" s="10" t="s">
        <v>77</v>
      </c>
      <c r="E11" s="14">
        <v>5368</v>
      </c>
      <c r="F11" s="15">
        <v>21.5</v>
      </c>
      <c r="G11" s="16">
        <f t="shared" si="0"/>
        <v>4.5900000000000003E-2</v>
      </c>
    </row>
    <row r="12" spans="1:7" ht="12.95" customHeight="1">
      <c r="A12" s="12"/>
      <c r="B12" s="13" t="s">
        <v>236</v>
      </c>
      <c r="C12" s="10" t="s">
        <v>237</v>
      </c>
      <c r="D12" s="10" t="s">
        <v>85</v>
      </c>
      <c r="E12" s="14">
        <v>3367</v>
      </c>
      <c r="F12" s="15">
        <v>19.170000000000002</v>
      </c>
      <c r="G12" s="16">
        <f t="shared" si="0"/>
        <v>4.0899999999999999E-2</v>
      </c>
    </row>
    <row r="13" spans="1:7" ht="12.95" customHeight="1">
      <c r="A13" s="12"/>
      <c r="B13" s="13" t="s">
        <v>165</v>
      </c>
      <c r="C13" s="10" t="s">
        <v>41</v>
      </c>
      <c r="D13" s="10" t="s">
        <v>19</v>
      </c>
      <c r="E13" s="14">
        <v>10710</v>
      </c>
      <c r="F13" s="15">
        <v>18.22</v>
      </c>
      <c r="G13" s="16">
        <f t="shared" si="0"/>
        <v>3.8899999999999997E-2</v>
      </c>
    </row>
    <row r="14" spans="1:7" ht="12.95" customHeight="1">
      <c r="A14" s="12"/>
      <c r="B14" s="13" t="s">
        <v>220</v>
      </c>
      <c r="C14" s="10" t="s">
        <v>119</v>
      </c>
      <c r="D14" s="10" t="s">
        <v>85</v>
      </c>
      <c r="E14" s="14">
        <v>7045</v>
      </c>
      <c r="F14" s="15">
        <v>17.670000000000002</v>
      </c>
      <c r="G14" s="16">
        <f t="shared" si="0"/>
        <v>3.7699999999999997E-2</v>
      </c>
    </row>
    <row r="15" spans="1:7" ht="12.95" customHeight="1">
      <c r="A15" s="12"/>
      <c r="B15" s="13" t="s">
        <v>161</v>
      </c>
      <c r="C15" s="10" t="s">
        <v>25</v>
      </c>
      <c r="D15" s="10" t="s">
        <v>11</v>
      </c>
      <c r="E15" s="14">
        <v>3884</v>
      </c>
      <c r="F15" s="15">
        <v>17.27</v>
      </c>
      <c r="G15" s="16">
        <f t="shared" si="0"/>
        <v>3.6900000000000002E-2</v>
      </c>
    </row>
    <row r="16" spans="1:7" ht="12.95" customHeight="1">
      <c r="A16" s="12"/>
      <c r="B16" s="13" t="s">
        <v>170</v>
      </c>
      <c r="C16" s="10" t="s">
        <v>30</v>
      </c>
      <c r="D16" s="10" t="s">
        <v>17</v>
      </c>
      <c r="E16" s="14">
        <v>2162</v>
      </c>
      <c r="F16" s="15">
        <v>16.98</v>
      </c>
      <c r="G16" s="16">
        <f t="shared" si="0"/>
        <v>3.6200000000000003E-2</v>
      </c>
    </row>
    <row r="17" spans="1:7" ht="12.95" customHeight="1">
      <c r="A17" s="12"/>
      <c r="B17" s="13" t="s">
        <v>158</v>
      </c>
      <c r="C17" s="10" t="s">
        <v>20</v>
      </c>
      <c r="D17" s="10" t="s">
        <v>11</v>
      </c>
      <c r="E17" s="14">
        <v>7079</v>
      </c>
      <c r="F17" s="15">
        <v>16.75</v>
      </c>
      <c r="G17" s="16">
        <f t="shared" si="0"/>
        <v>3.5700000000000003E-2</v>
      </c>
    </row>
    <row r="18" spans="1:7" ht="12.95" customHeight="1">
      <c r="A18" s="12"/>
      <c r="B18" s="13" t="s">
        <v>174</v>
      </c>
      <c r="C18" s="10" t="s">
        <v>26</v>
      </c>
      <c r="D18" s="10" t="s">
        <v>27</v>
      </c>
      <c r="E18" s="14">
        <v>1546</v>
      </c>
      <c r="F18" s="15">
        <v>16.02</v>
      </c>
      <c r="G18" s="16">
        <f t="shared" si="0"/>
        <v>3.4200000000000001E-2</v>
      </c>
    </row>
    <row r="19" spans="1:7" ht="12.95" customHeight="1">
      <c r="A19" s="12"/>
      <c r="B19" s="13" t="s">
        <v>181</v>
      </c>
      <c r="C19" s="10" t="s">
        <v>83</v>
      </c>
      <c r="D19" s="10" t="s">
        <v>19</v>
      </c>
      <c r="E19" s="14">
        <v>4934</v>
      </c>
      <c r="F19" s="15">
        <v>14.48</v>
      </c>
      <c r="G19" s="16">
        <f t="shared" si="0"/>
        <v>3.09E-2</v>
      </c>
    </row>
    <row r="20" spans="1:7" ht="12.95" customHeight="1">
      <c r="A20" s="12"/>
      <c r="B20" s="13" t="s">
        <v>21</v>
      </c>
      <c r="C20" s="10" t="s">
        <v>22</v>
      </c>
      <c r="D20" s="10" t="s">
        <v>11</v>
      </c>
      <c r="E20" s="14">
        <v>7362</v>
      </c>
      <c r="F20" s="15">
        <v>14.3</v>
      </c>
      <c r="G20" s="16">
        <f t="shared" si="0"/>
        <v>3.0499999999999999E-2</v>
      </c>
    </row>
    <row r="21" spans="1:7" ht="12.95" customHeight="1">
      <c r="A21" s="12"/>
      <c r="B21" s="13" t="s">
        <v>193</v>
      </c>
      <c r="C21" s="10" t="s">
        <v>99</v>
      </c>
      <c r="D21" s="10" t="s">
        <v>77</v>
      </c>
      <c r="E21" s="14">
        <v>440</v>
      </c>
      <c r="F21" s="15">
        <v>14.2</v>
      </c>
      <c r="G21" s="16">
        <f t="shared" si="0"/>
        <v>3.0300000000000001E-2</v>
      </c>
    </row>
    <row r="22" spans="1:7" ht="12.95" customHeight="1">
      <c r="A22" s="12"/>
      <c r="B22" s="13" t="s">
        <v>216</v>
      </c>
      <c r="C22" s="10" t="s">
        <v>217</v>
      </c>
      <c r="D22" s="10" t="s">
        <v>218</v>
      </c>
      <c r="E22" s="14">
        <v>5786</v>
      </c>
      <c r="F22" s="15">
        <v>13.44</v>
      </c>
      <c r="G22" s="16">
        <f t="shared" si="0"/>
        <v>2.87E-2</v>
      </c>
    </row>
    <row r="23" spans="1:7" ht="12.95" customHeight="1">
      <c r="A23" s="12"/>
      <c r="B23" s="13" t="s">
        <v>154</v>
      </c>
      <c r="C23" s="10" t="s">
        <v>18</v>
      </c>
      <c r="D23" s="10" t="s">
        <v>19</v>
      </c>
      <c r="E23" s="14">
        <v>1033</v>
      </c>
      <c r="F23" s="15">
        <v>12.56</v>
      </c>
      <c r="G23" s="16">
        <f t="shared" si="0"/>
        <v>2.6800000000000001E-2</v>
      </c>
    </row>
    <row r="24" spans="1:7" ht="12.95" customHeight="1">
      <c r="A24" s="12"/>
      <c r="B24" s="13" t="s">
        <v>303</v>
      </c>
      <c r="C24" s="10" t="s">
        <v>304</v>
      </c>
      <c r="D24" s="10" t="s">
        <v>36</v>
      </c>
      <c r="E24" s="14">
        <v>965</v>
      </c>
      <c r="F24" s="15">
        <v>10.6</v>
      </c>
      <c r="G24" s="16">
        <f t="shared" si="0"/>
        <v>2.2599999999999999E-2</v>
      </c>
    </row>
    <row r="25" spans="1:7" ht="12.95" customHeight="1">
      <c r="A25" s="12"/>
      <c r="B25" s="13" t="s">
        <v>238</v>
      </c>
      <c r="C25" s="10" t="s">
        <v>239</v>
      </c>
      <c r="D25" s="10" t="s">
        <v>218</v>
      </c>
      <c r="E25" s="14">
        <v>9739</v>
      </c>
      <c r="F25" s="15">
        <v>10.58</v>
      </c>
      <c r="G25" s="16">
        <f t="shared" si="0"/>
        <v>2.2599999999999999E-2</v>
      </c>
    </row>
    <row r="26" spans="1:7" ht="12.95" customHeight="1">
      <c r="A26" s="12"/>
      <c r="B26" s="13" t="s">
        <v>264</v>
      </c>
      <c r="C26" s="10" t="s">
        <v>265</v>
      </c>
      <c r="D26" s="10" t="s">
        <v>36</v>
      </c>
      <c r="E26" s="14">
        <v>1203</v>
      </c>
      <c r="F26" s="15">
        <v>10.55</v>
      </c>
      <c r="G26" s="16">
        <f t="shared" si="0"/>
        <v>2.2499999999999999E-2</v>
      </c>
    </row>
    <row r="27" spans="1:7" ht="12.95" customHeight="1">
      <c r="A27" s="12"/>
      <c r="B27" s="13" t="s">
        <v>260</v>
      </c>
      <c r="C27" s="10" t="s">
        <v>261</v>
      </c>
      <c r="D27" s="10" t="s">
        <v>133</v>
      </c>
      <c r="E27" s="14">
        <v>41000</v>
      </c>
      <c r="F27" s="15">
        <v>9.8800000000000008</v>
      </c>
      <c r="G27" s="16">
        <f t="shared" si="0"/>
        <v>2.1100000000000001E-2</v>
      </c>
    </row>
    <row r="28" spans="1:7" ht="12.95" customHeight="1">
      <c r="A28" s="12"/>
      <c r="B28" s="13" t="s">
        <v>310</v>
      </c>
      <c r="C28" s="10" t="s">
        <v>311</v>
      </c>
      <c r="D28" s="10" t="s">
        <v>24</v>
      </c>
      <c r="E28" s="14">
        <v>787</v>
      </c>
      <c r="F28" s="15">
        <v>9.77</v>
      </c>
      <c r="G28" s="16">
        <f t="shared" si="0"/>
        <v>2.0899999999999998E-2</v>
      </c>
    </row>
    <row r="29" spans="1:7" ht="12.95" customHeight="1">
      <c r="A29" s="12"/>
      <c r="B29" s="13" t="s">
        <v>289</v>
      </c>
      <c r="C29" s="10" t="s">
        <v>290</v>
      </c>
      <c r="D29" s="10" t="s">
        <v>133</v>
      </c>
      <c r="E29" s="14">
        <v>13962</v>
      </c>
      <c r="F29" s="15">
        <v>8.91</v>
      </c>
      <c r="G29" s="16">
        <f t="shared" si="0"/>
        <v>1.9E-2</v>
      </c>
    </row>
    <row r="30" spans="1:7" ht="12.95" customHeight="1">
      <c r="A30" s="12"/>
      <c r="B30" s="13" t="s">
        <v>213</v>
      </c>
      <c r="C30" s="10" t="s">
        <v>132</v>
      </c>
      <c r="D30" s="10" t="s">
        <v>133</v>
      </c>
      <c r="E30" s="14">
        <v>5915</v>
      </c>
      <c r="F30" s="15">
        <v>8.23</v>
      </c>
      <c r="G30" s="16">
        <f t="shared" si="0"/>
        <v>1.7600000000000001E-2</v>
      </c>
    </row>
    <row r="31" spans="1:7" ht="12.95" customHeight="1">
      <c r="A31" s="12"/>
      <c r="B31" s="13" t="s">
        <v>199</v>
      </c>
      <c r="C31" s="10" t="s">
        <v>52</v>
      </c>
      <c r="D31" s="10" t="s">
        <v>53</v>
      </c>
      <c r="E31" s="14">
        <v>2341</v>
      </c>
      <c r="F31" s="15">
        <v>8.2100000000000009</v>
      </c>
      <c r="G31" s="16">
        <f t="shared" si="0"/>
        <v>1.7500000000000002E-2</v>
      </c>
    </row>
    <row r="32" spans="1:7" ht="12.95" customHeight="1">
      <c r="A32" s="12"/>
      <c r="B32" s="13" t="s">
        <v>250</v>
      </c>
      <c r="C32" s="10" t="s">
        <v>251</v>
      </c>
      <c r="D32" s="10" t="s">
        <v>140</v>
      </c>
      <c r="E32" s="14">
        <v>590</v>
      </c>
      <c r="F32" s="15">
        <v>7.56</v>
      </c>
      <c r="G32" s="16">
        <f t="shared" si="0"/>
        <v>1.61E-2</v>
      </c>
    </row>
    <row r="33" spans="1:7" ht="12.95" customHeight="1">
      <c r="A33" s="12"/>
      <c r="B33" s="13" t="s">
        <v>371</v>
      </c>
      <c r="C33" s="10" t="s">
        <v>372</v>
      </c>
      <c r="D33" s="10" t="s">
        <v>60</v>
      </c>
      <c r="E33" s="14">
        <v>788</v>
      </c>
      <c r="F33" s="15">
        <v>7.39</v>
      </c>
      <c r="G33" s="16">
        <f t="shared" si="0"/>
        <v>1.5800000000000002E-2</v>
      </c>
    </row>
    <row r="34" spans="1:7" ht="12.95" customHeight="1">
      <c r="A34" s="12"/>
      <c r="B34" s="13" t="s">
        <v>365</v>
      </c>
      <c r="C34" s="10" t="s">
        <v>366</v>
      </c>
      <c r="D34" s="10" t="s">
        <v>133</v>
      </c>
      <c r="E34" s="14">
        <v>14488</v>
      </c>
      <c r="F34" s="15">
        <v>5.0199999999999996</v>
      </c>
      <c r="G34" s="16">
        <f t="shared" si="0"/>
        <v>1.0699999999999999E-2</v>
      </c>
    </row>
    <row r="35" spans="1:7" ht="12.95" customHeight="1">
      <c r="A35" s="12"/>
      <c r="B35" s="13" t="s">
        <v>209</v>
      </c>
      <c r="C35" s="10" t="s">
        <v>138</v>
      </c>
      <c r="D35" s="10" t="s">
        <v>77</v>
      </c>
      <c r="E35" s="14">
        <v>2107</v>
      </c>
      <c r="F35" s="15">
        <v>4.8899999999999997</v>
      </c>
      <c r="G35" s="16">
        <f t="shared" si="0"/>
        <v>1.04E-2</v>
      </c>
    </row>
    <row r="36" spans="1:7" ht="12.95" customHeight="1">
      <c r="A36" s="12"/>
      <c r="B36" s="13" t="s">
        <v>254</v>
      </c>
      <c r="C36" s="10" t="s">
        <v>255</v>
      </c>
      <c r="D36" s="10" t="s">
        <v>17</v>
      </c>
      <c r="E36" s="14">
        <v>1226</v>
      </c>
      <c r="F36" s="15">
        <v>4.82</v>
      </c>
      <c r="G36" s="16">
        <f t="shared" si="0"/>
        <v>1.03E-2</v>
      </c>
    </row>
    <row r="37" spans="1:7" ht="12.95" customHeight="1">
      <c r="A37" s="12"/>
      <c r="B37" s="13" t="s">
        <v>232</v>
      </c>
      <c r="C37" s="10" t="s">
        <v>233</v>
      </c>
      <c r="D37" s="10" t="s">
        <v>133</v>
      </c>
      <c r="E37" s="14">
        <v>2046</v>
      </c>
      <c r="F37" s="15">
        <v>4.71</v>
      </c>
      <c r="G37" s="16">
        <f t="shared" si="0"/>
        <v>1.01E-2</v>
      </c>
    </row>
    <row r="38" spans="1:7" ht="12.95" customHeight="1">
      <c r="A38" s="12"/>
      <c r="B38" s="13" t="s">
        <v>367</v>
      </c>
      <c r="C38" s="10" t="s">
        <v>368</v>
      </c>
      <c r="D38" s="10" t="s">
        <v>19</v>
      </c>
      <c r="E38" s="14">
        <v>3709</v>
      </c>
      <c r="F38" s="15">
        <v>4.53</v>
      </c>
      <c r="G38" s="16">
        <f t="shared" si="0"/>
        <v>9.7000000000000003E-3</v>
      </c>
    </row>
    <row r="39" spans="1:7" ht="12.95" customHeight="1">
      <c r="A39" s="12"/>
      <c r="B39" s="13" t="s">
        <v>373</v>
      </c>
      <c r="C39" s="10" t="s">
        <v>374</v>
      </c>
      <c r="D39" s="10" t="s">
        <v>133</v>
      </c>
      <c r="E39" s="14">
        <v>807</v>
      </c>
      <c r="F39" s="15">
        <v>4.3099999999999996</v>
      </c>
      <c r="G39" s="16">
        <f t="shared" si="0"/>
        <v>9.1999999999999998E-3</v>
      </c>
    </row>
    <row r="40" spans="1:7" ht="12.95" customHeight="1">
      <c r="A40" s="12"/>
      <c r="B40" s="13" t="s">
        <v>204</v>
      </c>
      <c r="C40" s="10" t="s">
        <v>142</v>
      </c>
      <c r="D40" s="10" t="s">
        <v>77</v>
      </c>
      <c r="E40" s="14">
        <v>308</v>
      </c>
      <c r="F40" s="15">
        <v>4.25</v>
      </c>
      <c r="G40" s="16">
        <f t="shared" si="0"/>
        <v>9.1000000000000004E-3</v>
      </c>
    </row>
    <row r="41" spans="1:7" ht="12.95" customHeight="1">
      <c r="A41" s="12"/>
      <c r="B41" s="13" t="s">
        <v>208</v>
      </c>
      <c r="C41" s="10" t="s">
        <v>136</v>
      </c>
      <c r="D41" s="10" t="s">
        <v>77</v>
      </c>
      <c r="E41" s="14">
        <v>110</v>
      </c>
      <c r="F41" s="15">
        <v>4.2300000000000004</v>
      </c>
      <c r="G41" s="16">
        <f t="shared" si="0"/>
        <v>8.9999999999999993E-3</v>
      </c>
    </row>
    <row r="42" spans="1:7" ht="12.95" customHeight="1">
      <c r="A42" s="12"/>
      <c r="B42" s="13" t="s">
        <v>361</v>
      </c>
      <c r="C42" s="10" t="s">
        <v>362</v>
      </c>
      <c r="D42" s="10" t="s">
        <v>19</v>
      </c>
      <c r="E42" s="14">
        <v>1479</v>
      </c>
      <c r="F42" s="15">
        <v>4.0999999999999996</v>
      </c>
      <c r="G42" s="16">
        <f t="shared" si="0"/>
        <v>8.6999999999999994E-3</v>
      </c>
    </row>
    <row r="43" spans="1:7" ht="12.95" customHeight="1">
      <c r="A43" s="12"/>
      <c r="B43" s="13" t="s">
        <v>214</v>
      </c>
      <c r="C43" s="10" t="s">
        <v>139</v>
      </c>
      <c r="D43" s="10" t="s">
        <v>140</v>
      </c>
      <c r="E43" s="14">
        <v>782</v>
      </c>
      <c r="F43" s="15">
        <v>2.5</v>
      </c>
      <c r="G43" s="16">
        <f t="shared" si="0"/>
        <v>5.3E-3</v>
      </c>
    </row>
    <row r="44" spans="1:7" ht="12.95" customHeight="1">
      <c r="A44" s="12"/>
      <c r="B44" s="13" t="s">
        <v>272</v>
      </c>
      <c r="C44" s="10" t="s">
        <v>273</v>
      </c>
      <c r="D44" s="10" t="s">
        <v>60</v>
      </c>
      <c r="E44" s="14">
        <v>200</v>
      </c>
      <c r="F44" s="15">
        <v>2.4900000000000002</v>
      </c>
      <c r="G44" s="16">
        <f t="shared" si="0"/>
        <v>5.3E-3</v>
      </c>
    </row>
    <row r="45" spans="1:7" ht="12.95" customHeight="1">
      <c r="A45" s="12"/>
      <c r="B45" s="13" t="s">
        <v>369</v>
      </c>
      <c r="C45" s="10" t="s">
        <v>370</v>
      </c>
      <c r="D45" s="10" t="s">
        <v>29</v>
      </c>
      <c r="E45" s="14">
        <v>1000</v>
      </c>
      <c r="F45" s="15">
        <v>2.17</v>
      </c>
      <c r="G45" s="16">
        <f t="shared" si="0"/>
        <v>4.5999999999999999E-3</v>
      </c>
    </row>
    <row r="46" spans="1:7" ht="12.95" customHeight="1">
      <c r="A46" s="12"/>
      <c r="B46" s="13" t="s">
        <v>202</v>
      </c>
      <c r="C46" s="10" t="s">
        <v>105</v>
      </c>
      <c r="D46" s="10" t="s">
        <v>11</v>
      </c>
      <c r="E46" s="14">
        <v>108</v>
      </c>
      <c r="F46" s="15">
        <v>0.93</v>
      </c>
      <c r="G46" s="16">
        <f t="shared" si="0"/>
        <v>2E-3</v>
      </c>
    </row>
    <row r="47" spans="1:7" ht="12.95" customHeight="1">
      <c r="A47" s="1"/>
      <c r="B47" s="9" t="s">
        <v>62</v>
      </c>
      <c r="C47" s="10" t="s">
        <v>1</v>
      </c>
      <c r="D47" s="10" t="s">
        <v>1</v>
      </c>
      <c r="E47" s="10" t="s">
        <v>1</v>
      </c>
      <c r="F47" s="17">
        <f>SUM(F7:F46)</f>
        <v>458.81</v>
      </c>
      <c r="G47" s="18">
        <f>SUM(G7:G46)</f>
        <v>0.97899999999999987</v>
      </c>
    </row>
    <row r="48" spans="1:7" ht="12.95" customHeight="1">
      <c r="A48" s="1"/>
      <c r="B48" s="19" t="s">
        <v>63</v>
      </c>
      <c r="C48" s="20" t="s">
        <v>1</v>
      </c>
      <c r="D48" s="20" t="s">
        <v>1</v>
      </c>
      <c r="E48" s="20" t="s">
        <v>1</v>
      </c>
      <c r="F48" s="21" t="s">
        <v>64</v>
      </c>
      <c r="G48" s="22" t="s">
        <v>64</v>
      </c>
    </row>
    <row r="49" spans="1:7" ht="12.95" customHeight="1">
      <c r="A49" s="1"/>
      <c r="B49" s="19" t="s">
        <v>62</v>
      </c>
      <c r="C49" s="20" t="s">
        <v>1</v>
      </c>
      <c r="D49" s="20" t="s">
        <v>1</v>
      </c>
      <c r="E49" s="20" t="s">
        <v>1</v>
      </c>
      <c r="F49" s="21" t="s">
        <v>64</v>
      </c>
      <c r="G49" s="22" t="s">
        <v>64</v>
      </c>
    </row>
    <row r="50" spans="1:7" ht="12.95" customHeight="1">
      <c r="A50" s="1"/>
      <c r="B50" s="19" t="s">
        <v>65</v>
      </c>
      <c r="C50" s="23" t="s">
        <v>1</v>
      </c>
      <c r="D50" s="20" t="s">
        <v>1</v>
      </c>
      <c r="E50" s="23" t="s">
        <v>1</v>
      </c>
      <c r="F50" s="17">
        <f>+F47</f>
        <v>458.81</v>
      </c>
      <c r="G50" s="18">
        <f>+G47</f>
        <v>0.97899999999999987</v>
      </c>
    </row>
    <row r="51" spans="1:7" ht="12.95" customHeight="1">
      <c r="A51" s="1"/>
      <c r="B51" s="19" t="s">
        <v>66</v>
      </c>
      <c r="C51" s="10" t="s">
        <v>1</v>
      </c>
      <c r="D51" s="20" t="s">
        <v>1</v>
      </c>
      <c r="E51" s="10" t="s">
        <v>1</v>
      </c>
      <c r="F51" s="24">
        <f>+F52-F50</f>
        <v>9.7699999999999818</v>
      </c>
      <c r="G51" s="18">
        <f>+G52-G50</f>
        <v>2.100000000000013E-2</v>
      </c>
    </row>
    <row r="52" spans="1:7" ht="12.95" customHeight="1">
      <c r="A52" s="1"/>
      <c r="B52" s="25" t="s">
        <v>67</v>
      </c>
      <c r="C52" s="26" t="s">
        <v>1</v>
      </c>
      <c r="D52" s="26" t="s">
        <v>1</v>
      </c>
      <c r="E52" s="26" t="s">
        <v>1</v>
      </c>
      <c r="F52" s="27">
        <v>468.58</v>
      </c>
      <c r="G52" s="28">
        <v>1</v>
      </c>
    </row>
    <row r="53" spans="1:7" ht="12.95" customHeight="1">
      <c r="A53" s="1"/>
      <c r="B53" s="4" t="s">
        <v>1</v>
      </c>
      <c r="C53" s="1"/>
      <c r="D53" s="1"/>
      <c r="E53" s="1"/>
      <c r="F53" s="1"/>
      <c r="G53" s="1"/>
    </row>
    <row r="54" spans="1:7" ht="12.95" customHeight="1">
      <c r="A54" s="1"/>
      <c r="B54" s="2" t="s">
        <v>68</v>
      </c>
      <c r="C54" s="1"/>
      <c r="D54" s="1"/>
      <c r="E54" s="1"/>
      <c r="F54" s="1"/>
      <c r="G54" s="1"/>
    </row>
    <row r="55" spans="1:7" ht="12.95" customHeight="1">
      <c r="A55" s="1"/>
      <c r="B55" s="2" t="s">
        <v>1</v>
      </c>
      <c r="C55" s="1"/>
      <c r="D55" s="1"/>
      <c r="E55" s="1"/>
      <c r="F55" s="1"/>
      <c r="G55" s="1"/>
    </row>
    <row r="56" spans="1:7" ht="12.95" customHeight="1">
      <c r="A56" s="1"/>
      <c r="B56" s="2" t="s">
        <v>1</v>
      </c>
      <c r="C56" s="1"/>
      <c r="D56" s="1"/>
      <c r="E56" s="1"/>
      <c r="F56" s="1"/>
      <c r="G5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G33"/>
  <sheetViews>
    <sheetView zoomScaleNormal="100" workbookViewId="0"/>
  </sheetViews>
  <sheetFormatPr defaultRowHeight="12.75"/>
  <cols>
    <col min="1" max="1" width="2.5703125" customWidth="1"/>
    <col min="2" max="2" width="40.28515625" bestFit="1" customWidth="1"/>
    <col min="3" max="3" width="13.28515625" bestFit="1" customWidth="1"/>
    <col min="4" max="4" width="7.570312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104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346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4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8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9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155</v>
      </c>
      <c r="C7" s="10" t="s">
        <v>10</v>
      </c>
      <c r="D7" s="10" t="s">
        <v>11</v>
      </c>
      <c r="E7" s="14">
        <v>12416</v>
      </c>
      <c r="F7" s="15">
        <v>133</v>
      </c>
      <c r="G7" s="16">
        <f t="shared" ref="G7:G23" si="0">ROUND(F7/$F$29,4)</f>
        <v>0.223</v>
      </c>
    </row>
    <row r="8" spans="1:7" ht="12.95" customHeight="1">
      <c r="A8" s="12"/>
      <c r="B8" s="13" t="s">
        <v>158</v>
      </c>
      <c r="C8" s="10" t="s">
        <v>20</v>
      </c>
      <c r="D8" s="10" t="s">
        <v>11</v>
      </c>
      <c r="E8" s="14">
        <v>42002</v>
      </c>
      <c r="F8" s="15">
        <v>99.36</v>
      </c>
      <c r="G8" s="16">
        <f t="shared" si="0"/>
        <v>0.1666</v>
      </c>
    </row>
    <row r="9" spans="1:7" ht="12.95" customHeight="1">
      <c r="A9" s="12"/>
      <c r="B9" s="13" t="s">
        <v>161</v>
      </c>
      <c r="C9" s="10" t="s">
        <v>25</v>
      </c>
      <c r="D9" s="10" t="s">
        <v>11</v>
      </c>
      <c r="E9" s="14">
        <v>17213</v>
      </c>
      <c r="F9" s="15">
        <v>76.52</v>
      </c>
      <c r="G9" s="16">
        <f t="shared" si="0"/>
        <v>0.1283</v>
      </c>
    </row>
    <row r="10" spans="1:7" ht="12.95" customHeight="1">
      <c r="A10" s="12"/>
      <c r="B10" s="13" t="s">
        <v>21</v>
      </c>
      <c r="C10" s="10" t="s">
        <v>22</v>
      </c>
      <c r="D10" s="10" t="s">
        <v>11</v>
      </c>
      <c r="E10" s="14">
        <v>30773</v>
      </c>
      <c r="F10" s="15">
        <v>59.79</v>
      </c>
      <c r="G10" s="16">
        <f t="shared" si="0"/>
        <v>0.1003</v>
      </c>
    </row>
    <row r="11" spans="1:7" ht="12.95" customHeight="1">
      <c r="A11" s="12"/>
      <c r="B11" s="13" t="s">
        <v>171</v>
      </c>
      <c r="C11" s="10" t="s">
        <v>49</v>
      </c>
      <c r="D11" s="10" t="s">
        <v>11</v>
      </c>
      <c r="E11" s="14">
        <v>8449</v>
      </c>
      <c r="F11" s="15">
        <v>57.54</v>
      </c>
      <c r="G11" s="16">
        <f t="shared" si="0"/>
        <v>9.6500000000000002E-2</v>
      </c>
    </row>
    <row r="12" spans="1:7" ht="12.95" customHeight="1">
      <c r="A12" s="12"/>
      <c r="B12" s="13" t="s">
        <v>180</v>
      </c>
      <c r="C12" s="10" t="s">
        <v>81</v>
      </c>
      <c r="D12" s="10" t="s">
        <v>11</v>
      </c>
      <c r="E12" s="14">
        <v>5657</v>
      </c>
      <c r="F12" s="15">
        <v>54.74</v>
      </c>
      <c r="G12" s="16">
        <f t="shared" si="0"/>
        <v>9.1800000000000007E-2</v>
      </c>
    </row>
    <row r="13" spans="1:7" ht="12.95" customHeight="1">
      <c r="A13" s="12"/>
      <c r="B13" s="13" t="s">
        <v>202</v>
      </c>
      <c r="C13" s="10" t="s">
        <v>105</v>
      </c>
      <c r="D13" s="10" t="s">
        <v>11</v>
      </c>
      <c r="E13" s="14">
        <v>3791</v>
      </c>
      <c r="F13" s="15">
        <v>32.78</v>
      </c>
      <c r="G13" s="16">
        <f t="shared" si="0"/>
        <v>5.5E-2</v>
      </c>
    </row>
    <row r="14" spans="1:7" ht="12.95" customHeight="1">
      <c r="A14" s="12"/>
      <c r="B14" s="13" t="s">
        <v>186</v>
      </c>
      <c r="C14" s="10" t="s">
        <v>74</v>
      </c>
      <c r="D14" s="10" t="s">
        <v>15</v>
      </c>
      <c r="E14" s="14">
        <v>319</v>
      </c>
      <c r="F14" s="15">
        <v>22.1</v>
      </c>
      <c r="G14" s="16">
        <f t="shared" si="0"/>
        <v>3.7100000000000001E-2</v>
      </c>
    </row>
    <row r="15" spans="1:7" ht="12.95" customHeight="1">
      <c r="A15" s="12"/>
      <c r="B15" s="13" t="s">
        <v>55</v>
      </c>
      <c r="C15" s="10" t="s">
        <v>56</v>
      </c>
      <c r="D15" s="10" t="s">
        <v>11</v>
      </c>
      <c r="E15" s="14">
        <v>10483</v>
      </c>
      <c r="F15" s="15">
        <v>15.42</v>
      </c>
      <c r="G15" s="16">
        <f t="shared" si="0"/>
        <v>2.5899999999999999E-2</v>
      </c>
    </row>
    <row r="16" spans="1:7" ht="12.95" customHeight="1">
      <c r="A16" s="12"/>
      <c r="B16" s="13" t="s">
        <v>252</v>
      </c>
      <c r="C16" s="10" t="s">
        <v>253</v>
      </c>
      <c r="D16" s="10" t="s">
        <v>15</v>
      </c>
      <c r="E16" s="14">
        <v>1625</v>
      </c>
      <c r="F16" s="15">
        <v>7.97</v>
      </c>
      <c r="G16" s="16">
        <f t="shared" si="0"/>
        <v>1.34E-2</v>
      </c>
    </row>
    <row r="17" spans="1:7" ht="12.95" customHeight="1">
      <c r="A17" s="12"/>
      <c r="B17" s="13" t="s">
        <v>278</v>
      </c>
      <c r="C17" s="10" t="s">
        <v>266</v>
      </c>
      <c r="D17" s="10" t="s">
        <v>11</v>
      </c>
      <c r="E17" s="14">
        <v>1811</v>
      </c>
      <c r="F17" s="15">
        <v>7.9</v>
      </c>
      <c r="G17" s="16">
        <f t="shared" si="0"/>
        <v>1.32E-2</v>
      </c>
    </row>
    <row r="18" spans="1:7" ht="12.95" customHeight="1">
      <c r="A18" s="12"/>
      <c r="B18" s="13" t="s">
        <v>375</v>
      </c>
      <c r="C18" s="10" t="s">
        <v>376</v>
      </c>
      <c r="D18" s="10" t="s">
        <v>15</v>
      </c>
      <c r="E18" s="14">
        <v>2544</v>
      </c>
      <c r="F18" s="15">
        <v>6.27</v>
      </c>
      <c r="G18" s="16">
        <f t="shared" si="0"/>
        <v>1.0500000000000001E-2</v>
      </c>
    </row>
    <row r="19" spans="1:7" ht="12.95" customHeight="1">
      <c r="A19" s="12"/>
      <c r="B19" s="13" t="s">
        <v>377</v>
      </c>
      <c r="C19" s="10" t="s">
        <v>378</v>
      </c>
      <c r="D19" s="10" t="s">
        <v>11</v>
      </c>
      <c r="E19" s="14">
        <v>12725</v>
      </c>
      <c r="F19" s="15">
        <v>4.97</v>
      </c>
      <c r="G19" s="16">
        <f t="shared" si="0"/>
        <v>8.3000000000000001E-3</v>
      </c>
    </row>
    <row r="20" spans="1:7" ht="12.95" customHeight="1">
      <c r="A20" s="12"/>
      <c r="B20" s="13" t="s">
        <v>151</v>
      </c>
      <c r="C20" s="10" t="s">
        <v>14</v>
      </c>
      <c r="D20" s="10" t="s">
        <v>15</v>
      </c>
      <c r="E20" s="14">
        <v>275</v>
      </c>
      <c r="F20" s="15">
        <v>3.04</v>
      </c>
      <c r="G20" s="16">
        <f t="shared" si="0"/>
        <v>5.1000000000000004E-3</v>
      </c>
    </row>
    <row r="21" spans="1:7" ht="12.95" customHeight="1">
      <c r="A21" s="12"/>
      <c r="B21" s="13" t="s">
        <v>423</v>
      </c>
      <c r="C21" s="10" t="s">
        <v>283</v>
      </c>
      <c r="D21" s="10" t="s">
        <v>15</v>
      </c>
      <c r="E21" s="14">
        <v>1083</v>
      </c>
      <c r="F21" s="15">
        <v>0.72</v>
      </c>
      <c r="G21" s="16">
        <f t="shared" si="0"/>
        <v>1.1999999999999999E-3</v>
      </c>
    </row>
    <row r="22" spans="1:7" ht="12.95" customHeight="1">
      <c r="A22" s="12"/>
      <c r="B22" s="13" t="s">
        <v>279</v>
      </c>
      <c r="C22" s="10" t="s">
        <v>42</v>
      </c>
      <c r="D22" s="10" t="s">
        <v>15</v>
      </c>
      <c r="E22" s="14">
        <v>28</v>
      </c>
      <c r="F22" s="15">
        <v>0.1</v>
      </c>
      <c r="G22" s="16">
        <f t="shared" si="0"/>
        <v>2.0000000000000001E-4</v>
      </c>
    </row>
    <row r="23" spans="1:7" ht="12.95" customHeight="1">
      <c r="A23" s="12"/>
      <c r="B23" s="13" t="s">
        <v>424</v>
      </c>
      <c r="C23" s="10" t="s">
        <v>284</v>
      </c>
      <c r="D23" s="10" t="s">
        <v>60</v>
      </c>
      <c r="E23" s="14">
        <v>216</v>
      </c>
      <c r="F23" s="15">
        <v>0.08</v>
      </c>
      <c r="G23" s="16">
        <f t="shared" si="0"/>
        <v>1E-4</v>
      </c>
    </row>
    <row r="24" spans="1:7" ht="12.95" customHeight="1">
      <c r="A24" s="1"/>
      <c r="B24" s="9" t="s">
        <v>62</v>
      </c>
      <c r="C24" s="10" t="s">
        <v>1</v>
      </c>
      <c r="D24" s="10" t="s">
        <v>1</v>
      </c>
      <c r="E24" s="10" t="s">
        <v>1</v>
      </c>
      <c r="F24" s="17">
        <f>SUM(F7:F23)</f>
        <v>582.30000000000007</v>
      </c>
      <c r="G24" s="18">
        <f>SUM(G7:G23)</f>
        <v>0.97650000000000003</v>
      </c>
    </row>
    <row r="25" spans="1:7" ht="12.95" customHeight="1">
      <c r="A25" s="1"/>
      <c r="B25" s="19" t="s">
        <v>63</v>
      </c>
      <c r="C25" s="20" t="s">
        <v>1</v>
      </c>
      <c r="D25" s="20" t="s">
        <v>1</v>
      </c>
      <c r="E25" s="20" t="s">
        <v>1</v>
      </c>
      <c r="F25" s="21" t="s">
        <v>64</v>
      </c>
      <c r="G25" s="22" t="s">
        <v>64</v>
      </c>
    </row>
    <row r="26" spans="1:7" ht="12.95" customHeight="1">
      <c r="A26" s="1"/>
      <c r="B26" s="19" t="s">
        <v>62</v>
      </c>
      <c r="C26" s="20" t="s">
        <v>1</v>
      </c>
      <c r="D26" s="20" t="s">
        <v>1</v>
      </c>
      <c r="E26" s="20" t="s">
        <v>1</v>
      </c>
      <c r="F26" s="21" t="s">
        <v>64</v>
      </c>
      <c r="G26" s="22" t="s">
        <v>64</v>
      </c>
    </row>
    <row r="27" spans="1:7" ht="12.95" customHeight="1">
      <c r="A27" s="1"/>
      <c r="B27" s="19" t="s">
        <v>65</v>
      </c>
      <c r="C27" s="23" t="s">
        <v>1</v>
      </c>
      <c r="D27" s="20" t="s">
        <v>1</v>
      </c>
      <c r="E27" s="23" t="s">
        <v>1</v>
      </c>
      <c r="F27" s="17">
        <f>+F24</f>
        <v>582.30000000000007</v>
      </c>
      <c r="G27" s="18">
        <f>+G24</f>
        <v>0.97650000000000003</v>
      </c>
    </row>
    <row r="28" spans="1:7" ht="12.95" customHeight="1">
      <c r="A28" s="1"/>
      <c r="B28" s="19" t="s">
        <v>66</v>
      </c>
      <c r="C28" s="10" t="s">
        <v>1</v>
      </c>
      <c r="D28" s="20" t="s">
        <v>1</v>
      </c>
      <c r="E28" s="10" t="s">
        <v>1</v>
      </c>
      <c r="F28" s="24">
        <f>+F29-F27</f>
        <v>14.069999999999936</v>
      </c>
      <c r="G28" s="18">
        <f>+G29-G27</f>
        <v>2.3499999999999965E-2</v>
      </c>
    </row>
    <row r="29" spans="1:7" ht="12.95" customHeight="1">
      <c r="A29" s="1"/>
      <c r="B29" s="25" t="s">
        <v>67</v>
      </c>
      <c r="C29" s="26" t="s">
        <v>1</v>
      </c>
      <c r="D29" s="26" t="s">
        <v>1</v>
      </c>
      <c r="E29" s="26" t="s">
        <v>1</v>
      </c>
      <c r="F29" s="27">
        <v>596.37</v>
      </c>
      <c r="G29" s="28">
        <v>1</v>
      </c>
    </row>
    <row r="30" spans="1:7" ht="12.95" customHeight="1">
      <c r="A30" s="1"/>
      <c r="B30" s="4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68</v>
      </c>
      <c r="C31" s="1"/>
      <c r="D31" s="1"/>
      <c r="E31" s="1"/>
      <c r="F31" s="1"/>
      <c r="G31" s="1"/>
    </row>
    <row r="32" spans="1:7" ht="12.95" customHeight="1">
      <c r="A32" s="1"/>
      <c r="B32" s="2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G65"/>
  <sheetViews>
    <sheetView zoomScaleNormal="100" workbookViewId="0"/>
  </sheetViews>
  <sheetFormatPr defaultRowHeight="12.75"/>
  <cols>
    <col min="1" max="1" width="2.5703125" customWidth="1"/>
    <col min="2" max="2" width="40" bestFit="1" customWidth="1"/>
    <col min="3" max="3" width="13.28515625" bestFit="1" customWidth="1"/>
    <col min="4" max="4" width="21.14062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111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346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4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8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9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153</v>
      </c>
      <c r="C7" s="10" t="s">
        <v>12</v>
      </c>
      <c r="D7" s="10" t="s">
        <v>13</v>
      </c>
      <c r="E7" s="14">
        <v>20263</v>
      </c>
      <c r="F7" s="15">
        <v>246.79</v>
      </c>
      <c r="G7" s="16">
        <f t="shared" ref="G7:G53" si="0">+ROUND(F7/$F$59,4)</f>
        <v>9.3600000000000003E-2</v>
      </c>
    </row>
    <row r="8" spans="1:7" ht="12.95" customHeight="1">
      <c r="A8" s="12"/>
      <c r="B8" s="13" t="s">
        <v>156</v>
      </c>
      <c r="C8" s="10" t="s">
        <v>59</v>
      </c>
      <c r="D8" s="10" t="s">
        <v>27</v>
      </c>
      <c r="E8" s="14">
        <v>15298</v>
      </c>
      <c r="F8" s="15">
        <v>125.36</v>
      </c>
      <c r="G8" s="16">
        <f t="shared" si="0"/>
        <v>4.7500000000000001E-2</v>
      </c>
    </row>
    <row r="9" spans="1:7" ht="12.95" customHeight="1">
      <c r="A9" s="12"/>
      <c r="B9" s="13" t="s">
        <v>196</v>
      </c>
      <c r="C9" s="10" t="s">
        <v>112</v>
      </c>
      <c r="D9" s="10" t="s">
        <v>27</v>
      </c>
      <c r="E9" s="14">
        <v>2899</v>
      </c>
      <c r="F9" s="15">
        <v>115.96</v>
      </c>
      <c r="G9" s="16">
        <f t="shared" si="0"/>
        <v>4.3999999999999997E-2</v>
      </c>
    </row>
    <row r="10" spans="1:7" ht="12.95" customHeight="1">
      <c r="A10" s="12"/>
      <c r="B10" s="13" t="s">
        <v>172</v>
      </c>
      <c r="C10" s="10" t="s">
        <v>31</v>
      </c>
      <c r="D10" s="10" t="s">
        <v>32</v>
      </c>
      <c r="E10" s="14">
        <v>3097</v>
      </c>
      <c r="F10" s="15">
        <v>115.18</v>
      </c>
      <c r="G10" s="16">
        <f t="shared" si="0"/>
        <v>4.3700000000000003E-2</v>
      </c>
    </row>
    <row r="11" spans="1:7" ht="12.95" customHeight="1">
      <c r="A11" s="12"/>
      <c r="B11" s="13" t="s">
        <v>193</v>
      </c>
      <c r="C11" s="10" t="s">
        <v>99</v>
      </c>
      <c r="D11" s="10" t="s">
        <v>77</v>
      </c>
      <c r="E11" s="14">
        <v>3303</v>
      </c>
      <c r="F11" s="15">
        <v>106.59</v>
      </c>
      <c r="G11" s="16">
        <f t="shared" si="0"/>
        <v>4.0399999999999998E-2</v>
      </c>
    </row>
    <row r="12" spans="1:7" ht="12.95" customHeight="1">
      <c r="A12" s="12"/>
      <c r="B12" s="13" t="s">
        <v>183</v>
      </c>
      <c r="C12" s="10" t="s">
        <v>78</v>
      </c>
      <c r="D12" s="10" t="s">
        <v>43</v>
      </c>
      <c r="E12" s="14">
        <v>31994</v>
      </c>
      <c r="F12" s="15">
        <v>90.06</v>
      </c>
      <c r="G12" s="16">
        <f t="shared" si="0"/>
        <v>3.4200000000000001E-2</v>
      </c>
    </row>
    <row r="13" spans="1:7" ht="12.95" customHeight="1">
      <c r="A13" s="12"/>
      <c r="B13" s="13" t="s">
        <v>189</v>
      </c>
      <c r="C13" s="10" t="s">
        <v>76</v>
      </c>
      <c r="D13" s="10" t="s">
        <v>77</v>
      </c>
      <c r="E13" s="14">
        <v>712</v>
      </c>
      <c r="F13" s="15">
        <v>88.44</v>
      </c>
      <c r="G13" s="16">
        <f t="shared" si="0"/>
        <v>3.3500000000000002E-2</v>
      </c>
    </row>
    <row r="14" spans="1:7" ht="12.95" customHeight="1">
      <c r="A14" s="12"/>
      <c r="B14" s="13" t="s">
        <v>285</v>
      </c>
      <c r="C14" s="10" t="s">
        <v>286</v>
      </c>
      <c r="D14" s="10" t="s">
        <v>27</v>
      </c>
      <c r="E14" s="14">
        <v>17940</v>
      </c>
      <c r="F14" s="15">
        <v>86.49</v>
      </c>
      <c r="G14" s="16">
        <f t="shared" si="0"/>
        <v>3.2800000000000003E-2</v>
      </c>
    </row>
    <row r="15" spans="1:7" ht="12.95" customHeight="1">
      <c r="A15" s="12"/>
      <c r="B15" s="13" t="s">
        <v>236</v>
      </c>
      <c r="C15" s="10" t="s">
        <v>237</v>
      </c>
      <c r="D15" s="10" t="s">
        <v>85</v>
      </c>
      <c r="E15" s="14">
        <v>15180</v>
      </c>
      <c r="F15" s="15">
        <v>86.44</v>
      </c>
      <c r="G15" s="16">
        <f t="shared" si="0"/>
        <v>3.2800000000000003E-2</v>
      </c>
    </row>
    <row r="16" spans="1:7" ht="12.95" customHeight="1">
      <c r="A16" s="12"/>
      <c r="B16" s="13" t="s">
        <v>291</v>
      </c>
      <c r="C16" s="10" t="s">
        <v>292</v>
      </c>
      <c r="D16" s="10" t="s">
        <v>32</v>
      </c>
      <c r="E16" s="14">
        <v>24178</v>
      </c>
      <c r="F16" s="15">
        <v>78.010000000000005</v>
      </c>
      <c r="G16" s="16">
        <f t="shared" si="0"/>
        <v>2.9600000000000001E-2</v>
      </c>
    </row>
    <row r="17" spans="1:7" ht="12.95" customHeight="1">
      <c r="A17" s="12"/>
      <c r="B17" s="13" t="s">
        <v>256</v>
      </c>
      <c r="C17" s="10" t="s">
        <v>257</v>
      </c>
      <c r="D17" s="10" t="s">
        <v>247</v>
      </c>
      <c r="E17" s="14">
        <v>22773</v>
      </c>
      <c r="F17" s="15">
        <v>73.39</v>
      </c>
      <c r="G17" s="16">
        <f t="shared" si="0"/>
        <v>2.7799999999999998E-2</v>
      </c>
    </row>
    <row r="18" spans="1:7" ht="12.95" customHeight="1">
      <c r="A18" s="12"/>
      <c r="B18" s="13" t="s">
        <v>184</v>
      </c>
      <c r="C18" s="10" t="s">
        <v>72</v>
      </c>
      <c r="D18" s="10" t="s">
        <v>73</v>
      </c>
      <c r="E18" s="14">
        <v>26282</v>
      </c>
      <c r="F18" s="15">
        <v>70.150000000000006</v>
      </c>
      <c r="G18" s="16">
        <f t="shared" si="0"/>
        <v>2.6599999999999999E-2</v>
      </c>
    </row>
    <row r="19" spans="1:7" ht="12.95" customHeight="1">
      <c r="A19" s="12"/>
      <c r="B19" s="13" t="s">
        <v>162</v>
      </c>
      <c r="C19" s="10" t="s">
        <v>33</v>
      </c>
      <c r="D19" s="10" t="s">
        <v>13</v>
      </c>
      <c r="E19" s="14">
        <v>2638</v>
      </c>
      <c r="F19" s="15">
        <v>66.37</v>
      </c>
      <c r="G19" s="16">
        <f t="shared" si="0"/>
        <v>2.52E-2</v>
      </c>
    </row>
    <row r="20" spans="1:7" ht="12.95" customHeight="1">
      <c r="A20" s="12"/>
      <c r="B20" s="13" t="s">
        <v>205</v>
      </c>
      <c r="C20" s="10" t="s">
        <v>131</v>
      </c>
      <c r="D20" s="10" t="s">
        <v>43</v>
      </c>
      <c r="E20" s="14">
        <v>7560</v>
      </c>
      <c r="F20" s="15">
        <v>65.67</v>
      </c>
      <c r="G20" s="16">
        <f t="shared" si="0"/>
        <v>2.4899999999999999E-2</v>
      </c>
    </row>
    <row r="21" spans="1:7" ht="12.95" customHeight="1">
      <c r="A21" s="12"/>
      <c r="B21" s="13" t="s">
        <v>219</v>
      </c>
      <c r="C21" s="10" t="s">
        <v>113</v>
      </c>
      <c r="D21" s="10" t="s">
        <v>114</v>
      </c>
      <c r="E21" s="14">
        <v>544</v>
      </c>
      <c r="F21" s="15">
        <v>58.66</v>
      </c>
      <c r="G21" s="16">
        <f t="shared" si="0"/>
        <v>2.2200000000000001E-2</v>
      </c>
    </row>
    <row r="22" spans="1:7" ht="12.95" customHeight="1">
      <c r="A22" s="12"/>
      <c r="B22" s="13" t="s">
        <v>167</v>
      </c>
      <c r="C22" s="10" t="s">
        <v>23</v>
      </c>
      <c r="D22" s="10" t="s">
        <v>24</v>
      </c>
      <c r="E22" s="14">
        <v>912</v>
      </c>
      <c r="F22" s="15">
        <v>55.32</v>
      </c>
      <c r="G22" s="16">
        <f t="shared" si="0"/>
        <v>2.1000000000000001E-2</v>
      </c>
    </row>
    <row r="23" spans="1:7" ht="12.95" customHeight="1">
      <c r="A23" s="12"/>
      <c r="B23" s="13" t="s">
        <v>220</v>
      </c>
      <c r="C23" s="10" t="s">
        <v>119</v>
      </c>
      <c r="D23" s="10" t="s">
        <v>85</v>
      </c>
      <c r="E23" s="14">
        <v>21359</v>
      </c>
      <c r="F23" s="15">
        <v>53.56</v>
      </c>
      <c r="G23" s="16">
        <f t="shared" si="0"/>
        <v>2.0299999999999999E-2</v>
      </c>
    </row>
    <row r="24" spans="1:7" ht="12.95" customHeight="1">
      <c r="A24" s="12"/>
      <c r="B24" s="13" t="s">
        <v>245</v>
      </c>
      <c r="C24" s="10" t="s">
        <v>246</v>
      </c>
      <c r="D24" s="10" t="s">
        <v>247</v>
      </c>
      <c r="E24" s="14">
        <v>15568</v>
      </c>
      <c r="F24" s="15">
        <v>52.74</v>
      </c>
      <c r="G24" s="16">
        <f t="shared" si="0"/>
        <v>0.02</v>
      </c>
    </row>
    <row r="25" spans="1:7" ht="12.95" customHeight="1">
      <c r="A25" s="12"/>
      <c r="B25" s="13" t="s">
        <v>287</v>
      </c>
      <c r="C25" s="10" t="s">
        <v>288</v>
      </c>
      <c r="D25" s="10" t="s">
        <v>44</v>
      </c>
      <c r="E25" s="14">
        <v>29789</v>
      </c>
      <c r="F25" s="15">
        <v>52.26</v>
      </c>
      <c r="G25" s="16">
        <f t="shared" si="0"/>
        <v>1.9800000000000002E-2</v>
      </c>
    </row>
    <row r="26" spans="1:7" ht="12.95" customHeight="1">
      <c r="A26" s="12"/>
      <c r="B26" s="13" t="s">
        <v>177</v>
      </c>
      <c r="C26" s="10" t="s">
        <v>84</v>
      </c>
      <c r="D26" s="10" t="s">
        <v>43</v>
      </c>
      <c r="E26" s="14">
        <v>3783</v>
      </c>
      <c r="F26" s="15">
        <v>52.18</v>
      </c>
      <c r="G26" s="16">
        <f t="shared" si="0"/>
        <v>1.9800000000000002E-2</v>
      </c>
    </row>
    <row r="27" spans="1:7" ht="12.95" customHeight="1">
      <c r="A27" s="12"/>
      <c r="B27" s="13" t="s">
        <v>187</v>
      </c>
      <c r="C27" s="10" t="s">
        <v>75</v>
      </c>
      <c r="D27" s="10" t="s">
        <v>43</v>
      </c>
      <c r="E27" s="14">
        <v>1941</v>
      </c>
      <c r="F27" s="15">
        <v>51.93</v>
      </c>
      <c r="G27" s="16">
        <f t="shared" si="0"/>
        <v>1.9699999999999999E-2</v>
      </c>
    </row>
    <row r="28" spans="1:7" ht="12.95" customHeight="1">
      <c r="A28" s="12"/>
      <c r="B28" s="13" t="s">
        <v>297</v>
      </c>
      <c r="C28" s="10" t="s">
        <v>298</v>
      </c>
      <c r="D28" s="10" t="s">
        <v>60</v>
      </c>
      <c r="E28" s="14">
        <v>16663</v>
      </c>
      <c r="F28" s="15">
        <v>46.71</v>
      </c>
      <c r="G28" s="16">
        <f t="shared" si="0"/>
        <v>1.77E-2</v>
      </c>
    </row>
    <row r="29" spans="1:7" ht="12.95" customHeight="1">
      <c r="A29" s="12"/>
      <c r="B29" s="13" t="s">
        <v>194</v>
      </c>
      <c r="C29" s="10" t="s">
        <v>98</v>
      </c>
      <c r="D29" s="10" t="s">
        <v>40</v>
      </c>
      <c r="E29" s="14">
        <v>2901</v>
      </c>
      <c r="F29" s="15">
        <v>44.7</v>
      </c>
      <c r="G29" s="16">
        <f t="shared" si="0"/>
        <v>1.7000000000000001E-2</v>
      </c>
    </row>
    <row r="30" spans="1:7" ht="12.95" customHeight="1">
      <c r="A30" s="12"/>
      <c r="B30" s="13" t="s">
        <v>314</v>
      </c>
      <c r="C30" s="10" t="s">
        <v>315</v>
      </c>
      <c r="D30" s="10" t="s">
        <v>43</v>
      </c>
      <c r="E30" s="14">
        <v>17606</v>
      </c>
      <c r="F30" s="15">
        <v>42.69</v>
      </c>
      <c r="G30" s="16">
        <f t="shared" si="0"/>
        <v>1.6199999999999999E-2</v>
      </c>
    </row>
    <row r="31" spans="1:7" ht="12.95" customHeight="1">
      <c r="A31" s="12"/>
      <c r="B31" s="13" t="s">
        <v>210</v>
      </c>
      <c r="C31" s="10" t="s">
        <v>134</v>
      </c>
      <c r="D31" s="10" t="s">
        <v>32</v>
      </c>
      <c r="E31" s="14">
        <v>1364</v>
      </c>
      <c r="F31" s="15">
        <v>40.15</v>
      </c>
      <c r="G31" s="16">
        <f t="shared" si="0"/>
        <v>1.52E-2</v>
      </c>
    </row>
    <row r="32" spans="1:7" ht="12.95" customHeight="1">
      <c r="A32" s="12"/>
      <c r="B32" s="13" t="s">
        <v>185</v>
      </c>
      <c r="C32" s="10" t="s">
        <v>71</v>
      </c>
      <c r="D32" s="10" t="s">
        <v>13</v>
      </c>
      <c r="E32" s="14">
        <v>2019</v>
      </c>
      <c r="F32" s="15">
        <v>37.97</v>
      </c>
      <c r="G32" s="16">
        <f t="shared" si="0"/>
        <v>1.44E-2</v>
      </c>
    </row>
    <row r="33" spans="1:7" ht="12.95" customHeight="1">
      <c r="A33" s="12"/>
      <c r="B33" s="13" t="s">
        <v>293</v>
      </c>
      <c r="C33" s="10" t="s">
        <v>294</v>
      </c>
      <c r="D33" s="10" t="s">
        <v>60</v>
      </c>
      <c r="E33" s="14">
        <v>21616</v>
      </c>
      <c r="F33" s="15">
        <v>37.94</v>
      </c>
      <c r="G33" s="16">
        <f t="shared" si="0"/>
        <v>1.44E-2</v>
      </c>
    </row>
    <row r="34" spans="1:7" ht="12.95" customHeight="1">
      <c r="A34" s="12"/>
      <c r="B34" s="13" t="s">
        <v>267</v>
      </c>
      <c r="C34" s="10" t="s">
        <v>268</v>
      </c>
      <c r="D34" s="10" t="s">
        <v>13</v>
      </c>
      <c r="E34" s="14">
        <v>2868</v>
      </c>
      <c r="F34" s="15">
        <v>37.21</v>
      </c>
      <c r="G34" s="16">
        <f t="shared" si="0"/>
        <v>1.41E-2</v>
      </c>
    </row>
    <row r="35" spans="1:7" ht="12.95" customHeight="1">
      <c r="A35" s="12"/>
      <c r="B35" s="13" t="s">
        <v>351</v>
      </c>
      <c r="C35" s="10" t="s">
        <v>352</v>
      </c>
      <c r="D35" s="10" t="s">
        <v>73</v>
      </c>
      <c r="E35" s="14">
        <v>4088</v>
      </c>
      <c r="F35" s="15">
        <v>35.96</v>
      </c>
      <c r="G35" s="16">
        <f t="shared" si="0"/>
        <v>1.3599999999999999E-2</v>
      </c>
    </row>
    <row r="36" spans="1:7" ht="12.95" customHeight="1">
      <c r="A36" s="12"/>
      <c r="B36" s="13" t="s">
        <v>355</v>
      </c>
      <c r="C36" s="10" t="s">
        <v>356</v>
      </c>
      <c r="D36" s="10" t="s">
        <v>13</v>
      </c>
      <c r="E36" s="14">
        <v>4590</v>
      </c>
      <c r="F36" s="15">
        <v>34.96</v>
      </c>
      <c r="G36" s="16">
        <f t="shared" si="0"/>
        <v>1.3299999999999999E-2</v>
      </c>
    </row>
    <row r="37" spans="1:7" ht="12.95" customHeight="1">
      <c r="A37" s="12"/>
      <c r="B37" s="13" t="s">
        <v>163</v>
      </c>
      <c r="C37" s="10" t="s">
        <v>54</v>
      </c>
      <c r="D37" s="10" t="s">
        <v>13</v>
      </c>
      <c r="E37" s="14">
        <v>4283</v>
      </c>
      <c r="F37" s="15">
        <v>34.869999999999997</v>
      </c>
      <c r="G37" s="16">
        <f t="shared" si="0"/>
        <v>1.32E-2</v>
      </c>
    </row>
    <row r="38" spans="1:7" ht="12.95" customHeight="1">
      <c r="A38" s="12"/>
      <c r="B38" s="13" t="s">
        <v>312</v>
      </c>
      <c r="C38" s="10" t="s">
        <v>313</v>
      </c>
      <c r="D38" s="10" t="s">
        <v>36</v>
      </c>
      <c r="E38" s="14">
        <v>2493</v>
      </c>
      <c r="F38" s="15">
        <v>31.82</v>
      </c>
      <c r="G38" s="16">
        <f t="shared" si="0"/>
        <v>1.21E-2</v>
      </c>
    </row>
    <row r="39" spans="1:7" ht="12.95" customHeight="1">
      <c r="A39" s="12"/>
      <c r="B39" s="13" t="s">
        <v>272</v>
      </c>
      <c r="C39" s="10" t="s">
        <v>273</v>
      </c>
      <c r="D39" s="10" t="s">
        <v>60</v>
      </c>
      <c r="E39" s="14">
        <v>2371</v>
      </c>
      <c r="F39" s="15">
        <v>29.54</v>
      </c>
      <c r="G39" s="16">
        <f t="shared" si="0"/>
        <v>1.12E-2</v>
      </c>
    </row>
    <row r="40" spans="1:7" ht="12.95" customHeight="1">
      <c r="A40" s="12"/>
      <c r="B40" s="13" t="s">
        <v>281</v>
      </c>
      <c r="C40" s="10" t="s">
        <v>282</v>
      </c>
      <c r="D40" s="10" t="s">
        <v>85</v>
      </c>
      <c r="E40" s="14">
        <v>19726</v>
      </c>
      <c r="F40" s="15">
        <v>27.33</v>
      </c>
      <c r="G40" s="16">
        <f t="shared" si="0"/>
        <v>1.04E-2</v>
      </c>
    </row>
    <row r="41" spans="1:7" ht="12.95" customHeight="1">
      <c r="A41" s="12"/>
      <c r="B41" s="13" t="s">
        <v>303</v>
      </c>
      <c r="C41" s="10" t="s">
        <v>304</v>
      </c>
      <c r="D41" s="10" t="s">
        <v>36</v>
      </c>
      <c r="E41" s="14">
        <v>2469</v>
      </c>
      <c r="F41" s="15">
        <v>27.13</v>
      </c>
      <c r="G41" s="16">
        <f t="shared" si="0"/>
        <v>1.03E-2</v>
      </c>
    </row>
    <row r="42" spans="1:7" ht="12.95" customHeight="1">
      <c r="A42" s="12"/>
      <c r="B42" s="13" t="s">
        <v>269</v>
      </c>
      <c r="C42" s="10" t="s">
        <v>270</v>
      </c>
      <c r="D42" s="10" t="s">
        <v>15</v>
      </c>
      <c r="E42" s="14">
        <v>1342</v>
      </c>
      <c r="F42" s="15">
        <v>24.16</v>
      </c>
      <c r="G42" s="16">
        <f t="shared" si="0"/>
        <v>9.1999999999999998E-3</v>
      </c>
    </row>
    <row r="43" spans="1:7" ht="12.95" customHeight="1">
      <c r="A43" s="12"/>
      <c r="B43" s="13" t="s">
        <v>335</v>
      </c>
      <c r="C43" s="10" t="s">
        <v>336</v>
      </c>
      <c r="D43" s="10" t="s">
        <v>27</v>
      </c>
      <c r="E43" s="14">
        <v>1700</v>
      </c>
      <c r="F43" s="15">
        <v>22.77</v>
      </c>
      <c r="G43" s="16">
        <f t="shared" si="0"/>
        <v>8.6E-3</v>
      </c>
    </row>
    <row r="44" spans="1:7" ht="12.95" customHeight="1">
      <c r="A44" s="12"/>
      <c r="B44" s="13" t="s">
        <v>341</v>
      </c>
      <c r="C44" s="10" t="s">
        <v>342</v>
      </c>
      <c r="D44" s="10" t="s">
        <v>343</v>
      </c>
      <c r="E44" s="14">
        <v>4123</v>
      </c>
      <c r="F44" s="15">
        <v>19.690000000000001</v>
      </c>
      <c r="G44" s="16">
        <f t="shared" si="0"/>
        <v>7.4999999999999997E-3</v>
      </c>
    </row>
    <row r="45" spans="1:7" ht="12.95" customHeight="1">
      <c r="A45" s="12"/>
      <c r="B45" s="13" t="s">
        <v>333</v>
      </c>
      <c r="C45" s="10" t="s">
        <v>334</v>
      </c>
      <c r="D45" s="10" t="s">
        <v>60</v>
      </c>
      <c r="E45" s="14">
        <v>2194</v>
      </c>
      <c r="F45" s="15">
        <v>19.149999999999999</v>
      </c>
      <c r="G45" s="16">
        <f t="shared" si="0"/>
        <v>7.3000000000000001E-3</v>
      </c>
    </row>
    <row r="46" spans="1:7" ht="12.95" customHeight="1">
      <c r="A46" s="12"/>
      <c r="B46" s="13" t="s">
        <v>160</v>
      </c>
      <c r="C46" s="10" t="s">
        <v>45</v>
      </c>
      <c r="D46" s="10" t="s">
        <v>38</v>
      </c>
      <c r="E46" s="14">
        <v>9565</v>
      </c>
      <c r="F46" s="15">
        <v>15.32</v>
      </c>
      <c r="G46" s="16">
        <f t="shared" si="0"/>
        <v>5.7999999999999996E-3</v>
      </c>
    </row>
    <row r="47" spans="1:7" ht="12.95" customHeight="1">
      <c r="A47" s="12"/>
      <c r="B47" s="13" t="s">
        <v>234</v>
      </c>
      <c r="C47" s="10" t="s">
        <v>235</v>
      </c>
      <c r="D47" s="10" t="s">
        <v>34</v>
      </c>
      <c r="E47" s="14">
        <v>3572</v>
      </c>
      <c r="F47" s="15">
        <v>13.88</v>
      </c>
      <c r="G47" s="16">
        <f t="shared" si="0"/>
        <v>5.3E-3</v>
      </c>
    </row>
    <row r="48" spans="1:7" ht="12.95" customHeight="1">
      <c r="A48" s="12"/>
      <c r="B48" s="13" t="s">
        <v>203</v>
      </c>
      <c r="C48" s="10" t="s">
        <v>115</v>
      </c>
      <c r="D48" s="10" t="s">
        <v>73</v>
      </c>
      <c r="E48" s="14">
        <v>66</v>
      </c>
      <c r="F48" s="15">
        <v>13.72</v>
      </c>
      <c r="G48" s="16">
        <f t="shared" si="0"/>
        <v>5.1999999999999998E-3</v>
      </c>
    </row>
    <row r="49" spans="1:7" ht="12.95" customHeight="1">
      <c r="A49" s="12"/>
      <c r="B49" s="13" t="s">
        <v>379</v>
      </c>
      <c r="C49" s="10" t="s">
        <v>380</v>
      </c>
      <c r="D49" s="10" t="s">
        <v>13</v>
      </c>
      <c r="E49" s="14">
        <v>2763</v>
      </c>
      <c r="F49" s="15">
        <v>13.53</v>
      </c>
      <c r="G49" s="16">
        <f t="shared" si="0"/>
        <v>5.1000000000000004E-3</v>
      </c>
    </row>
    <row r="50" spans="1:7" ht="12.95" customHeight="1">
      <c r="A50" s="12"/>
      <c r="B50" s="13" t="s">
        <v>361</v>
      </c>
      <c r="C50" s="10" t="s">
        <v>362</v>
      </c>
      <c r="D50" s="10" t="s">
        <v>19</v>
      </c>
      <c r="E50" s="14">
        <v>4782</v>
      </c>
      <c r="F50" s="15">
        <v>13.24</v>
      </c>
      <c r="G50" s="16">
        <f t="shared" si="0"/>
        <v>5.0000000000000001E-3</v>
      </c>
    </row>
    <row r="51" spans="1:7" ht="12.95" customHeight="1">
      <c r="A51" s="12"/>
      <c r="B51" s="13" t="s">
        <v>331</v>
      </c>
      <c r="C51" s="10" t="s">
        <v>332</v>
      </c>
      <c r="D51" s="10" t="s">
        <v>29</v>
      </c>
      <c r="E51" s="14">
        <v>13000</v>
      </c>
      <c r="F51" s="15">
        <v>12.73</v>
      </c>
      <c r="G51" s="16">
        <f t="shared" si="0"/>
        <v>4.7999999999999996E-3</v>
      </c>
    </row>
    <row r="52" spans="1:7" ht="12.95" customHeight="1">
      <c r="A52" s="12"/>
      <c r="B52" s="13" t="s">
        <v>339</v>
      </c>
      <c r="C52" s="10" t="s">
        <v>340</v>
      </c>
      <c r="D52" s="10" t="s">
        <v>32</v>
      </c>
      <c r="E52" s="14">
        <v>64</v>
      </c>
      <c r="F52" s="15">
        <v>12.25</v>
      </c>
      <c r="G52" s="16">
        <f t="shared" si="0"/>
        <v>4.5999999999999999E-3</v>
      </c>
    </row>
    <row r="53" spans="1:7" ht="12.95" customHeight="1">
      <c r="A53" s="12"/>
      <c r="B53" s="13" t="s">
        <v>295</v>
      </c>
      <c r="C53" s="10" t="s">
        <v>296</v>
      </c>
      <c r="D53" s="10" t="s">
        <v>36</v>
      </c>
      <c r="E53" s="14">
        <v>364</v>
      </c>
      <c r="F53" s="15">
        <v>12.14</v>
      </c>
      <c r="G53" s="16">
        <f t="shared" si="0"/>
        <v>4.5999999999999999E-3</v>
      </c>
    </row>
    <row r="54" spans="1:7" ht="12.95" customHeight="1">
      <c r="A54" s="1"/>
      <c r="B54" s="9" t="s">
        <v>62</v>
      </c>
      <c r="C54" s="10" t="s">
        <v>1</v>
      </c>
      <c r="D54" s="10" t="s">
        <v>1</v>
      </c>
      <c r="E54" s="10" t="s">
        <v>1</v>
      </c>
      <c r="F54" s="17">
        <f>SUM(F7:F53)</f>
        <v>2493.110000000001</v>
      </c>
      <c r="G54" s="18">
        <f>SUM(G7:G53)</f>
        <v>0.94550000000000012</v>
      </c>
    </row>
    <row r="55" spans="1:7" ht="12.95" customHeight="1">
      <c r="A55" s="1"/>
      <c r="B55" s="9" t="s">
        <v>63</v>
      </c>
      <c r="C55" s="10" t="s">
        <v>1</v>
      </c>
      <c r="D55" s="10" t="s">
        <v>1</v>
      </c>
      <c r="E55" s="10" t="s">
        <v>1</v>
      </c>
      <c r="F55" s="21" t="s">
        <v>64</v>
      </c>
      <c r="G55" s="22" t="s">
        <v>64</v>
      </c>
    </row>
    <row r="56" spans="1:7" ht="12.95" customHeight="1">
      <c r="A56" s="1"/>
      <c r="B56" s="9" t="s">
        <v>62</v>
      </c>
      <c r="C56" s="10" t="s">
        <v>1</v>
      </c>
      <c r="D56" s="10" t="s">
        <v>1</v>
      </c>
      <c r="E56" s="10" t="s">
        <v>1</v>
      </c>
      <c r="F56" s="21" t="s">
        <v>64</v>
      </c>
      <c r="G56" s="22" t="s">
        <v>64</v>
      </c>
    </row>
    <row r="57" spans="1:7" ht="12.95" customHeight="1">
      <c r="A57" s="1"/>
      <c r="B57" s="19" t="s">
        <v>65</v>
      </c>
      <c r="C57" s="23" t="s">
        <v>1</v>
      </c>
      <c r="D57" s="20" t="s">
        <v>1</v>
      </c>
      <c r="E57" s="23" t="s">
        <v>1</v>
      </c>
      <c r="F57" s="17">
        <f>+F54</f>
        <v>2493.110000000001</v>
      </c>
      <c r="G57" s="18">
        <f>+G54</f>
        <v>0.94550000000000012</v>
      </c>
    </row>
    <row r="58" spans="1:7" ht="12.95" customHeight="1">
      <c r="A58" s="1"/>
      <c r="B58" s="19" t="s">
        <v>66</v>
      </c>
      <c r="C58" s="10" t="s">
        <v>1</v>
      </c>
      <c r="D58" s="20" t="s">
        <v>1</v>
      </c>
      <c r="E58" s="10" t="s">
        <v>1</v>
      </c>
      <c r="F58" s="24">
        <f>+F59-F57</f>
        <v>143.68999999999915</v>
      </c>
      <c r="G58" s="18">
        <f>+G59-G57</f>
        <v>5.4499999999999882E-2</v>
      </c>
    </row>
    <row r="59" spans="1:7" ht="12.95" customHeight="1">
      <c r="A59" s="1"/>
      <c r="B59" s="25" t="s">
        <v>67</v>
      </c>
      <c r="C59" s="26" t="s">
        <v>1</v>
      </c>
      <c r="D59" s="26" t="s">
        <v>1</v>
      </c>
      <c r="E59" s="26" t="s">
        <v>1</v>
      </c>
      <c r="F59" s="27">
        <v>2636.8</v>
      </c>
      <c r="G59" s="28">
        <v>1</v>
      </c>
    </row>
    <row r="60" spans="1:7" ht="12.95" customHeight="1">
      <c r="A60" s="1"/>
      <c r="B60" s="4" t="s">
        <v>1</v>
      </c>
      <c r="C60" s="1"/>
      <c r="D60" s="1"/>
      <c r="E60" s="1"/>
      <c r="F60" s="1"/>
      <c r="G60" s="1"/>
    </row>
    <row r="61" spans="1:7" ht="12.95" customHeight="1">
      <c r="A61" s="1"/>
      <c r="B61" s="2" t="s">
        <v>68</v>
      </c>
      <c r="C61" s="1"/>
      <c r="D61" s="1"/>
      <c r="E61" s="1"/>
      <c r="F61" s="1"/>
      <c r="G61" s="1"/>
    </row>
    <row r="62" spans="1:7" ht="12.95" customHeight="1">
      <c r="A62" s="1"/>
      <c r="B62" s="2" t="s">
        <v>68</v>
      </c>
      <c r="C62" s="1"/>
      <c r="D62" s="1"/>
      <c r="E62" s="1"/>
      <c r="F62" s="1"/>
      <c r="G62" s="1"/>
    </row>
    <row r="63" spans="1:7" ht="12.95" customHeight="1">
      <c r="A63" s="1"/>
      <c r="B63" s="2" t="s">
        <v>68</v>
      </c>
      <c r="C63" s="1"/>
      <c r="D63" s="1"/>
      <c r="E63" s="1"/>
      <c r="F63" s="1"/>
      <c r="G63" s="1"/>
    </row>
    <row r="64" spans="1:7" ht="12.95" customHeight="1">
      <c r="A64" s="1"/>
      <c r="B64" s="2" t="s">
        <v>1</v>
      </c>
      <c r="C64" s="1"/>
      <c r="D64" s="1"/>
      <c r="E64" s="1"/>
      <c r="F64" s="1"/>
      <c r="G64" s="1"/>
    </row>
    <row r="65" spans="1:7" ht="12.95" customHeight="1">
      <c r="A65" s="1"/>
      <c r="B65" s="2" t="s">
        <v>1</v>
      </c>
      <c r="C65" s="1"/>
      <c r="D65" s="1"/>
      <c r="E65" s="1"/>
      <c r="F65" s="1"/>
      <c r="G6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G52"/>
  <sheetViews>
    <sheetView zoomScaleNormal="100" workbookViewId="0"/>
  </sheetViews>
  <sheetFormatPr defaultRowHeight="12.75"/>
  <cols>
    <col min="1" max="1" width="2.5703125" customWidth="1"/>
    <col min="2" max="2" width="49.5703125" bestFit="1" customWidth="1"/>
    <col min="3" max="3" width="14" bestFit="1" customWidth="1"/>
    <col min="4" max="4" width="11" bestFit="1" customWidth="1"/>
    <col min="5" max="5" width="10.2851562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121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/>
      <c r="B3" s="32" t="s">
        <v>346</v>
      </c>
      <c r="C3" s="1"/>
      <c r="D3" s="1"/>
      <c r="E3" s="1"/>
      <c r="F3" s="1"/>
      <c r="G3" s="1"/>
    </row>
    <row r="4" spans="1:7" ht="33" customHeight="1">
      <c r="A4" s="1"/>
      <c r="B4" s="5" t="s">
        <v>2</v>
      </c>
      <c r="C4" s="6" t="s">
        <v>3</v>
      </c>
      <c r="D4" s="7" t="s">
        <v>89</v>
      </c>
      <c r="E4" s="7" t="s">
        <v>5</v>
      </c>
      <c r="F4" s="7" t="s">
        <v>6</v>
      </c>
      <c r="G4" s="8" t="s">
        <v>7</v>
      </c>
    </row>
    <row r="5" spans="1:7" ht="12.95" customHeight="1">
      <c r="A5" s="1"/>
      <c r="B5" s="9" t="s">
        <v>90</v>
      </c>
      <c r="C5" s="10" t="s">
        <v>1</v>
      </c>
      <c r="D5" s="10" t="s">
        <v>1</v>
      </c>
      <c r="E5" s="10" t="s">
        <v>1</v>
      </c>
      <c r="F5" s="1"/>
      <c r="G5" s="11" t="s">
        <v>1</v>
      </c>
    </row>
    <row r="6" spans="1:7" ht="12.95" customHeight="1">
      <c r="A6" s="1"/>
      <c r="B6" s="9" t="s">
        <v>91</v>
      </c>
      <c r="C6" s="10" t="s">
        <v>1</v>
      </c>
      <c r="D6" s="10" t="s">
        <v>1</v>
      </c>
      <c r="E6" s="10" t="s">
        <v>1</v>
      </c>
      <c r="F6" s="1"/>
      <c r="G6" s="11" t="s">
        <v>1</v>
      </c>
    </row>
    <row r="7" spans="1:7" ht="12.95" customHeight="1">
      <c r="A7" s="12"/>
      <c r="B7" s="13" t="s">
        <v>240</v>
      </c>
      <c r="C7" s="10" t="s">
        <v>390</v>
      </c>
      <c r="D7" s="10" t="s">
        <v>223</v>
      </c>
      <c r="E7" s="14">
        <v>9200000</v>
      </c>
      <c r="F7" s="15">
        <v>9069.67</v>
      </c>
      <c r="G7" s="16">
        <f t="shared" ref="G7:G24" si="0">+ROUND(F7/$F$46,4)</f>
        <v>7.0599999999999996E-2</v>
      </c>
    </row>
    <row r="8" spans="1:7" ht="12.95" customHeight="1">
      <c r="A8" s="12"/>
      <c r="B8" s="13" t="s">
        <v>396</v>
      </c>
      <c r="C8" s="10" t="s">
        <v>397</v>
      </c>
      <c r="D8" s="10" t="s">
        <v>92</v>
      </c>
      <c r="E8" s="14">
        <v>8000000</v>
      </c>
      <c r="F8" s="15">
        <v>7892.79</v>
      </c>
      <c r="G8" s="16">
        <f t="shared" si="0"/>
        <v>6.1400000000000003E-2</v>
      </c>
    </row>
    <row r="9" spans="1:7" ht="12.95" customHeight="1">
      <c r="A9" s="12"/>
      <c r="B9" s="13" t="s">
        <v>274</v>
      </c>
      <c r="C9" s="10" t="s">
        <v>382</v>
      </c>
      <c r="D9" s="10" t="s">
        <v>92</v>
      </c>
      <c r="E9" s="14">
        <v>6500000</v>
      </c>
      <c r="F9" s="15">
        <v>6394.41</v>
      </c>
      <c r="G9" s="16">
        <f t="shared" si="0"/>
        <v>4.9799999999999997E-2</v>
      </c>
    </row>
    <row r="10" spans="1:7" ht="12.95" customHeight="1">
      <c r="A10" s="12"/>
      <c r="B10" s="13" t="s">
        <v>221</v>
      </c>
      <c r="C10" s="10" t="s">
        <v>389</v>
      </c>
      <c r="D10" s="10" t="s">
        <v>92</v>
      </c>
      <c r="E10" s="14">
        <v>5500000</v>
      </c>
      <c r="F10" s="15">
        <v>5425.29</v>
      </c>
      <c r="G10" s="16">
        <f t="shared" si="0"/>
        <v>4.2200000000000001E-2</v>
      </c>
    </row>
    <row r="11" spans="1:7" ht="12.95" customHeight="1">
      <c r="A11" s="12"/>
      <c r="B11" s="13" t="s">
        <v>222</v>
      </c>
      <c r="C11" s="10" t="s">
        <v>393</v>
      </c>
      <c r="D11" s="10" t="s">
        <v>223</v>
      </c>
      <c r="E11" s="14">
        <v>5000000</v>
      </c>
      <c r="F11" s="15">
        <v>4944.3999999999996</v>
      </c>
      <c r="G11" s="16">
        <f t="shared" si="0"/>
        <v>3.85E-2</v>
      </c>
    </row>
    <row r="12" spans="1:7" ht="12.95" customHeight="1">
      <c r="A12" s="12"/>
      <c r="B12" s="13" t="s">
        <v>240</v>
      </c>
      <c r="C12" s="10" t="s">
        <v>392</v>
      </c>
      <c r="D12" s="10" t="s">
        <v>223</v>
      </c>
      <c r="E12" s="14">
        <v>5000000</v>
      </c>
      <c r="F12" s="15">
        <v>4935.88</v>
      </c>
      <c r="G12" s="16">
        <f t="shared" si="0"/>
        <v>3.8399999999999997E-2</v>
      </c>
    </row>
    <row r="13" spans="1:7" ht="12.95" customHeight="1">
      <c r="A13" s="12"/>
      <c r="B13" s="13" t="s">
        <v>222</v>
      </c>
      <c r="C13" s="10" t="s">
        <v>394</v>
      </c>
      <c r="D13" s="10" t="s">
        <v>223</v>
      </c>
      <c r="E13" s="14">
        <v>5000000</v>
      </c>
      <c r="F13" s="15">
        <v>4933.8100000000004</v>
      </c>
      <c r="G13" s="16">
        <f t="shared" si="0"/>
        <v>3.8399999999999997E-2</v>
      </c>
    </row>
    <row r="14" spans="1:7" ht="12.95" customHeight="1">
      <c r="A14" s="12"/>
      <c r="B14" s="13" t="s">
        <v>274</v>
      </c>
      <c r="C14" s="10" t="s">
        <v>381</v>
      </c>
      <c r="D14" s="10" t="s">
        <v>92</v>
      </c>
      <c r="E14" s="14">
        <v>4900000</v>
      </c>
      <c r="F14" s="15">
        <v>4824.1400000000003</v>
      </c>
      <c r="G14" s="16">
        <f t="shared" si="0"/>
        <v>3.7499999999999999E-2</v>
      </c>
    </row>
    <row r="15" spans="1:7" ht="12.95" customHeight="1">
      <c r="A15" s="12"/>
      <c r="B15" s="13" t="s">
        <v>221</v>
      </c>
      <c r="C15" s="10" t="s">
        <v>388</v>
      </c>
      <c r="D15" s="10" t="s">
        <v>92</v>
      </c>
      <c r="E15" s="14">
        <v>4500000</v>
      </c>
      <c r="F15" s="15">
        <v>4441.8599999999997</v>
      </c>
      <c r="G15" s="16">
        <f t="shared" si="0"/>
        <v>3.4599999999999999E-2</v>
      </c>
    </row>
    <row r="16" spans="1:7" ht="12.95" customHeight="1">
      <c r="A16" s="12"/>
      <c r="B16" s="13" t="s">
        <v>248</v>
      </c>
      <c r="C16" s="10" t="s">
        <v>383</v>
      </c>
      <c r="D16" s="10" t="s">
        <v>92</v>
      </c>
      <c r="E16" s="14">
        <v>4400000</v>
      </c>
      <c r="F16" s="15">
        <v>4332.3</v>
      </c>
      <c r="G16" s="16">
        <f t="shared" si="0"/>
        <v>3.3700000000000001E-2</v>
      </c>
    </row>
    <row r="17" spans="1:7" ht="12.95" customHeight="1">
      <c r="A17" s="12"/>
      <c r="B17" s="13" t="s">
        <v>396</v>
      </c>
      <c r="C17" s="10" t="s">
        <v>398</v>
      </c>
      <c r="D17" s="10" t="s">
        <v>92</v>
      </c>
      <c r="E17" s="14">
        <v>3500000</v>
      </c>
      <c r="F17" s="15">
        <v>3457.13</v>
      </c>
      <c r="G17" s="16">
        <f t="shared" si="0"/>
        <v>2.69E-2</v>
      </c>
    </row>
    <row r="18" spans="1:7" ht="12.95" customHeight="1">
      <c r="A18" s="12"/>
      <c r="B18" s="13" t="s">
        <v>122</v>
      </c>
      <c r="C18" s="10" t="s">
        <v>384</v>
      </c>
      <c r="D18" s="10" t="s">
        <v>92</v>
      </c>
      <c r="E18" s="14">
        <v>3500000</v>
      </c>
      <c r="F18" s="15">
        <v>3454.5</v>
      </c>
      <c r="G18" s="16">
        <f t="shared" si="0"/>
        <v>2.69E-2</v>
      </c>
    </row>
    <row r="19" spans="1:7" ht="12.95" customHeight="1">
      <c r="A19" s="12"/>
      <c r="B19" s="13" t="s">
        <v>122</v>
      </c>
      <c r="C19" s="10" t="s">
        <v>385</v>
      </c>
      <c r="D19" s="10" t="s">
        <v>92</v>
      </c>
      <c r="E19" s="14">
        <v>2500000</v>
      </c>
      <c r="F19" s="15">
        <v>2467.98</v>
      </c>
      <c r="G19" s="16">
        <f t="shared" si="0"/>
        <v>1.9199999999999998E-2</v>
      </c>
    </row>
    <row r="20" spans="1:7" ht="12.95" customHeight="1">
      <c r="A20" s="12"/>
      <c r="B20" s="13" t="s">
        <v>299</v>
      </c>
      <c r="C20" s="10" t="s">
        <v>386</v>
      </c>
      <c r="D20" s="10" t="s">
        <v>223</v>
      </c>
      <c r="E20" s="14">
        <v>2500000</v>
      </c>
      <c r="F20" s="15">
        <v>2463.5300000000002</v>
      </c>
      <c r="G20" s="16">
        <f t="shared" si="0"/>
        <v>1.9199999999999998E-2</v>
      </c>
    </row>
    <row r="21" spans="1:7" ht="12.95" customHeight="1">
      <c r="A21" s="12"/>
      <c r="B21" s="13" t="s">
        <v>399</v>
      </c>
      <c r="C21" s="10" t="s">
        <v>400</v>
      </c>
      <c r="D21" s="10" t="s">
        <v>92</v>
      </c>
      <c r="E21" s="14">
        <v>1900000</v>
      </c>
      <c r="F21" s="15">
        <v>1867.89</v>
      </c>
      <c r="G21" s="16">
        <f t="shared" si="0"/>
        <v>1.4500000000000001E-2</v>
      </c>
    </row>
    <row r="22" spans="1:7" ht="12.95" customHeight="1">
      <c r="A22" s="12"/>
      <c r="B22" s="13" t="s">
        <v>221</v>
      </c>
      <c r="C22" s="10" t="s">
        <v>387</v>
      </c>
      <c r="D22" s="10" t="s">
        <v>92</v>
      </c>
      <c r="E22" s="14">
        <v>1500000</v>
      </c>
      <c r="F22" s="15">
        <v>1482.47</v>
      </c>
      <c r="G22" s="16">
        <f t="shared" si="0"/>
        <v>1.15E-2</v>
      </c>
    </row>
    <row r="23" spans="1:7" ht="12.95" customHeight="1">
      <c r="A23" s="12"/>
      <c r="B23" s="13" t="s">
        <v>222</v>
      </c>
      <c r="C23" s="10" t="s">
        <v>395</v>
      </c>
      <c r="D23" s="10" t="s">
        <v>223</v>
      </c>
      <c r="E23" s="14">
        <v>1500000</v>
      </c>
      <c r="F23" s="15">
        <v>1478.07</v>
      </c>
      <c r="G23" s="16">
        <f t="shared" si="0"/>
        <v>1.15E-2</v>
      </c>
    </row>
    <row r="24" spans="1:7" ht="12.95" customHeight="1">
      <c r="A24" s="12"/>
      <c r="B24" s="13" t="s">
        <v>240</v>
      </c>
      <c r="C24" s="10" t="s">
        <v>391</v>
      </c>
      <c r="D24" s="10" t="s">
        <v>223</v>
      </c>
      <c r="E24" s="14">
        <v>500000</v>
      </c>
      <c r="F24" s="15">
        <v>494.38</v>
      </c>
      <c r="G24" s="16">
        <f t="shared" si="0"/>
        <v>3.8E-3</v>
      </c>
    </row>
    <row r="25" spans="1:7" ht="12.95" customHeight="1">
      <c r="A25" s="1"/>
      <c r="B25" s="9" t="s">
        <v>62</v>
      </c>
      <c r="C25" s="10" t="s">
        <v>1</v>
      </c>
      <c r="D25" s="10" t="s">
        <v>1</v>
      </c>
      <c r="E25" s="10" t="s">
        <v>1</v>
      </c>
      <c r="F25" s="17">
        <f>SUM(F7:F24)</f>
        <v>74360.5</v>
      </c>
      <c r="G25" s="18">
        <f>SUM(G7:G24)</f>
        <v>0.57859999999999989</v>
      </c>
    </row>
    <row r="26" spans="1:7" ht="12.95" customHeight="1">
      <c r="A26" s="1"/>
      <c r="B26" s="9" t="s">
        <v>93</v>
      </c>
      <c r="C26" s="10" t="s">
        <v>1</v>
      </c>
      <c r="D26" s="10" t="s">
        <v>1</v>
      </c>
      <c r="E26" s="10" t="s">
        <v>1</v>
      </c>
      <c r="F26" s="1"/>
      <c r="G26" s="11" t="s">
        <v>1</v>
      </c>
    </row>
    <row r="27" spans="1:7" ht="12.95" customHeight="1">
      <c r="A27" s="12"/>
      <c r="B27" s="13" t="s">
        <v>301</v>
      </c>
      <c r="C27" s="10" t="s">
        <v>401</v>
      </c>
      <c r="D27" s="10" t="s">
        <v>302</v>
      </c>
      <c r="E27" s="14">
        <v>12000000</v>
      </c>
      <c r="F27" s="15">
        <v>11841.34</v>
      </c>
      <c r="G27" s="16">
        <f t="shared" ref="G27:G34" si="1">+ROUND(F27/$F$46,4)</f>
        <v>9.2200000000000004E-2</v>
      </c>
    </row>
    <row r="28" spans="1:7" ht="12.95" customHeight="1">
      <c r="A28" s="12"/>
      <c r="B28" s="13" t="s">
        <v>226</v>
      </c>
      <c r="C28" s="10" t="s">
        <v>403</v>
      </c>
      <c r="D28" s="10" t="s">
        <v>92</v>
      </c>
      <c r="E28" s="14">
        <v>8500000</v>
      </c>
      <c r="F28" s="15">
        <v>8365.1200000000008</v>
      </c>
      <c r="G28" s="16">
        <f t="shared" si="1"/>
        <v>6.5100000000000005E-2</v>
      </c>
    </row>
    <row r="29" spans="1:7" ht="12.95" customHeight="1">
      <c r="A29" s="12"/>
      <c r="B29" s="13" t="s">
        <v>226</v>
      </c>
      <c r="C29" s="10" t="s">
        <v>402</v>
      </c>
      <c r="D29" s="10" t="s">
        <v>92</v>
      </c>
      <c r="E29" s="14">
        <v>7000000</v>
      </c>
      <c r="F29" s="15">
        <v>6890.88</v>
      </c>
      <c r="G29" s="16">
        <f t="shared" si="1"/>
        <v>5.3600000000000002E-2</v>
      </c>
    </row>
    <row r="30" spans="1:7" ht="12.95" customHeight="1">
      <c r="A30" s="12"/>
      <c r="B30" s="13" t="s">
        <v>409</v>
      </c>
      <c r="C30" s="10" t="s">
        <v>410</v>
      </c>
      <c r="D30" s="10" t="s">
        <v>92</v>
      </c>
      <c r="E30" s="14">
        <v>5000000</v>
      </c>
      <c r="F30" s="15">
        <v>4928.4799999999996</v>
      </c>
      <c r="G30" s="16">
        <f t="shared" si="1"/>
        <v>3.8399999999999997E-2</v>
      </c>
    </row>
    <row r="31" spans="1:7" ht="12.95" customHeight="1">
      <c r="A31" s="12"/>
      <c r="B31" s="13" t="s">
        <v>407</v>
      </c>
      <c r="C31" s="10" t="s">
        <v>408</v>
      </c>
      <c r="D31" s="10" t="s">
        <v>223</v>
      </c>
      <c r="E31" s="14">
        <v>5000000</v>
      </c>
      <c r="F31" s="15">
        <v>4927.47</v>
      </c>
      <c r="G31" s="16">
        <f t="shared" si="1"/>
        <v>3.8300000000000001E-2</v>
      </c>
    </row>
    <row r="32" spans="1:7" ht="12.95" customHeight="1">
      <c r="A32" s="12"/>
      <c r="B32" s="13" t="s">
        <v>318</v>
      </c>
      <c r="C32" s="10" t="s">
        <v>406</v>
      </c>
      <c r="D32" s="10" t="s">
        <v>302</v>
      </c>
      <c r="E32" s="14">
        <v>5000000</v>
      </c>
      <c r="F32" s="15">
        <v>4922.68</v>
      </c>
      <c r="G32" s="16">
        <f t="shared" si="1"/>
        <v>3.8300000000000001E-2</v>
      </c>
    </row>
    <row r="33" spans="1:7" ht="12.95" customHeight="1">
      <c r="A33" s="12"/>
      <c r="B33" s="13" t="s">
        <v>300</v>
      </c>
      <c r="C33" s="10" t="s">
        <v>405</v>
      </c>
      <c r="D33" s="10" t="s">
        <v>92</v>
      </c>
      <c r="E33" s="14">
        <v>2500000</v>
      </c>
      <c r="F33" s="15">
        <v>2463.2800000000002</v>
      </c>
      <c r="G33" s="16">
        <f t="shared" si="1"/>
        <v>1.9199999999999998E-2</v>
      </c>
    </row>
    <row r="34" spans="1:7" ht="12.95" customHeight="1">
      <c r="A34" s="12"/>
      <c r="B34" s="13" t="s">
        <v>241</v>
      </c>
      <c r="C34" s="10" t="s">
        <v>404</v>
      </c>
      <c r="D34" s="10" t="s">
        <v>223</v>
      </c>
      <c r="E34" s="14">
        <v>1000000</v>
      </c>
      <c r="F34" s="15">
        <v>982.93</v>
      </c>
      <c r="G34" s="16">
        <f t="shared" si="1"/>
        <v>7.6E-3</v>
      </c>
    </row>
    <row r="35" spans="1:7" ht="12.95" customHeight="1">
      <c r="A35" s="1"/>
      <c r="B35" s="9" t="s">
        <v>62</v>
      </c>
      <c r="C35" s="10" t="s">
        <v>1</v>
      </c>
      <c r="D35" s="10" t="s">
        <v>1</v>
      </c>
      <c r="E35" s="10" t="s">
        <v>1</v>
      </c>
      <c r="F35" s="17">
        <f>SUM(F27:F34)</f>
        <v>45322.18</v>
      </c>
      <c r="G35" s="18">
        <f>SUM(G27:G34)</f>
        <v>0.35269999999999996</v>
      </c>
    </row>
    <row r="36" spans="1:7" ht="12.95" customHeight="1">
      <c r="A36" s="1"/>
      <c r="B36" s="9" t="s">
        <v>94</v>
      </c>
      <c r="C36" s="10" t="s">
        <v>1</v>
      </c>
      <c r="D36" s="10" t="s">
        <v>1</v>
      </c>
      <c r="E36" s="10" t="s">
        <v>1</v>
      </c>
      <c r="F36" s="1"/>
      <c r="G36" s="11" t="s">
        <v>1</v>
      </c>
    </row>
    <row r="37" spans="1:7" ht="12.95" customHeight="1">
      <c r="A37" s="12"/>
      <c r="B37" s="13" t="s">
        <v>95</v>
      </c>
      <c r="C37" s="10" t="s">
        <v>319</v>
      </c>
      <c r="D37" s="10" t="s">
        <v>320</v>
      </c>
      <c r="E37" s="14">
        <v>457500</v>
      </c>
      <c r="F37" s="15">
        <v>453.23</v>
      </c>
      <c r="G37" s="16">
        <f>+ROUND(F37/$F$46,4)</f>
        <v>3.5000000000000001E-3</v>
      </c>
    </row>
    <row r="38" spans="1:7" ht="12.95" customHeight="1">
      <c r="A38" s="12"/>
      <c r="B38" s="13" t="s">
        <v>95</v>
      </c>
      <c r="C38" s="10" t="s">
        <v>321</v>
      </c>
      <c r="D38" s="10" t="s">
        <v>320</v>
      </c>
      <c r="E38" s="14">
        <v>322500</v>
      </c>
      <c r="F38" s="15">
        <v>320.37</v>
      </c>
      <c r="G38" s="16">
        <f>+ROUND(F38/$F$46,4)</f>
        <v>2.5000000000000001E-3</v>
      </c>
    </row>
    <row r="39" spans="1:7" ht="12.95" customHeight="1">
      <c r="A39" s="1"/>
      <c r="B39" s="9" t="s">
        <v>62</v>
      </c>
      <c r="C39" s="10" t="s">
        <v>1</v>
      </c>
      <c r="D39" s="10" t="s">
        <v>1</v>
      </c>
      <c r="E39" s="10" t="s">
        <v>1</v>
      </c>
      <c r="F39" s="17">
        <f>SUM(F37:F38)</f>
        <v>773.6</v>
      </c>
      <c r="G39" s="18">
        <f>SUM(G37:G38)</f>
        <v>6.0000000000000001E-3</v>
      </c>
    </row>
    <row r="40" spans="1:7" ht="12.95" customHeight="1">
      <c r="A40" s="1"/>
      <c r="B40" s="19" t="s">
        <v>65</v>
      </c>
      <c r="C40" s="23" t="s">
        <v>1</v>
      </c>
      <c r="D40" s="20" t="s">
        <v>1</v>
      </c>
      <c r="E40" s="23" t="s">
        <v>1</v>
      </c>
      <c r="F40" s="17">
        <f>+F25+F35+F39</f>
        <v>120456.28</v>
      </c>
      <c r="G40" s="18">
        <f>+G25+G35+G39</f>
        <v>0.9372999999999998</v>
      </c>
    </row>
    <row r="41" spans="1:7" ht="12.95" customHeight="1">
      <c r="A41" s="1"/>
      <c r="B41" s="9" t="s">
        <v>96</v>
      </c>
      <c r="C41" s="10" t="s">
        <v>1</v>
      </c>
      <c r="D41" s="10" t="s">
        <v>1</v>
      </c>
      <c r="E41" s="10" t="s">
        <v>1</v>
      </c>
      <c r="F41" s="1"/>
      <c r="G41" s="11" t="s">
        <v>1</v>
      </c>
    </row>
    <row r="42" spans="1:7" ht="12.95" customHeight="1">
      <c r="A42" s="12"/>
      <c r="B42" s="13" t="s">
        <v>243</v>
      </c>
      <c r="C42" s="10" t="s">
        <v>1</v>
      </c>
      <c r="D42" s="10" t="s">
        <v>68</v>
      </c>
      <c r="E42" s="14"/>
      <c r="F42" s="15">
        <v>579.35</v>
      </c>
      <c r="G42" s="16">
        <f>+ROUND(F42/$F$46,4)</f>
        <v>4.4999999999999997E-3</v>
      </c>
    </row>
    <row r="43" spans="1:7" ht="12.95" customHeight="1">
      <c r="A43" s="1"/>
      <c r="B43" s="9" t="s">
        <v>62</v>
      </c>
      <c r="C43" s="10" t="s">
        <v>1</v>
      </c>
      <c r="D43" s="10" t="s">
        <v>1</v>
      </c>
      <c r="E43" s="10" t="s">
        <v>1</v>
      </c>
      <c r="F43" s="17">
        <f>+F42</f>
        <v>579.35</v>
      </c>
      <c r="G43" s="18">
        <f>+G42</f>
        <v>4.4999999999999997E-3</v>
      </c>
    </row>
    <row r="44" spans="1:7" ht="12.95" customHeight="1">
      <c r="A44" s="1"/>
      <c r="B44" s="19" t="s">
        <v>65</v>
      </c>
      <c r="C44" s="23" t="s">
        <v>1</v>
      </c>
      <c r="D44" s="20" t="s">
        <v>1</v>
      </c>
      <c r="E44" s="23" t="s">
        <v>1</v>
      </c>
      <c r="F44" s="17">
        <f>+F43</f>
        <v>579.35</v>
      </c>
      <c r="G44" s="18">
        <f>+G43</f>
        <v>4.4999999999999997E-3</v>
      </c>
    </row>
    <row r="45" spans="1:7" ht="12.95" customHeight="1">
      <c r="A45" s="1"/>
      <c r="B45" s="19" t="s">
        <v>66</v>
      </c>
      <c r="C45" s="10" t="s">
        <v>1</v>
      </c>
      <c r="D45" s="20" t="s">
        <v>1</v>
      </c>
      <c r="E45" s="10" t="s">
        <v>1</v>
      </c>
      <c r="F45" s="24">
        <f>+F46-F44-F40</f>
        <v>7464.5099999999948</v>
      </c>
      <c r="G45" s="18">
        <f>+G46-G44-G40</f>
        <v>5.8200000000000252E-2</v>
      </c>
    </row>
    <row r="46" spans="1:7" ht="12.95" customHeight="1">
      <c r="A46" s="1"/>
      <c r="B46" s="25" t="s">
        <v>67</v>
      </c>
      <c r="C46" s="26" t="s">
        <v>1</v>
      </c>
      <c r="D46" s="26" t="s">
        <v>1</v>
      </c>
      <c r="E46" s="26" t="s">
        <v>1</v>
      </c>
      <c r="F46" s="27">
        <v>128500.14</v>
      </c>
      <c r="G46" s="28">
        <v>1</v>
      </c>
    </row>
    <row r="47" spans="1:7" ht="12.95" customHeight="1">
      <c r="A47" s="1"/>
      <c r="B47" s="4" t="s">
        <v>1</v>
      </c>
      <c r="C47" s="1"/>
      <c r="D47" s="1"/>
      <c r="E47" s="1"/>
      <c r="F47" s="1"/>
      <c r="G47" s="1"/>
    </row>
    <row r="48" spans="1:7" ht="12.95" customHeight="1">
      <c r="A48" s="1"/>
      <c r="B48" s="2" t="s">
        <v>68</v>
      </c>
      <c r="C48" s="1"/>
      <c r="D48" s="1"/>
      <c r="E48" s="1"/>
      <c r="F48" s="1"/>
      <c r="G48" s="1"/>
    </row>
    <row r="49" spans="1:7" ht="12.95" customHeight="1">
      <c r="A49" s="1"/>
      <c r="B49" s="2" t="s">
        <v>86</v>
      </c>
      <c r="C49" s="1"/>
      <c r="D49" s="1"/>
      <c r="E49" s="1"/>
      <c r="F49" s="1"/>
      <c r="G49" s="1"/>
    </row>
    <row r="50" spans="1:7" ht="12.95" customHeight="1">
      <c r="A50" s="1"/>
      <c r="B50" s="2" t="s">
        <v>87</v>
      </c>
      <c r="C50" s="1"/>
      <c r="D50" s="1"/>
      <c r="E50" s="1"/>
      <c r="F50" s="1"/>
      <c r="G50" s="1"/>
    </row>
    <row r="51" spans="1:7" ht="12.95" customHeight="1">
      <c r="A51" s="1"/>
      <c r="B51" s="2" t="s">
        <v>1</v>
      </c>
      <c r="C51" s="1"/>
      <c r="D51" s="1"/>
      <c r="E51" s="1"/>
      <c r="F51" s="1"/>
      <c r="G51" s="1"/>
    </row>
    <row r="52" spans="1:7" ht="12.95" customHeight="1">
      <c r="A52" s="1"/>
      <c r="B52" s="2" t="s">
        <v>1</v>
      </c>
      <c r="C52" s="1"/>
      <c r="D52" s="1"/>
      <c r="E52" s="1"/>
      <c r="F52" s="1"/>
      <c r="G52" s="1"/>
    </row>
  </sheetData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TBF</vt:lpstr>
      <vt:lpstr>TDF</vt:lpstr>
      <vt:lpstr>TTS</vt:lpstr>
      <vt:lpstr>TNI</vt:lpstr>
      <vt:lpstr>TSS</vt:lpstr>
      <vt:lpstr>TISF</vt:lpstr>
      <vt:lpstr>TBFS</vt:lpstr>
      <vt:lpstr>TEF</vt:lpstr>
      <vt:lpstr>TLF</vt:lpstr>
      <vt:lpstr>TUSB</vt:lpstr>
      <vt:lpstr>TDI</vt:lpstr>
      <vt:lpstr>TMIP</vt:lpstr>
      <vt:lpstr>TSTI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Shreyance Sancheti</dc:creator>
  <cp:lastModifiedBy>beenald</cp:lastModifiedBy>
  <dcterms:created xsi:type="dcterms:W3CDTF">2015-09-01T06:50:16Z</dcterms:created>
  <dcterms:modified xsi:type="dcterms:W3CDTF">2016-04-08T06:02:22Z</dcterms:modified>
</cp:coreProperties>
</file>