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urus\Facsheet\2016\Nov 16\"/>
    </mc:Choice>
  </mc:AlternateContent>
  <bookViews>
    <workbookView xWindow="0" yWindow="0" windowWidth="11490" windowHeight="447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71027"/>
</workbook>
</file>

<file path=xl/calcChain.xml><?xml version="1.0" encoding="utf-8"?>
<calcChain xmlns="http://schemas.openxmlformats.org/spreadsheetml/2006/main">
  <c r="G7" i="3" l="1"/>
  <c r="G8" i="3" s="1"/>
  <c r="G11" i="3" s="1"/>
  <c r="F8" i="3"/>
  <c r="F11" i="3" s="1"/>
  <c r="G36" i="6"/>
  <c r="G37" i="6" s="1"/>
  <c r="G38" i="6" s="1"/>
  <c r="F37" i="6"/>
  <c r="F38" i="6" s="1"/>
  <c r="G53" i="9"/>
  <c r="G52" i="9"/>
  <c r="G30" i="5"/>
  <c r="F31" i="5"/>
  <c r="F32" i="5" s="1"/>
  <c r="G31" i="5"/>
  <c r="G32" i="5" s="1"/>
  <c r="G55" i="8"/>
  <c r="G56" i="8" s="1"/>
  <c r="G57" i="8" s="1"/>
  <c r="F56" i="8"/>
  <c r="F57" i="8" s="1"/>
  <c r="G83" i="13"/>
  <c r="G84" i="13" s="1"/>
  <c r="G85" i="13" s="1"/>
  <c r="F84" i="13"/>
  <c r="F85" i="13" s="1"/>
  <c r="G76" i="13"/>
  <c r="G75" i="13"/>
  <c r="G74" i="13"/>
  <c r="G73" i="13"/>
  <c r="G72" i="13"/>
  <c r="G71" i="13"/>
  <c r="G70" i="13"/>
  <c r="G66" i="4"/>
  <c r="G67" i="4" s="1"/>
  <c r="G68" i="4" s="1"/>
  <c r="F67" i="4"/>
  <c r="F68" i="4" s="1"/>
  <c r="G77" i="2"/>
  <c r="G78" i="2" s="1"/>
  <c r="G79" i="2" s="1"/>
  <c r="F78" i="2"/>
  <c r="F79" i="2" s="1"/>
  <c r="G46" i="1"/>
  <c r="G47" i="1"/>
  <c r="G48" i="1" s="1"/>
  <c r="F47" i="1"/>
  <c r="F48" i="1" s="1"/>
  <c r="G27" i="3" l="1"/>
  <c r="G26" i="3"/>
  <c r="G28" i="6" l="1"/>
  <c r="G19" i="10" l="1"/>
  <c r="G18" i="10"/>
  <c r="G17" i="10"/>
  <c r="G16" i="10"/>
  <c r="G51" i="9" l="1"/>
  <c r="G50" i="9"/>
  <c r="G49" i="9"/>
  <c r="G48" i="9"/>
  <c r="G47" i="9"/>
  <c r="G46" i="9"/>
  <c r="G45" i="9"/>
  <c r="G19" i="9"/>
  <c r="G18" i="9"/>
  <c r="G17" i="9"/>
  <c r="G16" i="9"/>
  <c r="G15" i="9"/>
  <c r="G14" i="9"/>
  <c r="G13" i="9"/>
  <c r="G24" i="5"/>
  <c r="G23" i="5"/>
  <c r="G22" i="5"/>
  <c r="G21" i="5"/>
  <c r="G20" i="5"/>
  <c r="G19" i="5"/>
  <c r="G25" i="3" l="1"/>
  <c r="G24" i="3"/>
  <c r="G23" i="3"/>
  <c r="G22" i="3"/>
  <c r="F32" i="6"/>
  <c r="G27" i="6"/>
  <c r="G26" i="6"/>
  <c r="G25" i="6"/>
  <c r="F16" i="6"/>
  <c r="G15" i="6"/>
  <c r="G14" i="6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64" i="7"/>
  <c r="G63" i="7"/>
  <c r="G62" i="7"/>
  <c r="G61" i="7"/>
  <c r="G60" i="7"/>
  <c r="G59" i="7"/>
  <c r="G58" i="7"/>
  <c r="G57" i="7"/>
  <c r="G56" i="7"/>
  <c r="G55" i="7"/>
  <c r="G54" i="7"/>
  <c r="G53" i="7"/>
  <c r="G49" i="8"/>
  <c r="G48" i="8"/>
  <c r="G47" i="8"/>
  <c r="G46" i="8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6" i="12"/>
  <c r="G55" i="12"/>
  <c r="G54" i="12"/>
  <c r="G53" i="12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71" i="2"/>
  <c r="G70" i="2"/>
  <c r="G69" i="2"/>
  <c r="G68" i="2"/>
  <c r="G67" i="2"/>
  <c r="G66" i="2"/>
  <c r="G65" i="2"/>
  <c r="G64" i="2"/>
  <c r="G63" i="2"/>
  <c r="G62" i="2"/>
  <c r="G16" i="6" l="1"/>
  <c r="F35" i="3"/>
  <c r="F36" i="3" s="1"/>
  <c r="G34" i="3"/>
  <c r="G35" i="3" s="1"/>
  <c r="G36" i="3" s="1"/>
  <c r="F31" i="3"/>
  <c r="G30" i="3"/>
  <c r="F28" i="3"/>
  <c r="G21" i="3"/>
  <c r="G20" i="3"/>
  <c r="G19" i="3"/>
  <c r="G18" i="3"/>
  <c r="F16" i="3"/>
  <c r="G15" i="3"/>
  <c r="G14" i="3"/>
  <c r="F41" i="6"/>
  <c r="F42" i="6" s="1"/>
  <c r="G40" i="6"/>
  <c r="G41" i="6" s="1"/>
  <c r="G42" i="6" s="1"/>
  <c r="G31" i="6"/>
  <c r="G32" i="6" s="1"/>
  <c r="F29" i="6"/>
  <c r="F33" i="6" s="1"/>
  <c r="G24" i="6"/>
  <c r="G23" i="6"/>
  <c r="G22" i="6"/>
  <c r="G21" i="6"/>
  <c r="G20" i="6"/>
  <c r="G19" i="6"/>
  <c r="G18" i="6"/>
  <c r="F8" i="6"/>
  <c r="F11" i="6" s="1"/>
  <c r="G7" i="6"/>
  <c r="G8" i="6" s="1"/>
  <c r="G11" i="6" s="1"/>
  <c r="F27" i="10"/>
  <c r="F28" i="10" s="1"/>
  <c r="G26" i="10"/>
  <c r="G27" i="10" s="1"/>
  <c r="G28" i="10" s="1"/>
  <c r="F23" i="10"/>
  <c r="G22" i="10"/>
  <c r="F20" i="10"/>
  <c r="G15" i="10"/>
  <c r="G14" i="10"/>
  <c r="G13" i="10"/>
  <c r="G12" i="10"/>
  <c r="G11" i="10"/>
  <c r="F9" i="10"/>
  <c r="G8" i="10"/>
  <c r="G7" i="10"/>
  <c r="F61" i="9"/>
  <c r="F62" i="9" s="1"/>
  <c r="G60" i="9"/>
  <c r="G61" i="9" s="1"/>
  <c r="G62" i="9" s="1"/>
  <c r="F57" i="9"/>
  <c r="G56" i="9"/>
  <c r="F54" i="9"/>
  <c r="G28" i="9"/>
  <c r="G27" i="9"/>
  <c r="G26" i="9"/>
  <c r="G25" i="9"/>
  <c r="G24" i="9"/>
  <c r="G23" i="9"/>
  <c r="G22" i="9"/>
  <c r="F20" i="9"/>
  <c r="G12" i="9"/>
  <c r="G11" i="9"/>
  <c r="G10" i="9"/>
  <c r="G9" i="9"/>
  <c r="G8" i="9"/>
  <c r="G7" i="9"/>
  <c r="F65" i="7"/>
  <c r="F68" i="7" s="1"/>
  <c r="F69" i="7" s="1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F25" i="5"/>
  <c r="F28" i="5" s="1"/>
  <c r="F33" i="5" s="1"/>
  <c r="G18" i="5"/>
  <c r="G17" i="5"/>
  <c r="G16" i="5"/>
  <c r="G15" i="5"/>
  <c r="G14" i="5"/>
  <c r="G13" i="5"/>
  <c r="G12" i="5"/>
  <c r="G11" i="5"/>
  <c r="G10" i="5"/>
  <c r="G9" i="5"/>
  <c r="G8" i="5"/>
  <c r="G7" i="5"/>
  <c r="F50" i="8"/>
  <c r="F53" i="8" s="1"/>
  <c r="F58" i="8" s="1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80" i="13"/>
  <c r="F80" i="13"/>
  <c r="F77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F57" i="12"/>
  <c r="F60" i="12" s="1"/>
  <c r="F61" i="12" s="1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F43" i="6" l="1"/>
  <c r="G31" i="3"/>
  <c r="F81" i="13"/>
  <c r="F86" i="13" s="1"/>
  <c r="G57" i="9"/>
  <c r="G28" i="3"/>
  <c r="F32" i="3"/>
  <c r="F37" i="3" s="1"/>
  <c r="G16" i="3"/>
  <c r="G29" i="6"/>
  <c r="G23" i="10"/>
  <c r="G9" i="10"/>
  <c r="F24" i="10"/>
  <c r="F29" i="10" s="1"/>
  <c r="G20" i="10"/>
  <c r="G54" i="9"/>
  <c r="G20" i="9"/>
  <c r="F58" i="9"/>
  <c r="F63" i="9" s="1"/>
  <c r="G25" i="5"/>
  <c r="G28" i="5" s="1"/>
  <c r="G33" i="5" s="1"/>
  <c r="G50" i="8"/>
  <c r="G53" i="8" s="1"/>
  <c r="G58" i="8" s="1"/>
  <c r="G77" i="13"/>
  <c r="G81" i="13" s="1"/>
  <c r="G86" i="13" s="1"/>
  <c r="G57" i="12"/>
  <c r="G60" i="12" s="1"/>
  <c r="G61" i="12" s="1"/>
  <c r="G65" i="7"/>
  <c r="G68" i="7" s="1"/>
  <c r="G69" i="7" s="1"/>
  <c r="F61" i="4"/>
  <c r="F64" i="4" s="1"/>
  <c r="F69" i="4" s="1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72" i="2"/>
  <c r="F75" i="2" s="1"/>
  <c r="F80" i="2" s="1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41" i="1"/>
  <c r="F44" i="1" s="1"/>
  <c r="F49" i="1" s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32" i="3" l="1"/>
  <c r="G37" i="3" s="1"/>
  <c r="G33" i="6"/>
  <c r="G43" i="6" s="1"/>
  <c r="G58" i="9"/>
  <c r="G63" i="9" s="1"/>
  <c r="G24" i="10"/>
  <c r="G29" i="10" s="1"/>
  <c r="G61" i="4"/>
  <c r="G64" i="4" s="1"/>
  <c r="G69" i="4" s="1"/>
  <c r="G72" i="2"/>
  <c r="G75" i="2" s="1"/>
  <c r="G80" i="2" s="1"/>
  <c r="G41" i="1"/>
  <c r="G44" i="1" s="1"/>
  <c r="G49" i="1" s="1"/>
</calcChain>
</file>

<file path=xl/sharedStrings.xml><?xml version="1.0" encoding="utf-8"?>
<sst xmlns="http://schemas.openxmlformats.org/spreadsheetml/2006/main" count="2280" uniqueCount="473">
  <si>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</si>
  <si>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</si>
  <si>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</si>
  <si>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</si>
  <si>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</si>
  <si>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</si>
  <si>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</si>
  <si>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</si>
  <si>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</si>
  <si>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</si>
  <si>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</si>
  <si>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</si>
  <si>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</si>
  <si>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</si>
  <si>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</si>
  <si>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</si>
  <si>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</si>
  <si>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</si>
  <si>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</si>
  <si>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</si>
  <si>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</si>
  <si>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</si>
  <si>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</si>
  <si>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</si>
  <si>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</si>
  <si>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</si>
  <si>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</si>
  <si>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</si>
  <si>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</si>
  <si>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</si>
  <si>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</si>
  <si>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</si>
  <si>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</si>
  <si>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Hotels, Resorts And Other Recreational Activities</t>
  </si>
  <si>
    <t>Consumer Durables</t>
  </si>
  <si>
    <t>INE155A01022</t>
  </si>
  <si>
    <t>INE003A01024</t>
  </si>
  <si>
    <t>Industrial Capital Goods</t>
  </si>
  <si>
    <t>INE256A01028</t>
  </si>
  <si>
    <t>Media &amp; Entertainment</t>
  </si>
  <si>
    <t>INE263A01016</t>
  </si>
  <si>
    <t>Chemicals</t>
  </si>
  <si>
    <t>INE685A01028</t>
  </si>
  <si>
    <t>INE180A01020</t>
  </si>
  <si>
    <t>Consumer Non Durables</t>
  </si>
  <si>
    <t>INE111A01017</t>
  </si>
  <si>
    <t>Healthcare Services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</si>
  <si>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</si>
  <si>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</si>
  <si>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</si>
  <si>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</si>
  <si>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</si>
  <si>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</si>
  <si>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</si>
  <si>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</si>
  <si>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</si>
  <si>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Bank of Baroda</t>
  </si>
  <si>
    <t>INE028A01039</t>
  </si>
  <si>
    <t>INE742F01042</t>
  </si>
  <si>
    <t>INE692A01016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</si>
  <si>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</si>
  <si>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</si>
  <si>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</si>
  <si>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</si>
  <si>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</si>
  <si>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</si>
  <si>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</si>
  <si>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</si>
  <si>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</si>
  <si>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</si>
  <si>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</si>
  <si>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</si>
  <si>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INE670A01012</t>
  </si>
  <si>
    <t>INE465A01025</t>
  </si>
  <si>
    <t>INE775A01035</t>
  </si>
  <si>
    <t>Auto Ancillaries</t>
  </si>
  <si>
    <t>INE216A01022</t>
  </si>
  <si>
    <t>INE070A01015</t>
  </si>
  <si>
    <t>Cement</t>
  </si>
  <si>
    <t>INE531A01024</t>
  </si>
  <si>
    <t>Textile Products</t>
  </si>
  <si>
    <t>INE095A01012</t>
  </si>
  <si>
    <t>INE331A01037</t>
  </si>
  <si>
    <t>INE226H01026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</si>
  <si>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</si>
  <si>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</si>
  <si>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</si>
  <si>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</si>
  <si>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</si>
  <si>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</si>
  <si>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Money Market Instruments</t>
  </si>
  <si>
    <t>Certificate of Deposit</t>
  </si>
  <si>
    <t>CRISIL A1+</t>
  </si>
  <si>
    <t>Commercial Paper</t>
  </si>
  <si>
    <t>CARE A1+</t>
  </si>
  <si>
    <t>Treasury Bill</t>
  </si>
  <si>
    <t>CBLO / Reverse Repo</t>
  </si>
  <si>
    <t>TAURUS TAX SHIELD</t>
  </si>
  <si>
    <t>INE100A01010</t>
  </si>
  <si>
    <t>INE481G01011</t>
  </si>
  <si>
    <t>INE669C01036</t>
  </si>
  <si>
    <t>INE101A01026</t>
  </si>
  <si>
    <t>INE326A01037</t>
  </si>
  <si>
    <t>INE257A01026</t>
  </si>
  <si>
    <t>TAURUS BANKING &amp; FINANCIAL SERVICES FUND</t>
  </si>
  <si>
    <t>INE528G01019</t>
  </si>
  <si>
    <t>TAURUS DYNAMIC INCOME FUND</t>
  </si>
  <si>
    <t>Debt Instruments</t>
  </si>
  <si>
    <t>(a) Listed / awaiting listing on Stock Exchange</t>
  </si>
  <si>
    <t>(b) Privately placed / Unlisted</t>
  </si>
  <si>
    <t>TAURUS ETHICAL FUND</t>
  </si>
  <si>
    <t>INE058A01010</t>
  </si>
  <si>
    <t>INE470A01017</t>
  </si>
  <si>
    <t>Trading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</si>
  <si>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</si>
  <si>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</si>
  <si>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</si>
  <si>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</si>
  <si>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</si>
  <si>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</si>
  <si>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</si>
  <si>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</si>
  <si>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</si>
  <si>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</si>
  <si>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</si>
  <si>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</si>
  <si>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</si>
  <si>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</si>
  <si>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</si>
  <si>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INE669E01016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</si>
  <si>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</si>
  <si>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</si>
  <si>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</si>
  <si>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</si>
  <si>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</si>
  <si>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</si>
  <si>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</si>
  <si>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</si>
  <si>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</si>
  <si>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</si>
  <si>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</si>
  <si>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</si>
  <si>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</si>
  <si>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</si>
  <si>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</si>
  <si>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</si>
  <si>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</si>
  <si>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</si>
  <si>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Sun Pharmaceuticals Industries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</si>
  <si>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</si>
  <si>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</si>
  <si>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</si>
  <si>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</si>
  <si>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</si>
  <si>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</si>
  <si>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</si>
  <si>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</si>
  <si>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</si>
  <si>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</si>
  <si>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</si>
  <si>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Hindustan Petroleum Corporation Ltd.</t>
  </si>
  <si>
    <t>Kotak Mahindra Bank Ltd.</t>
  </si>
  <si>
    <t>Maruti Suzuki India Ltd.</t>
  </si>
  <si>
    <t>Adani Ports and Special Economic Zone Ltd.</t>
  </si>
  <si>
    <t>Piramal Enterprises Ltd.</t>
  </si>
  <si>
    <t>Siemens Ltd.</t>
  </si>
  <si>
    <t>Tata Motors Ltd.</t>
  </si>
  <si>
    <t>Torrent Pharmaceuticals Ltd.</t>
  </si>
  <si>
    <t>Cipla Ltd.</t>
  </si>
  <si>
    <t>Godrej Consumer Products Ltd.</t>
  </si>
  <si>
    <t>Zee Entertainment Enterprises Ltd.</t>
  </si>
  <si>
    <t>IndusInd Bank Ltd.</t>
  </si>
  <si>
    <t>Sadbhav Engineering Ltd.</t>
  </si>
  <si>
    <t>Godrej Industries Ltd.</t>
  </si>
  <si>
    <t>Kansai Nerolac Paints Ltd.</t>
  </si>
  <si>
    <t>Motherson Sumi Systems Ltd.</t>
  </si>
  <si>
    <t>Bharat Forge Ltd.</t>
  </si>
  <si>
    <t>Tata Elxsi Ltd.</t>
  </si>
  <si>
    <t>Bajaj Finance Ltd.</t>
  </si>
  <si>
    <t>Britannia Industries Ltd.</t>
  </si>
  <si>
    <t>The Ramco Cements Ltd.</t>
  </si>
  <si>
    <t>Shree Cements Ltd.</t>
  </si>
  <si>
    <t>Mahindra &amp; Mahindra Ltd.</t>
  </si>
  <si>
    <t>Lupin Ltd.</t>
  </si>
  <si>
    <t>Ultratech Cement Ltd.</t>
  </si>
  <si>
    <t>Atul Ltd.</t>
  </si>
  <si>
    <t>Tech Mahindra Ltd.</t>
  </si>
  <si>
    <t>Sanofi India Ltd.</t>
  </si>
  <si>
    <t>Bajaj Auto Ltd.</t>
  </si>
  <si>
    <t>Bharat Heavy Electricals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</si>
  <si>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</si>
  <si>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</si>
  <si>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</si>
  <si>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</si>
  <si>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</si>
  <si>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</si>
  <si>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</si>
  <si>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Idea Cellular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</si>
  <si>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</si>
  <si>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</si>
  <si>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</si>
  <si>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</si>
  <si>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</si>
  <si>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</si>
  <si>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</si>
  <si>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</si>
  <si>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</si>
  <si>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</si>
  <si>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</si>
  <si>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</si>
  <si>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</si>
  <si>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IndusInd Bank Ltd. ** #</t>
  </si>
  <si>
    <t>RBL Bank Ltd. ** #</t>
  </si>
  <si>
    <t>[ICRA]A1+</t>
  </si>
  <si>
    <t>Edelweiss Commodities Services Ltd. ** #</t>
  </si>
  <si>
    <t>Ballarpur Industries Ltd. ** #</t>
  </si>
  <si>
    <t>Bilt Graphic Paper Products Ltd. ** #</t>
  </si>
  <si>
    <t>Cox &amp; Kings Ltd. ** #</t>
  </si>
  <si>
    <t>IND A1+</t>
  </si>
  <si>
    <t>Torrent Power Ltd.</t>
  </si>
  <si>
    <t>INE813H01021</t>
  </si>
  <si>
    <t>JSW Steel Ltd.</t>
  </si>
  <si>
    <t>INE019A01020</t>
  </si>
  <si>
    <t>Max Financial Services Ltd.</t>
  </si>
  <si>
    <t>Ashok Leyland Ltd.</t>
  </si>
  <si>
    <t>INE208A01029</t>
  </si>
  <si>
    <t>IN9155A01020</t>
  </si>
  <si>
    <t>Havells India Ltd.</t>
  </si>
  <si>
    <t>INE176B01034</t>
  </si>
  <si>
    <t>SRF Ltd.</t>
  </si>
  <si>
    <t>INE647A01010</t>
  </si>
  <si>
    <t>Indraprastha Gas Ltd.</t>
  </si>
  <si>
    <t>INE203G01019</t>
  </si>
  <si>
    <t>Biocon Ltd.</t>
  </si>
  <si>
    <t>INE376G01013</t>
  </si>
  <si>
    <t>Pidilite Industries Ltd.</t>
  </si>
  <si>
    <t>INE318A01026</t>
  </si>
  <si>
    <t>Gujarat Pipavav Port Ltd.</t>
  </si>
  <si>
    <t>INE517F01014</t>
  </si>
  <si>
    <t>The Karur Vysya Bank Ltd.</t>
  </si>
  <si>
    <t>NCC Ltd.</t>
  </si>
  <si>
    <t>INE868B01028</t>
  </si>
  <si>
    <t>INE498L01015</t>
  </si>
  <si>
    <t>Entertainment Network (India) Ltd.</t>
  </si>
  <si>
    <t>INE265F01028</t>
  </si>
  <si>
    <t>Fortis Healthcare Ltd.</t>
  </si>
  <si>
    <t>INE061F01013</t>
  </si>
  <si>
    <t>PTC India Ltd.</t>
  </si>
  <si>
    <t>INE877F01012</t>
  </si>
  <si>
    <t>Wellwin Industry Ltd. ** #</t>
  </si>
  <si>
    <t>AIA Engineering Ltd.</t>
  </si>
  <si>
    <t>INE212H01026</t>
  </si>
  <si>
    <t>SKF India Ltd.</t>
  </si>
  <si>
    <t>INE640A01023</t>
  </si>
  <si>
    <t>GIC Housing Finance Ltd.</t>
  </si>
  <si>
    <t>INE289B01019</t>
  </si>
  <si>
    <t>Carborundum Universal Ltd.</t>
  </si>
  <si>
    <t>INE120A01034</t>
  </si>
  <si>
    <t>Lakshmi Machine Works Ltd.</t>
  </si>
  <si>
    <t>INE269B01029</t>
  </si>
  <si>
    <t>Aadhar Housing Finance Ltd. ** #</t>
  </si>
  <si>
    <t>Sovereign</t>
  </si>
  <si>
    <t>The Clearing Corporation of India Ltd.</t>
  </si>
  <si>
    <t>08.70% Rural Electrification Corporation Ltd. **</t>
  </si>
  <si>
    <t>INE020B08815</t>
  </si>
  <si>
    <t>CRISIL AAA</t>
  </si>
  <si>
    <t>Dewan Housing Finance Corporation Ltd. ** #</t>
  </si>
  <si>
    <t>Hindustan Zinc Ltd.</t>
  </si>
  <si>
    <t>INE267A01025</t>
  </si>
  <si>
    <t>Divi's Laboratories Ltd.</t>
  </si>
  <si>
    <t>INE361B01024</t>
  </si>
  <si>
    <t>Colgate Palmolive (India) Ltd.</t>
  </si>
  <si>
    <t>INE259A01022</t>
  </si>
  <si>
    <t>Aurobindo Pharma Ltd.</t>
  </si>
  <si>
    <t>INE406A01037</t>
  </si>
  <si>
    <t>Bajaj Finserv Ltd.</t>
  </si>
  <si>
    <t>INE918I01018</t>
  </si>
  <si>
    <t>Max India Ltd.</t>
  </si>
  <si>
    <t>INE153U01017</t>
  </si>
  <si>
    <t>The Federal Bank Ltd.</t>
  </si>
  <si>
    <t>INE171A01029</t>
  </si>
  <si>
    <t>Dabur India Ltd.</t>
  </si>
  <si>
    <t>INE016A01026</t>
  </si>
  <si>
    <t>Punjab National Bank</t>
  </si>
  <si>
    <t>INE160A01022</t>
  </si>
  <si>
    <t>Power Finance Corporation Ltd.</t>
  </si>
  <si>
    <t>INE134E01011</t>
  </si>
  <si>
    <t>Rural Electrification Corporation Ltd.</t>
  </si>
  <si>
    <t>INE020B01018</t>
  </si>
  <si>
    <t>Max Ventures and Industries Ltd.</t>
  </si>
  <si>
    <t>INE154U01015</t>
  </si>
  <si>
    <t>INE296A01024</t>
  </si>
  <si>
    <t>L&amp;T Finance Holdings Ltd.</t>
  </si>
  <si>
    <t>IDFC Ltd.</t>
  </si>
  <si>
    <t>INE043D01016</t>
  </si>
  <si>
    <t>Oil India Ltd.</t>
  </si>
  <si>
    <t>INE274J01014</t>
  </si>
  <si>
    <t>Cadila Healthcare Ltd.</t>
  </si>
  <si>
    <t>INE010B01027</t>
  </si>
  <si>
    <t>Century Textiles &amp; Industries Ltd.</t>
  </si>
  <si>
    <t>INE055A01016</t>
  </si>
  <si>
    <t>The Indian Hotels Company Ltd.</t>
  </si>
  <si>
    <t>INE053A01029</t>
  </si>
  <si>
    <t>Castrol India Ltd.</t>
  </si>
  <si>
    <t>INE172A01027</t>
  </si>
  <si>
    <t>The Great Eastern Shipping Company Ltd.</t>
  </si>
  <si>
    <t>INE017A01032</t>
  </si>
  <si>
    <t>The South Indian Bank Ltd.</t>
  </si>
  <si>
    <t>INE683A01023</t>
  </si>
  <si>
    <t>Canara Bank</t>
  </si>
  <si>
    <t>INE476A01014</t>
  </si>
  <si>
    <t>Mahindra &amp; Mahindra Financial Services Ltd.</t>
  </si>
  <si>
    <t>INE774D01024</t>
  </si>
  <si>
    <t>DCB Bank Ltd.</t>
  </si>
  <si>
    <t>INE503A01015</t>
  </si>
  <si>
    <t>Tata Communications Ltd.</t>
  </si>
  <si>
    <t>INE151A01013</t>
  </si>
  <si>
    <t>Alembic Pharmaceuticals Ltd.</t>
  </si>
  <si>
    <t>INE901L01018</t>
  </si>
  <si>
    <t>Union Bank of India</t>
  </si>
  <si>
    <t>IPCA Laboratories Ltd.</t>
  </si>
  <si>
    <t>INE571A01020</t>
  </si>
  <si>
    <t>Bank of India</t>
  </si>
  <si>
    <t>INE084A01016</t>
  </si>
  <si>
    <t>Larsen &amp; Toubro Infotech Ltd.</t>
  </si>
  <si>
    <t>INE214T01019</t>
  </si>
  <si>
    <t>Exide Industries Ltd.</t>
  </si>
  <si>
    <t>INE302A01020</t>
  </si>
  <si>
    <t>Reliance Capital Ltd.</t>
  </si>
  <si>
    <t>INE013A01015</t>
  </si>
  <si>
    <t>Bharti Infratel Ltd.</t>
  </si>
  <si>
    <t>INE121J01017</t>
  </si>
  <si>
    <t>Telecom -  Equipment &amp; Accessories</t>
  </si>
  <si>
    <t>Unichem Laboratories Ltd.</t>
  </si>
  <si>
    <t>INE351A01035</t>
  </si>
  <si>
    <t>V.S.T Tillers Tractors Ltd.</t>
  </si>
  <si>
    <t>INE764D01017</t>
  </si>
  <si>
    <t>Nestle India Ltd.</t>
  </si>
  <si>
    <t>INE239A01016</t>
  </si>
  <si>
    <t>Packaged Foods</t>
  </si>
  <si>
    <t>Can Fin Homes Ltd.</t>
  </si>
  <si>
    <t>INE477A01012</t>
  </si>
  <si>
    <t>Tata Sponge Iron Ltd.</t>
  </si>
  <si>
    <t>INE674A01014</t>
  </si>
  <si>
    <t>Gateway Distriparks Ltd.</t>
  </si>
  <si>
    <t>INE852F01015</t>
  </si>
  <si>
    <t>Credit Analysis and Research Ltd.</t>
  </si>
  <si>
    <t>INE752H01013</t>
  </si>
  <si>
    <t>Gujarat Gas Ltd.</t>
  </si>
  <si>
    <t>INE844O01022</t>
  </si>
  <si>
    <t>Glenmark Pharmaceuticals Ltd.</t>
  </si>
  <si>
    <t>INE935A01035</t>
  </si>
  <si>
    <t>INE976G16EP8</t>
  </si>
  <si>
    <t>Axis Bank Ltd. ** #</t>
  </si>
  <si>
    <t>INE238A16F51</t>
  </si>
  <si>
    <t>IDFC Bank Ltd. ** #</t>
  </si>
  <si>
    <t>Dalmia Cement (Bharat) Ltd. ** #</t>
  </si>
  <si>
    <t>INE755K14336</t>
  </si>
  <si>
    <t>IIFL Wealth Finance Ltd. ** #</t>
  </si>
  <si>
    <t>Deepak Fertilizers and Petrochemicals Corporation Ltd. ** #</t>
  </si>
  <si>
    <t>INE501A14BB8</t>
  </si>
  <si>
    <t>JK Lakshmi Cement Ltd. ** #</t>
  </si>
  <si>
    <t>INE202B14IO9</t>
  </si>
  <si>
    <t>Vedanta Ltd. ** #</t>
  </si>
  <si>
    <t>INE205A14GK6</t>
  </si>
  <si>
    <t>INE205A14GM2</t>
  </si>
  <si>
    <t>Adani Enterprises Ltd. ** #</t>
  </si>
  <si>
    <t>BWR A1+</t>
  </si>
  <si>
    <t>Reliance Jio Infocomm Ltd. ** #</t>
  </si>
  <si>
    <t>INE008I14FV6</t>
  </si>
  <si>
    <t>INE008I14DZ2</t>
  </si>
  <si>
    <t>Allcargo Logistics Ltd. ** #</t>
  </si>
  <si>
    <t>INE418H14071</t>
  </si>
  <si>
    <t>IND A1</t>
  </si>
  <si>
    <t>INE423A14AE1</t>
  </si>
  <si>
    <t>INE047A01021</t>
  </si>
  <si>
    <t>NMDC Ltd.</t>
  </si>
  <si>
    <t>INE584A01023</t>
  </si>
  <si>
    <t>Titan Company Ltd.</t>
  </si>
  <si>
    <t>INE280A01028</t>
  </si>
  <si>
    <t>Tata Motors Ltd. A-DVR</t>
  </si>
  <si>
    <t>Tata Chemicals Ltd.</t>
  </si>
  <si>
    <t>INE092A01019</t>
  </si>
  <si>
    <t>Cairn India Ltd.</t>
  </si>
  <si>
    <t>INE910H01017</t>
  </si>
  <si>
    <t>Info Edge (India) Ltd.</t>
  </si>
  <si>
    <t>INE663F01024</t>
  </si>
  <si>
    <t>MindTree Ltd.</t>
  </si>
  <si>
    <t>INE018I01017</t>
  </si>
  <si>
    <t>JK Lakshmi Cement Ltd.</t>
  </si>
  <si>
    <t>INE786A01032</t>
  </si>
  <si>
    <t>NBCC (India) Ltd.</t>
  </si>
  <si>
    <t>INE095N01023</t>
  </si>
  <si>
    <t>Narayana Hrudayalaya Ltd.</t>
  </si>
  <si>
    <t>INE410P01011</t>
  </si>
  <si>
    <t>Kaveri Seed Company Ltd.</t>
  </si>
  <si>
    <t>INE455I01029</t>
  </si>
  <si>
    <t>UCO Bank ** #</t>
  </si>
  <si>
    <t>Punjab &amp; Sind Bank ** #</t>
  </si>
  <si>
    <t>India Infoline Housing Finance Ltd. ** #</t>
  </si>
  <si>
    <t>INE477L14806</t>
  </si>
  <si>
    <t>National Bank For Agriculture and Rural Development ** #</t>
  </si>
  <si>
    <t>Piramal Finance Private Ltd. ** #</t>
  </si>
  <si>
    <t>KEC International Ltd. ** #</t>
  </si>
  <si>
    <t>Small Industries Development Bank of India ** #</t>
  </si>
  <si>
    <t>Aspire Home Finance Corporation Ltd. ** #</t>
  </si>
  <si>
    <t>INE658R14253</t>
  </si>
  <si>
    <t>INE205A14GL4</t>
  </si>
  <si>
    <t>INE110L14BE9</t>
  </si>
  <si>
    <t>182 Days Tbill</t>
  </si>
  <si>
    <t>IN002016Y080</t>
  </si>
  <si>
    <t>ECL Finance Ltd. ** #</t>
  </si>
  <si>
    <t>Portfolio Statement as on November 30,2016</t>
  </si>
  <si>
    <t>LIC Housing Finance Ltd.</t>
  </si>
  <si>
    <t>INE115A01026</t>
  </si>
  <si>
    <t>INE036D01028</t>
  </si>
  <si>
    <t>Gujarat State Petronet Ltd.</t>
  </si>
  <si>
    <t>INE246F01010</t>
  </si>
  <si>
    <t>CEAT Ltd.</t>
  </si>
  <si>
    <t>INE482A01020</t>
  </si>
  <si>
    <t>Engineers India Ltd.</t>
  </si>
  <si>
    <t>INE510A01028</t>
  </si>
  <si>
    <t>Corporation Bank ** #</t>
  </si>
  <si>
    <t>INE112A16JE6</t>
  </si>
  <si>
    <t>INE092T16371</t>
  </si>
  <si>
    <t>INE691A16KW9</t>
  </si>
  <si>
    <t>INE608A16NI6</t>
  </si>
  <si>
    <t>INE092T16306</t>
  </si>
  <si>
    <t>HDFC Bank Ltd. ** #</t>
  </si>
  <si>
    <t>INE040A16AO7</t>
  </si>
  <si>
    <t>Vijaya Bank ** #</t>
  </si>
  <si>
    <t>INE705A16PI5</t>
  </si>
  <si>
    <t>Andhra Bank ** #</t>
  </si>
  <si>
    <t>INE434A16MP4</t>
  </si>
  <si>
    <t>INE095A16TX2</t>
  </si>
  <si>
    <t>INE095A16UF7</t>
  </si>
  <si>
    <t>INE095A16UG5</t>
  </si>
  <si>
    <t>INE008I14GI1</t>
  </si>
  <si>
    <t>INE657N14IR2</t>
  </si>
  <si>
    <t>INE248U14455</t>
  </si>
  <si>
    <t>INE556F14DJ0</t>
  </si>
  <si>
    <t>INE641O14140</t>
  </si>
  <si>
    <t>INE641O14165</t>
  </si>
  <si>
    <t>Future Retail Ltd. ** #</t>
  </si>
  <si>
    <t>INE752P14068</t>
  </si>
  <si>
    <t>INE389H14BN8</t>
  </si>
  <si>
    <t>INE261F14AW6</t>
  </si>
  <si>
    <t>INE657N14IZ5</t>
  </si>
  <si>
    <t>INE786A14704</t>
  </si>
  <si>
    <t>INE786A14688</t>
  </si>
  <si>
    <t>INE008I14GG5</t>
  </si>
  <si>
    <t>INE657N14IE0</t>
  </si>
  <si>
    <t>INE538L14524</t>
  </si>
  <si>
    <t>INE657N14IS0</t>
  </si>
  <si>
    <t>INE205A14GF6</t>
  </si>
  <si>
    <t>Gruh Finance Ltd. ** #</t>
  </si>
  <si>
    <t>INE580B14FZ0</t>
  </si>
  <si>
    <t>Nirma Ltd. ** #</t>
  </si>
  <si>
    <t>INE091A14808</t>
  </si>
  <si>
    <t>National Housing Bank ** #</t>
  </si>
  <si>
    <t>INE557F14DN0</t>
  </si>
  <si>
    <t>INE110L14BR1</t>
  </si>
  <si>
    <t>INE294A14FT3</t>
  </si>
  <si>
    <t>INE161J14DO1</t>
  </si>
  <si>
    <t>INE804I14OD8</t>
  </si>
  <si>
    <t>INE294A14FU1</t>
  </si>
  <si>
    <t>Others</t>
  </si>
  <si>
    <t>Mutual Fund Units</t>
  </si>
  <si>
    <t>Taurus Liquid Fund-Direct Plan-Super Insti Growth Option</t>
  </si>
  <si>
    <t>INF044D01DK6</t>
  </si>
  <si>
    <t>Mutual Fund</t>
  </si>
  <si>
    <t>7.68% Government of India</t>
  </si>
  <si>
    <t>IN0020150010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</si>
</sst>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\(#,##0.00\)"/>
    <numFmt numFmtId="165" formatCode="#,##0.00%;\(#,##0.00\)%"/>
    <numFmt numFmtId="166" formatCode="#,##0.00%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4" fontId="3" fillId="0" borderId="2" xfId="0" applyNumberFormat="1" applyFont="1" applyFill="1" applyBorder="1" applyAlignment="1" applyProtection="1">
      <alignment horizontal="right" vertical="top" wrapText="1"/>
    </xf>
    <xf numFmtId="164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4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2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1"/>
  <sheetViews>
    <sheetView tabSelected="1"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147</v>
      </c>
      <c r="C7" s="5" t="s">
        <v>10</v>
      </c>
      <c r="D7" s="5" t="s">
        <v>11</v>
      </c>
      <c r="E7" s="7">
        <v>23186</v>
      </c>
      <c r="F7" s="8">
        <v>278.14</v>
      </c>
      <c r="G7" s="26">
        <f t="shared" ref="G7:G40" si="0">+ROUND(F7/$F$50,4)</f>
        <v>7.2900000000000006E-2</v>
      </c>
    </row>
    <row r="8" spans="1:7" ht="12.95" customHeight="1">
      <c r="A8" s="6"/>
      <c r="B8" s="25" t="s">
        <v>143</v>
      </c>
      <c r="C8" s="5" t="s">
        <v>14</v>
      </c>
      <c r="D8" s="5" t="s">
        <v>15</v>
      </c>
      <c r="E8" s="7">
        <v>20002</v>
      </c>
      <c r="F8" s="8">
        <v>252.97</v>
      </c>
      <c r="G8" s="26">
        <f t="shared" si="0"/>
        <v>6.6299999999999998E-2</v>
      </c>
    </row>
    <row r="9" spans="1:7" ht="12.95" customHeight="1">
      <c r="A9" s="6"/>
      <c r="B9" s="25" t="s">
        <v>151</v>
      </c>
      <c r="C9" s="5" t="s">
        <v>51</v>
      </c>
      <c r="D9" s="5" t="s">
        <v>44</v>
      </c>
      <c r="E9" s="7">
        <v>91138</v>
      </c>
      <c r="F9" s="8">
        <v>212.26</v>
      </c>
      <c r="G9" s="26">
        <f t="shared" si="0"/>
        <v>5.57E-2</v>
      </c>
    </row>
    <row r="10" spans="1:7" ht="12.95" customHeight="1">
      <c r="A10" s="6"/>
      <c r="B10" s="25" t="s">
        <v>150</v>
      </c>
      <c r="C10" s="5" t="s">
        <v>20</v>
      </c>
      <c r="D10" s="5" t="s">
        <v>11</v>
      </c>
      <c r="E10" s="7">
        <v>73161</v>
      </c>
      <c r="F10" s="8">
        <v>193.88</v>
      </c>
      <c r="G10" s="26">
        <f t="shared" si="0"/>
        <v>5.0799999999999998E-2</v>
      </c>
    </row>
    <row r="11" spans="1:7" ht="12.95" customHeight="1">
      <c r="A11" s="6"/>
      <c r="B11" s="25" t="s">
        <v>145</v>
      </c>
      <c r="C11" s="5" t="s">
        <v>12</v>
      </c>
      <c r="D11" s="5" t="s">
        <v>13</v>
      </c>
      <c r="E11" s="7">
        <v>18174</v>
      </c>
      <c r="F11" s="8">
        <v>177.28</v>
      </c>
      <c r="G11" s="26">
        <f t="shared" si="0"/>
        <v>4.65E-2</v>
      </c>
    </row>
    <row r="12" spans="1:7" ht="12.95" customHeight="1">
      <c r="A12" s="6"/>
      <c r="B12" s="25" t="s">
        <v>144</v>
      </c>
      <c r="C12" s="5" t="s">
        <v>16</v>
      </c>
      <c r="D12" s="5" t="s">
        <v>17</v>
      </c>
      <c r="E12" s="7">
        <v>15941</v>
      </c>
      <c r="F12" s="8">
        <v>158.25</v>
      </c>
      <c r="G12" s="26">
        <f t="shared" si="0"/>
        <v>4.1500000000000002E-2</v>
      </c>
    </row>
    <row r="13" spans="1:7" ht="12.95" customHeight="1">
      <c r="A13" s="6"/>
      <c r="B13" s="25" t="s">
        <v>153</v>
      </c>
      <c r="C13" s="5" t="s">
        <v>32</v>
      </c>
      <c r="D13" s="5" t="s">
        <v>13</v>
      </c>
      <c r="E13" s="7">
        <v>6543</v>
      </c>
      <c r="F13" s="8">
        <v>148.97</v>
      </c>
      <c r="G13" s="26">
        <f t="shared" si="0"/>
        <v>3.9100000000000003E-2</v>
      </c>
    </row>
    <row r="14" spans="1:7" ht="12.95" customHeight="1">
      <c r="A14" s="6"/>
      <c r="B14" s="25" t="s">
        <v>162</v>
      </c>
      <c r="C14" s="5" t="s">
        <v>30</v>
      </c>
      <c r="D14" s="5" t="s">
        <v>31</v>
      </c>
      <c r="E14" s="7">
        <v>2812</v>
      </c>
      <c r="F14" s="8">
        <v>148.01</v>
      </c>
      <c r="G14" s="26">
        <f t="shared" si="0"/>
        <v>3.8800000000000001E-2</v>
      </c>
    </row>
    <row r="15" spans="1:7" ht="12.95" customHeight="1">
      <c r="A15" s="6"/>
      <c r="B15" s="25" t="s">
        <v>146</v>
      </c>
      <c r="C15" s="5" t="s">
        <v>18</v>
      </c>
      <c r="D15" s="5" t="s">
        <v>19</v>
      </c>
      <c r="E15" s="7">
        <v>10123</v>
      </c>
      <c r="F15" s="8">
        <v>139.96</v>
      </c>
      <c r="G15" s="26">
        <f t="shared" si="0"/>
        <v>3.6700000000000003E-2</v>
      </c>
    </row>
    <row r="16" spans="1:7" ht="12.95" customHeight="1">
      <c r="A16" s="6"/>
      <c r="B16" s="25" t="s">
        <v>413</v>
      </c>
      <c r="C16" s="5" t="s">
        <v>414</v>
      </c>
      <c r="D16" s="5" t="s">
        <v>15</v>
      </c>
      <c r="E16" s="7">
        <v>24611</v>
      </c>
      <c r="F16" s="8">
        <v>138.76</v>
      </c>
      <c r="G16" s="26">
        <f t="shared" si="0"/>
        <v>3.6400000000000002E-2</v>
      </c>
    </row>
    <row r="17" spans="1:7" ht="12.95" customHeight="1">
      <c r="A17" s="6"/>
      <c r="B17" s="25" t="s">
        <v>21</v>
      </c>
      <c r="C17" s="5" t="s">
        <v>22</v>
      </c>
      <c r="D17" s="5" t="s">
        <v>11</v>
      </c>
      <c r="E17" s="7">
        <v>52090</v>
      </c>
      <c r="F17" s="8">
        <v>134.6</v>
      </c>
      <c r="G17" s="26">
        <f t="shared" si="0"/>
        <v>3.5299999999999998E-2</v>
      </c>
    </row>
    <row r="18" spans="1:7" ht="12.95" customHeight="1">
      <c r="A18" s="6"/>
      <c r="B18" s="25" t="s">
        <v>267</v>
      </c>
      <c r="C18" s="5" t="s">
        <v>268</v>
      </c>
      <c r="D18" s="5" t="s">
        <v>136</v>
      </c>
      <c r="E18" s="7">
        <v>47580</v>
      </c>
      <c r="F18" s="8">
        <v>134.29</v>
      </c>
      <c r="G18" s="26">
        <f t="shared" si="0"/>
        <v>3.5200000000000002E-2</v>
      </c>
    </row>
    <row r="19" spans="1:7" ht="12.95" customHeight="1">
      <c r="A19" s="6"/>
      <c r="B19" s="25" t="s">
        <v>182</v>
      </c>
      <c r="C19" s="5" t="s">
        <v>101</v>
      </c>
      <c r="D19" s="5" t="s">
        <v>31</v>
      </c>
      <c r="E19" s="7">
        <v>10636</v>
      </c>
      <c r="F19" s="8">
        <v>126.14</v>
      </c>
      <c r="G19" s="26">
        <f t="shared" si="0"/>
        <v>3.3099999999999997E-2</v>
      </c>
    </row>
    <row r="20" spans="1:7" ht="12.95" customHeight="1">
      <c r="A20" s="6"/>
      <c r="B20" s="25" t="s">
        <v>161</v>
      </c>
      <c r="C20" s="5" t="s">
        <v>50</v>
      </c>
      <c r="D20" s="5" t="s">
        <v>11</v>
      </c>
      <c r="E20" s="7">
        <v>14700</v>
      </c>
      <c r="F20" s="8">
        <v>111.16</v>
      </c>
      <c r="G20" s="26">
        <f t="shared" si="0"/>
        <v>2.9100000000000001E-2</v>
      </c>
    </row>
    <row r="21" spans="1:7" ht="12.95" customHeight="1">
      <c r="A21" s="6"/>
      <c r="B21" s="25" t="s">
        <v>160</v>
      </c>
      <c r="C21" s="5" t="s">
        <v>29</v>
      </c>
      <c r="D21" s="5" t="s">
        <v>17</v>
      </c>
      <c r="E21" s="7">
        <v>21410</v>
      </c>
      <c r="F21" s="8">
        <v>100.62</v>
      </c>
      <c r="G21" s="26">
        <f t="shared" si="0"/>
        <v>2.64E-2</v>
      </c>
    </row>
    <row r="22" spans="1:7" ht="12.95" customHeight="1">
      <c r="A22" s="6"/>
      <c r="B22" s="25" t="s">
        <v>166</v>
      </c>
      <c r="C22" s="5" t="s">
        <v>35</v>
      </c>
      <c r="D22" s="5" t="s">
        <v>31</v>
      </c>
      <c r="E22" s="7">
        <v>18555</v>
      </c>
      <c r="F22" s="8">
        <v>85.23</v>
      </c>
      <c r="G22" s="26">
        <f t="shared" si="0"/>
        <v>2.23E-2</v>
      </c>
    </row>
    <row r="23" spans="1:7" ht="12.95" customHeight="1">
      <c r="A23" s="6"/>
      <c r="B23" s="25" t="s">
        <v>192</v>
      </c>
      <c r="C23" s="5" t="s">
        <v>47</v>
      </c>
      <c r="D23" s="5" t="s">
        <v>48</v>
      </c>
      <c r="E23" s="7">
        <v>27259</v>
      </c>
      <c r="F23" s="8">
        <v>78.78</v>
      </c>
      <c r="G23" s="26">
        <f t="shared" si="0"/>
        <v>2.07E-2</v>
      </c>
    </row>
    <row r="24" spans="1:7" ht="12.95" customHeight="1">
      <c r="A24" s="6"/>
      <c r="B24" s="25" t="s">
        <v>188</v>
      </c>
      <c r="C24" s="5" t="s">
        <v>115</v>
      </c>
      <c r="D24" s="5" t="s">
        <v>31</v>
      </c>
      <c r="E24" s="7">
        <v>2828</v>
      </c>
      <c r="F24" s="8">
        <v>75.900000000000006</v>
      </c>
      <c r="G24" s="26">
        <f t="shared" si="0"/>
        <v>1.9900000000000001E-2</v>
      </c>
    </row>
    <row r="25" spans="1:7" ht="12.95" customHeight="1">
      <c r="A25" s="6"/>
      <c r="B25" s="25" t="s">
        <v>221</v>
      </c>
      <c r="C25" s="5" t="s">
        <v>222</v>
      </c>
      <c r="D25" s="5" t="s">
        <v>132</v>
      </c>
      <c r="E25" s="7">
        <v>4186</v>
      </c>
      <c r="F25" s="8">
        <v>72.27</v>
      </c>
      <c r="G25" s="26">
        <f t="shared" si="0"/>
        <v>1.9E-2</v>
      </c>
    </row>
    <row r="26" spans="1:7" ht="12.95" customHeight="1">
      <c r="A26" s="6"/>
      <c r="B26" s="25" t="s">
        <v>190</v>
      </c>
      <c r="C26" s="5" t="s">
        <v>53</v>
      </c>
      <c r="D26" s="5" t="s">
        <v>54</v>
      </c>
      <c r="E26" s="7">
        <v>21145</v>
      </c>
      <c r="F26" s="8">
        <v>68.62</v>
      </c>
      <c r="G26" s="26">
        <f t="shared" si="0"/>
        <v>1.7999999999999999E-2</v>
      </c>
    </row>
    <row r="27" spans="1:7" ht="12.95" customHeight="1">
      <c r="A27" s="6"/>
      <c r="B27" s="25" t="s">
        <v>148</v>
      </c>
      <c r="C27" s="5" t="s">
        <v>60</v>
      </c>
      <c r="D27" s="5" t="s">
        <v>26</v>
      </c>
      <c r="E27" s="7">
        <v>9558</v>
      </c>
      <c r="F27" s="8">
        <v>67.89</v>
      </c>
      <c r="G27" s="26">
        <f t="shared" si="0"/>
        <v>1.78E-2</v>
      </c>
    </row>
    <row r="28" spans="1:7" ht="12.95" customHeight="1">
      <c r="A28" s="6"/>
      <c r="B28" s="25" t="s">
        <v>170</v>
      </c>
      <c r="C28" s="5" t="s">
        <v>38</v>
      </c>
      <c r="D28" s="5" t="s">
        <v>39</v>
      </c>
      <c r="E28" s="7">
        <v>14699</v>
      </c>
      <c r="F28" s="8">
        <v>66.989999999999995</v>
      </c>
      <c r="G28" s="26">
        <f t="shared" si="0"/>
        <v>1.7600000000000001E-2</v>
      </c>
    </row>
    <row r="29" spans="1:7" ht="12.95" customHeight="1">
      <c r="A29" s="6"/>
      <c r="B29" s="25" t="s">
        <v>204</v>
      </c>
      <c r="C29" s="5" t="s">
        <v>125</v>
      </c>
      <c r="D29" s="5" t="s">
        <v>126</v>
      </c>
      <c r="E29" s="7">
        <v>32852</v>
      </c>
      <c r="F29" s="8">
        <v>63.08</v>
      </c>
      <c r="G29" s="26">
        <f t="shared" si="0"/>
        <v>1.6500000000000001E-2</v>
      </c>
    </row>
    <row r="30" spans="1:7" ht="12.95" customHeight="1">
      <c r="A30" s="6"/>
      <c r="B30" s="25" t="s">
        <v>196</v>
      </c>
      <c r="C30" s="5" t="s">
        <v>124</v>
      </c>
      <c r="D30" s="5" t="s">
        <v>44</v>
      </c>
      <c r="E30" s="7">
        <v>6411</v>
      </c>
      <c r="F30" s="8">
        <v>62.18</v>
      </c>
      <c r="G30" s="26">
        <f t="shared" si="0"/>
        <v>1.6299999999999999E-2</v>
      </c>
    </row>
    <row r="31" spans="1:7" ht="12.95" customHeight="1">
      <c r="A31" s="6"/>
      <c r="B31" s="25" t="s">
        <v>176</v>
      </c>
      <c r="C31" s="5" t="s">
        <v>73</v>
      </c>
      <c r="D31" s="5" t="s">
        <v>61</v>
      </c>
      <c r="E31" s="7">
        <v>6553</v>
      </c>
      <c r="F31" s="8">
        <v>59.28</v>
      </c>
      <c r="G31" s="26">
        <f t="shared" si="0"/>
        <v>1.55E-2</v>
      </c>
    </row>
    <row r="32" spans="1:7" ht="12.95" customHeight="1">
      <c r="A32" s="6"/>
      <c r="B32" s="25" t="s">
        <v>184</v>
      </c>
      <c r="C32" s="5" t="s">
        <v>99</v>
      </c>
      <c r="D32" s="5" t="s">
        <v>78</v>
      </c>
      <c r="E32" s="7">
        <v>1488</v>
      </c>
      <c r="F32" s="8">
        <v>53.48</v>
      </c>
      <c r="G32" s="26">
        <f t="shared" si="0"/>
        <v>1.4E-2</v>
      </c>
    </row>
    <row r="33" spans="1:7" ht="12.95" customHeight="1">
      <c r="A33" s="6"/>
      <c r="B33" s="25" t="s">
        <v>157</v>
      </c>
      <c r="C33" s="5" t="s">
        <v>52</v>
      </c>
      <c r="D33" s="5" t="s">
        <v>17</v>
      </c>
      <c r="E33" s="7">
        <v>7879</v>
      </c>
      <c r="F33" s="8">
        <v>50.74</v>
      </c>
      <c r="G33" s="26">
        <f t="shared" si="0"/>
        <v>1.3299999999999999E-2</v>
      </c>
    </row>
    <row r="34" spans="1:7" ht="12.95" customHeight="1">
      <c r="A34" s="6"/>
      <c r="B34" s="25" t="s">
        <v>206</v>
      </c>
      <c r="C34" s="5" t="s">
        <v>135</v>
      </c>
      <c r="D34" s="5" t="s">
        <v>126</v>
      </c>
      <c r="E34" s="7">
        <v>66756</v>
      </c>
      <c r="F34" s="8">
        <v>49.33</v>
      </c>
      <c r="G34" s="26">
        <f t="shared" si="0"/>
        <v>1.29E-2</v>
      </c>
    </row>
    <row r="35" spans="1:7" ht="12.95" customHeight="1">
      <c r="A35" s="6"/>
      <c r="B35" s="25" t="s">
        <v>287</v>
      </c>
      <c r="C35" s="5" t="s">
        <v>288</v>
      </c>
      <c r="D35" s="5" t="s">
        <v>15</v>
      </c>
      <c r="E35" s="7">
        <v>35174</v>
      </c>
      <c r="F35" s="8">
        <v>48.19</v>
      </c>
      <c r="G35" s="26">
        <f t="shared" si="0"/>
        <v>1.26E-2</v>
      </c>
    </row>
    <row r="36" spans="1:7" ht="12.95" customHeight="1">
      <c r="A36" s="6"/>
      <c r="B36" s="25" t="s">
        <v>202</v>
      </c>
      <c r="C36" s="5" t="s">
        <v>137</v>
      </c>
      <c r="D36" s="5" t="s">
        <v>136</v>
      </c>
      <c r="E36" s="7">
        <v>26882</v>
      </c>
      <c r="F36" s="8">
        <v>47.29</v>
      </c>
      <c r="G36" s="26">
        <f t="shared" si="0"/>
        <v>1.24E-2</v>
      </c>
    </row>
    <row r="37" spans="1:7" ht="12.95" customHeight="1">
      <c r="A37" s="6"/>
      <c r="B37" s="25" t="s">
        <v>205</v>
      </c>
      <c r="C37" s="5" t="s">
        <v>131</v>
      </c>
      <c r="D37" s="5" t="s">
        <v>132</v>
      </c>
      <c r="E37" s="7">
        <v>8018</v>
      </c>
      <c r="F37" s="8">
        <v>33.270000000000003</v>
      </c>
      <c r="G37" s="26">
        <f t="shared" si="0"/>
        <v>8.6999999999999994E-3</v>
      </c>
    </row>
    <row r="38" spans="1:7" ht="12.95" customHeight="1">
      <c r="A38" s="6"/>
      <c r="B38" s="25" t="s">
        <v>285</v>
      </c>
      <c r="C38" s="5" t="s">
        <v>286</v>
      </c>
      <c r="D38" s="5" t="s">
        <v>15</v>
      </c>
      <c r="E38" s="7">
        <v>23894</v>
      </c>
      <c r="F38" s="8">
        <v>32.07</v>
      </c>
      <c r="G38" s="26">
        <f t="shared" si="0"/>
        <v>8.3999999999999995E-3</v>
      </c>
    </row>
    <row r="39" spans="1:7" ht="12.95" customHeight="1">
      <c r="A39" s="6"/>
      <c r="B39" s="25" t="s">
        <v>56</v>
      </c>
      <c r="C39" s="5" t="s">
        <v>57</v>
      </c>
      <c r="D39" s="5" t="s">
        <v>11</v>
      </c>
      <c r="E39" s="7">
        <v>10459</v>
      </c>
      <c r="F39" s="8">
        <v>17.18</v>
      </c>
      <c r="G39" s="26">
        <f t="shared" si="0"/>
        <v>4.4999999999999997E-3</v>
      </c>
    </row>
    <row r="40" spans="1:7" ht="12.95" customHeight="1">
      <c r="A40" s="6"/>
      <c r="B40" s="25" t="s">
        <v>210</v>
      </c>
      <c r="C40" s="5" t="s">
        <v>118</v>
      </c>
      <c r="D40" s="5" t="s">
        <v>85</v>
      </c>
      <c r="E40" s="7">
        <v>2510</v>
      </c>
      <c r="F40" s="8">
        <v>9.75</v>
      </c>
      <c r="G40" s="26">
        <f t="shared" si="0"/>
        <v>2.5999999999999999E-3</v>
      </c>
    </row>
    <row r="41" spans="1:7" ht="12.95" customHeight="1">
      <c r="A41" s="1"/>
      <c r="B41" s="35" t="s">
        <v>63</v>
      </c>
      <c r="C41" s="34" t="s">
        <v>1</v>
      </c>
      <c r="D41" s="34" t="s">
        <v>1</v>
      </c>
      <c r="E41" s="34" t="s">
        <v>1</v>
      </c>
      <c r="F41" s="9">
        <f>SUM(F7:F40)</f>
        <v>3496.809999999999</v>
      </c>
      <c r="G41" s="27">
        <f>SUM(G7:G40)</f>
        <v>0.91680000000000006</v>
      </c>
    </row>
    <row r="42" spans="1:7" ht="12.95" customHeight="1">
      <c r="A42" s="1"/>
      <c r="B42" s="28" t="s">
        <v>64</v>
      </c>
      <c r="C42" s="10" t="s">
        <v>1</v>
      </c>
      <c r="D42" s="10" t="s">
        <v>1</v>
      </c>
      <c r="E42" s="10" t="s">
        <v>1</v>
      </c>
      <c r="F42" s="11" t="s">
        <v>65</v>
      </c>
      <c r="G42" s="29" t="s">
        <v>65</v>
      </c>
    </row>
    <row r="43" spans="1:7" ht="12.95" customHeight="1">
      <c r="A43" s="1"/>
      <c r="B43" s="28" t="s">
        <v>63</v>
      </c>
      <c r="C43" s="10" t="s">
        <v>1</v>
      </c>
      <c r="D43" s="10" t="s">
        <v>1</v>
      </c>
      <c r="E43" s="10" t="s">
        <v>1</v>
      </c>
      <c r="F43" s="11" t="s">
        <v>65</v>
      </c>
      <c r="G43" s="29" t="s">
        <v>65</v>
      </c>
    </row>
    <row r="44" spans="1:7" ht="12.95" customHeight="1">
      <c r="A44" s="1"/>
      <c r="B44" s="28" t="s">
        <v>66</v>
      </c>
      <c r="C44" s="12" t="s">
        <v>1</v>
      </c>
      <c r="D44" s="10" t="s">
        <v>1</v>
      </c>
      <c r="E44" s="12" t="s">
        <v>1</v>
      </c>
      <c r="F44" s="9">
        <f>+F41</f>
        <v>3496.809999999999</v>
      </c>
      <c r="G44" s="27">
        <f>+G41</f>
        <v>0.91680000000000006</v>
      </c>
    </row>
    <row r="45" spans="1:7" ht="12.95" customHeight="1">
      <c r="A45" s="1"/>
      <c r="B45" s="23" t="s">
        <v>96</v>
      </c>
      <c r="C45" s="5" t="s">
        <v>1</v>
      </c>
      <c r="D45" s="5" t="s">
        <v>1</v>
      </c>
      <c r="E45" s="5" t="s">
        <v>1</v>
      </c>
      <c r="F45" s="1"/>
      <c r="G45" s="24" t="s">
        <v>1</v>
      </c>
    </row>
    <row r="46" spans="1:7" ht="12.95" customHeight="1">
      <c r="A46" s="6"/>
      <c r="B46" s="25" t="s">
        <v>262</v>
      </c>
      <c r="C46" s="5" t="s">
        <v>1</v>
      </c>
      <c r="D46" s="5" t="s">
        <v>69</v>
      </c>
      <c r="E46" s="7"/>
      <c r="F46" s="8">
        <v>1200.01</v>
      </c>
      <c r="G46" s="26">
        <f>+ROUND(F46/$F$50,4)</f>
        <v>0.31469999999999998</v>
      </c>
    </row>
    <row r="47" spans="1:7" ht="12.95" customHeight="1">
      <c r="A47" s="1"/>
      <c r="B47" s="23" t="s">
        <v>63</v>
      </c>
      <c r="C47" s="5" t="s">
        <v>1</v>
      </c>
      <c r="D47" s="5" t="s">
        <v>1</v>
      </c>
      <c r="E47" s="5" t="s">
        <v>1</v>
      </c>
      <c r="F47" s="9">
        <f>+F46</f>
        <v>1200.01</v>
      </c>
      <c r="G47" s="27">
        <f>+G46</f>
        <v>0.31469999999999998</v>
      </c>
    </row>
    <row r="48" spans="1:7" ht="12.95" customHeight="1">
      <c r="A48" s="1"/>
      <c r="B48" s="28" t="s">
        <v>66</v>
      </c>
      <c r="C48" s="12" t="s">
        <v>1</v>
      </c>
      <c r="D48" s="10" t="s">
        <v>1</v>
      </c>
      <c r="E48" s="12" t="s">
        <v>1</v>
      </c>
      <c r="F48" s="9">
        <f>+F47</f>
        <v>1200.01</v>
      </c>
      <c r="G48" s="27">
        <f>+G47</f>
        <v>0.31469999999999998</v>
      </c>
    </row>
    <row r="49" spans="1:8" ht="12.95" customHeight="1">
      <c r="A49" s="1"/>
      <c r="B49" s="28" t="s">
        <v>67</v>
      </c>
      <c r="C49" s="5" t="s">
        <v>1</v>
      </c>
      <c r="D49" s="10" t="s">
        <v>1</v>
      </c>
      <c r="E49" s="5" t="s">
        <v>1</v>
      </c>
      <c r="F49" s="13">
        <f>+F50-F44-F48</f>
        <v>-883.28999999999883</v>
      </c>
      <c r="G49" s="27">
        <f>+G50-G44-G48</f>
        <v>-0.23150000000000004</v>
      </c>
      <c r="H49" s="15"/>
    </row>
    <row r="50" spans="1:8" ht="12.95" customHeight="1" thickBot="1">
      <c r="A50" s="1"/>
      <c r="B50" s="30" t="s">
        <v>68</v>
      </c>
      <c r="C50" s="31" t="s">
        <v>1</v>
      </c>
      <c r="D50" s="31" t="s">
        <v>1</v>
      </c>
      <c r="E50" s="31" t="s">
        <v>1</v>
      </c>
      <c r="F50" s="32">
        <v>3813.53</v>
      </c>
      <c r="G50" s="33">
        <v>1</v>
      </c>
    </row>
    <row r="51" spans="1:8">
      <c r="A51" s="1"/>
      <c r="B51" s="2"/>
      <c r="C51" s="1"/>
      <c r="D51" s="1"/>
      <c r="E51" s="1"/>
      <c r="F51" s="1"/>
      <c r="G51" s="1"/>
    </row>
  </sheetData>
  <sortState ref="B7:G59">
    <sortCondition descending="1" ref="G7:G5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3"/>
  <sheetViews>
    <sheetView zoomScale="90" zoomScaleNormal="90" workbookViewId="0"/>
  </sheetViews>
  <sheetFormatPr defaultRowHeight="12.75"/>
  <cols>
    <col min="1" max="1" width="2.5703125" customWidth="1"/>
    <col min="2" max="2" width="63.8554687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90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91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353</v>
      </c>
      <c r="C7" s="5" t="s">
        <v>354</v>
      </c>
      <c r="D7" s="5" t="s">
        <v>92</v>
      </c>
      <c r="E7" s="7">
        <v>200000</v>
      </c>
      <c r="F7" s="8">
        <v>199.97</v>
      </c>
      <c r="G7" s="26">
        <f>+ROUND(F7/$F$30,4)</f>
        <v>2.9499999999999998E-2</v>
      </c>
    </row>
    <row r="8" spans="1:7" ht="12.95" customHeight="1">
      <c r="A8" s="6"/>
      <c r="B8" s="25" t="s">
        <v>428</v>
      </c>
      <c r="C8" s="5" t="s">
        <v>429</v>
      </c>
      <c r="D8" s="5" t="s">
        <v>218</v>
      </c>
      <c r="E8" s="7">
        <v>200000</v>
      </c>
      <c r="F8" s="8">
        <v>199.08</v>
      </c>
      <c r="G8" s="26">
        <f>+ROUND(F8/$F$30,4)</f>
        <v>2.93E-2</v>
      </c>
    </row>
    <row r="9" spans="1:7" ht="12.95" customHeight="1">
      <c r="A9" s="1"/>
      <c r="B9" s="23" t="s">
        <v>63</v>
      </c>
      <c r="C9" s="5" t="s">
        <v>1</v>
      </c>
      <c r="D9" s="5" t="s">
        <v>1</v>
      </c>
      <c r="E9" s="5" t="s">
        <v>1</v>
      </c>
      <c r="F9" s="9">
        <f>SUM(F7:F8)</f>
        <v>399.05</v>
      </c>
      <c r="G9" s="27">
        <f>SUM(G7:G8)</f>
        <v>5.8799999999999998E-2</v>
      </c>
    </row>
    <row r="10" spans="1:7" ht="12.95" customHeight="1">
      <c r="A10" s="1"/>
      <c r="B10" s="23" t="s">
        <v>93</v>
      </c>
      <c r="C10" s="5" t="s">
        <v>1</v>
      </c>
      <c r="D10" s="5" t="s">
        <v>1</v>
      </c>
      <c r="E10" s="5" t="s">
        <v>1</v>
      </c>
      <c r="F10" s="1"/>
      <c r="G10" s="24" t="s">
        <v>1</v>
      </c>
    </row>
    <row r="11" spans="1:7" ht="12.95" customHeight="1">
      <c r="A11" s="6"/>
      <c r="B11" s="25" t="s">
        <v>215</v>
      </c>
      <c r="C11" s="5" t="s">
        <v>462</v>
      </c>
      <c r="D11" s="5" t="s">
        <v>373</v>
      </c>
      <c r="E11" s="7">
        <v>1500000</v>
      </c>
      <c r="F11" s="8">
        <v>1497.61</v>
      </c>
      <c r="G11" s="26">
        <f t="shared" ref="G11:G19" si="0">+ROUND(F11/$F$30,4)</f>
        <v>0.22070000000000001</v>
      </c>
    </row>
    <row r="12" spans="1:7" ht="12.95" customHeight="1">
      <c r="A12" s="6"/>
      <c r="B12" s="25" t="s">
        <v>403</v>
      </c>
      <c r="C12" s="5" t="s">
        <v>445</v>
      </c>
      <c r="D12" s="5" t="s">
        <v>218</v>
      </c>
      <c r="E12" s="7">
        <v>1200000</v>
      </c>
      <c r="F12" s="8">
        <v>1181.6199999999999</v>
      </c>
      <c r="G12" s="26">
        <f t="shared" si="0"/>
        <v>0.1741</v>
      </c>
    </row>
    <row r="13" spans="1:7" ht="12.95" customHeight="1">
      <c r="A13" s="6"/>
      <c r="B13" s="25" t="s">
        <v>217</v>
      </c>
      <c r="C13" s="5" t="s">
        <v>370</v>
      </c>
      <c r="D13" s="5" t="s">
        <v>94</v>
      </c>
      <c r="E13" s="7">
        <v>800000</v>
      </c>
      <c r="F13" s="8">
        <v>795.54</v>
      </c>
      <c r="G13" s="26">
        <f t="shared" si="0"/>
        <v>0.1172</v>
      </c>
    </row>
    <row r="14" spans="1:7" ht="12.95" customHeight="1">
      <c r="A14" s="6"/>
      <c r="B14" s="25" t="s">
        <v>405</v>
      </c>
      <c r="C14" s="5" t="s">
        <v>406</v>
      </c>
      <c r="D14" s="5" t="s">
        <v>213</v>
      </c>
      <c r="E14" s="7">
        <v>700000</v>
      </c>
      <c r="F14" s="8">
        <v>699.48</v>
      </c>
      <c r="G14" s="26">
        <f t="shared" si="0"/>
        <v>0.1031</v>
      </c>
    </row>
    <row r="15" spans="1:7" ht="12.95" customHeight="1">
      <c r="A15" s="6"/>
      <c r="B15" s="25" t="s">
        <v>399</v>
      </c>
      <c r="C15" s="5" t="s">
        <v>400</v>
      </c>
      <c r="D15" s="5" t="s">
        <v>213</v>
      </c>
      <c r="E15" s="7">
        <v>500000</v>
      </c>
      <c r="F15" s="8">
        <v>498.94</v>
      </c>
      <c r="G15" s="26">
        <f t="shared" si="0"/>
        <v>7.3499999999999996E-2</v>
      </c>
    </row>
    <row r="16" spans="1:7" ht="12.95" customHeight="1">
      <c r="A16" s="6"/>
      <c r="B16" s="25" t="s">
        <v>260</v>
      </c>
      <c r="C16" s="5" t="s">
        <v>452</v>
      </c>
      <c r="D16" s="5" t="s">
        <v>92</v>
      </c>
      <c r="E16" s="7">
        <v>500000</v>
      </c>
      <c r="F16" s="8">
        <v>493.17</v>
      </c>
      <c r="G16" s="26">
        <f t="shared" si="0"/>
        <v>7.2700000000000001E-2</v>
      </c>
    </row>
    <row r="17" spans="1:8" ht="12.95" customHeight="1">
      <c r="A17" s="6"/>
      <c r="B17" s="25" t="s">
        <v>214</v>
      </c>
      <c r="C17" s="5" t="s">
        <v>453</v>
      </c>
      <c r="D17" s="5" t="s">
        <v>92</v>
      </c>
      <c r="E17" s="7">
        <v>500000</v>
      </c>
      <c r="F17" s="8">
        <v>493.1</v>
      </c>
      <c r="G17" s="26">
        <f t="shared" si="0"/>
        <v>7.2700000000000001E-2</v>
      </c>
    </row>
    <row r="18" spans="1:8" ht="12.95" customHeight="1">
      <c r="A18" s="6"/>
      <c r="B18" s="25" t="s">
        <v>371</v>
      </c>
      <c r="C18" s="5" t="s">
        <v>372</v>
      </c>
      <c r="D18" s="5" t="s">
        <v>92</v>
      </c>
      <c r="E18" s="7">
        <v>400000</v>
      </c>
      <c r="F18" s="8">
        <v>399.05</v>
      </c>
      <c r="G18" s="26">
        <f t="shared" si="0"/>
        <v>5.8799999999999998E-2</v>
      </c>
    </row>
    <row r="19" spans="1:8" ht="12.95" customHeight="1">
      <c r="A19" s="6"/>
      <c r="B19" s="25" t="s">
        <v>216</v>
      </c>
      <c r="C19" s="5" t="s">
        <v>463</v>
      </c>
      <c r="D19" s="5" t="s">
        <v>373</v>
      </c>
      <c r="E19" s="7">
        <v>250000</v>
      </c>
      <c r="F19" s="8">
        <v>248.88</v>
      </c>
      <c r="G19" s="26">
        <f t="shared" si="0"/>
        <v>3.6700000000000003E-2</v>
      </c>
    </row>
    <row r="20" spans="1:8" ht="12.95" customHeight="1">
      <c r="A20" s="1"/>
      <c r="B20" s="23" t="s">
        <v>63</v>
      </c>
      <c r="C20" s="5" t="s">
        <v>1</v>
      </c>
      <c r="D20" s="5" t="s">
        <v>1</v>
      </c>
      <c r="E20" s="5" t="s">
        <v>1</v>
      </c>
      <c r="F20" s="9">
        <f>SUM(F11:F19)</f>
        <v>6307.39</v>
      </c>
      <c r="G20" s="27">
        <f>SUM(G11:G19)</f>
        <v>0.92949999999999988</v>
      </c>
    </row>
    <row r="21" spans="1:8" ht="12.95" customHeight="1">
      <c r="A21" s="1"/>
      <c r="B21" s="23" t="s">
        <v>95</v>
      </c>
      <c r="C21" s="5" t="s">
        <v>1</v>
      </c>
      <c r="D21" s="5" t="s">
        <v>1</v>
      </c>
      <c r="E21" s="5" t="s">
        <v>1</v>
      </c>
      <c r="F21" s="1"/>
      <c r="G21" s="24" t="s">
        <v>1</v>
      </c>
    </row>
    <row r="22" spans="1:8" ht="12.95" customHeight="1">
      <c r="A22" s="6"/>
      <c r="B22" s="25" t="s">
        <v>409</v>
      </c>
      <c r="C22" s="5" t="s">
        <v>410</v>
      </c>
      <c r="D22" s="5" t="s">
        <v>261</v>
      </c>
      <c r="E22" s="7">
        <v>60000</v>
      </c>
      <c r="F22" s="8">
        <v>59.57</v>
      </c>
      <c r="G22" s="26">
        <f>+ROUND(F22/$F$30,4)</f>
        <v>8.8000000000000005E-3</v>
      </c>
    </row>
    <row r="23" spans="1:8" ht="12.95" customHeight="1">
      <c r="A23" s="1"/>
      <c r="B23" s="23" t="s">
        <v>63</v>
      </c>
      <c r="C23" s="5" t="s">
        <v>1</v>
      </c>
      <c r="D23" s="5" t="s">
        <v>1</v>
      </c>
      <c r="E23" s="5" t="s">
        <v>1</v>
      </c>
      <c r="F23" s="9">
        <f>SUM(F22:F22)</f>
        <v>59.57</v>
      </c>
      <c r="G23" s="27">
        <f>SUM(G22:G22)</f>
        <v>8.8000000000000005E-3</v>
      </c>
    </row>
    <row r="24" spans="1:8" ht="12.95" customHeight="1">
      <c r="A24" s="1"/>
      <c r="B24" s="28" t="s">
        <v>66</v>
      </c>
      <c r="C24" s="12" t="s">
        <v>1</v>
      </c>
      <c r="D24" s="10" t="s">
        <v>1</v>
      </c>
      <c r="E24" s="12" t="s">
        <v>1</v>
      </c>
      <c r="F24" s="9">
        <f>+F9+F20+F23</f>
        <v>6766.01</v>
      </c>
      <c r="G24" s="27">
        <f>+G9+G20+G23</f>
        <v>0.99709999999999988</v>
      </c>
    </row>
    <row r="25" spans="1:8" ht="12.95" customHeight="1">
      <c r="A25" s="1"/>
      <c r="B25" s="23" t="s">
        <v>96</v>
      </c>
      <c r="C25" s="5" t="s">
        <v>1</v>
      </c>
      <c r="D25" s="5" t="s">
        <v>1</v>
      </c>
      <c r="E25" s="5" t="s">
        <v>1</v>
      </c>
      <c r="F25" s="1"/>
      <c r="G25" s="24" t="s">
        <v>1</v>
      </c>
    </row>
    <row r="26" spans="1:8" ht="12.95" customHeight="1">
      <c r="A26" s="6"/>
      <c r="B26" s="25" t="s">
        <v>262</v>
      </c>
      <c r="C26" s="5" t="s">
        <v>1</v>
      </c>
      <c r="D26" s="5" t="s">
        <v>69</v>
      </c>
      <c r="E26" s="7"/>
      <c r="F26" s="8">
        <v>73.47</v>
      </c>
      <c r="G26" s="26">
        <f>+ROUND(F26/$F$30,4)</f>
        <v>1.0800000000000001E-2</v>
      </c>
    </row>
    <row r="27" spans="1:8" ht="12.95" customHeight="1">
      <c r="A27" s="1"/>
      <c r="B27" s="23" t="s">
        <v>63</v>
      </c>
      <c r="C27" s="5" t="s">
        <v>1</v>
      </c>
      <c r="D27" s="5" t="s">
        <v>1</v>
      </c>
      <c r="E27" s="5" t="s">
        <v>1</v>
      </c>
      <c r="F27" s="9">
        <f>+F26</f>
        <v>73.47</v>
      </c>
      <c r="G27" s="27">
        <f>+G26</f>
        <v>1.0800000000000001E-2</v>
      </c>
    </row>
    <row r="28" spans="1:8" ht="12.95" customHeight="1">
      <c r="A28" s="1"/>
      <c r="B28" s="28" t="s">
        <v>66</v>
      </c>
      <c r="C28" s="12" t="s">
        <v>1</v>
      </c>
      <c r="D28" s="10" t="s">
        <v>1</v>
      </c>
      <c r="E28" s="12" t="s">
        <v>1</v>
      </c>
      <c r="F28" s="9">
        <f>+F27</f>
        <v>73.47</v>
      </c>
      <c r="G28" s="27">
        <f>+G27</f>
        <v>1.0800000000000001E-2</v>
      </c>
    </row>
    <row r="29" spans="1:8" ht="12.95" customHeight="1">
      <c r="A29" s="1"/>
      <c r="B29" s="28" t="s">
        <v>67</v>
      </c>
      <c r="C29" s="5" t="s">
        <v>1</v>
      </c>
      <c r="D29" s="10" t="s">
        <v>1</v>
      </c>
      <c r="E29" s="5" t="s">
        <v>1</v>
      </c>
      <c r="F29" s="13">
        <f>+F30-F28-F24</f>
        <v>-54.170000000000073</v>
      </c>
      <c r="G29" s="27">
        <f>+G30-G28-G24</f>
        <v>-7.8999999999999071E-3</v>
      </c>
      <c r="H29" s="15"/>
    </row>
    <row r="30" spans="1:8" ht="12.95" customHeight="1" thickBot="1">
      <c r="A30" s="1"/>
      <c r="B30" s="30" t="s">
        <v>68</v>
      </c>
      <c r="C30" s="31" t="s">
        <v>1</v>
      </c>
      <c r="D30" s="31" t="s">
        <v>1</v>
      </c>
      <c r="E30" s="31" t="s">
        <v>1</v>
      </c>
      <c r="F30" s="32">
        <v>6785.31</v>
      </c>
      <c r="G30" s="33">
        <v>1</v>
      </c>
    </row>
    <row r="31" spans="1:8">
      <c r="A31" s="1"/>
      <c r="B31" s="2" t="s">
        <v>86</v>
      </c>
      <c r="C31" s="1"/>
      <c r="D31" s="1"/>
      <c r="E31" s="1"/>
      <c r="F31" s="1"/>
      <c r="G31" s="1"/>
    </row>
    <row r="32" spans="1:8">
      <c r="A32" s="1"/>
      <c r="B32" s="2" t="s">
        <v>87</v>
      </c>
      <c r="C32" s="1"/>
      <c r="D32" s="1"/>
      <c r="E32" s="1"/>
      <c r="F32" s="1"/>
      <c r="G32" s="1"/>
    </row>
    <row r="33" spans="1:7">
      <c r="A33" s="1"/>
      <c r="B33" s="2" t="s">
        <v>1</v>
      </c>
      <c r="C33" s="1"/>
      <c r="D33" s="1"/>
      <c r="E33" s="1"/>
      <c r="F33" s="1"/>
      <c r="G33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7"/>
  <sheetViews>
    <sheetView zoomScale="90" zoomScaleNormal="90" workbookViewId="0"/>
  </sheetViews>
  <sheetFormatPr defaultRowHeight="12.75"/>
  <cols>
    <col min="1" max="1" width="2.5703125" customWidth="1"/>
    <col min="2" max="2" width="39" bestFit="1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106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107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108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263</v>
      </c>
      <c r="C7" s="5" t="s">
        <v>264</v>
      </c>
      <c r="D7" s="5" t="s">
        <v>265</v>
      </c>
      <c r="E7" s="7">
        <v>100000</v>
      </c>
      <c r="F7" s="8">
        <v>102.18</v>
      </c>
      <c r="G7" s="26">
        <f>+ROUND(F7/$F$44,4)</f>
        <v>1.5100000000000001E-2</v>
      </c>
    </row>
    <row r="8" spans="1:7" ht="12.95" customHeight="1">
      <c r="A8" s="1"/>
      <c r="B8" s="23" t="s">
        <v>63</v>
      </c>
      <c r="C8" s="5" t="s">
        <v>1</v>
      </c>
      <c r="D8" s="5" t="s">
        <v>1</v>
      </c>
      <c r="E8" s="5" t="s">
        <v>1</v>
      </c>
      <c r="F8" s="9">
        <f>SUM(F7:F7)</f>
        <v>102.18</v>
      </c>
      <c r="G8" s="27">
        <f>SUM(G7:G7)</f>
        <v>1.5100000000000001E-2</v>
      </c>
    </row>
    <row r="9" spans="1:7" ht="12.95" customHeight="1">
      <c r="A9" s="1"/>
      <c r="B9" s="28" t="s">
        <v>109</v>
      </c>
      <c r="C9" s="10" t="s">
        <v>1</v>
      </c>
      <c r="D9" s="10" t="s">
        <v>1</v>
      </c>
      <c r="E9" s="10" t="s">
        <v>1</v>
      </c>
      <c r="F9" s="11" t="s">
        <v>65</v>
      </c>
      <c r="G9" s="29" t="s">
        <v>65</v>
      </c>
    </row>
    <row r="10" spans="1:7" ht="12.95" customHeight="1">
      <c r="A10" s="1"/>
      <c r="B10" s="28" t="s">
        <v>63</v>
      </c>
      <c r="C10" s="10" t="s">
        <v>1</v>
      </c>
      <c r="D10" s="10" t="s">
        <v>1</v>
      </c>
      <c r="E10" s="10" t="s">
        <v>1</v>
      </c>
      <c r="F10" s="11" t="s">
        <v>65</v>
      </c>
      <c r="G10" s="29" t="s">
        <v>65</v>
      </c>
    </row>
    <row r="11" spans="1:7" ht="12.95" customHeight="1">
      <c r="A11" s="1"/>
      <c r="B11" s="28" t="s">
        <v>66</v>
      </c>
      <c r="C11" s="12" t="s">
        <v>1</v>
      </c>
      <c r="D11" s="10" t="s">
        <v>1</v>
      </c>
      <c r="E11" s="12" t="s">
        <v>1</v>
      </c>
      <c r="F11" s="9">
        <f>+F8</f>
        <v>102.18</v>
      </c>
      <c r="G11" s="27">
        <f>+G8</f>
        <v>1.5100000000000001E-2</v>
      </c>
    </row>
    <row r="12" spans="1:7" ht="12.95" customHeight="1">
      <c r="A12" s="1"/>
      <c r="B12" s="23" t="s">
        <v>90</v>
      </c>
      <c r="C12" s="5" t="s">
        <v>1</v>
      </c>
      <c r="D12" s="5" t="s">
        <v>1</v>
      </c>
      <c r="E12" s="5" t="s">
        <v>1</v>
      </c>
      <c r="F12" s="1"/>
      <c r="G12" s="24" t="s">
        <v>1</v>
      </c>
    </row>
    <row r="13" spans="1:7" ht="12.95" customHeight="1">
      <c r="A13" s="1"/>
      <c r="B13" s="23" t="s">
        <v>91</v>
      </c>
      <c r="C13" s="5" t="s">
        <v>1</v>
      </c>
      <c r="D13" s="5" t="s">
        <v>1</v>
      </c>
      <c r="E13" s="5" t="s">
        <v>1</v>
      </c>
      <c r="F13" s="1"/>
      <c r="G13" s="24" t="s">
        <v>1</v>
      </c>
    </row>
    <row r="14" spans="1:7" ht="12.95" customHeight="1">
      <c r="A14" s="6"/>
      <c r="B14" s="25" t="s">
        <v>212</v>
      </c>
      <c r="C14" s="5" t="s">
        <v>352</v>
      </c>
      <c r="D14" s="5" t="s">
        <v>213</v>
      </c>
      <c r="E14" s="7">
        <v>500000</v>
      </c>
      <c r="F14" s="8">
        <v>498.8</v>
      </c>
      <c r="G14" s="26">
        <f>+ROUND(F14/$F$44,4)</f>
        <v>7.3800000000000004E-2</v>
      </c>
    </row>
    <row r="15" spans="1:7" ht="12.95" customHeight="1">
      <c r="A15" s="6"/>
      <c r="B15" s="25" t="s">
        <v>353</v>
      </c>
      <c r="C15" s="5" t="s">
        <v>354</v>
      </c>
      <c r="D15" s="5" t="s">
        <v>92</v>
      </c>
      <c r="E15" s="7">
        <v>300000</v>
      </c>
      <c r="F15" s="8">
        <v>299.95</v>
      </c>
      <c r="G15" s="26">
        <f>+ROUND(F15/$F$44,4)</f>
        <v>4.4400000000000002E-2</v>
      </c>
    </row>
    <row r="16" spans="1:7" ht="12.95" customHeight="1">
      <c r="A16" s="1"/>
      <c r="B16" s="23" t="s">
        <v>63</v>
      </c>
      <c r="C16" s="5" t="s">
        <v>1</v>
      </c>
      <c r="D16" s="5" t="s">
        <v>1</v>
      </c>
      <c r="E16" s="5" t="s">
        <v>1</v>
      </c>
      <c r="F16" s="9">
        <f>SUM(F14:F15)</f>
        <v>798.75</v>
      </c>
      <c r="G16" s="27">
        <f>SUM(G14:G15)</f>
        <v>0.1182</v>
      </c>
    </row>
    <row r="17" spans="1:7" ht="12.95" customHeight="1">
      <c r="A17" s="1"/>
      <c r="B17" s="23" t="s">
        <v>93</v>
      </c>
      <c r="C17" s="5" t="s">
        <v>1</v>
      </c>
      <c r="D17" s="5" t="s">
        <v>1</v>
      </c>
      <c r="E17" s="5" t="s">
        <v>1</v>
      </c>
      <c r="F17" s="1"/>
      <c r="G17" s="24" t="s">
        <v>1</v>
      </c>
    </row>
    <row r="18" spans="1:7" ht="12.95" customHeight="1">
      <c r="A18" s="6"/>
      <c r="B18" s="25" t="s">
        <v>405</v>
      </c>
      <c r="C18" s="5" t="s">
        <v>406</v>
      </c>
      <c r="D18" s="5" t="s">
        <v>213</v>
      </c>
      <c r="E18" s="7">
        <v>600000</v>
      </c>
      <c r="F18" s="8">
        <v>599.54999999999995</v>
      </c>
      <c r="G18" s="26">
        <f t="shared" ref="G18:G28" si="0">+ROUND(F18/$F$44,4)</f>
        <v>8.8700000000000001E-2</v>
      </c>
    </row>
    <row r="19" spans="1:7" ht="12.95" customHeight="1">
      <c r="A19" s="6"/>
      <c r="B19" s="25" t="s">
        <v>359</v>
      </c>
      <c r="C19" s="5" t="s">
        <v>360</v>
      </c>
      <c r="D19" s="5" t="s">
        <v>213</v>
      </c>
      <c r="E19" s="7">
        <v>600000</v>
      </c>
      <c r="F19" s="8">
        <v>598.65</v>
      </c>
      <c r="G19" s="26">
        <f t="shared" si="0"/>
        <v>8.8599999999999998E-2</v>
      </c>
    </row>
    <row r="20" spans="1:7" ht="12.95" customHeight="1">
      <c r="A20" s="6"/>
      <c r="B20" s="25" t="s">
        <v>371</v>
      </c>
      <c r="C20" s="5" t="s">
        <v>372</v>
      </c>
      <c r="D20" s="5" t="s">
        <v>92</v>
      </c>
      <c r="E20" s="7">
        <v>600000</v>
      </c>
      <c r="F20" s="8">
        <v>598.57000000000005</v>
      </c>
      <c r="G20" s="26">
        <f t="shared" si="0"/>
        <v>8.8599999999999998E-2</v>
      </c>
    </row>
    <row r="21" spans="1:7" ht="12.95" customHeight="1">
      <c r="A21" s="6"/>
      <c r="B21" s="25" t="s">
        <v>411</v>
      </c>
      <c r="C21" s="5" t="s">
        <v>464</v>
      </c>
      <c r="D21" s="5" t="s">
        <v>92</v>
      </c>
      <c r="E21" s="7">
        <v>600000</v>
      </c>
      <c r="F21" s="8">
        <v>596.59</v>
      </c>
      <c r="G21" s="26">
        <f t="shared" si="0"/>
        <v>8.8300000000000003E-2</v>
      </c>
    </row>
    <row r="22" spans="1:7" ht="12.95" customHeight="1">
      <c r="A22" s="6"/>
      <c r="B22" s="25" t="s">
        <v>399</v>
      </c>
      <c r="C22" s="5" t="s">
        <v>400</v>
      </c>
      <c r="D22" s="5" t="s">
        <v>213</v>
      </c>
      <c r="E22" s="7">
        <v>500000</v>
      </c>
      <c r="F22" s="8">
        <v>498.94</v>
      </c>
      <c r="G22" s="26">
        <f t="shared" si="0"/>
        <v>7.3800000000000004E-2</v>
      </c>
    </row>
    <row r="23" spans="1:7" ht="12.95" customHeight="1">
      <c r="A23" s="6"/>
      <c r="B23" s="25" t="s">
        <v>217</v>
      </c>
      <c r="C23" s="5" t="s">
        <v>369</v>
      </c>
      <c r="D23" s="5" t="s">
        <v>94</v>
      </c>
      <c r="E23" s="7">
        <v>500000</v>
      </c>
      <c r="F23" s="8">
        <v>498.72</v>
      </c>
      <c r="G23" s="26">
        <f t="shared" si="0"/>
        <v>7.3800000000000004E-2</v>
      </c>
    </row>
    <row r="24" spans="1:7" ht="12.95" customHeight="1">
      <c r="A24" s="6"/>
      <c r="B24" s="25" t="s">
        <v>366</v>
      </c>
      <c r="C24" s="5" t="s">
        <v>374</v>
      </c>
      <c r="D24" s="5" t="s">
        <v>367</v>
      </c>
      <c r="E24" s="7">
        <v>500000</v>
      </c>
      <c r="F24" s="8">
        <v>498.19</v>
      </c>
      <c r="G24" s="26">
        <f t="shared" si="0"/>
        <v>7.3700000000000002E-2</v>
      </c>
    </row>
    <row r="25" spans="1:7" ht="12.95" customHeight="1">
      <c r="A25" s="6"/>
      <c r="B25" s="25" t="s">
        <v>216</v>
      </c>
      <c r="C25" s="5" t="s">
        <v>463</v>
      </c>
      <c r="D25" s="5" t="s">
        <v>373</v>
      </c>
      <c r="E25" s="7">
        <v>500000</v>
      </c>
      <c r="F25" s="8">
        <v>497.77</v>
      </c>
      <c r="G25" s="26">
        <f t="shared" si="0"/>
        <v>7.3700000000000002E-2</v>
      </c>
    </row>
    <row r="26" spans="1:7" ht="12.95" customHeight="1">
      <c r="A26" s="6"/>
      <c r="B26" s="25" t="s">
        <v>215</v>
      </c>
      <c r="C26" s="5" t="s">
        <v>465</v>
      </c>
      <c r="D26" s="5" t="s">
        <v>373</v>
      </c>
      <c r="E26" s="7">
        <v>500000</v>
      </c>
      <c r="F26" s="8">
        <v>497.77</v>
      </c>
      <c r="G26" s="26">
        <f t="shared" si="0"/>
        <v>7.3700000000000002E-2</v>
      </c>
    </row>
    <row r="27" spans="1:7" ht="12.95" customHeight="1">
      <c r="A27" s="6"/>
      <c r="B27" s="25" t="s">
        <v>443</v>
      </c>
      <c r="C27" s="5" t="s">
        <v>444</v>
      </c>
      <c r="D27" s="5" t="s">
        <v>94</v>
      </c>
      <c r="E27" s="7">
        <v>500000</v>
      </c>
      <c r="F27" s="8">
        <v>497.07</v>
      </c>
      <c r="G27" s="26">
        <f t="shared" si="0"/>
        <v>7.3599999999999999E-2</v>
      </c>
    </row>
    <row r="28" spans="1:7" ht="12.95" customHeight="1">
      <c r="A28" s="6"/>
      <c r="B28" s="25" t="s">
        <v>217</v>
      </c>
      <c r="C28" s="5" t="s">
        <v>370</v>
      </c>
      <c r="D28" s="5" t="s">
        <v>94</v>
      </c>
      <c r="E28" s="7">
        <v>50000</v>
      </c>
      <c r="F28" s="8">
        <v>49.72</v>
      </c>
      <c r="G28" s="26">
        <f t="shared" si="0"/>
        <v>7.4000000000000003E-3</v>
      </c>
    </row>
    <row r="29" spans="1:7" ht="12.95" customHeight="1">
      <c r="A29" s="1"/>
      <c r="B29" s="23" t="s">
        <v>63</v>
      </c>
      <c r="C29" s="5" t="s">
        <v>1</v>
      </c>
      <c r="D29" s="5" t="s">
        <v>1</v>
      </c>
      <c r="E29" s="5" t="s">
        <v>1</v>
      </c>
      <c r="F29" s="9">
        <f>SUM(F18:F28)</f>
        <v>5431.54</v>
      </c>
      <c r="G29" s="27">
        <f>SUM(G18:G28)</f>
        <v>0.80389999999999995</v>
      </c>
    </row>
    <row r="30" spans="1:7" ht="12.95" customHeight="1">
      <c r="A30" s="1"/>
      <c r="B30" s="23" t="s">
        <v>95</v>
      </c>
      <c r="C30" s="5" t="s">
        <v>1</v>
      </c>
      <c r="D30" s="5" t="s">
        <v>1</v>
      </c>
      <c r="E30" s="5" t="s">
        <v>1</v>
      </c>
      <c r="F30" s="1"/>
      <c r="G30" s="24" t="s">
        <v>1</v>
      </c>
    </row>
    <row r="31" spans="1:7" ht="12.95" customHeight="1">
      <c r="A31" s="6"/>
      <c r="B31" s="25" t="s">
        <v>409</v>
      </c>
      <c r="C31" s="5" t="s">
        <v>410</v>
      </c>
      <c r="D31" s="5" t="s">
        <v>261</v>
      </c>
      <c r="E31" s="7">
        <v>10000</v>
      </c>
      <c r="F31" s="8">
        <v>9.93</v>
      </c>
      <c r="G31" s="26">
        <f>+ROUND(F31/$F$44,4)</f>
        <v>1.5E-3</v>
      </c>
    </row>
    <row r="32" spans="1:7" ht="12.95" customHeight="1">
      <c r="A32" s="1"/>
      <c r="B32" s="23" t="s">
        <v>63</v>
      </c>
      <c r="C32" s="5" t="s">
        <v>1</v>
      </c>
      <c r="D32" s="5" t="s">
        <v>1</v>
      </c>
      <c r="E32" s="5" t="s">
        <v>1</v>
      </c>
      <c r="F32" s="9">
        <f>SUM(F31:F31)</f>
        <v>9.93</v>
      </c>
      <c r="G32" s="27">
        <f>SUM(G31:G31)</f>
        <v>1.5E-3</v>
      </c>
    </row>
    <row r="33" spans="1:7" ht="12.95" customHeight="1">
      <c r="A33" s="1"/>
      <c r="B33" s="28" t="s">
        <v>66</v>
      </c>
      <c r="C33" s="12" t="s">
        <v>1</v>
      </c>
      <c r="D33" s="10" t="s">
        <v>1</v>
      </c>
      <c r="E33" s="12" t="s">
        <v>1</v>
      </c>
      <c r="F33" s="9">
        <f>+F29+F32+F16</f>
        <v>6240.22</v>
      </c>
      <c r="G33" s="27">
        <f>+G29+G32+G16</f>
        <v>0.92359999999999987</v>
      </c>
    </row>
    <row r="34" spans="1:7" ht="12.95" customHeight="1">
      <c r="A34" s="1"/>
      <c r="B34" s="23" t="s">
        <v>466</v>
      </c>
      <c r="C34" s="5" t="s">
        <v>1</v>
      </c>
      <c r="D34" s="5" t="s">
        <v>1</v>
      </c>
      <c r="E34" s="5" t="s">
        <v>1</v>
      </c>
      <c r="F34" s="1"/>
      <c r="G34" s="24" t="s">
        <v>1</v>
      </c>
    </row>
    <row r="35" spans="1:7" ht="12.95" customHeight="1">
      <c r="A35" s="1"/>
      <c r="B35" s="23" t="s">
        <v>467</v>
      </c>
      <c r="C35" s="5"/>
      <c r="D35" s="5"/>
      <c r="E35" s="5"/>
      <c r="F35" s="1"/>
      <c r="G35" s="24"/>
    </row>
    <row r="36" spans="1:7" ht="12.95" customHeight="1">
      <c r="A36" s="6"/>
      <c r="B36" s="25" t="s">
        <v>468</v>
      </c>
      <c r="C36" s="5" t="s">
        <v>469</v>
      </c>
      <c r="D36" s="5" t="s">
        <v>470</v>
      </c>
      <c r="E36" s="7">
        <v>17402.634999999998</v>
      </c>
      <c r="F36" s="8">
        <v>300.33999999999997</v>
      </c>
      <c r="G36" s="26">
        <f>+ROUND(F36/$F$44,4)</f>
        <v>4.4400000000000002E-2</v>
      </c>
    </row>
    <row r="37" spans="1:7" ht="12.95" customHeight="1">
      <c r="A37" s="1"/>
      <c r="B37" s="23" t="s">
        <v>63</v>
      </c>
      <c r="C37" s="5" t="s">
        <v>1</v>
      </c>
      <c r="D37" s="5" t="s">
        <v>1</v>
      </c>
      <c r="E37" s="5" t="s">
        <v>1</v>
      </c>
      <c r="F37" s="9">
        <f>SUM(F36:F36)</f>
        <v>300.33999999999997</v>
      </c>
      <c r="G37" s="27">
        <f>SUM(G36:G36)</f>
        <v>4.4400000000000002E-2</v>
      </c>
    </row>
    <row r="38" spans="1:7" ht="12.95" customHeight="1">
      <c r="A38" s="1"/>
      <c r="B38" s="28" t="s">
        <v>66</v>
      </c>
      <c r="C38" s="12" t="s">
        <v>1</v>
      </c>
      <c r="D38" s="10" t="s">
        <v>1</v>
      </c>
      <c r="E38" s="12" t="s">
        <v>1</v>
      </c>
      <c r="F38" s="9">
        <f>+F37</f>
        <v>300.33999999999997</v>
      </c>
      <c r="G38" s="27">
        <f>+G37</f>
        <v>4.4400000000000002E-2</v>
      </c>
    </row>
    <row r="39" spans="1:7" ht="12.95" customHeight="1">
      <c r="A39" s="1"/>
      <c r="B39" s="23" t="s">
        <v>96</v>
      </c>
      <c r="C39" s="5" t="s">
        <v>1</v>
      </c>
      <c r="D39" s="5" t="s">
        <v>1</v>
      </c>
      <c r="E39" s="5" t="s">
        <v>1</v>
      </c>
      <c r="F39" s="1"/>
      <c r="G39" s="24" t="s">
        <v>1</v>
      </c>
    </row>
    <row r="40" spans="1:7" ht="12.95" customHeight="1">
      <c r="A40" s="6"/>
      <c r="B40" s="25" t="s">
        <v>262</v>
      </c>
      <c r="C40" s="5"/>
      <c r="D40" s="5" t="s">
        <v>69</v>
      </c>
      <c r="E40" s="7"/>
      <c r="F40" s="8">
        <v>110.99</v>
      </c>
      <c r="G40" s="26">
        <f>+ROUND(F40/$F$44,4)</f>
        <v>1.6400000000000001E-2</v>
      </c>
    </row>
    <row r="41" spans="1:7" ht="12.95" customHeight="1">
      <c r="A41" s="1"/>
      <c r="B41" s="23" t="s">
        <v>63</v>
      </c>
      <c r="C41" s="5" t="s">
        <v>1</v>
      </c>
      <c r="D41" s="5" t="s">
        <v>1</v>
      </c>
      <c r="E41" s="5" t="s">
        <v>1</v>
      </c>
      <c r="F41" s="9">
        <f>+F40</f>
        <v>110.99</v>
      </c>
      <c r="G41" s="27">
        <f>+G40</f>
        <v>1.6400000000000001E-2</v>
      </c>
    </row>
    <row r="42" spans="1:7" ht="12.95" customHeight="1">
      <c r="A42" s="1"/>
      <c r="B42" s="28" t="s">
        <v>66</v>
      </c>
      <c r="C42" s="12" t="s">
        <v>1</v>
      </c>
      <c r="D42" s="10" t="s">
        <v>1</v>
      </c>
      <c r="E42" s="12" t="s">
        <v>1</v>
      </c>
      <c r="F42" s="9">
        <f>+F41</f>
        <v>110.99</v>
      </c>
      <c r="G42" s="27">
        <f>+G41</f>
        <v>1.6400000000000001E-2</v>
      </c>
    </row>
    <row r="43" spans="1:7" ht="12.95" customHeight="1">
      <c r="A43" s="1"/>
      <c r="B43" s="28" t="s">
        <v>67</v>
      </c>
      <c r="C43" s="5" t="s">
        <v>1</v>
      </c>
      <c r="D43" s="10" t="s">
        <v>1</v>
      </c>
      <c r="E43" s="5" t="s">
        <v>1</v>
      </c>
      <c r="F43" s="13">
        <f>+F44-F11-F33-F42-F38</f>
        <v>4.2499999999990337</v>
      </c>
      <c r="G43" s="27">
        <f>+G44-G11-G33-G42-G38</f>
        <v>5.0000000000013228E-4</v>
      </c>
    </row>
    <row r="44" spans="1:7" ht="12.95" customHeight="1" thickBot="1">
      <c r="A44" s="1"/>
      <c r="B44" s="30" t="s">
        <v>68</v>
      </c>
      <c r="C44" s="31" t="s">
        <v>1</v>
      </c>
      <c r="D44" s="31" t="s">
        <v>1</v>
      </c>
      <c r="E44" s="31" t="s">
        <v>1</v>
      </c>
      <c r="F44" s="32">
        <v>6757.98</v>
      </c>
      <c r="G44" s="33">
        <v>1</v>
      </c>
    </row>
    <row r="45" spans="1:7">
      <c r="A45" s="1"/>
      <c r="B45" s="2" t="s">
        <v>86</v>
      </c>
      <c r="C45" s="1"/>
      <c r="D45" s="1"/>
      <c r="E45" s="1"/>
      <c r="F45" s="1"/>
      <c r="G45" s="1"/>
    </row>
    <row r="46" spans="1:7">
      <c r="A46" s="1"/>
      <c r="B46" s="2" t="s">
        <v>87</v>
      </c>
      <c r="C46" s="1"/>
      <c r="D46" s="1"/>
      <c r="E46" s="1"/>
      <c r="F46" s="1"/>
      <c r="G46" s="1"/>
    </row>
    <row r="47" spans="1:7">
      <c r="A47" s="1"/>
      <c r="B47" s="2"/>
      <c r="C47" s="1"/>
      <c r="D47" s="1"/>
      <c r="E47" s="1"/>
      <c r="F47" s="1"/>
      <c r="G47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0"/>
  <sheetViews>
    <sheetView zoomScale="90" zoomScaleNormal="90" workbookViewId="0"/>
  </sheetViews>
  <sheetFormatPr defaultRowHeight="12.75"/>
  <cols>
    <col min="1" max="1" width="2.5703125" customWidth="1"/>
    <col min="2" max="2" width="40.8554687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107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108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471</v>
      </c>
      <c r="C7" s="5" t="s">
        <v>472</v>
      </c>
      <c r="D7" s="5" t="s">
        <v>261</v>
      </c>
      <c r="E7" s="7">
        <v>500000</v>
      </c>
      <c r="F7" s="8">
        <v>539</v>
      </c>
      <c r="G7" s="26">
        <f>+ROUND(F7/$F$38,4)</f>
        <v>6.3399999999999998E-2</v>
      </c>
    </row>
    <row r="8" spans="1:7" ht="12.95" customHeight="1">
      <c r="A8" s="1"/>
      <c r="B8" s="23" t="s">
        <v>63</v>
      </c>
      <c r="C8" s="5" t="s">
        <v>1</v>
      </c>
      <c r="D8" s="5" t="s">
        <v>1</v>
      </c>
      <c r="E8" s="5" t="s">
        <v>1</v>
      </c>
      <c r="F8" s="9">
        <f>SUM(F7:F7)</f>
        <v>539</v>
      </c>
      <c r="G8" s="27">
        <f>SUM(G7:G7)</f>
        <v>6.3399999999999998E-2</v>
      </c>
    </row>
    <row r="9" spans="1:7" ht="12.95" customHeight="1">
      <c r="A9" s="1"/>
      <c r="B9" s="28" t="s">
        <v>109</v>
      </c>
      <c r="C9" s="10" t="s">
        <v>1</v>
      </c>
      <c r="D9" s="10" t="s">
        <v>1</v>
      </c>
      <c r="E9" s="10" t="s">
        <v>1</v>
      </c>
      <c r="F9" s="11" t="s">
        <v>65</v>
      </c>
      <c r="G9" s="29" t="s">
        <v>65</v>
      </c>
    </row>
    <row r="10" spans="1:7" ht="12.95" customHeight="1">
      <c r="A10" s="1"/>
      <c r="B10" s="28" t="s">
        <v>63</v>
      </c>
      <c r="C10" s="10" t="s">
        <v>1</v>
      </c>
      <c r="D10" s="10" t="s">
        <v>1</v>
      </c>
      <c r="E10" s="10" t="s">
        <v>1</v>
      </c>
      <c r="F10" s="11" t="s">
        <v>65</v>
      </c>
      <c r="G10" s="29" t="s">
        <v>65</v>
      </c>
    </row>
    <row r="11" spans="1:7" ht="12.95" customHeight="1">
      <c r="A11" s="1"/>
      <c r="B11" s="28" t="s">
        <v>66</v>
      </c>
      <c r="C11" s="12" t="s">
        <v>1</v>
      </c>
      <c r="D11" s="10" t="s">
        <v>1</v>
      </c>
      <c r="E11" s="12" t="s">
        <v>1</v>
      </c>
      <c r="F11" s="9">
        <f>+F8</f>
        <v>539</v>
      </c>
      <c r="G11" s="27">
        <f>+G8</f>
        <v>6.3399999999999998E-2</v>
      </c>
    </row>
    <row r="12" spans="1:7" ht="12.95" customHeight="1">
      <c r="A12" s="1"/>
      <c r="B12" s="23" t="s">
        <v>90</v>
      </c>
      <c r="C12" s="5" t="s">
        <v>1</v>
      </c>
      <c r="D12" s="5" t="s">
        <v>1</v>
      </c>
      <c r="E12" s="5" t="s">
        <v>1</v>
      </c>
      <c r="F12" s="1"/>
      <c r="G12" s="24" t="s">
        <v>1</v>
      </c>
    </row>
    <row r="13" spans="1:7" ht="12.95" customHeight="1">
      <c r="A13" s="1"/>
      <c r="B13" s="23" t="s">
        <v>91</v>
      </c>
      <c r="C13" s="5" t="s">
        <v>1</v>
      </c>
      <c r="D13" s="5" t="s">
        <v>1</v>
      </c>
      <c r="E13" s="5" t="s">
        <v>1</v>
      </c>
      <c r="F13" s="1"/>
      <c r="G13" s="24" t="s">
        <v>1</v>
      </c>
    </row>
    <row r="14" spans="1:7" ht="12.95" customHeight="1">
      <c r="A14" s="6"/>
      <c r="B14" s="25" t="s">
        <v>428</v>
      </c>
      <c r="C14" s="5" t="s">
        <v>429</v>
      </c>
      <c r="D14" s="5" t="s">
        <v>218</v>
      </c>
      <c r="E14" s="7">
        <v>800000</v>
      </c>
      <c r="F14" s="8">
        <v>796.31</v>
      </c>
      <c r="G14" s="26">
        <f>+ROUND(F14/$F$38,4)</f>
        <v>9.3700000000000006E-2</v>
      </c>
    </row>
    <row r="15" spans="1:7" ht="12.95" customHeight="1">
      <c r="A15" s="6"/>
      <c r="B15" s="25" t="s">
        <v>212</v>
      </c>
      <c r="C15" s="5" t="s">
        <v>352</v>
      </c>
      <c r="D15" s="5" t="s">
        <v>213</v>
      </c>
      <c r="E15" s="7">
        <v>500000</v>
      </c>
      <c r="F15" s="8">
        <v>498.8</v>
      </c>
      <c r="G15" s="26">
        <f>+ROUND(F15/$F$38,4)</f>
        <v>5.8700000000000002E-2</v>
      </c>
    </row>
    <row r="16" spans="1:7" ht="12.95" customHeight="1">
      <c r="A16" s="1"/>
      <c r="B16" s="23" t="s">
        <v>63</v>
      </c>
      <c r="C16" s="5" t="s">
        <v>1</v>
      </c>
      <c r="D16" s="5" t="s">
        <v>1</v>
      </c>
      <c r="E16" s="5" t="s">
        <v>1</v>
      </c>
      <c r="F16" s="9">
        <f>SUM(F14:F15)</f>
        <v>1295.1099999999999</v>
      </c>
      <c r="G16" s="27">
        <f>SUM(G14:G15)</f>
        <v>0.15240000000000001</v>
      </c>
    </row>
    <row r="17" spans="1:7" ht="12.95" customHeight="1">
      <c r="A17" s="1"/>
      <c r="B17" s="23" t="s">
        <v>93</v>
      </c>
      <c r="C17" s="5" t="s">
        <v>1</v>
      </c>
      <c r="D17" s="5" t="s">
        <v>1</v>
      </c>
      <c r="E17" s="5" t="s">
        <v>1</v>
      </c>
      <c r="F17" s="1"/>
      <c r="G17" s="24" t="s">
        <v>1</v>
      </c>
    </row>
    <row r="18" spans="1:7" ht="12.95" customHeight="1">
      <c r="A18" s="6"/>
      <c r="B18" s="25" t="s">
        <v>217</v>
      </c>
      <c r="C18" s="5" t="s">
        <v>370</v>
      </c>
      <c r="D18" s="5" t="s">
        <v>94</v>
      </c>
      <c r="E18" s="7">
        <v>850000</v>
      </c>
      <c r="F18" s="8">
        <v>845.26</v>
      </c>
      <c r="G18" s="26">
        <f>+ROUND(F18/$F$38,4)</f>
        <v>9.9400000000000002E-2</v>
      </c>
    </row>
    <row r="19" spans="1:7" ht="12.95" customHeight="1">
      <c r="A19" s="6"/>
      <c r="B19" s="25" t="s">
        <v>214</v>
      </c>
      <c r="C19" s="5" t="s">
        <v>453</v>
      </c>
      <c r="D19" s="5" t="s">
        <v>92</v>
      </c>
      <c r="E19" s="7">
        <v>800000</v>
      </c>
      <c r="F19" s="8">
        <v>788.95</v>
      </c>
      <c r="G19" s="26">
        <f>+ROUND(F19/$F$38,4)</f>
        <v>9.2799999999999994E-2</v>
      </c>
    </row>
    <row r="20" spans="1:7" ht="12.95" customHeight="1">
      <c r="A20" s="6"/>
      <c r="B20" s="25" t="s">
        <v>403</v>
      </c>
      <c r="C20" s="5" t="s">
        <v>445</v>
      </c>
      <c r="D20" s="5" t="s">
        <v>218</v>
      </c>
      <c r="E20" s="7">
        <v>800000</v>
      </c>
      <c r="F20" s="8">
        <v>787.75</v>
      </c>
      <c r="G20" s="26">
        <f>+ROUND(F20/$F$38,4)</f>
        <v>9.2700000000000005E-2</v>
      </c>
    </row>
    <row r="21" spans="1:7" ht="12.95" customHeight="1">
      <c r="A21" s="6"/>
      <c r="B21" s="25" t="s">
        <v>405</v>
      </c>
      <c r="C21" s="5" t="s">
        <v>406</v>
      </c>
      <c r="D21" s="5" t="s">
        <v>213</v>
      </c>
      <c r="E21" s="7">
        <v>700000</v>
      </c>
      <c r="F21" s="8">
        <v>699.48</v>
      </c>
      <c r="G21" s="26">
        <f>+ROUND(F21/$F$38,4)</f>
        <v>8.2299999999999998E-2</v>
      </c>
    </row>
    <row r="22" spans="1:7" ht="12.95" customHeight="1">
      <c r="A22" s="6"/>
      <c r="B22" s="25" t="s">
        <v>260</v>
      </c>
      <c r="C22" s="5" t="s">
        <v>452</v>
      </c>
      <c r="D22" s="5" t="s">
        <v>92</v>
      </c>
      <c r="E22" s="7">
        <v>700000</v>
      </c>
      <c r="F22" s="8">
        <v>690.43</v>
      </c>
      <c r="G22" s="26">
        <f t="shared" ref="G22:G25" si="0">+ROUND(F22/$F$38,4)</f>
        <v>8.1199999999999994E-2</v>
      </c>
    </row>
    <row r="23" spans="1:7" ht="12.95" customHeight="1">
      <c r="A23" s="6"/>
      <c r="B23" s="25" t="s">
        <v>215</v>
      </c>
      <c r="C23" s="5" t="s">
        <v>462</v>
      </c>
      <c r="D23" s="5" t="s">
        <v>373</v>
      </c>
      <c r="E23" s="7">
        <v>500000</v>
      </c>
      <c r="F23" s="8">
        <v>499.2</v>
      </c>
      <c r="G23" s="26">
        <f t="shared" si="0"/>
        <v>5.8700000000000002E-2</v>
      </c>
    </row>
    <row r="24" spans="1:7" ht="12.95" customHeight="1">
      <c r="A24" s="6"/>
      <c r="B24" s="25" t="s">
        <v>216</v>
      </c>
      <c r="C24" s="5" t="s">
        <v>463</v>
      </c>
      <c r="D24" s="5" t="s">
        <v>373</v>
      </c>
      <c r="E24" s="7">
        <v>500000</v>
      </c>
      <c r="F24" s="8">
        <v>497.77</v>
      </c>
      <c r="G24" s="26">
        <f t="shared" si="0"/>
        <v>5.8599999999999999E-2</v>
      </c>
    </row>
    <row r="25" spans="1:7" ht="12.95" customHeight="1">
      <c r="A25" s="6"/>
      <c r="B25" s="25" t="s">
        <v>443</v>
      </c>
      <c r="C25" s="5" t="s">
        <v>444</v>
      </c>
      <c r="D25" s="5" t="s">
        <v>94</v>
      </c>
      <c r="E25" s="7">
        <v>500000</v>
      </c>
      <c r="F25" s="8">
        <v>497.07</v>
      </c>
      <c r="G25" s="26">
        <f t="shared" si="0"/>
        <v>5.8500000000000003E-2</v>
      </c>
    </row>
    <row r="26" spans="1:7" ht="12.95" customHeight="1">
      <c r="A26" s="6"/>
      <c r="B26" s="25" t="s">
        <v>358</v>
      </c>
      <c r="C26" s="5" t="s">
        <v>439</v>
      </c>
      <c r="D26" s="5" t="s">
        <v>213</v>
      </c>
      <c r="E26" s="7">
        <v>500000</v>
      </c>
      <c r="F26" s="8">
        <v>494.41</v>
      </c>
      <c r="G26" s="26">
        <f t="shared" ref="G26:G27" si="1">+ROUND(F26/$F$38,4)</f>
        <v>5.8200000000000002E-2</v>
      </c>
    </row>
    <row r="27" spans="1:7" ht="12.95" customHeight="1">
      <c r="A27" s="6"/>
      <c r="B27" s="25" t="s">
        <v>411</v>
      </c>
      <c r="C27" s="5" t="s">
        <v>464</v>
      </c>
      <c r="D27" s="5" t="s">
        <v>92</v>
      </c>
      <c r="E27" s="7">
        <v>400000</v>
      </c>
      <c r="F27" s="8">
        <v>397.72</v>
      </c>
      <c r="G27" s="26">
        <f t="shared" si="1"/>
        <v>4.6800000000000001E-2</v>
      </c>
    </row>
    <row r="28" spans="1:7" ht="12.95" customHeight="1">
      <c r="A28" s="1"/>
      <c r="B28" s="23" t="s">
        <v>63</v>
      </c>
      <c r="C28" s="5" t="s">
        <v>1</v>
      </c>
      <c r="D28" s="5" t="s">
        <v>1</v>
      </c>
      <c r="E28" s="5" t="s">
        <v>1</v>
      </c>
      <c r="F28" s="9">
        <f>SUM(F18:F27)</f>
        <v>6198.04</v>
      </c>
      <c r="G28" s="27">
        <f>SUM(G18:G27)</f>
        <v>0.72919999999999996</v>
      </c>
    </row>
    <row r="29" spans="1:7" ht="12.95" customHeight="1">
      <c r="A29" s="1"/>
      <c r="B29" s="23" t="s">
        <v>95</v>
      </c>
      <c r="C29" s="5" t="s">
        <v>1</v>
      </c>
      <c r="D29" s="5" t="s">
        <v>1</v>
      </c>
      <c r="E29" s="5" t="s">
        <v>1</v>
      </c>
      <c r="F29" s="1"/>
      <c r="G29" s="24" t="s">
        <v>1</v>
      </c>
    </row>
    <row r="30" spans="1:7" ht="12.95" customHeight="1">
      <c r="A30" s="6"/>
      <c r="B30" s="25" t="s">
        <v>409</v>
      </c>
      <c r="C30" s="5" t="s">
        <v>410</v>
      </c>
      <c r="D30" s="5" t="s">
        <v>261</v>
      </c>
      <c r="E30" s="7">
        <v>25000</v>
      </c>
      <c r="F30" s="8">
        <v>24.82</v>
      </c>
      <c r="G30" s="26">
        <f>+ROUND(F30/$F$38,4)</f>
        <v>2.8999999999999998E-3</v>
      </c>
    </row>
    <row r="31" spans="1:7" ht="12.95" customHeight="1">
      <c r="A31" s="1"/>
      <c r="B31" s="23" t="s">
        <v>63</v>
      </c>
      <c r="C31" s="5" t="s">
        <v>1</v>
      </c>
      <c r="D31" s="5" t="s">
        <v>1</v>
      </c>
      <c r="E31" s="5" t="s">
        <v>1</v>
      </c>
      <c r="F31" s="9">
        <f>SUM(F30:F30)</f>
        <v>24.82</v>
      </c>
      <c r="G31" s="27">
        <f>SUM(G30:G30)</f>
        <v>2.8999999999999998E-3</v>
      </c>
    </row>
    <row r="32" spans="1:7" ht="12.95" customHeight="1">
      <c r="A32" s="1"/>
      <c r="B32" s="28" t="s">
        <v>66</v>
      </c>
      <c r="C32" s="12" t="s">
        <v>1</v>
      </c>
      <c r="D32" s="10" t="s">
        <v>1</v>
      </c>
      <c r="E32" s="12" t="s">
        <v>1</v>
      </c>
      <c r="F32" s="9">
        <f>+F31+F28+F16</f>
        <v>7517.9699999999993</v>
      </c>
      <c r="G32" s="27">
        <f>+G31+G28+G16</f>
        <v>0.88449999999999995</v>
      </c>
    </row>
    <row r="33" spans="1:7" ht="12.95" customHeight="1">
      <c r="A33" s="1"/>
      <c r="B33" s="23" t="s">
        <v>96</v>
      </c>
      <c r="C33" s="5" t="s">
        <v>1</v>
      </c>
      <c r="D33" s="5" t="s">
        <v>1</v>
      </c>
      <c r="E33" s="5" t="s">
        <v>1</v>
      </c>
      <c r="F33" s="1"/>
      <c r="G33" s="24" t="s">
        <v>1</v>
      </c>
    </row>
    <row r="34" spans="1:7" ht="12.95" customHeight="1">
      <c r="A34" s="6"/>
      <c r="B34" s="25" t="s">
        <v>262</v>
      </c>
      <c r="C34" s="5" t="s">
        <v>1</v>
      </c>
      <c r="D34" s="5" t="s">
        <v>69</v>
      </c>
      <c r="E34" s="7"/>
      <c r="F34" s="8">
        <v>28.25</v>
      </c>
      <c r="G34" s="26">
        <f>+ROUND(F34/$F$38,4)</f>
        <v>3.3E-3</v>
      </c>
    </row>
    <row r="35" spans="1:7" ht="12.95" customHeight="1">
      <c r="A35" s="1"/>
      <c r="B35" s="23" t="s">
        <v>63</v>
      </c>
      <c r="C35" s="5" t="s">
        <v>1</v>
      </c>
      <c r="D35" s="5" t="s">
        <v>1</v>
      </c>
      <c r="E35" s="5" t="s">
        <v>1</v>
      </c>
      <c r="F35" s="9">
        <f>+F34</f>
        <v>28.25</v>
      </c>
      <c r="G35" s="27">
        <f>+G34</f>
        <v>3.3E-3</v>
      </c>
    </row>
    <row r="36" spans="1:7" ht="12.95" customHeight="1">
      <c r="A36" s="1"/>
      <c r="B36" s="28" t="s">
        <v>66</v>
      </c>
      <c r="C36" s="12" t="s">
        <v>1</v>
      </c>
      <c r="D36" s="10" t="s">
        <v>1</v>
      </c>
      <c r="E36" s="12" t="s">
        <v>1</v>
      </c>
      <c r="F36" s="9">
        <f>+F35</f>
        <v>28.25</v>
      </c>
      <c r="G36" s="27">
        <f>+G35</f>
        <v>3.3E-3</v>
      </c>
    </row>
    <row r="37" spans="1:7" ht="12.95" customHeight="1">
      <c r="A37" s="1"/>
      <c r="B37" s="28" t="s">
        <v>67</v>
      </c>
      <c r="C37" s="5" t="s">
        <v>1</v>
      </c>
      <c r="D37" s="10" t="s">
        <v>1</v>
      </c>
      <c r="E37" s="5" t="s">
        <v>1</v>
      </c>
      <c r="F37" s="13">
        <f>+F38-F36-F32-F11</f>
        <v>414.27000000000044</v>
      </c>
      <c r="G37" s="27">
        <f>+G38-G36-G32-G11</f>
        <v>4.8800000000000079E-2</v>
      </c>
    </row>
    <row r="38" spans="1:7" ht="12.95" customHeight="1" thickBot="1">
      <c r="A38" s="1"/>
      <c r="B38" s="30" t="s">
        <v>68</v>
      </c>
      <c r="C38" s="31" t="s">
        <v>1</v>
      </c>
      <c r="D38" s="31" t="s">
        <v>1</v>
      </c>
      <c r="E38" s="31" t="s">
        <v>1</v>
      </c>
      <c r="F38" s="32">
        <v>8499.49</v>
      </c>
      <c r="G38" s="33">
        <v>1</v>
      </c>
    </row>
    <row r="39" spans="1:7">
      <c r="A39" s="1"/>
      <c r="B39" s="2" t="s">
        <v>86</v>
      </c>
      <c r="C39" s="1"/>
      <c r="D39" s="1"/>
      <c r="E39" s="1"/>
      <c r="F39" s="1"/>
      <c r="G39" s="1"/>
    </row>
    <row r="40" spans="1:7">
      <c r="A40" s="1"/>
      <c r="B40" s="2" t="s">
        <v>87</v>
      </c>
      <c r="C40" s="1"/>
      <c r="D40" s="1"/>
      <c r="E40" s="1"/>
      <c r="F40" s="1"/>
      <c r="G40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2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210</v>
      </c>
      <c r="C7" s="5" t="s">
        <v>118</v>
      </c>
      <c r="D7" s="5" t="s">
        <v>85</v>
      </c>
      <c r="E7" s="7">
        <v>37542</v>
      </c>
      <c r="F7" s="8">
        <v>145.87</v>
      </c>
      <c r="G7" s="26">
        <f t="shared" ref="G7:G38" si="0">ROUND(F7/$F$81,4)</f>
        <v>4.0300000000000002E-2</v>
      </c>
    </row>
    <row r="8" spans="1:7" ht="12.95" customHeight="1">
      <c r="A8" s="6"/>
      <c r="B8" s="25" t="s">
        <v>164</v>
      </c>
      <c r="C8" s="5" t="s">
        <v>25</v>
      </c>
      <c r="D8" s="5" t="s">
        <v>26</v>
      </c>
      <c r="E8" s="7">
        <v>7684</v>
      </c>
      <c r="F8" s="8">
        <v>130.22</v>
      </c>
      <c r="G8" s="26">
        <f t="shared" si="0"/>
        <v>3.5900000000000001E-2</v>
      </c>
    </row>
    <row r="9" spans="1:7" ht="12.95" customHeight="1">
      <c r="A9" s="6"/>
      <c r="B9" s="25" t="s">
        <v>292</v>
      </c>
      <c r="C9" s="5" t="s">
        <v>242</v>
      </c>
      <c r="D9" s="5" t="s">
        <v>15</v>
      </c>
      <c r="E9" s="7">
        <v>139822</v>
      </c>
      <c r="F9" s="8">
        <v>125</v>
      </c>
      <c r="G9" s="26">
        <f t="shared" si="0"/>
        <v>3.4500000000000003E-2</v>
      </c>
    </row>
    <row r="10" spans="1:7" ht="12.95" customHeight="1">
      <c r="A10" s="6"/>
      <c r="B10" s="25" t="s">
        <v>178</v>
      </c>
      <c r="C10" s="5" t="s">
        <v>291</v>
      </c>
      <c r="D10" s="5" t="s">
        <v>15</v>
      </c>
      <c r="E10" s="7">
        <v>12520</v>
      </c>
      <c r="F10" s="8">
        <v>115.11</v>
      </c>
      <c r="G10" s="26">
        <f t="shared" si="0"/>
        <v>3.1800000000000002E-2</v>
      </c>
    </row>
    <row r="11" spans="1:7" ht="12.95" customHeight="1">
      <c r="A11" s="6"/>
      <c r="B11" s="25" t="s">
        <v>267</v>
      </c>
      <c r="C11" s="5" t="s">
        <v>268</v>
      </c>
      <c r="D11" s="5" t="s">
        <v>136</v>
      </c>
      <c r="E11" s="7">
        <v>35427</v>
      </c>
      <c r="F11" s="8">
        <v>99.99</v>
      </c>
      <c r="G11" s="26">
        <f t="shared" si="0"/>
        <v>2.76E-2</v>
      </c>
    </row>
    <row r="12" spans="1:7" ht="12.95" customHeight="1">
      <c r="A12" s="6"/>
      <c r="B12" s="25" t="s">
        <v>231</v>
      </c>
      <c r="C12" s="5" t="s">
        <v>232</v>
      </c>
      <c r="D12" s="5" t="s">
        <v>85</v>
      </c>
      <c r="E12" s="7">
        <v>11413</v>
      </c>
      <c r="F12" s="8">
        <v>94.73</v>
      </c>
      <c r="G12" s="26">
        <f t="shared" si="0"/>
        <v>2.6100000000000002E-2</v>
      </c>
    </row>
    <row r="13" spans="1:7" ht="12.95" customHeight="1">
      <c r="A13" s="6"/>
      <c r="B13" s="25" t="s">
        <v>285</v>
      </c>
      <c r="C13" s="5" t="s">
        <v>286</v>
      </c>
      <c r="D13" s="5" t="s">
        <v>15</v>
      </c>
      <c r="E13" s="7">
        <v>69106</v>
      </c>
      <c r="F13" s="8">
        <v>92.74</v>
      </c>
      <c r="G13" s="26">
        <f t="shared" si="0"/>
        <v>2.5600000000000001E-2</v>
      </c>
    </row>
    <row r="14" spans="1:7" ht="12.95" customHeight="1">
      <c r="A14" s="6"/>
      <c r="B14" s="25" t="s">
        <v>315</v>
      </c>
      <c r="C14" s="5" t="s">
        <v>316</v>
      </c>
      <c r="D14" s="5" t="s">
        <v>54</v>
      </c>
      <c r="E14" s="7">
        <v>14064</v>
      </c>
      <c r="F14" s="8">
        <v>92.57</v>
      </c>
      <c r="G14" s="26">
        <f t="shared" si="0"/>
        <v>2.5600000000000001E-2</v>
      </c>
    </row>
    <row r="15" spans="1:7" ht="12.95" customHeight="1">
      <c r="A15" s="6"/>
      <c r="B15" s="25" t="s">
        <v>383</v>
      </c>
      <c r="C15" s="5" t="s">
        <v>384</v>
      </c>
      <c r="D15" s="5" t="s">
        <v>48</v>
      </c>
      <c r="E15" s="7">
        <v>36584</v>
      </c>
      <c r="F15" s="8">
        <v>92.25</v>
      </c>
      <c r="G15" s="26">
        <f t="shared" si="0"/>
        <v>2.5499999999999998E-2</v>
      </c>
    </row>
    <row r="16" spans="1:7" ht="12.95" customHeight="1">
      <c r="A16" s="6"/>
      <c r="B16" s="25" t="s">
        <v>275</v>
      </c>
      <c r="C16" s="5" t="s">
        <v>276</v>
      </c>
      <c r="D16" s="5" t="s">
        <v>15</v>
      </c>
      <c r="E16" s="7">
        <v>3060</v>
      </c>
      <c r="F16" s="8">
        <v>91.34</v>
      </c>
      <c r="G16" s="26">
        <f t="shared" si="0"/>
        <v>2.52E-2</v>
      </c>
    </row>
    <row r="17" spans="1:7" ht="12.95" customHeight="1">
      <c r="A17" s="6"/>
      <c r="B17" s="25" t="s">
        <v>227</v>
      </c>
      <c r="C17" s="5" t="s">
        <v>228</v>
      </c>
      <c r="D17" s="5" t="s">
        <v>34</v>
      </c>
      <c r="E17" s="7">
        <v>24914</v>
      </c>
      <c r="F17" s="8">
        <v>85.68</v>
      </c>
      <c r="G17" s="26">
        <f t="shared" si="0"/>
        <v>2.3599999999999999E-2</v>
      </c>
    </row>
    <row r="18" spans="1:7" ht="12.95" customHeight="1">
      <c r="A18" s="6"/>
      <c r="B18" s="25" t="s">
        <v>206</v>
      </c>
      <c r="C18" s="5" t="s">
        <v>135</v>
      </c>
      <c r="D18" s="5" t="s">
        <v>126</v>
      </c>
      <c r="E18" s="7">
        <v>108330</v>
      </c>
      <c r="F18" s="8">
        <v>80.06</v>
      </c>
      <c r="G18" s="26">
        <f t="shared" si="0"/>
        <v>2.2100000000000002E-2</v>
      </c>
    </row>
    <row r="19" spans="1:7" ht="12.95" customHeight="1">
      <c r="A19" s="6"/>
      <c r="B19" s="25" t="s">
        <v>287</v>
      </c>
      <c r="C19" s="5" t="s">
        <v>288</v>
      </c>
      <c r="D19" s="5" t="s">
        <v>15</v>
      </c>
      <c r="E19" s="7">
        <v>58401</v>
      </c>
      <c r="F19" s="8">
        <v>80.010000000000005</v>
      </c>
      <c r="G19" s="26">
        <f t="shared" si="0"/>
        <v>2.2100000000000002E-2</v>
      </c>
    </row>
    <row r="20" spans="1:7" ht="12.95" customHeight="1">
      <c r="A20" s="6"/>
      <c r="B20" s="25" t="s">
        <v>376</v>
      </c>
      <c r="C20" s="5" t="s">
        <v>377</v>
      </c>
      <c r="D20" s="5" t="s">
        <v>28</v>
      </c>
      <c r="E20" s="7">
        <v>65551</v>
      </c>
      <c r="F20" s="8">
        <v>79.97</v>
      </c>
      <c r="G20" s="26">
        <f t="shared" si="0"/>
        <v>2.2100000000000002E-2</v>
      </c>
    </row>
    <row r="21" spans="1:7" ht="12.95" customHeight="1">
      <c r="A21" s="6"/>
      <c r="B21" s="25" t="s">
        <v>295</v>
      </c>
      <c r="C21" s="5" t="s">
        <v>296</v>
      </c>
      <c r="D21" s="5" t="s">
        <v>48</v>
      </c>
      <c r="E21" s="7">
        <v>18581</v>
      </c>
      <c r="F21" s="8">
        <v>77.92</v>
      </c>
      <c r="G21" s="26">
        <f t="shared" si="0"/>
        <v>2.1499999999999998E-2</v>
      </c>
    </row>
    <row r="22" spans="1:7" ht="12.95" customHeight="1">
      <c r="A22" s="6"/>
      <c r="B22" s="25" t="s">
        <v>223</v>
      </c>
      <c r="C22" s="5" t="s">
        <v>43</v>
      </c>
      <c r="D22" s="5" t="s">
        <v>15</v>
      </c>
      <c r="E22" s="7">
        <v>14595</v>
      </c>
      <c r="F22" s="8">
        <v>77.87</v>
      </c>
      <c r="G22" s="26">
        <f t="shared" si="0"/>
        <v>2.1499999999999998E-2</v>
      </c>
    </row>
    <row r="23" spans="1:7" ht="12.95" customHeight="1">
      <c r="A23" s="6"/>
      <c r="B23" s="25" t="s">
        <v>170</v>
      </c>
      <c r="C23" s="5" t="s">
        <v>38</v>
      </c>
      <c r="D23" s="5" t="s">
        <v>39</v>
      </c>
      <c r="E23" s="7">
        <v>16718</v>
      </c>
      <c r="F23" s="8">
        <v>76.19</v>
      </c>
      <c r="G23" s="26">
        <f t="shared" si="0"/>
        <v>2.1000000000000001E-2</v>
      </c>
    </row>
    <row r="24" spans="1:7" ht="12.95" customHeight="1">
      <c r="A24" s="6"/>
      <c r="B24" s="25" t="s">
        <v>297</v>
      </c>
      <c r="C24" s="5" t="s">
        <v>298</v>
      </c>
      <c r="D24" s="5" t="s">
        <v>26</v>
      </c>
      <c r="E24" s="7">
        <v>18304</v>
      </c>
      <c r="F24" s="8">
        <v>73.540000000000006</v>
      </c>
      <c r="G24" s="26">
        <f t="shared" si="0"/>
        <v>2.0299999999999999E-2</v>
      </c>
    </row>
    <row r="25" spans="1:7" ht="12.95" customHeight="1">
      <c r="A25" s="6"/>
      <c r="B25" s="25" t="s">
        <v>156</v>
      </c>
      <c r="C25" s="5" t="s">
        <v>40</v>
      </c>
      <c r="D25" s="5" t="s">
        <v>37</v>
      </c>
      <c r="E25" s="7">
        <v>4830</v>
      </c>
      <c r="F25" s="8">
        <v>69.45</v>
      </c>
      <c r="G25" s="26">
        <f t="shared" si="0"/>
        <v>1.9199999999999998E-2</v>
      </c>
    </row>
    <row r="26" spans="1:7" ht="12.95" customHeight="1">
      <c r="A26" s="6"/>
      <c r="B26" s="25" t="s">
        <v>283</v>
      </c>
      <c r="C26" s="5" t="s">
        <v>284</v>
      </c>
      <c r="D26" s="5" t="s">
        <v>11</v>
      </c>
      <c r="E26" s="7">
        <v>49562</v>
      </c>
      <c r="F26" s="8">
        <v>68.489999999999995</v>
      </c>
      <c r="G26" s="26">
        <f t="shared" si="0"/>
        <v>1.89E-2</v>
      </c>
    </row>
    <row r="27" spans="1:7" ht="12.95" customHeight="1">
      <c r="A27" s="6"/>
      <c r="B27" s="25" t="s">
        <v>229</v>
      </c>
      <c r="C27" s="5" t="s">
        <v>230</v>
      </c>
      <c r="D27" s="5" t="s">
        <v>80</v>
      </c>
      <c r="E27" s="7">
        <v>4266</v>
      </c>
      <c r="F27" s="8">
        <v>67.260000000000005</v>
      </c>
      <c r="G27" s="26">
        <f t="shared" si="0"/>
        <v>1.8599999999999998E-2</v>
      </c>
    </row>
    <row r="28" spans="1:7" ht="12.95" customHeight="1">
      <c r="A28" s="6"/>
      <c r="B28" s="25" t="s">
        <v>158</v>
      </c>
      <c r="C28" s="5" t="s">
        <v>45</v>
      </c>
      <c r="D28" s="5" t="s">
        <v>23</v>
      </c>
      <c r="E28" s="7">
        <v>5548</v>
      </c>
      <c r="F28" s="8">
        <v>65.05</v>
      </c>
      <c r="G28" s="26">
        <f t="shared" si="0"/>
        <v>1.7999999999999999E-2</v>
      </c>
    </row>
    <row r="29" spans="1:7" ht="12.95" customHeight="1">
      <c r="A29" s="6"/>
      <c r="B29" s="25" t="s">
        <v>165</v>
      </c>
      <c r="C29" s="5" t="s">
        <v>36</v>
      </c>
      <c r="D29" s="5" t="s">
        <v>37</v>
      </c>
      <c r="E29" s="7">
        <v>5926</v>
      </c>
      <c r="F29" s="8">
        <v>64.45</v>
      </c>
      <c r="G29" s="26">
        <f t="shared" si="0"/>
        <v>1.78E-2</v>
      </c>
    </row>
    <row r="30" spans="1:7" ht="12.95" customHeight="1">
      <c r="A30" s="6"/>
      <c r="B30" s="25" t="s">
        <v>180</v>
      </c>
      <c r="C30" s="5" t="s">
        <v>82</v>
      </c>
      <c r="D30" s="5" t="s">
        <v>78</v>
      </c>
      <c r="E30" s="7">
        <v>10341</v>
      </c>
      <c r="F30" s="8">
        <v>62.96</v>
      </c>
      <c r="G30" s="26">
        <f t="shared" si="0"/>
        <v>1.7399999999999999E-2</v>
      </c>
    </row>
    <row r="31" spans="1:7" ht="12.95" customHeight="1">
      <c r="A31" s="6"/>
      <c r="B31" s="25" t="s">
        <v>233</v>
      </c>
      <c r="C31" s="5" t="s">
        <v>234</v>
      </c>
      <c r="D31" s="5" t="s">
        <v>26</v>
      </c>
      <c r="E31" s="7">
        <v>6795</v>
      </c>
      <c r="F31" s="8">
        <v>62.28</v>
      </c>
      <c r="G31" s="26">
        <f t="shared" si="0"/>
        <v>1.72E-2</v>
      </c>
    </row>
    <row r="32" spans="1:7" ht="12.95" customHeight="1">
      <c r="A32" s="6"/>
      <c r="B32" s="25" t="s">
        <v>235</v>
      </c>
      <c r="C32" s="5" t="s">
        <v>236</v>
      </c>
      <c r="D32" s="5" t="s">
        <v>41</v>
      </c>
      <c r="E32" s="7">
        <v>9417</v>
      </c>
      <c r="F32" s="8">
        <v>60.16</v>
      </c>
      <c r="G32" s="26">
        <f t="shared" si="0"/>
        <v>1.66E-2</v>
      </c>
    </row>
    <row r="33" spans="1:7" ht="12.95" customHeight="1">
      <c r="A33" s="6"/>
      <c r="B33" s="25" t="s">
        <v>160</v>
      </c>
      <c r="C33" s="5" t="s">
        <v>29</v>
      </c>
      <c r="D33" s="5" t="s">
        <v>17</v>
      </c>
      <c r="E33" s="7">
        <v>12666</v>
      </c>
      <c r="F33" s="8">
        <v>59.52</v>
      </c>
      <c r="G33" s="26">
        <f t="shared" si="0"/>
        <v>1.6400000000000001E-2</v>
      </c>
    </row>
    <row r="34" spans="1:7" ht="12.95" customHeight="1">
      <c r="A34" s="6"/>
      <c r="B34" s="25" t="s">
        <v>181</v>
      </c>
      <c r="C34" s="5" t="s">
        <v>77</v>
      </c>
      <c r="D34" s="5" t="s">
        <v>78</v>
      </c>
      <c r="E34" s="7">
        <v>382</v>
      </c>
      <c r="F34" s="8">
        <v>59.47</v>
      </c>
      <c r="G34" s="26">
        <f t="shared" si="0"/>
        <v>1.6400000000000001E-2</v>
      </c>
    </row>
    <row r="35" spans="1:7" ht="12.95" customHeight="1">
      <c r="A35" s="6"/>
      <c r="B35" s="25" t="s">
        <v>381</v>
      </c>
      <c r="C35" s="5" t="s">
        <v>382</v>
      </c>
      <c r="D35" s="5" t="s">
        <v>41</v>
      </c>
      <c r="E35" s="7">
        <v>11694</v>
      </c>
      <c r="F35" s="8">
        <v>55.91</v>
      </c>
      <c r="G35" s="26">
        <f t="shared" si="0"/>
        <v>1.54E-2</v>
      </c>
    </row>
    <row r="36" spans="1:7" ht="12.95" customHeight="1">
      <c r="A36" s="6"/>
      <c r="B36" s="25" t="s">
        <v>305</v>
      </c>
      <c r="C36" s="5" t="s">
        <v>306</v>
      </c>
      <c r="D36" s="5" t="s">
        <v>23</v>
      </c>
      <c r="E36" s="7">
        <v>15307</v>
      </c>
      <c r="F36" s="8">
        <v>55.63</v>
      </c>
      <c r="G36" s="26">
        <f t="shared" si="0"/>
        <v>1.54E-2</v>
      </c>
    </row>
    <row r="37" spans="1:7" ht="12.95" customHeight="1">
      <c r="A37" s="6"/>
      <c r="B37" s="25" t="s">
        <v>299</v>
      </c>
      <c r="C37" s="5" t="s">
        <v>300</v>
      </c>
      <c r="D37" s="5" t="s">
        <v>78</v>
      </c>
      <c r="E37" s="7">
        <v>6653</v>
      </c>
      <c r="F37" s="8">
        <v>53.73</v>
      </c>
      <c r="G37" s="26">
        <f t="shared" si="0"/>
        <v>1.4800000000000001E-2</v>
      </c>
    </row>
    <row r="38" spans="1:7" ht="12.95" customHeight="1">
      <c r="A38" s="6"/>
      <c r="B38" s="25" t="s">
        <v>175</v>
      </c>
      <c r="C38" s="5" t="s">
        <v>74</v>
      </c>
      <c r="D38" s="5" t="s">
        <v>75</v>
      </c>
      <c r="E38" s="7">
        <v>15972</v>
      </c>
      <c r="F38" s="8">
        <v>49.41</v>
      </c>
      <c r="G38" s="26">
        <f t="shared" si="0"/>
        <v>1.3599999999999999E-2</v>
      </c>
    </row>
    <row r="39" spans="1:7" ht="12.95" customHeight="1">
      <c r="A39" s="6"/>
      <c r="B39" s="25" t="s">
        <v>207</v>
      </c>
      <c r="C39" s="5" t="s">
        <v>120</v>
      </c>
      <c r="D39" s="5" t="s">
        <v>17</v>
      </c>
      <c r="E39" s="7">
        <v>15760</v>
      </c>
      <c r="F39" s="8">
        <v>48.19</v>
      </c>
      <c r="G39" s="26">
        <f t="shared" ref="G39:G70" si="1">ROUND(F39/$F$81,4)</f>
        <v>1.3299999999999999E-2</v>
      </c>
    </row>
    <row r="40" spans="1:7" ht="12.95" customHeight="1">
      <c r="A40" s="6"/>
      <c r="B40" s="25" t="s">
        <v>293</v>
      </c>
      <c r="C40" s="5" t="s">
        <v>294</v>
      </c>
      <c r="D40" s="5" t="s">
        <v>15</v>
      </c>
      <c r="E40" s="7">
        <v>81033</v>
      </c>
      <c r="F40" s="8">
        <v>46.55</v>
      </c>
      <c r="G40" s="26">
        <f t="shared" si="1"/>
        <v>1.2800000000000001E-2</v>
      </c>
    </row>
    <row r="41" spans="1:7" ht="12.95" customHeight="1">
      <c r="A41" s="6"/>
      <c r="B41" s="25" t="s">
        <v>269</v>
      </c>
      <c r="C41" s="5" t="s">
        <v>270</v>
      </c>
      <c r="D41" s="5" t="s">
        <v>26</v>
      </c>
      <c r="E41" s="7">
        <v>3653</v>
      </c>
      <c r="F41" s="8">
        <v>42.84</v>
      </c>
      <c r="G41" s="26">
        <f t="shared" si="1"/>
        <v>1.18E-2</v>
      </c>
    </row>
    <row r="42" spans="1:7" ht="12.95" customHeight="1">
      <c r="A42" s="6"/>
      <c r="B42" s="25" t="s">
        <v>157</v>
      </c>
      <c r="C42" s="5" t="s">
        <v>52</v>
      </c>
      <c r="D42" s="5" t="s">
        <v>17</v>
      </c>
      <c r="E42" s="7">
        <v>6650</v>
      </c>
      <c r="F42" s="8">
        <v>42.83</v>
      </c>
      <c r="G42" s="26">
        <f t="shared" si="1"/>
        <v>1.18E-2</v>
      </c>
    </row>
    <row r="43" spans="1:7" ht="12.95" customHeight="1">
      <c r="A43" s="6"/>
      <c r="B43" s="25" t="s">
        <v>320</v>
      </c>
      <c r="C43" s="5" t="s">
        <v>321</v>
      </c>
      <c r="D43" s="5" t="s">
        <v>26</v>
      </c>
      <c r="E43" s="7">
        <v>7341</v>
      </c>
      <c r="F43" s="8">
        <v>42.46</v>
      </c>
      <c r="G43" s="26">
        <f t="shared" si="1"/>
        <v>1.17E-2</v>
      </c>
    </row>
    <row r="44" spans="1:7" ht="12.95" customHeight="1">
      <c r="A44" s="6"/>
      <c r="B44" s="25" t="s">
        <v>273</v>
      </c>
      <c r="C44" s="5" t="s">
        <v>274</v>
      </c>
      <c r="D44" s="5" t="s">
        <v>26</v>
      </c>
      <c r="E44" s="7">
        <v>5682</v>
      </c>
      <c r="F44" s="8">
        <v>42.04</v>
      </c>
      <c r="G44" s="26">
        <f t="shared" si="1"/>
        <v>1.1599999999999999E-2</v>
      </c>
    </row>
    <row r="45" spans="1:7" ht="12.95" customHeight="1">
      <c r="A45" s="6"/>
      <c r="B45" s="25" t="s">
        <v>167</v>
      </c>
      <c r="C45" s="5" t="s">
        <v>42</v>
      </c>
      <c r="D45" s="5" t="s">
        <v>26</v>
      </c>
      <c r="E45" s="7">
        <v>2953</v>
      </c>
      <c r="F45" s="8">
        <v>40.68</v>
      </c>
      <c r="G45" s="26">
        <f t="shared" si="1"/>
        <v>1.12E-2</v>
      </c>
    </row>
    <row r="46" spans="1:7" ht="12.95" customHeight="1">
      <c r="A46" s="6"/>
      <c r="B46" s="25" t="s">
        <v>247</v>
      </c>
      <c r="C46" s="5" t="s">
        <v>248</v>
      </c>
      <c r="D46" s="5" t="s">
        <v>126</v>
      </c>
      <c r="E46" s="7">
        <v>56643</v>
      </c>
      <c r="F46" s="8">
        <v>40.56</v>
      </c>
      <c r="G46" s="26">
        <f t="shared" si="1"/>
        <v>1.12E-2</v>
      </c>
    </row>
    <row r="47" spans="1:7" ht="12.95" customHeight="1">
      <c r="A47" s="6"/>
      <c r="B47" s="25" t="s">
        <v>309</v>
      </c>
      <c r="C47" s="5" t="s">
        <v>310</v>
      </c>
      <c r="D47" s="5" t="s">
        <v>11</v>
      </c>
      <c r="E47" s="7">
        <v>12498</v>
      </c>
      <c r="F47" s="8">
        <v>39.770000000000003</v>
      </c>
      <c r="G47" s="26">
        <f t="shared" si="1"/>
        <v>1.0999999999999999E-2</v>
      </c>
    </row>
    <row r="48" spans="1:7" ht="12.95" customHeight="1">
      <c r="A48" s="6"/>
      <c r="B48" s="25" t="s">
        <v>307</v>
      </c>
      <c r="C48" s="5" t="s">
        <v>308</v>
      </c>
      <c r="D48" s="5" t="s">
        <v>11</v>
      </c>
      <c r="E48" s="7">
        <v>182940</v>
      </c>
      <c r="F48" s="8">
        <v>39.33</v>
      </c>
      <c r="G48" s="26">
        <f t="shared" si="1"/>
        <v>1.09E-2</v>
      </c>
    </row>
    <row r="49" spans="1:7" ht="12.95" customHeight="1">
      <c r="A49" s="6"/>
      <c r="B49" s="25" t="s">
        <v>385</v>
      </c>
      <c r="C49" s="5" t="s">
        <v>386</v>
      </c>
      <c r="D49" s="5" t="s">
        <v>13</v>
      </c>
      <c r="E49" s="7">
        <v>4293</v>
      </c>
      <c r="F49" s="8">
        <v>38.54</v>
      </c>
      <c r="G49" s="26">
        <f t="shared" si="1"/>
        <v>1.06E-2</v>
      </c>
    </row>
    <row r="50" spans="1:7" ht="12.95" customHeight="1">
      <c r="A50" s="6"/>
      <c r="B50" s="25" t="s">
        <v>174</v>
      </c>
      <c r="C50" s="5" t="s">
        <v>79</v>
      </c>
      <c r="D50" s="5" t="s">
        <v>44</v>
      </c>
      <c r="E50" s="7">
        <v>10176</v>
      </c>
      <c r="F50" s="8">
        <v>35.15</v>
      </c>
      <c r="G50" s="26">
        <f t="shared" si="1"/>
        <v>9.7000000000000003E-3</v>
      </c>
    </row>
    <row r="51" spans="1:7" ht="12.95" customHeight="1">
      <c r="A51" s="6"/>
      <c r="B51" s="25" t="s">
        <v>277</v>
      </c>
      <c r="C51" s="5" t="s">
        <v>278</v>
      </c>
      <c r="D51" s="5" t="s">
        <v>15</v>
      </c>
      <c r="E51" s="7">
        <v>23426</v>
      </c>
      <c r="F51" s="8">
        <v>33.76</v>
      </c>
      <c r="G51" s="26">
        <f t="shared" si="1"/>
        <v>9.2999999999999992E-3</v>
      </c>
    </row>
    <row r="52" spans="1:7" ht="12.95" customHeight="1">
      <c r="A52" s="6"/>
      <c r="B52" s="25" t="s">
        <v>197</v>
      </c>
      <c r="C52" s="5" t="s">
        <v>129</v>
      </c>
      <c r="D52" s="5" t="s">
        <v>54</v>
      </c>
      <c r="E52" s="7">
        <v>41229</v>
      </c>
      <c r="F52" s="8">
        <v>31.97</v>
      </c>
      <c r="G52" s="26">
        <f t="shared" si="1"/>
        <v>8.8000000000000005E-3</v>
      </c>
    </row>
    <row r="53" spans="1:7" ht="12.95" customHeight="1">
      <c r="A53" s="6"/>
      <c r="B53" s="25" t="s">
        <v>311</v>
      </c>
      <c r="C53" s="5" t="s">
        <v>312</v>
      </c>
      <c r="D53" s="5" t="s">
        <v>15</v>
      </c>
      <c r="E53" s="7">
        <v>10543</v>
      </c>
      <c r="F53" s="8">
        <v>31.51</v>
      </c>
      <c r="G53" s="26">
        <f t="shared" si="1"/>
        <v>8.6999999999999994E-3</v>
      </c>
    </row>
    <row r="54" spans="1:7" ht="12.95" customHeight="1">
      <c r="A54" s="6"/>
      <c r="B54" s="25" t="s">
        <v>319</v>
      </c>
      <c r="C54" s="5" t="s">
        <v>59</v>
      </c>
      <c r="D54" s="5" t="s">
        <v>11</v>
      </c>
      <c r="E54" s="7">
        <v>19832</v>
      </c>
      <c r="F54" s="8">
        <v>30.12</v>
      </c>
      <c r="G54" s="26">
        <f t="shared" si="1"/>
        <v>8.3000000000000001E-3</v>
      </c>
    </row>
    <row r="55" spans="1:7" ht="12.95" customHeight="1">
      <c r="A55" s="6"/>
      <c r="B55" s="25" t="s">
        <v>239</v>
      </c>
      <c r="C55" s="5" t="s">
        <v>415</v>
      </c>
      <c r="D55" s="5" t="s">
        <v>11</v>
      </c>
      <c r="E55" s="7">
        <v>35745</v>
      </c>
      <c r="F55" s="8">
        <v>29.99</v>
      </c>
      <c r="G55" s="26">
        <f t="shared" si="1"/>
        <v>8.3000000000000001E-3</v>
      </c>
    </row>
    <row r="56" spans="1:7" ht="12.95" customHeight="1">
      <c r="A56" s="6"/>
      <c r="B56" s="25" t="s">
        <v>317</v>
      </c>
      <c r="C56" s="5" t="s">
        <v>318</v>
      </c>
      <c r="D56" s="5" t="s">
        <v>26</v>
      </c>
      <c r="E56" s="7">
        <v>4508</v>
      </c>
      <c r="F56" s="8">
        <v>29.87</v>
      </c>
      <c r="G56" s="26">
        <f t="shared" si="1"/>
        <v>8.2000000000000007E-3</v>
      </c>
    </row>
    <row r="57" spans="1:7" ht="12.95" customHeight="1">
      <c r="A57" s="6"/>
      <c r="B57" s="25" t="s">
        <v>237</v>
      </c>
      <c r="C57" s="5" t="s">
        <v>238</v>
      </c>
      <c r="D57" s="5" t="s">
        <v>23</v>
      </c>
      <c r="E57" s="7">
        <v>21045</v>
      </c>
      <c r="F57" s="8">
        <v>29.48</v>
      </c>
      <c r="G57" s="26">
        <f t="shared" si="1"/>
        <v>8.0999999999999996E-3</v>
      </c>
    </row>
    <row r="58" spans="1:7" ht="12.95" customHeight="1">
      <c r="A58" s="6"/>
      <c r="B58" s="25" t="s">
        <v>171</v>
      </c>
      <c r="C58" s="5" t="s">
        <v>81</v>
      </c>
      <c r="D58" s="5" t="s">
        <v>11</v>
      </c>
      <c r="E58" s="7">
        <v>2519</v>
      </c>
      <c r="F58" s="8">
        <v>27.44</v>
      </c>
      <c r="G58" s="26">
        <f t="shared" si="1"/>
        <v>7.6E-3</v>
      </c>
    </row>
    <row r="59" spans="1:7" ht="12.95" customHeight="1">
      <c r="A59" s="6"/>
      <c r="B59" s="25" t="s">
        <v>387</v>
      </c>
      <c r="C59" s="5" t="s">
        <v>388</v>
      </c>
      <c r="D59" s="5" t="s">
        <v>13</v>
      </c>
      <c r="E59" s="7">
        <v>5265</v>
      </c>
      <c r="F59" s="8">
        <v>25.12</v>
      </c>
      <c r="G59" s="26">
        <f t="shared" si="1"/>
        <v>6.8999999999999999E-3</v>
      </c>
    </row>
    <row r="60" spans="1:7" ht="12.95" customHeight="1">
      <c r="A60" s="6"/>
      <c r="B60" s="25" t="s">
        <v>187</v>
      </c>
      <c r="C60" s="5" t="s">
        <v>111</v>
      </c>
      <c r="D60" s="5" t="s">
        <v>26</v>
      </c>
      <c r="E60" s="7">
        <v>539</v>
      </c>
      <c r="F60" s="8">
        <v>24.07</v>
      </c>
      <c r="G60" s="26">
        <f t="shared" si="1"/>
        <v>6.6E-3</v>
      </c>
    </row>
    <row r="61" spans="1:7" ht="12.95" customHeight="1">
      <c r="A61" s="6"/>
      <c r="B61" s="25" t="s">
        <v>328</v>
      </c>
      <c r="C61" s="5" t="s">
        <v>329</v>
      </c>
      <c r="D61" s="5" t="s">
        <v>15</v>
      </c>
      <c r="E61" s="7">
        <v>5318</v>
      </c>
      <c r="F61" s="8">
        <v>23.35</v>
      </c>
      <c r="G61" s="26">
        <f t="shared" si="1"/>
        <v>6.4000000000000003E-3</v>
      </c>
    </row>
    <row r="62" spans="1:7" ht="12.95" customHeight="1">
      <c r="A62" s="6"/>
      <c r="B62" s="25" t="s">
        <v>173</v>
      </c>
      <c r="C62" s="5" t="s">
        <v>71</v>
      </c>
      <c r="D62" s="5" t="s">
        <v>44</v>
      </c>
      <c r="E62" s="7">
        <v>5937</v>
      </c>
      <c r="F62" s="8">
        <v>23.17</v>
      </c>
      <c r="G62" s="26">
        <f t="shared" si="1"/>
        <v>6.4000000000000003E-3</v>
      </c>
    </row>
    <row r="63" spans="1:7" ht="12.95" customHeight="1">
      <c r="A63" s="6"/>
      <c r="B63" s="25" t="s">
        <v>221</v>
      </c>
      <c r="C63" s="5" t="s">
        <v>222</v>
      </c>
      <c r="D63" s="5" t="s">
        <v>132</v>
      </c>
      <c r="E63" s="7">
        <v>1339</v>
      </c>
      <c r="F63" s="8">
        <v>23.12</v>
      </c>
      <c r="G63" s="26">
        <f t="shared" si="1"/>
        <v>6.4000000000000003E-3</v>
      </c>
    </row>
    <row r="64" spans="1:7" ht="12.95" customHeight="1">
      <c r="A64" s="6"/>
      <c r="B64" s="25" t="s">
        <v>416</v>
      </c>
      <c r="C64" s="5" t="s">
        <v>417</v>
      </c>
      <c r="D64" s="5" t="s">
        <v>85</v>
      </c>
      <c r="E64" s="7">
        <v>12619</v>
      </c>
      <c r="F64" s="8">
        <v>19.86</v>
      </c>
      <c r="G64" s="26">
        <f t="shared" si="1"/>
        <v>5.4999999999999997E-3</v>
      </c>
    </row>
    <row r="65" spans="1:7" ht="12.95" customHeight="1">
      <c r="A65" s="6"/>
      <c r="B65" s="25" t="s">
        <v>313</v>
      </c>
      <c r="C65" s="5" t="s">
        <v>314</v>
      </c>
      <c r="D65" s="5" t="s">
        <v>11</v>
      </c>
      <c r="E65" s="7">
        <v>16936</v>
      </c>
      <c r="F65" s="8">
        <v>18.89</v>
      </c>
      <c r="G65" s="26">
        <f t="shared" si="1"/>
        <v>5.1999999999999998E-3</v>
      </c>
    </row>
    <row r="66" spans="1:7" ht="12.95" customHeight="1">
      <c r="A66" s="6"/>
      <c r="B66" s="25" t="s">
        <v>240</v>
      </c>
      <c r="C66" s="5" t="s">
        <v>241</v>
      </c>
      <c r="D66" s="5" t="s">
        <v>19</v>
      </c>
      <c r="E66" s="7">
        <v>20987</v>
      </c>
      <c r="F66" s="8">
        <v>16.829999999999998</v>
      </c>
      <c r="G66" s="26">
        <f t="shared" si="1"/>
        <v>4.5999999999999999E-3</v>
      </c>
    </row>
    <row r="67" spans="1:7" ht="12.95" customHeight="1">
      <c r="A67" s="6"/>
      <c r="B67" s="25" t="s">
        <v>418</v>
      </c>
      <c r="C67" s="5" t="s">
        <v>419</v>
      </c>
      <c r="D67" s="5" t="s">
        <v>75</v>
      </c>
      <c r="E67" s="7">
        <v>1186</v>
      </c>
      <c r="F67" s="8">
        <v>15.18</v>
      </c>
      <c r="G67" s="26">
        <f t="shared" si="1"/>
        <v>4.1999999999999997E-3</v>
      </c>
    </row>
    <row r="68" spans="1:7" ht="12.95" customHeight="1">
      <c r="A68" s="6"/>
      <c r="B68" s="25" t="s">
        <v>303</v>
      </c>
      <c r="C68" s="5" t="s">
        <v>304</v>
      </c>
      <c r="D68" s="5" t="s">
        <v>17</v>
      </c>
      <c r="E68" s="7">
        <v>2819</v>
      </c>
      <c r="F68" s="8">
        <v>11.49</v>
      </c>
      <c r="G68" s="26">
        <f t="shared" si="1"/>
        <v>3.2000000000000002E-3</v>
      </c>
    </row>
    <row r="69" spans="1:7" ht="12.95" customHeight="1">
      <c r="A69" s="6"/>
      <c r="B69" s="25" t="s">
        <v>322</v>
      </c>
      <c r="C69" s="5" t="s">
        <v>323</v>
      </c>
      <c r="D69" s="5" t="s">
        <v>11</v>
      </c>
      <c r="E69" s="7">
        <v>6084</v>
      </c>
      <c r="F69" s="8">
        <v>7.27</v>
      </c>
      <c r="G69" s="26">
        <f t="shared" si="1"/>
        <v>2E-3</v>
      </c>
    </row>
    <row r="70" spans="1:7" ht="12.95" customHeight="1">
      <c r="A70" s="6"/>
      <c r="B70" s="25" t="s">
        <v>289</v>
      </c>
      <c r="C70" s="5" t="s">
        <v>290</v>
      </c>
      <c r="D70" s="5" t="s">
        <v>15</v>
      </c>
      <c r="E70" s="7">
        <v>4685</v>
      </c>
      <c r="F70" s="8">
        <v>2.5499999999999998</v>
      </c>
      <c r="G70" s="26">
        <f t="shared" si="1"/>
        <v>6.9999999999999999E-4</v>
      </c>
    </row>
    <row r="71" spans="1:7" ht="12.95" customHeight="1">
      <c r="A71" s="6"/>
      <c r="B71" s="25" t="s">
        <v>324</v>
      </c>
      <c r="C71" s="5" t="s">
        <v>325</v>
      </c>
      <c r="D71" s="5" t="s">
        <v>13</v>
      </c>
      <c r="E71" s="7">
        <v>228</v>
      </c>
      <c r="F71" s="8">
        <v>1.47</v>
      </c>
      <c r="G71" s="26">
        <f t="shared" ref="G71:G102" si="2">ROUND(F71/$F$81,4)</f>
        <v>4.0000000000000002E-4</v>
      </c>
    </row>
    <row r="72" spans="1:7" ht="12.95" customHeight="1">
      <c r="A72" s="1"/>
      <c r="B72" s="35" t="s">
        <v>63</v>
      </c>
      <c r="C72" s="34" t="s">
        <v>1</v>
      </c>
      <c r="D72" s="34" t="s">
        <v>1</v>
      </c>
      <c r="E72" s="34" t="s">
        <v>1</v>
      </c>
      <c r="F72" s="9">
        <f>SUM(F7:F71)</f>
        <v>3520.2799999999988</v>
      </c>
      <c r="G72" s="27">
        <f>SUM(G7:G71)</f>
        <v>0.97140000000000015</v>
      </c>
    </row>
    <row r="73" spans="1:7" ht="12.95" customHeight="1">
      <c r="A73" s="1"/>
      <c r="B73" s="28" t="s">
        <v>64</v>
      </c>
      <c r="C73" s="12" t="s">
        <v>1</v>
      </c>
      <c r="D73" s="12" t="s">
        <v>1</v>
      </c>
      <c r="E73" s="12" t="s">
        <v>1</v>
      </c>
      <c r="F73" s="11" t="s">
        <v>65</v>
      </c>
      <c r="G73" s="29" t="s">
        <v>65</v>
      </c>
    </row>
    <row r="74" spans="1:7" ht="12.95" customHeight="1">
      <c r="A74" s="1"/>
      <c r="B74" s="28" t="s">
        <v>63</v>
      </c>
      <c r="C74" s="12" t="s">
        <v>1</v>
      </c>
      <c r="D74" s="12" t="s">
        <v>1</v>
      </c>
      <c r="E74" s="12" t="s">
        <v>1</v>
      </c>
      <c r="F74" s="11" t="s">
        <v>65</v>
      </c>
      <c r="G74" s="29" t="s">
        <v>65</v>
      </c>
    </row>
    <row r="75" spans="1:7" ht="12.95" customHeight="1">
      <c r="A75" s="1"/>
      <c r="B75" s="28" t="s">
        <v>66</v>
      </c>
      <c r="C75" s="12" t="s">
        <v>1</v>
      </c>
      <c r="D75" s="10" t="s">
        <v>1</v>
      </c>
      <c r="E75" s="12" t="s">
        <v>1</v>
      </c>
      <c r="F75" s="9">
        <f>+F72</f>
        <v>3520.2799999999988</v>
      </c>
      <c r="G75" s="27">
        <f>+G72</f>
        <v>0.97140000000000015</v>
      </c>
    </row>
    <row r="76" spans="1:7" ht="12.95" customHeight="1">
      <c r="A76" s="1"/>
      <c r="B76" s="23" t="s">
        <v>96</v>
      </c>
      <c r="C76" s="5" t="s">
        <v>1</v>
      </c>
      <c r="D76" s="5" t="s">
        <v>1</v>
      </c>
      <c r="E76" s="5" t="s">
        <v>1</v>
      </c>
      <c r="F76" s="1"/>
      <c r="G76" s="24" t="s">
        <v>1</v>
      </c>
    </row>
    <row r="77" spans="1:7" ht="12.95" customHeight="1">
      <c r="A77" s="6"/>
      <c r="B77" s="25" t="s">
        <v>262</v>
      </c>
      <c r="C77" s="5" t="s">
        <v>1</v>
      </c>
      <c r="D77" s="5" t="s">
        <v>69</v>
      </c>
      <c r="E77" s="7"/>
      <c r="F77" s="8">
        <v>50</v>
      </c>
      <c r="G77" s="26">
        <f>ROUND(F77/$F$81,4)</f>
        <v>1.38E-2</v>
      </c>
    </row>
    <row r="78" spans="1:7" ht="12.95" customHeight="1">
      <c r="A78" s="1"/>
      <c r="B78" s="23" t="s">
        <v>63</v>
      </c>
      <c r="C78" s="5" t="s">
        <v>1</v>
      </c>
      <c r="D78" s="5" t="s">
        <v>1</v>
      </c>
      <c r="E78" s="5" t="s">
        <v>1</v>
      </c>
      <c r="F78" s="9">
        <f>+F77</f>
        <v>50</v>
      </c>
      <c r="G78" s="27">
        <f>+G77</f>
        <v>1.38E-2</v>
      </c>
    </row>
    <row r="79" spans="1:7" ht="12.95" customHeight="1">
      <c r="A79" s="1"/>
      <c r="B79" s="28" t="s">
        <v>66</v>
      </c>
      <c r="C79" s="12" t="s">
        <v>1</v>
      </c>
      <c r="D79" s="10" t="s">
        <v>1</v>
      </c>
      <c r="E79" s="12" t="s">
        <v>1</v>
      </c>
      <c r="F79" s="9">
        <f>+F78</f>
        <v>50</v>
      </c>
      <c r="G79" s="27">
        <f>+G78</f>
        <v>1.38E-2</v>
      </c>
    </row>
    <row r="80" spans="1:7" ht="12.95" customHeight="1">
      <c r="A80" s="1"/>
      <c r="B80" s="28" t="s">
        <v>67</v>
      </c>
      <c r="C80" s="12" t="s">
        <v>1</v>
      </c>
      <c r="D80" s="10" t="s">
        <v>1</v>
      </c>
      <c r="E80" s="12" t="s">
        <v>1</v>
      </c>
      <c r="F80" s="13">
        <f>+F81-F75-F79</f>
        <v>52.740000000001146</v>
      </c>
      <c r="G80" s="27">
        <f>+G81-G75-G79</f>
        <v>1.4799999999999848E-2</v>
      </c>
    </row>
    <row r="81" spans="1:7" ht="12.95" customHeight="1" thickBot="1">
      <c r="A81" s="1"/>
      <c r="B81" s="30" t="s">
        <v>68</v>
      </c>
      <c r="C81" s="31" t="s">
        <v>1</v>
      </c>
      <c r="D81" s="31" t="s">
        <v>1</v>
      </c>
      <c r="E81" s="31" t="s">
        <v>1</v>
      </c>
      <c r="F81" s="32">
        <v>3623.02</v>
      </c>
      <c r="G81" s="33">
        <v>1</v>
      </c>
    </row>
    <row r="82" spans="1:7">
      <c r="A82" s="1"/>
      <c r="B82" s="2"/>
      <c r="C82" s="1"/>
      <c r="D82" s="1"/>
      <c r="E82" s="1"/>
      <c r="F82" s="1"/>
      <c r="G82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1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97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9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9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9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9" ht="12.95" customHeight="1">
      <c r="A7" s="6"/>
      <c r="B7" s="25" t="s">
        <v>147</v>
      </c>
      <c r="C7" s="5" t="s">
        <v>10</v>
      </c>
      <c r="D7" s="5" t="s">
        <v>11</v>
      </c>
      <c r="E7" s="7">
        <v>26816</v>
      </c>
      <c r="F7" s="8">
        <v>321.68</v>
      </c>
      <c r="G7" s="26">
        <f t="shared" ref="G7:G38" si="0">+ROUND(F7/$F$70,4)</f>
        <v>6.0199999999999997E-2</v>
      </c>
      <c r="I7" s="15"/>
    </row>
    <row r="8" spans="1:9" ht="12.95" customHeight="1">
      <c r="A8" s="6"/>
      <c r="B8" s="25" t="s">
        <v>143</v>
      </c>
      <c r="C8" s="5" t="s">
        <v>14</v>
      </c>
      <c r="D8" s="5" t="s">
        <v>15</v>
      </c>
      <c r="E8" s="7">
        <v>21087</v>
      </c>
      <c r="F8" s="8">
        <v>266.69</v>
      </c>
      <c r="G8" s="26">
        <f t="shared" si="0"/>
        <v>4.99E-2</v>
      </c>
      <c r="I8" s="15"/>
    </row>
    <row r="9" spans="1:9" ht="12.95" customHeight="1">
      <c r="A9" s="6"/>
      <c r="B9" s="25" t="s">
        <v>151</v>
      </c>
      <c r="C9" s="5" t="s">
        <v>51</v>
      </c>
      <c r="D9" s="5" t="s">
        <v>44</v>
      </c>
      <c r="E9" s="7">
        <v>106345</v>
      </c>
      <c r="F9" s="8">
        <v>247.68</v>
      </c>
      <c r="G9" s="26">
        <f t="shared" si="0"/>
        <v>4.6399999999999997E-2</v>
      </c>
      <c r="I9" s="15"/>
    </row>
    <row r="10" spans="1:9" ht="12.95" customHeight="1">
      <c r="A10" s="6"/>
      <c r="B10" s="25" t="s">
        <v>145</v>
      </c>
      <c r="C10" s="5" t="s">
        <v>12</v>
      </c>
      <c r="D10" s="5" t="s">
        <v>13</v>
      </c>
      <c r="E10" s="7">
        <v>24728</v>
      </c>
      <c r="F10" s="8">
        <v>241.21</v>
      </c>
      <c r="G10" s="26">
        <f t="shared" si="0"/>
        <v>4.5100000000000001E-2</v>
      </c>
      <c r="I10" s="15"/>
    </row>
    <row r="11" spans="1:9" ht="12.95" customHeight="1">
      <c r="A11" s="6"/>
      <c r="B11" s="25" t="s">
        <v>144</v>
      </c>
      <c r="C11" s="5" t="s">
        <v>16</v>
      </c>
      <c r="D11" s="5" t="s">
        <v>17</v>
      </c>
      <c r="E11" s="7">
        <v>22117</v>
      </c>
      <c r="F11" s="8">
        <v>219.57</v>
      </c>
      <c r="G11" s="26">
        <f t="shared" si="0"/>
        <v>4.1099999999999998E-2</v>
      </c>
      <c r="I11" s="15"/>
    </row>
    <row r="12" spans="1:9" ht="12.95" customHeight="1">
      <c r="A12" s="6"/>
      <c r="B12" s="25" t="s">
        <v>150</v>
      </c>
      <c r="C12" s="5" t="s">
        <v>20</v>
      </c>
      <c r="D12" s="5" t="s">
        <v>11</v>
      </c>
      <c r="E12" s="7">
        <v>79270</v>
      </c>
      <c r="F12" s="8">
        <v>210.07</v>
      </c>
      <c r="G12" s="26">
        <f t="shared" si="0"/>
        <v>3.9300000000000002E-2</v>
      </c>
      <c r="I12" s="15"/>
    </row>
    <row r="13" spans="1:9" ht="12.95" customHeight="1">
      <c r="A13" s="6"/>
      <c r="B13" s="25" t="s">
        <v>160</v>
      </c>
      <c r="C13" s="5" t="s">
        <v>29</v>
      </c>
      <c r="D13" s="5" t="s">
        <v>17</v>
      </c>
      <c r="E13" s="7">
        <v>41115</v>
      </c>
      <c r="F13" s="8">
        <v>193.22</v>
      </c>
      <c r="G13" s="26">
        <f t="shared" si="0"/>
        <v>3.6200000000000003E-2</v>
      </c>
      <c r="I13" s="15"/>
    </row>
    <row r="14" spans="1:9" ht="12.95" customHeight="1">
      <c r="A14" s="6"/>
      <c r="B14" s="25" t="s">
        <v>164</v>
      </c>
      <c r="C14" s="5" t="s">
        <v>25</v>
      </c>
      <c r="D14" s="5" t="s">
        <v>26</v>
      </c>
      <c r="E14" s="7">
        <v>10614</v>
      </c>
      <c r="F14" s="8">
        <v>179.88</v>
      </c>
      <c r="G14" s="26">
        <f t="shared" si="0"/>
        <v>3.3700000000000001E-2</v>
      </c>
      <c r="I14" s="15"/>
    </row>
    <row r="15" spans="1:9" ht="12.95" customHeight="1">
      <c r="A15" s="6"/>
      <c r="B15" s="25" t="s">
        <v>162</v>
      </c>
      <c r="C15" s="5" t="s">
        <v>30</v>
      </c>
      <c r="D15" s="5" t="s">
        <v>31</v>
      </c>
      <c r="E15" s="7">
        <v>3302</v>
      </c>
      <c r="F15" s="8">
        <v>173.8</v>
      </c>
      <c r="G15" s="26">
        <f t="shared" si="0"/>
        <v>3.2500000000000001E-2</v>
      </c>
      <c r="I15" s="15"/>
    </row>
    <row r="16" spans="1:9" ht="12.95" customHeight="1">
      <c r="A16" s="6"/>
      <c r="B16" s="25" t="s">
        <v>204</v>
      </c>
      <c r="C16" s="5" t="s">
        <v>125</v>
      </c>
      <c r="D16" s="5" t="s">
        <v>126</v>
      </c>
      <c r="E16" s="7">
        <v>82812</v>
      </c>
      <c r="F16" s="8">
        <v>159</v>
      </c>
      <c r="G16" s="26">
        <f t="shared" si="0"/>
        <v>2.98E-2</v>
      </c>
      <c r="I16" s="15"/>
    </row>
    <row r="17" spans="1:9" ht="12.95" customHeight="1">
      <c r="A17" s="6"/>
      <c r="B17" s="25" t="s">
        <v>157</v>
      </c>
      <c r="C17" s="5" t="s">
        <v>52</v>
      </c>
      <c r="D17" s="5" t="s">
        <v>17</v>
      </c>
      <c r="E17" s="7">
        <v>23717</v>
      </c>
      <c r="F17" s="8">
        <v>152.75</v>
      </c>
      <c r="G17" s="26">
        <f t="shared" si="0"/>
        <v>2.86E-2</v>
      </c>
      <c r="I17" s="15"/>
    </row>
    <row r="18" spans="1:9" ht="12.95" customHeight="1">
      <c r="A18" s="6"/>
      <c r="B18" s="25" t="s">
        <v>146</v>
      </c>
      <c r="C18" s="5" t="s">
        <v>18</v>
      </c>
      <c r="D18" s="5" t="s">
        <v>19</v>
      </c>
      <c r="E18" s="7">
        <v>10990</v>
      </c>
      <c r="F18" s="8">
        <v>151.94</v>
      </c>
      <c r="G18" s="26">
        <f t="shared" si="0"/>
        <v>2.8400000000000002E-2</v>
      </c>
      <c r="I18" s="15"/>
    </row>
    <row r="19" spans="1:9" ht="12.95" customHeight="1">
      <c r="A19" s="6"/>
      <c r="B19" s="25" t="s">
        <v>292</v>
      </c>
      <c r="C19" s="5" t="s">
        <v>242</v>
      </c>
      <c r="D19" s="5" t="s">
        <v>15</v>
      </c>
      <c r="E19" s="7">
        <v>158808</v>
      </c>
      <c r="F19" s="8">
        <v>141.97</v>
      </c>
      <c r="G19" s="26">
        <f t="shared" si="0"/>
        <v>2.6599999999999999E-2</v>
      </c>
      <c r="I19" s="15"/>
    </row>
    <row r="20" spans="1:9" ht="12.95" customHeight="1">
      <c r="A20" s="6"/>
      <c r="B20" s="25" t="s">
        <v>153</v>
      </c>
      <c r="C20" s="5" t="s">
        <v>32</v>
      </c>
      <c r="D20" s="5" t="s">
        <v>13</v>
      </c>
      <c r="E20" s="7">
        <v>5260</v>
      </c>
      <c r="F20" s="8">
        <v>119.76</v>
      </c>
      <c r="G20" s="26">
        <f t="shared" si="0"/>
        <v>2.24E-2</v>
      </c>
      <c r="I20" s="15"/>
    </row>
    <row r="21" spans="1:9" ht="12.95" customHeight="1">
      <c r="A21" s="6"/>
      <c r="B21" s="25" t="s">
        <v>161</v>
      </c>
      <c r="C21" s="5" t="s">
        <v>50</v>
      </c>
      <c r="D21" s="5" t="s">
        <v>11</v>
      </c>
      <c r="E21" s="7">
        <v>15745</v>
      </c>
      <c r="F21" s="8">
        <v>119.06</v>
      </c>
      <c r="G21" s="26">
        <f t="shared" si="0"/>
        <v>2.23E-2</v>
      </c>
      <c r="I21" s="15"/>
    </row>
    <row r="22" spans="1:9" ht="12.95" customHeight="1">
      <c r="A22" s="6"/>
      <c r="B22" s="25" t="s">
        <v>21</v>
      </c>
      <c r="C22" s="5" t="s">
        <v>22</v>
      </c>
      <c r="D22" s="5" t="s">
        <v>11</v>
      </c>
      <c r="E22" s="7">
        <v>44473</v>
      </c>
      <c r="F22" s="8">
        <v>114.92</v>
      </c>
      <c r="G22" s="26">
        <f t="shared" si="0"/>
        <v>2.1499999999999998E-2</v>
      </c>
      <c r="I22" s="15"/>
    </row>
    <row r="23" spans="1:9" ht="12.95" customHeight="1">
      <c r="A23" s="6"/>
      <c r="B23" s="25" t="s">
        <v>148</v>
      </c>
      <c r="C23" s="5" t="s">
        <v>60</v>
      </c>
      <c r="D23" s="5" t="s">
        <v>26</v>
      </c>
      <c r="E23" s="7">
        <v>14612</v>
      </c>
      <c r="F23" s="8">
        <v>103.79</v>
      </c>
      <c r="G23" s="26">
        <f t="shared" si="0"/>
        <v>1.9400000000000001E-2</v>
      </c>
      <c r="I23" s="15"/>
    </row>
    <row r="24" spans="1:9" ht="12.95" customHeight="1">
      <c r="A24" s="6"/>
      <c r="B24" s="25" t="s">
        <v>229</v>
      </c>
      <c r="C24" s="5" t="s">
        <v>230</v>
      </c>
      <c r="D24" s="5" t="s">
        <v>80</v>
      </c>
      <c r="E24" s="7">
        <v>6220</v>
      </c>
      <c r="F24" s="8">
        <v>98.07</v>
      </c>
      <c r="G24" s="26">
        <f t="shared" si="0"/>
        <v>1.84E-2</v>
      </c>
      <c r="I24" s="15"/>
    </row>
    <row r="25" spans="1:9" ht="12.95" customHeight="1">
      <c r="A25" s="6"/>
      <c r="B25" s="25" t="s">
        <v>180</v>
      </c>
      <c r="C25" s="5" t="s">
        <v>82</v>
      </c>
      <c r="D25" s="5" t="s">
        <v>78</v>
      </c>
      <c r="E25" s="7">
        <v>15871</v>
      </c>
      <c r="F25" s="8">
        <v>96.63</v>
      </c>
      <c r="G25" s="26">
        <f t="shared" si="0"/>
        <v>1.8100000000000002E-2</v>
      </c>
      <c r="I25" s="15"/>
    </row>
    <row r="26" spans="1:9" ht="12.95" customHeight="1">
      <c r="A26" s="6"/>
      <c r="B26" s="25" t="s">
        <v>315</v>
      </c>
      <c r="C26" s="5" t="s">
        <v>316</v>
      </c>
      <c r="D26" s="5" t="s">
        <v>54</v>
      </c>
      <c r="E26" s="7">
        <v>14021</v>
      </c>
      <c r="F26" s="8">
        <v>92.29</v>
      </c>
      <c r="G26" s="26">
        <f t="shared" si="0"/>
        <v>1.7299999999999999E-2</v>
      </c>
      <c r="I26" s="15"/>
    </row>
    <row r="27" spans="1:9" ht="12.95" customHeight="1">
      <c r="A27" s="6"/>
      <c r="B27" s="25" t="s">
        <v>297</v>
      </c>
      <c r="C27" s="5" t="s">
        <v>298</v>
      </c>
      <c r="D27" s="5" t="s">
        <v>26</v>
      </c>
      <c r="E27" s="7">
        <v>21960</v>
      </c>
      <c r="F27" s="8">
        <v>88.22</v>
      </c>
      <c r="G27" s="26">
        <f t="shared" si="0"/>
        <v>1.6500000000000001E-2</v>
      </c>
      <c r="I27" s="15"/>
    </row>
    <row r="28" spans="1:9" ht="12.95" customHeight="1">
      <c r="A28" s="6"/>
      <c r="B28" s="25" t="s">
        <v>152</v>
      </c>
      <c r="C28" s="5" t="s">
        <v>24</v>
      </c>
      <c r="D28" s="5" t="s">
        <v>11</v>
      </c>
      <c r="E28" s="7">
        <v>18282</v>
      </c>
      <c r="F28" s="8">
        <v>85.88</v>
      </c>
      <c r="G28" s="26">
        <f t="shared" si="0"/>
        <v>1.61E-2</v>
      </c>
      <c r="I28" s="15"/>
    </row>
    <row r="29" spans="1:9" ht="12.95" customHeight="1">
      <c r="A29" s="6"/>
      <c r="B29" s="25" t="s">
        <v>175</v>
      </c>
      <c r="C29" s="5" t="s">
        <v>74</v>
      </c>
      <c r="D29" s="5" t="s">
        <v>75</v>
      </c>
      <c r="E29" s="7">
        <v>27723</v>
      </c>
      <c r="F29" s="8">
        <v>85.76</v>
      </c>
      <c r="G29" s="26">
        <f t="shared" si="0"/>
        <v>1.6E-2</v>
      </c>
      <c r="I29" s="15"/>
    </row>
    <row r="30" spans="1:9" ht="12.95" customHeight="1">
      <c r="A30" s="6"/>
      <c r="B30" s="25" t="s">
        <v>184</v>
      </c>
      <c r="C30" s="5" t="s">
        <v>99</v>
      </c>
      <c r="D30" s="5" t="s">
        <v>78</v>
      </c>
      <c r="E30" s="7">
        <v>2195</v>
      </c>
      <c r="F30" s="8">
        <v>78.89</v>
      </c>
      <c r="G30" s="26">
        <f t="shared" si="0"/>
        <v>1.4800000000000001E-2</v>
      </c>
      <c r="I30" s="15"/>
    </row>
    <row r="31" spans="1:9" ht="12.95" customHeight="1">
      <c r="A31" s="6"/>
      <c r="B31" s="25" t="s">
        <v>227</v>
      </c>
      <c r="C31" s="5" t="s">
        <v>228</v>
      </c>
      <c r="D31" s="5" t="s">
        <v>34</v>
      </c>
      <c r="E31" s="7">
        <v>22483</v>
      </c>
      <c r="F31" s="8">
        <v>77.319999999999993</v>
      </c>
      <c r="G31" s="26">
        <f t="shared" si="0"/>
        <v>1.4500000000000001E-2</v>
      </c>
      <c r="I31" s="15"/>
    </row>
    <row r="32" spans="1:9" ht="12.95" customHeight="1">
      <c r="A32" s="6"/>
      <c r="B32" s="25" t="s">
        <v>179</v>
      </c>
      <c r="C32" s="5" t="s">
        <v>76</v>
      </c>
      <c r="D32" s="5" t="s">
        <v>44</v>
      </c>
      <c r="E32" s="7">
        <v>2493</v>
      </c>
      <c r="F32" s="8">
        <v>75.73</v>
      </c>
      <c r="G32" s="26">
        <f t="shared" si="0"/>
        <v>1.4200000000000001E-2</v>
      </c>
      <c r="I32" s="15"/>
    </row>
    <row r="33" spans="1:9" ht="12.95" customHeight="1">
      <c r="A33" s="6"/>
      <c r="B33" s="25" t="s">
        <v>182</v>
      </c>
      <c r="C33" s="5" t="s">
        <v>101</v>
      </c>
      <c r="D33" s="5" t="s">
        <v>31</v>
      </c>
      <c r="E33" s="7">
        <v>6348</v>
      </c>
      <c r="F33" s="8">
        <v>75.28</v>
      </c>
      <c r="G33" s="26">
        <f t="shared" si="0"/>
        <v>1.41E-2</v>
      </c>
      <c r="I33" s="15"/>
    </row>
    <row r="34" spans="1:9" ht="12.95" customHeight="1">
      <c r="A34" s="6"/>
      <c r="B34" s="25" t="s">
        <v>305</v>
      </c>
      <c r="C34" s="5" t="s">
        <v>306</v>
      </c>
      <c r="D34" s="5" t="s">
        <v>23</v>
      </c>
      <c r="E34" s="7">
        <v>20622</v>
      </c>
      <c r="F34" s="8">
        <v>74.94</v>
      </c>
      <c r="G34" s="26">
        <f t="shared" si="0"/>
        <v>1.4E-2</v>
      </c>
      <c r="I34" s="15"/>
    </row>
    <row r="35" spans="1:9" ht="12.95" customHeight="1">
      <c r="A35" s="6"/>
      <c r="B35" s="25" t="s">
        <v>166</v>
      </c>
      <c r="C35" s="5" t="s">
        <v>35</v>
      </c>
      <c r="D35" s="5" t="s">
        <v>31</v>
      </c>
      <c r="E35" s="7">
        <v>16128</v>
      </c>
      <c r="F35" s="8">
        <v>74.08</v>
      </c>
      <c r="G35" s="26">
        <f t="shared" si="0"/>
        <v>1.3899999999999999E-2</v>
      </c>
      <c r="I35" s="15"/>
    </row>
    <row r="36" spans="1:9" ht="12.95" customHeight="1">
      <c r="A36" s="6"/>
      <c r="B36" s="25" t="s">
        <v>154</v>
      </c>
      <c r="C36" s="5" t="s">
        <v>55</v>
      </c>
      <c r="D36" s="5" t="s">
        <v>13</v>
      </c>
      <c r="E36" s="7">
        <v>8851</v>
      </c>
      <c r="F36" s="8">
        <v>71.06</v>
      </c>
      <c r="G36" s="26">
        <f t="shared" si="0"/>
        <v>1.3299999999999999E-2</v>
      </c>
      <c r="I36" s="15"/>
    </row>
    <row r="37" spans="1:9" ht="12.95" customHeight="1">
      <c r="A37" s="6"/>
      <c r="B37" s="25" t="s">
        <v>192</v>
      </c>
      <c r="C37" s="5" t="s">
        <v>47</v>
      </c>
      <c r="D37" s="5" t="s">
        <v>48</v>
      </c>
      <c r="E37" s="7">
        <v>23731</v>
      </c>
      <c r="F37" s="8">
        <v>68.58</v>
      </c>
      <c r="G37" s="26">
        <f t="shared" si="0"/>
        <v>1.2800000000000001E-2</v>
      </c>
      <c r="I37" s="15"/>
    </row>
    <row r="38" spans="1:9" ht="12.95" customHeight="1">
      <c r="A38" s="6"/>
      <c r="B38" s="25" t="s">
        <v>185</v>
      </c>
      <c r="C38" s="5" t="s">
        <v>98</v>
      </c>
      <c r="D38" s="5" t="s">
        <v>41</v>
      </c>
      <c r="E38" s="7">
        <v>3014</v>
      </c>
      <c r="F38" s="8">
        <v>67.11</v>
      </c>
      <c r="G38" s="26">
        <f t="shared" si="0"/>
        <v>1.26E-2</v>
      </c>
      <c r="I38" s="15"/>
    </row>
    <row r="39" spans="1:9" ht="12.95" customHeight="1">
      <c r="A39" s="6"/>
      <c r="B39" s="25" t="s">
        <v>385</v>
      </c>
      <c r="C39" s="5" t="s">
        <v>386</v>
      </c>
      <c r="D39" s="5" t="s">
        <v>13</v>
      </c>
      <c r="E39" s="7">
        <v>6791</v>
      </c>
      <c r="F39" s="8">
        <v>60.97</v>
      </c>
      <c r="G39" s="26">
        <f t="shared" ref="G39:G60" si="1">+ROUND(F39/$F$70,4)</f>
        <v>1.14E-2</v>
      </c>
      <c r="I39" s="15"/>
    </row>
    <row r="40" spans="1:9" ht="12.95" customHeight="1">
      <c r="A40" s="6"/>
      <c r="B40" s="25" t="s">
        <v>285</v>
      </c>
      <c r="C40" s="5" t="s">
        <v>286</v>
      </c>
      <c r="D40" s="5" t="s">
        <v>15</v>
      </c>
      <c r="E40" s="7">
        <v>42965</v>
      </c>
      <c r="F40" s="8">
        <v>57.66</v>
      </c>
      <c r="G40" s="26">
        <f t="shared" si="1"/>
        <v>1.0800000000000001E-2</v>
      </c>
      <c r="I40" s="15"/>
    </row>
    <row r="41" spans="1:9" ht="12.95" customHeight="1">
      <c r="A41" s="6"/>
      <c r="B41" s="25" t="s">
        <v>275</v>
      </c>
      <c r="C41" s="5" t="s">
        <v>276</v>
      </c>
      <c r="D41" s="5" t="s">
        <v>15</v>
      </c>
      <c r="E41" s="7">
        <v>1879</v>
      </c>
      <c r="F41" s="8">
        <v>56.09</v>
      </c>
      <c r="G41" s="26">
        <f t="shared" si="1"/>
        <v>1.0500000000000001E-2</v>
      </c>
      <c r="I41" s="15"/>
    </row>
    <row r="42" spans="1:9" ht="12.95" customHeight="1">
      <c r="A42" s="6"/>
      <c r="B42" s="25" t="s">
        <v>317</v>
      </c>
      <c r="C42" s="5" t="s">
        <v>318</v>
      </c>
      <c r="D42" s="5" t="s">
        <v>26</v>
      </c>
      <c r="E42" s="7">
        <v>8268</v>
      </c>
      <c r="F42" s="8">
        <v>54.78</v>
      </c>
      <c r="G42" s="26">
        <f t="shared" si="1"/>
        <v>1.03E-2</v>
      </c>
      <c r="I42" s="15"/>
    </row>
    <row r="43" spans="1:9" ht="12.95" customHeight="1">
      <c r="A43" s="6"/>
      <c r="B43" s="25" t="s">
        <v>210</v>
      </c>
      <c r="C43" s="5" t="s">
        <v>118</v>
      </c>
      <c r="D43" s="5" t="s">
        <v>85</v>
      </c>
      <c r="E43" s="7">
        <v>14000</v>
      </c>
      <c r="F43" s="8">
        <v>54.4</v>
      </c>
      <c r="G43" s="26">
        <f t="shared" si="1"/>
        <v>1.0200000000000001E-2</v>
      </c>
      <c r="I43" s="15"/>
    </row>
    <row r="44" spans="1:9" ht="12.95" customHeight="1">
      <c r="A44" s="6"/>
      <c r="B44" s="25" t="s">
        <v>197</v>
      </c>
      <c r="C44" s="5" t="s">
        <v>129</v>
      </c>
      <c r="D44" s="5" t="s">
        <v>54</v>
      </c>
      <c r="E44" s="7">
        <v>69122</v>
      </c>
      <c r="F44" s="8">
        <v>53.6</v>
      </c>
      <c r="G44" s="26">
        <f t="shared" si="1"/>
        <v>0.01</v>
      </c>
      <c r="I44" s="15"/>
    </row>
    <row r="45" spans="1:9" ht="12.95" customHeight="1">
      <c r="A45" s="6"/>
      <c r="B45" s="25" t="s">
        <v>205</v>
      </c>
      <c r="C45" s="5" t="s">
        <v>131</v>
      </c>
      <c r="D45" s="5" t="s">
        <v>132</v>
      </c>
      <c r="E45" s="7">
        <v>12655</v>
      </c>
      <c r="F45" s="8">
        <v>52.51</v>
      </c>
      <c r="G45" s="26">
        <f t="shared" si="1"/>
        <v>9.7999999999999997E-3</v>
      </c>
      <c r="I45" s="15"/>
    </row>
    <row r="46" spans="1:9" ht="12.95" customHeight="1">
      <c r="A46" s="6"/>
      <c r="B46" s="25" t="s">
        <v>190</v>
      </c>
      <c r="C46" s="5" t="s">
        <v>53</v>
      </c>
      <c r="D46" s="5" t="s">
        <v>54</v>
      </c>
      <c r="E46" s="7">
        <v>15326</v>
      </c>
      <c r="F46" s="8">
        <v>49.73</v>
      </c>
      <c r="G46" s="26">
        <f t="shared" si="1"/>
        <v>9.2999999999999992E-3</v>
      </c>
      <c r="I46" s="15"/>
    </row>
    <row r="47" spans="1:9" ht="12.95" customHeight="1">
      <c r="A47" s="6"/>
      <c r="B47" s="25" t="s">
        <v>188</v>
      </c>
      <c r="C47" s="5" t="s">
        <v>115</v>
      </c>
      <c r="D47" s="5" t="s">
        <v>31</v>
      </c>
      <c r="E47" s="7">
        <v>1807</v>
      </c>
      <c r="F47" s="8">
        <v>48.5</v>
      </c>
      <c r="G47" s="26">
        <f t="shared" si="1"/>
        <v>9.1000000000000004E-3</v>
      </c>
      <c r="I47" s="15"/>
    </row>
    <row r="48" spans="1:9" ht="12.95" customHeight="1">
      <c r="A48" s="6"/>
      <c r="B48" s="25" t="s">
        <v>380</v>
      </c>
      <c r="C48" s="5" t="s">
        <v>226</v>
      </c>
      <c r="D48" s="5" t="s">
        <v>31</v>
      </c>
      <c r="E48" s="7">
        <v>13260</v>
      </c>
      <c r="F48" s="8">
        <v>39.380000000000003</v>
      </c>
      <c r="G48" s="26">
        <f t="shared" si="1"/>
        <v>7.4000000000000003E-3</v>
      </c>
      <c r="I48" s="15"/>
    </row>
    <row r="49" spans="1:9" ht="12.95" customHeight="1">
      <c r="A49" s="6"/>
      <c r="B49" s="25" t="s">
        <v>201</v>
      </c>
      <c r="C49" s="5" t="s">
        <v>127</v>
      </c>
      <c r="D49" s="5" t="s">
        <v>31</v>
      </c>
      <c r="E49" s="7">
        <v>1208</v>
      </c>
      <c r="F49" s="8">
        <v>38.28</v>
      </c>
      <c r="G49" s="26">
        <f t="shared" si="1"/>
        <v>7.1999999999999998E-3</v>
      </c>
      <c r="I49" s="15"/>
    </row>
    <row r="50" spans="1:9" ht="12.95" customHeight="1">
      <c r="A50" s="6"/>
      <c r="B50" s="25" t="s">
        <v>193</v>
      </c>
      <c r="C50" s="5" t="s">
        <v>105</v>
      </c>
      <c r="D50" s="5" t="s">
        <v>11</v>
      </c>
      <c r="E50" s="7">
        <v>3066</v>
      </c>
      <c r="F50" s="8">
        <v>35.92</v>
      </c>
      <c r="G50" s="26">
        <f t="shared" si="1"/>
        <v>6.7000000000000002E-3</v>
      </c>
      <c r="I50" s="15"/>
    </row>
    <row r="51" spans="1:9" ht="12.95" customHeight="1">
      <c r="A51" s="6"/>
      <c r="B51" s="25" t="s">
        <v>202</v>
      </c>
      <c r="C51" s="5" t="s">
        <v>137</v>
      </c>
      <c r="D51" s="5" t="s">
        <v>136</v>
      </c>
      <c r="E51" s="7">
        <v>18375</v>
      </c>
      <c r="F51" s="8">
        <v>32.32</v>
      </c>
      <c r="G51" s="26">
        <f t="shared" si="1"/>
        <v>6.0000000000000001E-3</v>
      </c>
      <c r="I51" s="15"/>
    </row>
    <row r="52" spans="1:9" ht="12.95" customHeight="1">
      <c r="A52" s="6"/>
      <c r="B52" s="25" t="s">
        <v>326</v>
      </c>
      <c r="C52" s="5" t="s">
        <v>327</v>
      </c>
      <c r="D52" s="5" t="s">
        <v>75</v>
      </c>
      <c r="E52" s="7">
        <v>16220</v>
      </c>
      <c r="F52" s="8">
        <v>29.37</v>
      </c>
      <c r="G52" s="26">
        <f t="shared" si="1"/>
        <v>5.4999999999999997E-3</v>
      </c>
      <c r="I52" s="15"/>
    </row>
    <row r="53" spans="1:9" ht="12.95" customHeight="1">
      <c r="A53" s="6"/>
      <c r="B53" s="25" t="s">
        <v>56</v>
      </c>
      <c r="C53" s="5" t="s">
        <v>57</v>
      </c>
      <c r="D53" s="5" t="s">
        <v>11</v>
      </c>
      <c r="E53" s="7">
        <v>17359</v>
      </c>
      <c r="F53" s="8">
        <v>28.51</v>
      </c>
      <c r="G53" s="26">
        <f t="shared" si="1"/>
        <v>5.3E-3</v>
      </c>
      <c r="I53" s="15"/>
    </row>
    <row r="54" spans="1:9" ht="12.95" customHeight="1">
      <c r="A54" s="6"/>
      <c r="B54" s="25" t="s">
        <v>159</v>
      </c>
      <c r="C54" s="5" t="s">
        <v>27</v>
      </c>
      <c r="D54" s="5" t="s">
        <v>28</v>
      </c>
      <c r="E54" s="7">
        <v>8552</v>
      </c>
      <c r="F54" s="8">
        <v>26.36</v>
      </c>
      <c r="G54" s="26">
        <f t="shared" si="1"/>
        <v>4.8999999999999998E-3</v>
      </c>
      <c r="I54" s="15"/>
    </row>
    <row r="55" spans="1:9" ht="12.95" customHeight="1">
      <c r="A55" s="6"/>
      <c r="B55" s="25" t="s">
        <v>383</v>
      </c>
      <c r="C55" s="5" t="s">
        <v>384</v>
      </c>
      <c r="D55" s="5" t="s">
        <v>48</v>
      </c>
      <c r="E55" s="7">
        <v>10175</v>
      </c>
      <c r="F55" s="8">
        <v>25.66</v>
      </c>
      <c r="G55" s="26">
        <f t="shared" si="1"/>
        <v>4.7999999999999996E-3</v>
      </c>
      <c r="I55" s="15"/>
    </row>
    <row r="56" spans="1:9" ht="12.95" customHeight="1">
      <c r="A56" s="6"/>
      <c r="B56" s="25" t="s">
        <v>319</v>
      </c>
      <c r="C56" s="5" t="s">
        <v>59</v>
      </c>
      <c r="D56" s="5" t="s">
        <v>11</v>
      </c>
      <c r="E56" s="7">
        <v>16177</v>
      </c>
      <c r="F56" s="8">
        <v>24.57</v>
      </c>
      <c r="G56" s="26">
        <f t="shared" si="1"/>
        <v>4.5999999999999999E-3</v>
      </c>
      <c r="I56" s="15"/>
    </row>
    <row r="57" spans="1:9" ht="12.95" customHeight="1">
      <c r="A57" s="6"/>
      <c r="B57" s="25" t="s">
        <v>221</v>
      </c>
      <c r="C57" s="5" t="s">
        <v>222</v>
      </c>
      <c r="D57" s="5" t="s">
        <v>132</v>
      </c>
      <c r="E57" s="7">
        <v>1333</v>
      </c>
      <c r="F57" s="8">
        <v>23.01</v>
      </c>
      <c r="G57" s="26">
        <f t="shared" si="1"/>
        <v>4.3E-3</v>
      </c>
      <c r="I57" s="15"/>
    </row>
    <row r="58" spans="1:9" ht="12.95" customHeight="1">
      <c r="A58" s="6"/>
      <c r="B58" s="25" t="s">
        <v>301</v>
      </c>
      <c r="C58" s="5" t="s">
        <v>302</v>
      </c>
      <c r="D58" s="5" t="s">
        <v>33</v>
      </c>
      <c r="E58" s="7">
        <v>22474</v>
      </c>
      <c r="F58" s="8">
        <v>22.88</v>
      </c>
      <c r="G58" s="26">
        <f t="shared" si="1"/>
        <v>4.3E-3</v>
      </c>
      <c r="I58" s="15"/>
    </row>
    <row r="59" spans="1:9" ht="12.95" customHeight="1">
      <c r="A59" s="6"/>
      <c r="B59" s="25" t="s">
        <v>293</v>
      </c>
      <c r="C59" s="5" t="s">
        <v>294</v>
      </c>
      <c r="D59" s="5" t="s">
        <v>15</v>
      </c>
      <c r="E59" s="7">
        <v>16372</v>
      </c>
      <c r="F59" s="8">
        <v>9.41</v>
      </c>
      <c r="G59" s="26">
        <f t="shared" si="1"/>
        <v>1.8E-3</v>
      </c>
      <c r="I59" s="15"/>
    </row>
    <row r="60" spans="1:9" ht="12.95" customHeight="1">
      <c r="A60" s="6"/>
      <c r="B60" s="25" t="s">
        <v>324</v>
      </c>
      <c r="C60" s="5" t="s">
        <v>325</v>
      </c>
      <c r="D60" s="5" t="s">
        <v>13</v>
      </c>
      <c r="E60" s="7">
        <v>265</v>
      </c>
      <c r="F60" s="8">
        <v>1.71</v>
      </c>
      <c r="G60" s="26">
        <f t="shared" si="1"/>
        <v>2.9999999999999997E-4</v>
      </c>
      <c r="I60" s="15"/>
    </row>
    <row r="61" spans="1:9" ht="12.95" customHeight="1">
      <c r="A61" s="1"/>
      <c r="B61" s="23" t="s">
        <v>63</v>
      </c>
      <c r="C61" s="5" t="s">
        <v>1</v>
      </c>
      <c r="D61" s="5" t="s">
        <v>1</v>
      </c>
      <c r="E61" s="5" t="s">
        <v>1</v>
      </c>
      <c r="F61" s="9">
        <f>SUM(F7:F60)</f>
        <v>5152.45</v>
      </c>
      <c r="G61" s="27">
        <f>SUM(G7:G60)</f>
        <v>0.96449999999999991</v>
      </c>
    </row>
    <row r="62" spans="1:9" ht="12.95" customHeight="1">
      <c r="A62" s="1"/>
      <c r="B62" s="28" t="s">
        <v>64</v>
      </c>
      <c r="C62" s="10" t="s">
        <v>1</v>
      </c>
      <c r="D62" s="10" t="s">
        <v>1</v>
      </c>
      <c r="E62" s="10" t="s">
        <v>1</v>
      </c>
      <c r="F62" s="11" t="s">
        <v>65</v>
      </c>
      <c r="G62" s="29" t="s">
        <v>65</v>
      </c>
    </row>
    <row r="63" spans="1:9" ht="12.95" customHeight="1">
      <c r="A63" s="1"/>
      <c r="B63" s="28" t="s">
        <v>63</v>
      </c>
      <c r="C63" s="10" t="s">
        <v>1</v>
      </c>
      <c r="D63" s="10" t="s">
        <v>1</v>
      </c>
      <c r="E63" s="10" t="s">
        <v>1</v>
      </c>
      <c r="F63" s="11" t="s">
        <v>65</v>
      </c>
      <c r="G63" s="29" t="s">
        <v>65</v>
      </c>
    </row>
    <row r="64" spans="1:9" ht="12.95" customHeight="1">
      <c r="A64" s="1"/>
      <c r="B64" s="28" t="s">
        <v>66</v>
      </c>
      <c r="C64" s="12" t="s">
        <v>1</v>
      </c>
      <c r="D64" s="10" t="s">
        <v>1</v>
      </c>
      <c r="E64" s="12" t="s">
        <v>1</v>
      </c>
      <c r="F64" s="9">
        <f>+F61</f>
        <v>5152.45</v>
      </c>
      <c r="G64" s="27">
        <f>+G61</f>
        <v>0.96449999999999991</v>
      </c>
    </row>
    <row r="65" spans="1:7" ht="12.95" customHeight="1">
      <c r="A65" s="1"/>
      <c r="B65" s="23" t="s">
        <v>96</v>
      </c>
      <c r="C65" s="5" t="s">
        <v>1</v>
      </c>
      <c r="D65" s="5" t="s">
        <v>1</v>
      </c>
      <c r="E65" s="5" t="s">
        <v>1</v>
      </c>
      <c r="F65" s="1"/>
      <c r="G65" s="24" t="s">
        <v>1</v>
      </c>
    </row>
    <row r="66" spans="1:7" ht="12.95" customHeight="1">
      <c r="A66" s="6"/>
      <c r="B66" s="25" t="s">
        <v>262</v>
      </c>
      <c r="C66" s="5" t="s">
        <v>1</v>
      </c>
      <c r="D66" s="5" t="s">
        <v>69</v>
      </c>
      <c r="E66" s="7"/>
      <c r="F66" s="8">
        <v>50</v>
      </c>
      <c r="G66" s="26">
        <f>+ROUND(F66/$F$70,4)</f>
        <v>9.4000000000000004E-3</v>
      </c>
    </row>
    <row r="67" spans="1:7" ht="12.95" customHeight="1">
      <c r="A67" s="1"/>
      <c r="B67" s="23" t="s">
        <v>63</v>
      </c>
      <c r="C67" s="5" t="s">
        <v>1</v>
      </c>
      <c r="D67" s="5" t="s">
        <v>1</v>
      </c>
      <c r="E67" s="5" t="s">
        <v>1</v>
      </c>
      <c r="F67" s="9">
        <f>+F66</f>
        <v>50</v>
      </c>
      <c r="G67" s="27">
        <f>+G66</f>
        <v>9.4000000000000004E-3</v>
      </c>
    </row>
    <row r="68" spans="1:7" ht="12.95" customHeight="1">
      <c r="A68" s="1"/>
      <c r="B68" s="28" t="s">
        <v>66</v>
      </c>
      <c r="C68" s="12" t="s">
        <v>1</v>
      </c>
      <c r="D68" s="10" t="s">
        <v>1</v>
      </c>
      <c r="E68" s="12" t="s">
        <v>1</v>
      </c>
      <c r="F68" s="9">
        <f>+F67</f>
        <v>50</v>
      </c>
      <c r="G68" s="27">
        <f>+G67</f>
        <v>9.4000000000000004E-3</v>
      </c>
    </row>
    <row r="69" spans="1:7" ht="12.95" customHeight="1">
      <c r="A69" s="1"/>
      <c r="B69" s="28" t="s">
        <v>67</v>
      </c>
      <c r="C69" s="5" t="s">
        <v>1</v>
      </c>
      <c r="D69" s="10" t="s">
        <v>1</v>
      </c>
      <c r="E69" s="5" t="s">
        <v>1</v>
      </c>
      <c r="F69" s="13">
        <f>+F70-F64-F68</f>
        <v>141.17000000000007</v>
      </c>
      <c r="G69" s="27">
        <f>+G70-G64-G68</f>
        <v>2.6100000000000088E-2</v>
      </c>
    </row>
    <row r="70" spans="1:7" ht="12.95" customHeight="1" thickBot="1">
      <c r="A70" s="1"/>
      <c r="B70" s="30" t="s">
        <v>68</v>
      </c>
      <c r="C70" s="31" t="s">
        <v>1</v>
      </c>
      <c r="D70" s="31" t="s">
        <v>1</v>
      </c>
      <c r="E70" s="31" t="s">
        <v>1</v>
      </c>
      <c r="F70" s="32">
        <v>5343.62</v>
      </c>
      <c r="G70" s="33">
        <v>1</v>
      </c>
    </row>
    <row r="71" spans="1:7">
      <c r="A71" s="1"/>
      <c r="B71" s="4" t="s">
        <v>1</v>
      </c>
      <c r="C71" s="1"/>
      <c r="D71" s="1"/>
      <c r="E71" s="1"/>
      <c r="F71" s="1"/>
      <c r="G71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3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147</v>
      </c>
      <c r="C7" s="5" t="s">
        <v>10</v>
      </c>
      <c r="D7" s="5" t="s">
        <v>11</v>
      </c>
      <c r="E7" s="7">
        <v>185</v>
      </c>
      <c r="F7" s="8">
        <v>2.2200000000000002</v>
      </c>
      <c r="G7" s="26">
        <f t="shared" ref="G7:G52" si="0">+ROUND(F7/$F$62,4)</f>
        <v>7.2900000000000006E-2</v>
      </c>
    </row>
    <row r="8" spans="1:7" ht="12.95" customHeight="1">
      <c r="A8" s="6"/>
      <c r="B8" s="25" t="s">
        <v>151</v>
      </c>
      <c r="C8" s="5" t="s">
        <v>51</v>
      </c>
      <c r="D8" s="5" t="s">
        <v>44</v>
      </c>
      <c r="E8" s="7">
        <v>879</v>
      </c>
      <c r="F8" s="8">
        <v>2.04</v>
      </c>
      <c r="G8" s="26">
        <f t="shared" si="0"/>
        <v>6.7000000000000004E-2</v>
      </c>
    </row>
    <row r="9" spans="1:7" ht="12.95" customHeight="1">
      <c r="A9" s="6"/>
      <c r="B9" s="25" t="s">
        <v>143</v>
      </c>
      <c r="C9" s="5" t="s">
        <v>14</v>
      </c>
      <c r="D9" s="5" t="s">
        <v>15</v>
      </c>
      <c r="E9" s="7">
        <v>154</v>
      </c>
      <c r="F9" s="8">
        <v>1.95</v>
      </c>
      <c r="G9" s="26">
        <f t="shared" si="0"/>
        <v>6.4000000000000001E-2</v>
      </c>
    </row>
    <row r="10" spans="1:7" ht="12.95" customHeight="1">
      <c r="A10" s="6"/>
      <c r="B10" s="25" t="s">
        <v>145</v>
      </c>
      <c r="C10" s="5" t="s">
        <v>12</v>
      </c>
      <c r="D10" s="5" t="s">
        <v>13</v>
      </c>
      <c r="E10" s="7">
        <v>197</v>
      </c>
      <c r="F10" s="8">
        <v>1.92</v>
      </c>
      <c r="G10" s="26">
        <f t="shared" si="0"/>
        <v>6.3E-2</v>
      </c>
    </row>
    <row r="11" spans="1:7" ht="12.95" customHeight="1">
      <c r="A11" s="6"/>
      <c r="B11" s="25" t="s">
        <v>150</v>
      </c>
      <c r="C11" s="5" t="s">
        <v>20</v>
      </c>
      <c r="D11" s="5" t="s">
        <v>11</v>
      </c>
      <c r="E11" s="7">
        <v>615</v>
      </c>
      <c r="F11" s="8">
        <v>1.63</v>
      </c>
      <c r="G11" s="26">
        <f t="shared" si="0"/>
        <v>5.3499999999999999E-2</v>
      </c>
    </row>
    <row r="12" spans="1:7" ht="12.95" customHeight="1">
      <c r="A12" s="6"/>
      <c r="B12" s="25" t="s">
        <v>144</v>
      </c>
      <c r="C12" s="5" t="s">
        <v>16</v>
      </c>
      <c r="D12" s="5" t="s">
        <v>17</v>
      </c>
      <c r="E12" s="7">
        <v>164</v>
      </c>
      <c r="F12" s="8">
        <v>1.62</v>
      </c>
      <c r="G12" s="26">
        <f t="shared" si="0"/>
        <v>5.3199999999999997E-2</v>
      </c>
    </row>
    <row r="13" spans="1:7" ht="12.95" customHeight="1">
      <c r="A13" s="6"/>
      <c r="B13" s="25" t="s">
        <v>153</v>
      </c>
      <c r="C13" s="5" t="s">
        <v>32</v>
      </c>
      <c r="D13" s="5" t="s">
        <v>13</v>
      </c>
      <c r="E13" s="7">
        <v>51</v>
      </c>
      <c r="F13" s="8">
        <v>1.1599999999999999</v>
      </c>
      <c r="G13" s="26">
        <f t="shared" si="0"/>
        <v>3.8100000000000002E-2</v>
      </c>
    </row>
    <row r="14" spans="1:7" ht="12.95" customHeight="1">
      <c r="A14" s="6"/>
      <c r="B14" s="25" t="s">
        <v>146</v>
      </c>
      <c r="C14" s="5" t="s">
        <v>18</v>
      </c>
      <c r="D14" s="5" t="s">
        <v>19</v>
      </c>
      <c r="E14" s="7">
        <v>78</v>
      </c>
      <c r="F14" s="8">
        <v>1.08</v>
      </c>
      <c r="G14" s="26">
        <f t="shared" si="0"/>
        <v>3.5499999999999997E-2</v>
      </c>
    </row>
    <row r="15" spans="1:7" ht="12.95" customHeight="1">
      <c r="A15" s="6"/>
      <c r="B15" s="25" t="s">
        <v>166</v>
      </c>
      <c r="C15" s="5" t="s">
        <v>35</v>
      </c>
      <c r="D15" s="5" t="s">
        <v>31</v>
      </c>
      <c r="E15" s="7">
        <v>205</v>
      </c>
      <c r="F15" s="8">
        <v>0.94</v>
      </c>
      <c r="G15" s="26">
        <f t="shared" si="0"/>
        <v>3.09E-2</v>
      </c>
    </row>
    <row r="16" spans="1:7" ht="12.95" customHeight="1">
      <c r="A16" s="6"/>
      <c r="B16" s="25" t="s">
        <v>21</v>
      </c>
      <c r="C16" s="5" t="s">
        <v>22</v>
      </c>
      <c r="D16" s="5" t="s">
        <v>11</v>
      </c>
      <c r="E16" s="7">
        <v>333</v>
      </c>
      <c r="F16" s="8">
        <v>0.86</v>
      </c>
      <c r="G16" s="26">
        <f t="shared" si="0"/>
        <v>2.8199999999999999E-2</v>
      </c>
    </row>
    <row r="17" spans="1:7" ht="12.95" customHeight="1">
      <c r="A17" s="6"/>
      <c r="B17" s="25" t="s">
        <v>161</v>
      </c>
      <c r="C17" s="5" t="s">
        <v>50</v>
      </c>
      <c r="D17" s="5" t="s">
        <v>11</v>
      </c>
      <c r="E17" s="7">
        <v>108</v>
      </c>
      <c r="F17" s="8">
        <v>0.82</v>
      </c>
      <c r="G17" s="26">
        <f t="shared" si="0"/>
        <v>2.69E-2</v>
      </c>
    </row>
    <row r="18" spans="1:7" ht="12.95" customHeight="1">
      <c r="A18" s="6"/>
      <c r="B18" s="25" t="s">
        <v>148</v>
      </c>
      <c r="C18" s="5" t="s">
        <v>60</v>
      </c>
      <c r="D18" s="5" t="s">
        <v>26</v>
      </c>
      <c r="E18" s="7">
        <v>108</v>
      </c>
      <c r="F18" s="8">
        <v>0.77</v>
      </c>
      <c r="G18" s="26">
        <f t="shared" si="0"/>
        <v>2.53E-2</v>
      </c>
    </row>
    <row r="19" spans="1:7" ht="12.95" customHeight="1">
      <c r="A19" s="6"/>
      <c r="B19" s="25" t="s">
        <v>152</v>
      </c>
      <c r="C19" s="5" t="s">
        <v>24</v>
      </c>
      <c r="D19" s="5" t="s">
        <v>11</v>
      </c>
      <c r="E19" s="7">
        <v>161</v>
      </c>
      <c r="F19" s="8">
        <v>0.76</v>
      </c>
      <c r="G19" s="26">
        <f t="shared" si="0"/>
        <v>2.5000000000000001E-2</v>
      </c>
    </row>
    <row r="20" spans="1:7" ht="12.95" customHeight="1">
      <c r="A20" s="6"/>
      <c r="B20" s="25" t="s">
        <v>191</v>
      </c>
      <c r="C20" s="5" t="s">
        <v>116</v>
      </c>
      <c r="D20" s="5" t="s">
        <v>44</v>
      </c>
      <c r="E20" s="7">
        <v>72</v>
      </c>
      <c r="F20" s="8">
        <v>0.61</v>
      </c>
      <c r="G20" s="26">
        <f t="shared" si="0"/>
        <v>0.02</v>
      </c>
    </row>
    <row r="21" spans="1:7" ht="12.95" customHeight="1">
      <c r="A21" s="6"/>
      <c r="B21" s="25" t="s">
        <v>192</v>
      </c>
      <c r="C21" s="5" t="s">
        <v>47</v>
      </c>
      <c r="D21" s="5" t="s">
        <v>48</v>
      </c>
      <c r="E21" s="7">
        <v>189</v>
      </c>
      <c r="F21" s="8">
        <v>0.55000000000000004</v>
      </c>
      <c r="G21" s="26">
        <f t="shared" si="0"/>
        <v>1.8100000000000002E-2</v>
      </c>
    </row>
    <row r="22" spans="1:7" ht="12.95" customHeight="1">
      <c r="A22" s="6"/>
      <c r="B22" s="25" t="s">
        <v>171</v>
      </c>
      <c r="C22" s="5" t="s">
        <v>81</v>
      </c>
      <c r="D22" s="5" t="s">
        <v>11</v>
      </c>
      <c r="E22" s="7">
        <v>49</v>
      </c>
      <c r="F22" s="8">
        <v>0.53</v>
      </c>
      <c r="G22" s="26">
        <f t="shared" si="0"/>
        <v>1.7399999999999999E-2</v>
      </c>
    </row>
    <row r="23" spans="1:7" ht="12.95" customHeight="1">
      <c r="A23" s="6"/>
      <c r="B23" s="25" t="s">
        <v>182</v>
      </c>
      <c r="C23" s="5" t="s">
        <v>101</v>
      </c>
      <c r="D23" s="5" t="s">
        <v>31</v>
      </c>
      <c r="E23" s="7">
        <v>45</v>
      </c>
      <c r="F23" s="8">
        <v>0.53</v>
      </c>
      <c r="G23" s="26">
        <f t="shared" si="0"/>
        <v>1.7399999999999999E-2</v>
      </c>
    </row>
    <row r="24" spans="1:7" ht="12.95" customHeight="1">
      <c r="A24" s="6"/>
      <c r="B24" s="25" t="s">
        <v>190</v>
      </c>
      <c r="C24" s="5" t="s">
        <v>53</v>
      </c>
      <c r="D24" s="5" t="s">
        <v>54</v>
      </c>
      <c r="E24" s="7">
        <v>145</v>
      </c>
      <c r="F24" s="8">
        <v>0.47</v>
      </c>
      <c r="G24" s="26">
        <f t="shared" si="0"/>
        <v>1.54E-2</v>
      </c>
    </row>
    <row r="25" spans="1:7" ht="12.95" customHeight="1">
      <c r="A25" s="6"/>
      <c r="B25" s="25" t="s">
        <v>162</v>
      </c>
      <c r="C25" s="5" t="s">
        <v>30</v>
      </c>
      <c r="D25" s="5" t="s">
        <v>31</v>
      </c>
      <c r="E25" s="7">
        <v>9</v>
      </c>
      <c r="F25" s="8">
        <v>0.47</v>
      </c>
      <c r="G25" s="26">
        <f t="shared" si="0"/>
        <v>1.54E-2</v>
      </c>
    </row>
    <row r="26" spans="1:7" ht="12.95" customHeight="1">
      <c r="A26" s="6"/>
      <c r="B26" s="25" t="s">
        <v>204</v>
      </c>
      <c r="C26" s="5" t="s">
        <v>125</v>
      </c>
      <c r="D26" s="5" t="s">
        <v>126</v>
      </c>
      <c r="E26" s="7">
        <v>237</v>
      </c>
      <c r="F26" s="8">
        <v>0.45</v>
      </c>
      <c r="G26" s="26">
        <f t="shared" si="0"/>
        <v>1.4800000000000001E-2</v>
      </c>
    </row>
    <row r="27" spans="1:7" ht="12.95" customHeight="1">
      <c r="A27" s="6"/>
      <c r="B27" s="25" t="s">
        <v>154</v>
      </c>
      <c r="C27" s="5" t="s">
        <v>55</v>
      </c>
      <c r="D27" s="5" t="s">
        <v>13</v>
      </c>
      <c r="E27" s="7">
        <v>56</v>
      </c>
      <c r="F27" s="8">
        <v>0.45</v>
      </c>
      <c r="G27" s="26">
        <f t="shared" si="0"/>
        <v>1.4800000000000001E-2</v>
      </c>
    </row>
    <row r="28" spans="1:7" ht="12.95" customHeight="1">
      <c r="A28" s="6"/>
      <c r="B28" s="25" t="s">
        <v>196</v>
      </c>
      <c r="C28" s="5" t="s">
        <v>124</v>
      </c>
      <c r="D28" s="5" t="s">
        <v>44</v>
      </c>
      <c r="E28" s="7">
        <v>44</v>
      </c>
      <c r="F28" s="8">
        <v>0.43</v>
      </c>
      <c r="G28" s="26">
        <f t="shared" si="0"/>
        <v>1.41E-2</v>
      </c>
    </row>
    <row r="29" spans="1:7" ht="12.95" customHeight="1">
      <c r="A29" s="6"/>
      <c r="B29" s="25" t="s">
        <v>155</v>
      </c>
      <c r="C29" s="5" t="s">
        <v>62</v>
      </c>
      <c r="D29" s="5" t="s">
        <v>26</v>
      </c>
      <c r="E29" s="7">
        <v>13</v>
      </c>
      <c r="F29" s="8">
        <v>0.42</v>
      </c>
      <c r="G29" s="26">
        <f t="shared" si="0"/>
        <v>1.38E-2</v>
      </c>
    </row>
    <row r="30" spans="1:7" ht="12.95" customHeight="1">
      <c r="A30" s="6"/>
      <c r="B30" s="25" t="s">
        <v>159</v>
      </c>
      <c r="C30" s="5" t="s">
        <v>27</v>
      </c>
      <c r="D30" s="5" t="s">
        <v>28</v>
      </c>
      <c r="E30" s="7">
        <v>134</v>
      </c>
      <c r="F30" s="8">
        <v>0.41</v>
      </c>
      <c r="G30" s="26">
        <f t="shared" si="0"/>
        <v>1.35E-2</v>
      </c>
    </row>
    <row r="31" spans="1:7" ht="12.95" customHeight="1">
      <c r="A31" s="6"/>
      <c r="B31" s="25" t="s">
        <v>201</v>
      </c>
      <c r="C31" s="5" t="s">
        <v>127</v>
      </c>
      <c r="D31" s="5" t="s">
        <v>31</v>
      </c>
      <c r="E31" s="7">
        <v>12</v>
      </c>
      <c r="F31" s="8">
        <v>0.38</v>
      </c>
      <c r="G31" s="26">
        <f t="shared" si="0"/>
        <v>1.2500000000000001E-2</v>
      </c>
    </row>
    <row r="32" spans="1:7" ht="12.95" customHeight="1">
      <c r="A32" s="6"/>
      <c r="B32" s="25" t="s">
        <v>188</v>
      </c>
      <c r="C32" s="5" t="s">
        <v>115</v>
      </c>
      <c r="D32" s="5" t="s">
        <v>31</v>
      </c>
      <c r="E32" s="7">
        <v>14</v>
      </c>
      <c r="F32" s="8">
        <v>0.38</v>
      </c>
      <c r="G32" s="26">
        <f t="shared" si="0"/>
        <v>1.2500000000000001E-2</v>
      </c>
    </row>
    <row r="33" spans="1:7" ht="12.95" customHeight="1">
      <c r="A33" s="6"/>
      <c r="B33" s="25" t="s">
        <v>193</v>
      </c>
      <c r="C33" s="5" t="s">
        <v>105</v>
      </c>
      <c r="D33" s="5" t="s">
        <v>11</v>
      </c>
      <c r="E33" s="7">
        <v>31</v>
      </c>
      <c r="F33" s="8">
        <v>0.36</v>
      </c>
      <c r="G33" s="26">
        <f t="shared" si="0"/>
        <v>1.18E-2</v>
      </c>
    </row>
    <row r="34" spans="1:7" ht="12.95" customHeight="1">
      <c r="A34" s="6"/>
      <c r="B34" s="25" t="s">
        <v>157</v>
      </c>
      <c r="C34" s="5" t="s">
        <v>52</v>
      </c>
      <c r="D34" s="5" t="s">
        <v>17</v>
      </c>
      <c r="E34" s="7">
        <v>54</v>
      </c>
      <c r="F34" s="8">
        <v>0.35</v>
      </c>
      <c r="G34" s="26">
        <f t="shared" si="0"/>
        <v>1.15E-2</v>
      </c>
    </row>
    <row r="35" spans="1:7" ht="12.95" customHeight="1">
      <c r="A35" s="6"/>
      <c r="B35" s="25" t="s">
        <v>183</v>
      </c>
      <c r="C35" s="5" t="s">
        <v>102</v>
      </c>
      <c r="D35" s="5" t="s">
        <v>26</v>
      </c>
      <c r="E35" s="7">
        <v>23</v>
      </c>
      <c r="F35" s="8">
        <v>0.35</v>
      </c>
      <c r="G35" s="26">
        <f t="shared" si="0"/>
        <v>1.15E-2</v>
      </c>
    </row>
    <row r="36" spans="1:7" ht="12.95" customHeight="1">
      <c r="A36" s="6"/>
      <c r="B36" s="25" t="s">
        <v>163</v>
      </c>
      <c r="C36" s="5" t="s">
        <v>58</v>
      </c>
      <c r="D36" s="5" t="s">
        <v>23</v>
      </c>
      <c r="E36" s="7">
        <v>127</v>
      </c>
      <c r="F36" s="8">
        <v>0.35</v>
      </c>
      <c r="G36" s="26">
        <f t="shared" si="0"/>
        <v>1.15E-2</v>
      </c>
    </row>
    <row r="37" spans="1:7" ht="12.95" customHeight="1">
      <c r="A37" s="6"/>
      <c r="B37" s="25" t="s">
        <v>203</v>
      </c>
      <c r="C37" s="5" t="s">
        <v>128</v>
      </c>
      <c r="D37" s="5" t="s">
        <v>126</v>
      </c>
      <c r="E37" s="7">
        <v>211</v>
      </c>
      <c r="F37" s="8">
        <v>0.34</v>
      </c>
      <c r="G37" s="26">
        <f t="shared" si="0"/>
        <v>1.12E-2</v>
      </c>
    </row>
    <row r="38" spans="1:7" ht="12.95" customHeight="1">
      <c r="A38" s="6"/>
      <c r="B38" s="25" t="s">
        <v>149</v>
      </c>
      <c r="C38" s="5" t="s">
        <v>49</v>
      </c>
      <c r="D38" s="5" t="s">
        <v>13</v>
      </c>
      <c r="E38" s="7">
        <v>70</v>
      </c>
      <c r="F38" s="8">
        <v>0.33</v>
      </c>
      <c r="G38" s="26">
        <f t="shared" si="0"/>
        <v>1.0800000000000001E-2</v>
      </c>
    </row>
    <row r="39" spans="1:7" ht="12.95" customHeight="1">
      <c r="A39" s="6"/>
      <c r="B39" s="25" t="s">
        <v>168</v>
      </c>
      <c r="C39" s="5" t="s">
        <v>117</v>
      </c>
      <c r="D39" s="5" t="s">
        <v>26</v>
      </c>
      <c r="E39" s="7">
        <v>55</v>
      </c>
      <c r="F39" s="8">
        <v>0.31</v>
      </c>
      <c r="G39" s="26">
        <f t="shared" si="0"/>
        <v>1.0200000000000001E-2</v>
      </c>
    </row>
    <row r="40" spans="1:7" ht="12.95" customHeight="1">
      <c r="A40" s="6"/>
      <c r="B40" s="25" t="s">
        <v>186</v>
      </c>
      <c r="C40" s="5" t="s">
        <v>100</v>
      </c>
      <c r="D40" s="5" t="s">
        <v>13</v>
      </c>
      <c r="E40" s="7">
        <v>64</v>
      </c>
      <c r="F40" s="8">
        <v>0.31</v>
      </c>
      <c r="G40" s="26">
        <f t="shared" si="0"/>
        <v>1.0200000000000001E-2</v>
      </c>
    </row>
    <row r="41" spans="1:7" ht="12.95" customHeight="1">
      <c r="A41" s="6"/>
      <c r="B41" s="25" t="s">
        <v>199</v>
      </c>
      <c r="C41" s="5" t="s">
        <v>375</v>
      </c>
      <c r="D41" s="5" t="s">
        <v>78</v>
      </c>
      <c r="E41" s="7">
        <v>35</v>
      </c>
      <c r="F41" s="8">
        <v>0.3</v>
      </c>
      <c r="G41" s="26">
        <f t="shared" si="0"/>
        <v>9.7999999999999997E-3</v>
      </c>
    </row>
    <row r="42" spans="1:7" ht="12.95" customHeight="1">
      <c r="A42" s="6"/>
      <c r="B42" s="25" t="s">
        <v>205</v>
      </c>
      <c r="C42" s="5" t="s">
        <v>131</v>
      </c>
      <c r="D42" s="5" t="s">
        <v>132</v>
      </c>
      <c r="E42" s="7">
        <v>71</v>
      </c>
      <c r="F42" s="8">
        <v>0.28999999999999998</v>
      </c>
      <c r="G42" s="26">
        <f t="shared" si="0"/>
        <v>9.4999999999999998E-3</v>
      </c>
    </row>
    <row r="43" spans="1:7" ht="12.95" customHeight="1">
      <c r="A43" s="6"/>
      <c r="B43" s="25" t="s">
        <v>170</v>
      </c>
      <c r="C43" s="5" t="s">
        <v>38</v>
      </c>
      <c r="D43" s="5" t="s">
        <v>39</v>
      </c>
      <c r="E43" s="7">
        <v>57</v>
      </c>
      <c r="F43" s="8">
        <v>0.26</v>
      </c>
      <c r="G43" s="26">
        <f t="shared" si="0"/>
        <v>8.5000000000000006E-3</v>
      </c>
    </row>
    <row r="44" spans="1:7" ht="12.95" customHeight="1">
      <c r="A44" s="6"/>
      <c r="B44" s="25" t="s">
        <v>184</v>
      </c>
      <c r="C44" s="5" t="s">
        <v>99</v>
      </c>
      <c r="D44" s="5" t="s">
        <v>78</v>
      </c>
      <c r="E44" s="7">
        <v>7</v>
      </c>
      <c r="F44" s="8">
        <v>0.25</v>
      </c>
      <c r="G44" s="26">
        <f t="shared" si="0"/>
        <v>8.2000000000000007E-3</v>
      </c>
    </row>
    <row r="45" spans="1:7" ht="12.95" customHeight="1">
      <c r="A45" s="6"/>
      <c r="B45" s="25" t="s">
        <v>198</v>
      </c>
      <c r="C45" s="5" t="s">
        <v>133</v>
      </c>
      <c r="D45" s="5" t="s">
        <v>85</v>
      </c>
      <c r="E45" s="7">
        <v>49</v>
      </c>
      <c r="F45" s="8">
        <v>0.21</v>
      </c>
      <c r="G45" s="26">
        <f t="shared" si="0"/>
        <v>6.8999999999999999E-3</v>
      </c>
    </row>
    <row r="46" spans="1:7" ht="12.95" customHeight="1">
      <c r="A46" s="6"/>
      <c r="B46" s="25" t="s">
        <v>194</v>
      </c>
      <c r="C46" s="5" t="s">
        <v>114</v>
      </c>
      <c r="D46" s="5" t="s">
        <v>75</v>
      </c>
      <c r="E46" s="7">
        <v>1</v>
      </c>
      <c r="F46" s="8">
        <v>0.21</v>
      </c>
      <c r="G46" s="26">
        <f t="shared" si="0"/>
        <v>6.8999999999999999E-3</v>
      </c>
    </row>
    <row r="47" spans="1:7" ht="12.95" customHeight="1">
      <c r="A47" s="6"/>
      <c r="B47" s="25" t="s">
        <v>202</v>
      </c>
      <c r="C47" s="5" t="s">
        <v>137</v>
      </c>
      <c r="D47" s="5" t="s">
        <v>136</v>
      </c>
      <c r="E47" s="7">
        <v>115</v>
      </c>
      <c r="F47" s="8">
        <v>0.2</v>
      </c>
      <c r="G47" s="26">
        <f t="shared" si="0"/>
        <v>6.6E-3</v>
      </c>
    </row>
    <row r="48" spans="1:7" ht="12.95" customHeight="1">
      <c r="A48" s="6"/>
      <c r="B48" s="25" t="s">
        <v>56</v>
      </c>
      <c r="C48" s="5" t="s">
        <v>57</v>
      </c>
      <c r="D48" s="5" t="s">
        <v>11</v>
      </c>
      <c r="E48" s="7">
        <v>101</v>
      </c>
      <c r="F48" s="8">
        <v>0.17</v>
      </c>
      <c r="G48" s="26">
        <f t="shared" si="0"/>
        <v>5.5999999999999999E-3</v>
      </c>
    </row>
    <row r="49" spans="1:7" ht="12.95" customHeight="1">
      <c r="A49" s="6"/>
      <c r="B49" s="25" t="s">
        <v>330</v>
      </c>
      <c r="C49" s="5" t="s">
        <v>331</v>
      </c>
      <c r="D49" s="5" t="s">
        <v>332</v>
      </c>
      <c r="E49" s="7">
        <v>45</v>
      </c>
      <c r="F49" s="8">
        <v>0.17</v>
      </c>
      <c r="G49" s="26">
        <f t="shared" si="0"/>
        <v>5.5999999999999999E-3</v>
      </c>
    </row>
    <row r="50" spans="1:7" ht="12.95" customHeight="1">
      <c r="A50" s="6"/>
      <c r="B50" s="25" t="s">
        <v>380</v>
      </c>
      <c r="C50" s="5" t="s">
        <v>226</v>
      </c>
      <c r="D50" s="5" t="s">
        <v>31</v>
      </c>
      <c r="E50" s="7">
        <v>53</v>
      </c>
      <c r="F50" s="8">
        <v>0.16</v>
      </c>
      <c r="G50" s="26">
        <f t="shared" si="0"/>
        <v>5.3E-3</v>
      </c>
    </row>
    <row r="51" spans="1:7" ht="12.95" customHeight="1">
      <c r="A51" s="6"/>
      <c r="B51" s="25" t="s">
        <v>206</v>
      </c>
      <c r="C51" s="5" t="s">
        <v>135</v>
      </c>
      <c r="D51" s="5" t="s">
        <v>126</v>
      </c>
      <c r="E51" s="7">
        <v>195</v>
      </c>
      <c r="F51" s="8">
        <v>0.14000000000000001</v>
      </c>
      <c r="G51" s="26">
        <f t="shared" si="0"/>
        <v>4.5999999999999999E-3</v>
      </c>
    </row>
    <row r="52" spans="1:7" ht="12.95" customHeight="1">
      <c r="A52" s="6"/>
      <c r="B52" s="25" t="s">
        <v>189</v>
      </c>
      <c r="C52" s="5" t="s">
        <v>103</v>
      </c>
      <c r="D52" s="5" t="s">
        <v>37</v>
      </c>
      <c r="E52" s="7">
        <v>97</v>
      </c>
      <c r="F52" s="8">
        <v>0.13</v>
      </c>
      <c r="G52" s="26">
        <f t="shared" si="0"/>
        <v>4.3E-3</v>
      </c>
    </row>
    <row r="53" spans="1:7" ht="12.95" customHeight="1">
      <c r="A53" s="6"/>
      <c r="B53" s="25" t="s">
        <v>195</v>
      </c>
      <c r="C53" s="5" t="s">
        <v>134</v>
      </c>
      <c r="D53" s="5" t="s">
        <v>78</v>
      </c>
      <c r="E53" s="7">
        <v>8</v>
      </c>
      <c r="F53" s="8">
        <v>0.11</v>
      </c>
      <c r="G53" s="26">
        <f t="shared" ref="G53:G56" si="1">+ROUND(F53/$F$62,4)</f>
        <v>3.5999999999999999E-3</v>
      </c>
    </row>
    <row r="54" spans="1:7" ht="12.95" customHeight="1">
      <c r="A54" s="6"/>
      <c r="B54" s="25" t="s">
        <v>197</v>
      </c>
      <c r="C54" s="5" t="s">
        <v>129</v>
      </c>
      <c r="D54" s="5" t="s">
        <v>54</v>
      </c>
      <c r="E54" s="7">
        <v>118</v>
      </c>
      <c r="F54" s="8">
        <v>0.09</v>
      </c>
      <c r="G54" s="26">
        <f t="shared" si="1"/>
        <v>3.0000000000000001E-3</v>
      </c>
    </row>
    <row r="55" spans="1:7" ht="12.95" customHeight="1">
      <c r="A55" s="6"/>
      <c r="B55" s="25" t="s">
        <v>200</v>
      </c>
      <c r="C55" s="5" t="s">
        <v>130</v>
      </c>
      <c r="D55" s="5" t="s">
        <v>78</v>
      </c>
      <c r="E55" s="7">
        <v>33</v>
      </c>
      <c r="F55" s="8">
        <v>7.0000000000000007E-2</v>
      </c>
      <c r="G55" s="26">
        <f t="shared" si="1"/>
        <v>2.3E-3</v>
      </c>
    </row>
    <row r="56" spans="1:7" ht="12.95" customHeight="1">
      <c r="A56" s="6"/>
      <c r="B56" s="25" t="s">
        <v>273</v>
      </c>
      <c r="C56" s="5" t="s">
        <v>274</v>
      </c>
      <c r="D56" s="5" t="s">
        <v>26</v>
      </c>
      <c r="E56" s="7">
        <v>3</v>
      </c>
      <c r="F56" s="8">
        <v>0.02</v>
      </c>
      <c r="G56" s="26">
        <f t="shared" si="1"/>
        <v>6.9999999999999999E-4</v>
      </c>
    </row>
    <row r="57" spans="1:7" ht="12.95" customHeight="1">
      <c r="A57" s="1"/>
      <c r="B57" s="23" t="s">
        <v>63</v>
      </c>
      <c r="C57" s="5" t="s">
        <v>1</v>
      </c>
      <c r="D57" s="5" t="s">
        <v>1</v>
      </c>
      <c r="E57" s="5" t="s">
        <v>1</v>
      </c>
      <c r="F57" s="9">
        <f>SUM(F7:F56)</f>
        <v>29.330000000000002</v>
      </c>
      <c r="G57" s="27">
        <f>SUM(G7:G56)</f>
        <v>0.96329999999999993</v>
      </c>
    </row>
    <row r="58" spans="1:7" ht="12.95" customHeight="1">
      <c r="A58" s="1"/>
      <c r="B58" s="28" t="s">
        <v>64</v>
      </c>
      <c r="C58" s="10" t="s">
        <v>1</v>
      </c>
      <c r="D58" s="10" t="s">
        <v>1</v>
      </c>
      <c r="E58" s="10" t="s">
        <v>1</v>
      </c>
      <c r="F58" s="11" t="s">
        <v>65</v>
      </c>
      <c r="G58" s="29" t="s">
        <v>65</v>
      </c>
    </row>
    <row r="59" spans="1:7" ht="12.95" customHeight="1">
      <c r="A59" s="1"/>
      <c r="B59" s="28" t="s">
        <v>63</v>
      </c>
      <c r="C59" s="10" t="s">
        <v>1</v>
      </c>
      <c r="D59" s="10" t="s">
        <v>1</v>
      </c>
      <c r="E59" s="10" t="s">
        <v>1</v>
      </c>
      <c r="F59" s="11" t="s">
        <v>65</v>
      </c>
      <c r="G59" s="29" t="s">
        <v>65</v>
      </c>
    </row>
    <row r="60" spans="1:7" ht="12.95" customHeight="1">
      <c r="A60" s="1"/>
      <c r="B60" s="28" t="s">
        <v>66</v>
      </c>
      <c r="C60" s="12" t="s">
        <v>1</v>
      </c>
      <c r="D60" s="10" t="s">
        <v>1</v>
      </c>
      <c r="E60" s="12" t="s">
        <v>1</v>
      </c>
      <c r="F60" s="9">
        <f>+F57</f>
        <v>29.330000000000002</v>
      </c>
      <c r="G60" s="27">
        <f>+G57</f>
        <v>0.96329999999999993</v>
      </c>
    </row>
    <row r="61" spans="1:7" ht="12.95" customHeight="1">
      <c r="A61" s="1"/>
      <c r="B61" s="28" t="s">
        <v>67</v>
      </c>
      <c r="C61" s="5" t="s">
        <v>1</v>
      </c>
      <c r="D61" s="10" t="s">
        <v>1</v>
      </c>
      <c r="E61" s="5" t="s">
        <v>1</v>
      </c>
      <c r="F61" s="13">
        <f>+F62-F60</f>
        <v>1.129999999999999</v>
      </c>
      <c r="G61" s="27">
        <f>+G62-G60</f>
        <v>3.6700000000000066E-2</v>
      </c>
    </row>
    <row r="62" spans="1:7" ht="12.95" customHeight="1" thickBot="1">
      <c r="A62" s="1"/>
      <c r="B62" s="30" t="s">
        <v>68</v>
      </c>
      <c r="C62" s="31" t="s">
        <v>1</v>
      </c>
      <c r="D62" s="31" t="s">
        <v>1</v>
      </c>
      <c r="E62" s="31" t="s">
        <v>1</v>
      </c>
      <c r="F62" s="32">
        <v>30.46</v>
      </c>
      <c r="G62" s="33">
        <v>1</v>
      </c>
    </row>
    <row r="63" spans="1:7">
      <c r="A63" s="1"/>
      <c r="B63" s="4" t="s">
        <v>1</v>
      </c>
      <c r="C63" s="1"/>
      <c r="D63" s="1"/>
      <c r="E63" s="1"/>
      <c r="F63" s="1"/>
      <c r="G63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1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138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147</v>
      </c>
      <c r="C7" s="5" t="s">
        <v>10</v>
      </c>
      <c r="D7" s="5" t="s">
        <v>11</v>
      </c>
      <c r="E7" s="7">
        <v>91007</v>
      </c>
      <c r="F7" s="8">
        <v>1091.72</v>
      </c>
      <c r="G7" s="26">
        <f t="shared" ref="G7:G51" si="0">+ROUND(F7/$F$87,4)</f>
        <v>5.8799999999999998E-2</v>
      </c>
    </row>
    <row r="8" spans="1:7" ht="12.95" customHeight="1">
      <c r="A8" s="6"/>
      <c r="B8" s="25" t="s">
        <v>143</v>
      </c>
      <c r="C8" s="5" t="s">
        <v>14</v>
      </c>
      <c r="D8" s="5" t="s">
        <v>15</v>
      </c>
      <c r="E8" s="7">
        <v>73719</v>
      </c>
      <c r="F8" s="8">
        <v>932.32</v>
      </c>
      <c r="G8" s="26">
        <f t="shared" si="0"/>
        <v>5.0200000000000002E-2</v>
      </c>
    </row>
    <row r="9" spans="1:7" ht="12.95" customHeight="1">
      <c r="A9" s="6"/>
      <c r="B9" s="25" t="s">
        <v>145</v>
      </c>
      <c r="C9" s="5" t="s">
        <v>12</v>
      </c>
      <c r="D9" s="5" t="s">
        <v>13</v>
      </c>
      <c r="E9" s="7">
        <v>86154</v>
      </c>
      <c r="F9" s="8">
        <v>840.39</v>
      </c>
      <c r="G9" s="26">
        <f t="shared" si="0"/>
        <v>4.53E-2</v>
      </c>
    </row>
    <row r="10" spans="1:7" ht="12.95" customHeight="1">
      <c r="A10" s="6"/>
      <c r="B10" s="25" t="s">
        <v>151</v>
      </c>
      <c r="C10" s="5" t="s">
        <v>51</v>
      </c>
      <c r="D10" s="5" t="s">
        <v>44</v>
      </c>
      <c r="E10" s="7">
        <v>360708</v>
      </c>
      <c r="F10" s="8">
        <v>840.09</v>
      </c>
      <c r="G10" s="26">
        <f t="shared" si="0"/>
        <v>4.53E-2</v>
      </c>
    </row>
    <row r="11" spans="1:7" ht="12.95" customHeight="1">
      <c r="A11" s="6"/>
      <c r="B11" s="25" t="s">
        <v>144</v>
      </c>
      <c r="C11" s="5" t="s">
        <v>16</v>
      </c>
      <c r="D11" s="5" t="s">
        <v>17</v>
      </c>
      <c r="E11" s="7">
        <v>76811</v>
      </c>
      <c r="F11" s="8">
        <v>762.54</v>
      </c>
      <c r="G11" s="26">
        <f t="shared" si="0"/>
        <v>4.1099999999999998E-2</v>
      </c>
    </row>
    <row r="12" spans="1:7" ht="12.95" customHeight="1">
      <c r="A12" s="6"/>
      <c r="B12" s="25" t="s">
        <v>150</v>
      </c>
      <c r="C12" s="5" t="s">
        <v>20</v>
      </c>
      <c r="D12" s="5" t="s">
        <v>11</v>
      </c>
      <c r="E12" s="7">
        <v>283163</v>
      </c>
      <c r="F12" s="8">
        <v>750.38</v>
      </c>
      <c r="G12" s="26">
        <f t="shared" si="0"/>
        <v>4.0399999999999998E-2</v>
      </c>
    </row>
    <row r="13" spans="1:7" ht="12.95" customHeight="1">
      <c r="A13" s="6"/>
      <c r="B13" s="25" t="s">
        <v>160</v>
      </c>
      <c r="C13" s="5" t="s">
        <v>29</v>
      </c>
      <c r="D13" s="5" t="s">
        <v>17</v>
      </c>
      <c r="E13" s="7">
        <v>120597</v>
      </c>
      <c r="F13" s="8">
        <v>566.75</v>
      </c>
      <c r="G13" s="26">
        <f t="shared" si="0"/>
        <v>3.0499999999999999E-2</v>
      </c>
    </row>
    <row r="14" spans="1:7" ht="12.95" customHeight="1">
      <c r="A14" s="6"/>
      <c r="B14" s="25" t="s">
        <v>153</v>
      </c>
      <c r="C14" s="5" t="s">
        <v>32</v>
      </c>
      <c r="D14" s="5" t="s">
        <v>13</v>
      </c>
      <c r="E14" s="7">
        <v>23570</v>
      </c>
      <c r="F14" s="8">
        <v>536.63</v>
      </c>
      <c r="G14" s="26">
        <f t="shared" si="0"/>
        <v>2.8899999999999999E-2</v>
      </c>
    </row>
    <row r="15" spans="1:7" ht="12.95" customHeight="1">
      <c r="A15" s="6"/>
      <c r="B15" s="25" t="s">
        <v>184</v>
      </c>
      <c r="C15" s="5" t="s">
        <v>99</v>
      </c>
      <c r="D15" s="5" t="s">
        <v>78</v>
      </c>
      <c r="E15" s="7">
        <v>14709</v>
      </c>
      <c r="F15" s="8">
        <v>528.66999999999996</v>
      </c>
      <c r="G15" s="26">
        <f t="shared" si="0"/>
        <v>2.8500000000000001E-2</v>
      </c>
    </row>
    <row r="16" spans="1:7" ht="12.95" customHeight="1">
      <c r="A16" s="6"/>
      <c r="B16" s="25" t="s">
        <v>146</v>
      </c>
      <c r="C16" s="5" t="s">
        <v>18</v>
      </c>
      <c r="D16" s="5" t="s">
        <v>19</v>
      </c>
      <c r="E16" s="7">
        <v>37891</v>
      </c>
      <c r="F16" s="8">
        <v>523.86</v>
      </c>
      <c r="G16" s="26">
        <f t="shared" si="0"/>
        <v>2.8199999999999999E-2</v>
      </c>
    </row>
    <row r="17" spans="1:7" ht="12.95" customHeight="1">
      <c r="A17" s="6"/>
      <c r="B17" s="25" t="s">
        <v>206</v>
      </c>
      <c r="C17" s="5" t="s">
        <v>135</v>
      </c>
      <c r="D17" s="5" t="s">
        <v>126</v>
      </c>
      <c r="E17" s="7">
        <v>687894</v>
      </c>
      <c r="F17" s="8">
        <v>508.35</v>
      </c>
      <c r="G17" s="26">
        <f t="shared" si="0"/>
        <v>2.7400000000000001E-2</v>
      </c>
    </row>
    <row r="18" spans="1:7" ht="12.95" customHeight="1">
      <c r="A18" s="6"/>
      <c r="B18" s="25" t="s">
        <v>162</v>
      </c>
      <c r="C18" s="5" t="s">
        <v>30</v>
      </c>
      <c r="D18" s="5" t="s">
        <v>31</v>
      </c>
      <c r="E18" s="7">
        <v>9298</v>
      </c>
      <c r="F18" s="8">
        <v>489.4</v>
      </c>
      <c r="G18" s="26">
        <f t="shared" si="0"/>
        <v>2.64E-2</v>
      </c>
    </row>
    <row r="19" spans="1:7" ht="12.95" customHeight="1">
      <c r="A19" s="6"/>
      <c r="B19" s="25" t="s">
        <v>210</v>
      </c>
      <c r="C19" s="5" t="s">
        <v>118</v>
      </c>
      <c r="D19" s="5" t="s">
        <v>85</v>
      </c>
      <c r="E19" s="7">
        <v>121795</v>
      </c>
      <c r="F19" s="8">
        <v>473.23</v>
      </c>
      <c r="G19" s="26">
        <f t="shared" si="0"/>
        <v>2.5499999999999998E-2</v>
      </c>
    </row>
    <row r="20" spans="1:7" ht="12.95" customHeight="1">
      <c r="A20" s="6"/>
      <c r="B20" s="25" t="s">
        <v>21</v>
      </c>
      <c r="C20" s="5" t="s">
        <v>22</v>
      </c>
      <c r="D20" s="5" t="s">
        <v>11</v>
      </c>
      <c r="E20" s="7">
        <v>165990</v>
      </c>
      <c r="F20" s="8">
        <v>428.92</v>
      </c>
      <c r="G20" s="26">
        <f t="shared" si="0"/>
        <v>2.3099999999999999E-2</v>
      </c>
    </row>
    <row r="21" spans="1:7" ht="12.95" customHeight="1">
      <c r="A21" s="6"/>
      <c r="B21" s="25" t="s">
        <v>171</v>
      </c>
      <c r="C21" s="5" t="s">
        <v>81</v>
      </c>
      <c r="D21" s="5" t="s">
        <v>11</v>
      </c>
      <c r="E21" s="7">
        <v>38636</v>
      </c>
      <c r="F21" s="8">
        <v>420.9</v>
      </c>
      <c r="G21" s="26">
        <f t="shared" si="0"/>
        <v>2.2700000000000001E-2</v>
      </c>
    </row>
    <row r="22" spans="1:7" ht="12.95" customHeight="1">
      <c r="A22" s="6"/>
      <c r="B22" s="25" t="s">
        <v>166</v>
      </c>
      <c r="C22" s="5" t="s">
        <v>35</v>
      </c>
      <c r="D22" s="5" t="s">
        <v>31</v>
      </c>
      <c r="E22" s="7">
        <v>89580</v>
      </c>
      <c r="F22" s="8">
        <v>411.49</v>
      </c>
      <c r="G22" s="26">
        <f t="shared" si="0"/>
        <v>2.2200000000000001E-2</v>
      </c>
    </row>
    <row r="23" spans="1:7" ht="12.95" customHeight="1">
      <c r="A23" s="6"/>
      <c r="B23" s="25" t="s">
        <v>157</v>
      </c>
      <c r="C23" s="5" t="s">
        <v>52</v>
      </c>
      <c r="D23" s="5" t="s">
        <v>17</v>
      </c>
      <c r="E23" s="7">
        <v>60781</v>
      </c>
      <c r="F23" s="8">
        <v>391.46</v>
      </c>
      <c r="G23" s="26">
        <f t="shared" si="0"/>
        <v>2.1100000000000001E-2</v>
      </c>
    </row>
    <row r="24" spans="1:7" ht="12.95" customHeight="1">
      <c r="A24" s="6"/>
      <c r="B24" s="25" t="s">
        <v>178</v>
      </c>
      <c r="C24" s="5" t="s">
        <v>291</v>
      </c>
      <c r="D24" s="5" t="s">
        <v>15</v>
      </c>
      <c r="E24" s="7">
        <v>39690</v>
      </c>
      <c r="F24" s="8">
        <v>364.91</v>
      </c>
      <c r="G24" s="26">
        <f t="shared" si="0"/>
        <v>1.9699999999999999E-2</v>
      </c>
    </row>
    <row r="25" spans="1:7" ht="12.95" customHeight="1">
      <c r="A25" s="6"/>
      <c r="B25" s="25" t="s">
        <v>293</v>
      </c>
      <c r="C25" s="5" t="s">
        <v>294</v>
      </c>
      <c r="D25" s="5" t="s">
        <v>15</v>
      </c>
      <c r="E25" s="7">
        <v>621808</v>
      </c>
      <c r="F25" s="8">
        <v>357.23</v>
      </c>
      <c r="G25" s="26">
        <f t="shared" si="0"/>
        <v>1.9300000000000001E-2</v>
      </c>
    </row>
    <row r="26" spans="1:7" ht="12.95" customHeight="1">
      <c r="A26" s="6"/>
      <c r="B26" s="25" t="s">
        <v>148</v>
      </c>
      <c r="C26" s="5" t="s">
        <v>60</v>
      </c>
      <c r="D26" s="5" t="s">
        <v>26</v>
      </c>
      <c r="E26" s="7">
        <v>47692</v>
      </c>
      <c r="F26" s="8">
        <v>338.76</v>
      </c>
      <c r="G26" s="26">
        <f t="shared" si="0"/>
        <v>1.83E-2</v>
      </c>
    </row>
    <row r="27" spans="1:7" ht="12.95" customHeight="1">
      <c r="A27" s="6"/>
      <c r="B27" s="25" t="s">
        <v>175</v>
      </c>
      <c r="C27" s="5" t="s">
        <v>74</v>
      </c>
      <c r="D27" s="5" t="s">
        <v>75</v>
      </c>
      <c r="E27" s="7">
        <v>107003</v>
      </c>
      <c r="F27" s="8">
        <v>331.01</v>
      </c>
      <c r="G27" s="26">
        <f t="shared" si="0"/>
        <v>1.78E-2</v>
      </c>
    </row>
    <row r="28" spans="1:7" ht="12.95" customHeight="1">
      <c r="A28" s="6"/>
      <c r="B28" s="25" t="s">
        <v>231</v>
      </c>
      <c r="C28" s="5" t="s">
        <v>232</v>
      </c>
      <c r="D28" s="5" t="s">
        <v>85</v>
      </c>
      <c r="E28" s="7">
        <v>39812</v>
      </c>
      <c r="F28" s="8">
        <v>330.44</v>
      </c>
      <c r="G28" s="26">
        <f t="shared" si="0"/>
        <v>1.78E-2</v>
      </c>
    </row>
    <row r="29" spans="1:7" ht="12.95" customHeight="1">
      <c r="A29" s="6"/>
      <c r="B29" s="25" t="s">
        <v>207</v>
      </c>
      <c r="C29" s="5" t="s">
        <v>120</v>
      </c>
      <c r="D29" s="5" t="s">
        <v>17</v>
      </c>
      <c r="E29" s="7">
        <v>107710</v>
      </c>
      <c r="F29" s="8">
        <v>329.38</v>
      </c>
      <c r="G29" s="26">
        <f t="shared" si="0"/>
        <v>1.78E-2</v>
      </c>
    </row>
    <row r="30" spans="1:7" ht="12.95" customHeight="1">
      <c r="A30" s="6"/>
      <c r="B30" s="25" t="s">
        <v>271</v>
      </c>
      <c r="C30" s="5" t="s">
        <v>272</v>
      </c>
      <c r="D30" s="5" t="s">
        <v>44</v>
      </c>
      <c r="E30" s="7">
        <v>33844</v>
      </c>
      <c r="F30" s="8">
        <v>316.14999999999998</v>
      </c>
      <c r="G30" s="26">
        <f t="shared" si="0"/>
        <v>1.7000000000000001E-2</v>
      </c>
    </row>
    <row r="31" spans="1:7" ht="12.95" customHeight="1">
      <c r="A31" s="6"/>
      <c r="B31" s="25" t="s">
        <v>152</v>
      </c>
      <c r="C31" s="5" t="s">
        <v>24</v>
      </c>
      <c r="D31" s="5" t="s">
        <v>11</v>
      </c>
      <c r="E31" s="7">
        <v>66439</v>
      </c>
      <c r="F31" s="8">
        <v>312.10000000000002</v>
      </c>
      <c r="G31" s="26">
        <f t="shared" si="0"/>
        <v>1.6799999999999999E-2</v>
      </c>
    </row>
    <row r="32" spans="1:7" ht="12.95" customHeight="1">
      <c r="A32" s="6"/>
      <c r="B32" s="25" t="s">
        <v>156</v>
      </c>
      <c r="C32" s="5" t="s">
        <v>40</v>
      </c>
      <c r="D32" s="5" t="s">
        <v>37</v>
      </c>
      <c r="E32" s="7">
        <v>19456</v>
      </c>
      <c r="F32" s="8">
        <v>279.76</v>
      </c>
      <c r="G32" s="26">
        <f t="shared" si="0"/>
        <v>1.5100000000000001E-2</v>
      </c>
    </row>
    <row r="33" spans="1:7" ht="12.95" customHeight="1">
      <c r="A33" s="6"/>
      <c r="B33" s="25" t="s">
        <v>182</v>
      </c>
      <c r="C33" s="5" t="s">
        <v>101</v>
      </c>
      <c r="D33" s="5" t="s">
        <v>31</v>
      </c>
      <c r="E33" s="7">
        <v>22224</v>
      </c>
      <c r="F33" s="8">
        <v>263.57</v>
      </c>
      <c r="G33" s="26">
        <f t="shared" si="0"/>
        <v>1.4200000000000001E-2</v>
      </c>
    </row>
    <row r="34" spans="1:7" ht="12.95" customHeight="1">
      <c r="A34" s="6"/>
      <c r="B34" s="25" t="s">
        <v>170</v>
      </c>
      <c r="C34" s="5" t="s">
        <v>38</v>
      </c>
      <c r="D34" s="5" t="s">
        <v>39</v>
      </c>
      <c r="E34" s="7">
        <v>53780</v>
      </c>
      <c r="F34" s="8">
        <v>245.1</v>
      </c>
      <c r="G34" s="26">
        <f t="shared" si="0"/>
        <v>1.32E-2</v>
      </c>
    </row>
    <row r="35" spans="1:7" ht="12.95" customHeight="1">
      <c r="A35" s="6"/>
      <c r="B35" s="25" t="s">
        <v>233</v>
      </c>
      <c r="C35" s="5" t="s">
        <v>234</v>
      </c>
      <c r="D35" s="5" t="s">
        <v>26</v>
      </c>
      <c r="E35" s="7">
        <v>25195</v>
      </c>
      <c r="F35" s="8">
        <v>230.94</v>
      </c>
      <c r="G35" s="26">
        <f t="shared" si="0"/>
        <v>1.24E-2</v>
      </c>
    </row>
    <row r="36" spans="1:7" ht="12.95" customHeight="1">
      <c r="A36" s="6"/>
      <c r="B36" s="25" t="s">
        <v>273</v>
      </c>
      <c r="C36" s="5" t="s">
        <v>274</v>
      </c>
      <c r="D36" s="5" t="s">
        <v>26</v>
      </c>
      <c r="E36" s="7">
        <v>29567</v>
      </c>
      <c r="F36" s="8">
        <v>218.75</v>
      </c>
      <c r="G36" s="26">
        <f t="shared" si="0"/>
        <v>1.18E-2</v>
      </c>
    </row>
    <row r="37" spans="1:7" ht="12.95" customHeight="1">
      <c r="A37" s="6"/>
      <c r="B37" s="25" t="s">
        <v>287</v>
      </c>
      <c r="C37" s="5" t="s">
        <v>288</v>
      </c>
      <c r="D37" s="5" t="s">
        <v>15</v>
      </c>
      <c r="E37" s="7">
        <v>155603</v>
      </c>
      <c r="F37" s="8">
        <v>213.18</v>
      </c>
      <c r="G37" s="26">
        <f t="shared" si="0"/>
        <v>1.15E-2</v>
      </c>
    </row>
    <row r="38" spans="1:7" ht="12.95" customHeight="1">
      <c r="A38" s="6"/>
      <c r="B38" s="25" t="s">
        <v>183</v>
      </c>
      <c r="C38" s="5" t="s">
        <v>102</v>
      </c>
      <c r="D38" s="5" t="s">
        <v>26</v>
      </c>
      <c r="E38" s="7">
        <v>12682</v>
      </c>
      <c r="F38" s="8">
        <v>190.64</v>
      </c>
      <c r="G38" s="26">
        <f t="shared" si="0"/>
        <v>1.03E-2</v>
      </c>
    </row>
    <row r="39" spans="1:7" ht="12.95" customHeight="1">
      <c r="A39" s="6"/>
      <c r="B39" s="25" t="s">
        <v>247</v>
      </c>
      <c r="C39" s="5" t="s">
        <v>248</v>
      </c>
      <c r="D39" s="5" t="s">
        <v>126</v>
      </c>
      <c r="E39" s="7">
        <v>263825</v>
      </c>
      <c r="F39" s="8">
        <v>188.9</v>
      </c>
      <c r="G39" s="26">
        <f t="shared" si="0"/>
        <v>1.0200000000000001E-2</v>
      </c>
    </row>
    <row r="40" spans="1:7" ht="12.95" customHeight="1">
      <c r="A40" s="6"/>
      <c r="B40" s="25" t="s">
        <v>158</v>
      </c>
      <c r="C40" s="5" t="s">
        <v>45</v>
      </c>
      <c r="D40" s="5" t="s">
        <v>23</v>
      </c>
      <c r="E40" s="7">
        <v>15658</v>
      </c>
      <c r="F40" s="8">
        <v>183.6</v>
      </c>
      <c r="G40" s="26">
        <f t="shared" si="0"/>
        <v>9.9000000000000008E-3</v>
      </c>
    </row>
    <row r="41" spans="1:7" ht="12.95" customHeight="1">
      <c r="A41" s="6"/>
      <c r="B41" s="25" t="s">
        <v>333</v>
      </c>
      <c r="C41" s="5" t="s">
        <v>334</v>
      </c>
      <c r="D41" s="5" t="s">
        <v>26</v>
      </c>
      <c r="E41" s="7">
        <v>64758</v>
      </c>
      <c r="F41" s="8">
        <v>174</v>
      </c>
      <c r="G41" s="26">
        <f t="shared" si="0"/>
        <v>9.4000000000000004E-3</v>
      </c>
    </row>
    <row r="42" spans="1:7" ht="12.95" customHeight="1">
      <c r="A42" s="6"/>
      <c r="B42" s="25" t="s">
        <v>335</v>
      </c>
      <c r="C42" s="5" t="s">
        <v>336</v>
      </c>
      <c r="D42" s="5" t="s">
        <v>31</v>
      </c>
      <c r="E42" s="7">
        <v>9653</v>
      </c>
      <c r="F42" s="8">
        <v>170.86</v>
      </c>
      <c r="G42" s="26">
        <f t="shared" si="0"/>
        <v>9.1999999999999998E-3</v>
      </c>
    </row>
    <row r="43" spans="1:7" ht="12.95" customHeight="1">
      <c r="A43" s="6"/>
      <c r="B43" s="25" t="s">
        <v>205</v>
      </c>
      <c r="C43" s="5" t="s">
        <v>131</v>
      </c>
      <c r="D43" s="5" t="s">
        <v>132</v>
      </c>
      <c r="E43" s="7">
        <v>39729</v>
      </c>
      <c r="F43" s="8">
        <v>164.86</v>
      </c>
      <c r="G43" s="26">
        <f t="shared" si="0"/>
        <v>8.8999999999999999E-3</v>
      </c>
    </row>
    <row r="44" spans="1:7" ht="12.95" customHeight="1">
      <c r="A44" s="6"/>
      <c r="B44" s="25" t="s">
        <v>190</v>
      </c>
      <c r="C44" s="5" t="s">
        <v>53</v>
      </c>
      <c r="D44" s="5" t="s">
        <v>54</v>
      </c>
      <c r="E44" s="7">
        <v>50756</v>
      </c>
      <c r="F44" s="8">
        <v>164.7</v>
      </c>
      <c r="G44" s="26">
        <f t="shared" si="0"/>
        <v>8.8999999999999999E-3</v>
      </c>
    </row>
    <row r="45" spans="1:7" ht="12.95" customHeight="1">
      <c r="A45" s="6"/>
      <c r="B45" s="25" t="s">
        <v>181</v>
      </c>
      <c r="C45" s="5" t="s">
        <v>77</v>
      </c>
      <c r="D45" s="5" t="s">
        <v>78</v>
      </c>
      <c r="E45" s="7">
        <v>1056</v>
      </c>
      <c r="F45" s="8">
        <v>164.41</v>
      </c>
      <c r="G45" s="26">
        <f t="shared" si="0"/>
        <v>8.8999999999999999E-3</v>
      </c>
    </row>
    <row r="46" spans="1:7" ht="12.95" customHeight="1">
      <c r="A46" s="6"/>
      <c r="B46" s="25" t="s">
        <v>254</v>
      </c>
      <c r="C46" s="5" t="s">
        <v>255</v>
      </c>
      <c r="D46" s="5" t="s">
        <v>15</v>
      </c>
      <c r="E46" s="7">
        <v>57000</v>
      </c>
      <c r="F46" s="8">
        <v>163.53</v>
      </c>
      <c r="G46" s="26">
        <f t="shared" si="0"/>
        <v>8.8000000000000005E-3</v>
      </c>
    </row>
    <row r="47" spans="1:7" ht="12.95" customHeight="1">
      <c r="A47" s="6"/>
      <c r="B47" s="25" t="s">
        <v>269</v>
      </c>
      <c r="C47" s="5" t="s">
        <v>270</v>
      </c>
      <c r="D47" s="5" t="s">
        <v>26</v>
      </c>
      <c r="E47" s="7">
        <v>13919</v>
      </c>
      <c r="F47" s="8">
        <v>163.24</v>
      </c>
      <c r="G47" s="26">
        <f t="shared" si="0"/>
        <v>8.8000000000000005E-3</v>
      </c>
    </row>
    <row r="48" spans="1:7" ht="12.95" customHeight="1">
      <c r="A48" s="6"/>
      <c r="B48" s="25" t="s">
        <v>283</v>
      </c>
      <c r="C48" s="5" t="s">
        <v>284</v>
      </c>
      <c r="D48" s="5" t="s">
        <v>11</v>
      </c>
      <c r="E48" s="7">
        <v>98734</v>
      </c>
      <c r="F48" s="8">
        <v>136.44999999999999</v>
      </c>
      <c r="G48" s="26">
        <f t="shared" si="0"/>
        <v>7.4000000000000003E-3</v>
      </c>
    </row>
    <row r="49" spans="1:7" ht="12.95" customHeight="1">
      <c r="A49" s="6"/>
      <c r="B49" s="25" t="s">
        <v>340</v>
      </c>
      <c r="C49" s="5" t="s">
        <v>341</v>
      </c>
      <c r="D49" s="5" t="s">
        <v>15</v>
      </c>
      <c r="E49" s="7">
        <v>8014</v>
      </c>
      <c r="F49" s="8">
        <v>135.19999999999999</v>
      </c>
      <c r="G49" s="26">
        <f t="shared" si="0"/>
        <v>7.3000000000000001E-3</v>
      </c>
    </row>
    <row r="50" spans="1:7" ht="12.95" customHeight="1">
      <c r="A50" s="6"/>
      <c r="B50" s="25" t="s">
        <v>219</v>
      </c>
      <c r="C50" s="5" t="s">
        <v>220</v>
      </c>
      <c r="D50" s="5" t="s">
        <v>126</v>
      </c>
      <c r="E50" s="7">
        <v>75000</v>
      </c>
      <c r="F50" s="8">
        <v>133.54</v>
      </c>
      <c r="G50" s="26">
        <f t="shared" si="0"/>
        <v>7.1999999999999998E-3</v>
      </c>
    </row>
    <row r="51" spans="1:7" ht="12.95" customHeight="1">
      <c r="A51" s="6"/>
      <c r="B51" s="25" t="s">
        <v>172</v>
      </c>
      <c r="C51" s="5" t="s">
        <v>83</v>
      </c>
      <c r="D51" s="5" t="s">
        <v>19</v>
      </c>
      <c r="E51" s="7">
        <v>46128</v>
      </c>
      <c r="F51" s="8">
        <v>126.39</v>
      </c>
      <c r="G51" s="26">
        <f t="shared" si="0"/>
        <v>6.7999999999999996E-3</v>
      </c>
    </row>
    <row r="52" spans="1:7" ht="12.95" customHeight="1">
      <c r="A52" s="6"/>
      <c r="B52" s="25" t="s">
        <v>168</v>
      </c>
      <c r="C52" s="5" t="s">
        <v>117</v>
      </c>
      <c r="D52" s="5" t="s">
        <v>26</v>
      </c>
      <c r="E52" s="7">
        <v>21970</v>
      </c>
      <c r="F52" s="8">
        <v>124.47</v>
      </c>
      <c r="G52" s="26">
        <f t="shared" ref="G52:G69" si="1">+ROUND(F52/$F$87,4)</f>
        <v>6.7000000000000002E-3</v>
      </c>
    </row>
    <row r="53" spans="1:7" ht="12.95" customHeight="1">
      <c r="A53" s="6"/>
      <c r="B53" s="25" t="s">
        <v>389</v>
      </c>
      <c r="C53" s="5" t="s">
        <v>390</v>
      </c>
      <c r="D53" s="5" t="s">
        <v>78</v>
      </c>
      <c r="E53" s="7">
        <v>29853</v>
      </c>
      <c r="F53" s="8">
        <v>123.01</v>
      </c>
      <c r="G53" s="26">
        <f t="shared" si="1"/>
        <v>6.6E-3</v>
      </c>
    </row>
    <row r="54" spans="1:7" ht="12.95" customHeight="1">
      <c r="A54" s="6"/>
      <c r="B54" s="25" t="s">
        <v>169</v>
      </c>
      <c r="C54" s="5" t="s">
        <v>84</v>
      </c>
      <c r="D54" s="5" t="s">
        <v>44</v>
      </c>
      <c r="E54" s="7">
        <v>7184</v>
      </c>
      <c r="F54" s="8">
        <v>104.31</v>
      </c>
      <c r="G54" s="26">
        <f t="shared" si="1"/>
        <v>5.5999999999999999E-3</v>
      </c>
    </row>
    <row r="55" spans="1:7" ht="12.95" customHeight="1">
      <c r="A55" s="6"/>
      <c r="B55" s="25" t="s">
        <v>202</v>
      </c>
      <c r="C55" s="5" t="s">
        <v>137</v>
      </c>
      <c r="D55" s="5" t="s">
        <v>136</v>
      </c>
      <c r="E55" s="7">
        <v>56995</v>
      </c>
      <c r="F55" s="8">
        <v>100.25</v>
      </c>
      <c r="G55" s="26">
        <f t="shared" si="1"/>
        <v>5.4000000000000003E-3</v>
      </c>
    </row>
    <row r="56" spans="1:7" ht="12.95" customHeight="1">
      <c r="A56" s="6"/>
      <c r="B56" s="25" t="s">
        <v>243</v>
      </c>
      <c r="C56" s="5" t="s">
        <v>244</v>
      </c>
      <c r="D56" s="5" t="s">
        <v>39</v>
      </c>
      <c r="E56" s="7">
        <v>12590</v>
      </c>
      <c r="F56" s="8">
        <v>91.59</v>
      </c>
      <c r="G56" s="26">
        <f t="shared" si="1"/>
        <v>4.8999999999999998E-3</v>
      </c>
    </row>
    <row r="57" spans="1:7" ht="12.95" customHeight="1">
      <c r="A57" s="6"/>
      <c r="B57" s="25" t="s">
        <v>56</v>
      </c>
      <c r="C57" s="5" t="s">
        <v>57</v>
      </c>
      <c r="D57" s="5" t="s">
        <v>11</v>
      </c>
      <c r="E57" s="7">
        <v>55194</v>
      </c>
      <c r="F57" s="8">
        <v>90.66</v>
      </c>
      <c r="G57" s="26">
        <f t="shared" si="1"/>
        <v>4.8999999999999998E-3</v>
      </c>
    </row>
    <row r="58" spans="1:7" ht="12.95" customHeight="1">
      <c r="A58" s="6"/>
      <c r="B58" s="25" t="s">
        <v>337</v>
      </c>
      <c r="C58" s="5" t="s">
        <v>338</v>
      </c>
      <c r="D58" s="5" t="s">
        <v>339</v>
      </c>
      <c r="E58" s="7">
        <v>1420</v>
      </c>
      <c r="F58" s="8">
        <v>88.84</v>
      </c>
      <c r="G58" s="26">
        <f t="shared" si="1"/>
        <v>4.7999999999999996E-3</v>
      </c>
    </row>
    <row r="59" spans="1:7" ht="12.95" customHeight="1">
      <c r="A59" s="6"/>
      <c r="B59" s="25" t="s">
        <v>173</v>
      </c>
      <c r="C59" s="5" t="s">
        <v>71</v>
      </c>
      <c r="D59" s="5" t="s">
        <v>44</v>
      </c>
      <c r="E59" s="7">
        <v>21523</v>
      </c>
      <c r="F59" s="8">
        <v>83.99</v>
      </c>
      <c r="G59" s="26">
        <f t="shared" si="1"/>
        <v>4.4999999999999997E-3</v>
      </c>
    </row>
    <row r="60" spans="1:7" ht="12.95" customHeight="1">
      <c r="A60" s="6"/>
      <c r="B60" s="25" t="s">
        <v>380</v>
      </c>
      <c r="C60" s="5" t="s">
        <v>226</v>
      </c>
      <c r="D60" s="5" t="s">
        <v>31</v>
      </c>
      <c r="E60" s="7">
        <v>26458</v>
      </c>
      <c r="F60" s="8">
        <v>78.569999999999993</v>
      </c>
      <c r="G60" s="26">
        <f t="shared" si="1"/>
        <v>4.1999999999999997E-3</v>
      </c>
    </row>
    <row r="61" spans="1:7" ht="12.95" customHeight="1">
      <c r="A61" s="6"/>
      <c r="B61" s="25" t="s">
        <v>381</v>
      </c>
      <c r="C61" s="5" t="s">
        <v>382</v>
      </c>
      <c r="D61" s="5" t="s">
        <v>41</v>
      </c>
      <c r="E61" s="7">
        <v>16039</v>
      </c>
      <c r="F61" s="8">
        <v>76.680000000000007</v>
      </c>
      <c r="G61" s="26">
        <f t="shared" si="1"/>
        <v>4.1000000000000003E-3</v>
      </c>
    </row>
    <row r="62" spans="1:7" ht="12.95" customHeight="1">
      <c r="A62" s="6"/>
      <c r="B62" s="25" t="s">
        <v>245</v>
      </c>
      <c r="C62" s="5" t="s">
        <v>246</v>
      </c>
      <c r="D62" s="5" t="s">
        <v>46</v>
      </c>
      <c r="E62" s="7">
        <v>39901</v>
      </c>
      <c r="F62" s="8">
        <v>70.7</v>
      </c>
      <c r="G62" s="26">
        <f t="shared" si="1"/>
        <v>3.8E-3</v>
      </c>
    </row>
    <row r="63" spans="1:7" ht="12.95" customHeight="1">
      <c r="A63" s="6"/>
      <c r="B63" s="25" t="s">
        <v>221</v>
      </c>
      <c r="C63" s="5" t="s">
        <v>222</v>
      </c>
      <c r="D63" s="5" t="s">
        <v>132</v>
      </c>
      <c r="E63" s="7">
        <v>4006</v>
      </c>
      <c r="F63" s="8">
        <v>69.16</v>
      </c>
      <c r="G63" s="26">
        <f t="shared" si="1"/>
        <v>3.7000000000000002E-3</v>
      </c>
    </row>
    <row r="64" spans="1:7" ht="12.95" customHeight="1">
      <c r="A64" s="6"/>
      <c r="B64" s="25" t="s">
        <v>324</v>
      </c>
      <c r="C64" s="5" t="s">
        <v>325</v>
      </c>
      <c r="D64" s="5" t="s">
        <v>13</v>
      </c>
      <c r="E64" s="7">
        <v>1797</v>
      </c>
      <c r="F64" s="8">
        <v>11.59</v>
      </c>
      <c r="G64" s="26">
        <f t="shared" si="1"/>
        <v>5.9999999999999995E-4</v>
      </c>
    </row>
    <row r="65" spans="1:7" ht="12.95" customHeight="1">
      <c r="A65" s="6"/>
      <c r="B65" s="25" t="s">
        <v>154</v>
      </c>
      <c r="C65" s="5" t="s">
        <v>55</v>
      </c>
      <c r="D65" s="5" t="s">
        <v>13</v>
      </c>
      <c r="E65" s="7">
        <v>1123</v>
      </c>
      <c r="F65" s="8">
        <v>9.02</v>
      </c>
      <c r="G65" s="26">
        <f t="shared" si="1"/>
        <v>5.0000000000000001E-4</v>
      </c>
    </row>
    <row r="66" spans="1:7" ht="12.95" customHeight="1">
      <c r="A66" s="6"/>
      <c r="B66" s="25" t="s">
        <v>196</v>
      </c>
      <c r="C66" s="5" t="s">
        <v>124</v>
      </c>
      <c r="D66" s="5" t="s">
        <v>44</v>
      </c>
      <c r="E66" s="7">
        <v>907</v>
      </c>
      <c r="F66" s="8">
        <v>8.8000000000000007</v>
      </c>
      <c r="G66" s="26">
        <f t="shared" si="1"/>
        <v>5.0000000000000001E-4</v>
      </c>
    </row>
    <row r="67" spans="1:7" ht="12.95" customHeight="1">
      <c r="A67" s="6"/>
      <c r="B67" s="25" t="s">
        <v>376</v>
      </c>
      <c r="C67" s="5" t="s">
        <v>377</v>
      </c>
      <c r="D67" s="5" t="s">
        <v>28</v>
      </c>
      <c r="E67" s="7">
        <v>6886</v>
      </c>
      <c r="F67" s="8">
        <v>8.4</v>
      </c>
      <c r="G67" s="26">
        <f t="shared" si="1"/>
        <v>5.0000000000000001E-4</v>
      </c>
    </row>
    <row r="68" spans="1:7" ht="12.95" customHeight="1">
      <c r="A68" s="6"/>
      <c r="B68" s="25" t="s">
        <v>201</v>
      </c>
      <c r="C68" s="5" t="s">
        <v>127</v>
      </c>
      <c r="D68" s="5" t="s">
        <v>31</v>
      </c>
      <c r="E68" s="7">
        <v>203</v>
      </c>
      <c r="F68" s="8">
        <v>6.43</v>
      </c>
      <c r="G68" s="26">
        <f t="shared" si="1"/>
        <v>2.9999999999999997E-4</v>
      </c>
    </row>
    <row r="69" spans="1:7" ht="12.95" customHeight="1">
      <c r="A69" s="6"/>
      <c r="B69" s="25" t="s">
        <v>179</v>
      </c>
      <c r="C69" s="5" t="s">
        <v>76</v>
      </c>
      <c r="D69" s="5" t="s">
        <v>44</v>
      </c>
      <c r="E69" s="7">
        <v>152</v>
      </c>
      <c r="F69" s="8">
        <v>4.62</v>
      </c>
      <c r="G69" s="26">
        <f t="shared" si="1"/>
        <v>2.0000000000000001E-4</v>
      </c>
    </row>
    <row r="70" spans="1:7" ht="12.95" customHeight="1">
      <c r="A70" s="6"/>
      <c r="B70" s="25" t="s">
        <v>199</v>
      </c>
      <c r="C70" s="5" t="s">
        <v>375</v>
      </c>
      <c r="D70" s="5" t="s">
        <v>78</v>
      </c>
      <c r="E70" s="7">
        <v>450</v>
      </c>
      <c r="F70" s="8">
        <v>3.92</v>
      </c>
      <c r="G70" s="26">
        <f t="shared" ref="G70:G76" si="2">+ROUND(F70/$F$87,4)</f>
        <v>2.0000000000000001E-4</v>
      </c>
    </row>
    <row r="71" spans="1:7" ht="12.95" customHeight="1">
      <c r="A71" s="6"/>
      <c r="B71" s="25" t="s">
        <v>159</v>
      </c>
      <c r="C71" s="5" t="s">
        <v>27</v>
      </c>
      <c r="D71" s="5" t="s">
        <v>28</v>
      </c>
      <c r="E71" s="7">
        <v>1132</v>
      </c>
      <c r="F71" s="8">
        <v>3.49</v>
      </c>
      <c r="G71" s="26">
        <f t="shared" si="2"/>
        <v>2.0000000000000001E-4</v>
      </c>
    </row>
    <row r="72" spans="1:7" ht="12.95" customHeight="1">
      <c r="A72" s="6"/>
      <c r="B72" s="25" t="s">
        <v>378</v>
      </c>
      <c r="C72" s="5" t="s">
        <v>379</v>
      </c>
      <c r="D72" s="5" t="s">
        <v>34</v>
      </c>
      <c r="E72" s="7">
        <v>930</v>
      </c>
      <c r="F72" s="8">
        <v>3</v>
      </c>
      <c r="G72" s="26">
        <f t="shared" si="2"/>
        <v>2.0000000000000001E-4</v>
      </c>
    </row>
    <row r="73" spans="1:7" ht="12.95" customHeight="1">
      <c r="A73" s="6"/>
      <c r="B73" s="25" t="s">
        <v>224</v>
      </c>
      <c r="C73" s="5" t="s">
        <v>225</v>
      </c>
      <c r="D73" s="5" t="s">
        <v>31</v>
      </c>
      <c r="E73" s="7">
        <v>3405</v>
      </c>
      <c r="F73" s="8">
        <v>2.71</v>
      </c>
      <c r="G73" s="26">
        <f t="shared" si="2"/>
        <v>1E-4</v>
      </c>
    </row>
    <row r="74" spans="1:7" ht="12.95" customHeight="1">
      <c r="A74" s="6"/>
      <c r="B74" s="25" t="s">
        <v>281</v>
      </c>
      <c r="C74" s="5" t="s">
        <v>282</v>
      </c>
      <c r="D74" s="5" t="s">
        <v>44</v>
      </c>
      <c r="E74" s="7">
        <v>898</v>
      </c>
      <c r="F74" s="8">
        <v>2.54</v>
      </c>
      <c r="G74" s="26">
        <f t="shared" si="2"/>
        <v>1E-4</v>
      </c>
    </row>
    <row r="75" spans="1:7" ht="12.95" customHeight="1">
      <c r="A75" s="6"/>
      <c r="B75" s="25" t="s">
        <v>279</v>
      </c>
      <c r="C75" s="5" t="s">
        <v>280</v>
      </c>
      <c r="D75" s="5" t="s">
        <v>11</v>
      </c>
      <c r="E75" s="7">
        <v>3406</v>
      </c>
      <c r="F75" s="8">
        <v>2.41</v>
      </c>
      <c r="G75" s="26">
        <f t="shared" si="2"/>
        <v>1E-4</v>
      </c>
    </row>
    <row r="76" spans="1:7" ht="12.95" customHeight="1">
      <c r="A76" s="6"/>
      <c r="B76" s="25" t="s">
        <v>350</v>
      </c>
      <c r="C76" s="5" t="s">
        <v>351</v>
      </c>
      <c r="D76" s="5" t="s">
        <v>26</v>
      </c>
      <c r="E76" s="7">
        <v>196</v>
      </c>
      <c r="F76" s="8">
        <v>1.72</v>
      </c>
      <c r="G76" s="26">
        <f t="shared" si="2"/>
        <v>1E-4</v>
      </c>
    </row>
    <row r="77" spans="1:7" ht="12.95" customHeight="1">
      <c r="A77" s="1"/>
      <c r="B77" s="23" t="s">
        <v>63</v>
      </c>
      <c r="C77" s="5" t="s">
        <v>1</v>
      </c>
      <c r="D77" s="5" t="s">
        <v>1</v>
      </c>
      <c r="E77" s="5" t="s">
        <v>1</v>
      </c>
      <c r="F77" s="9">
        <f>SUM(F7:F76)</f>
        <v>18059.580000000005</v>
      </c>
      <c r="G77" s="27">
        <f>SUM(G7:G76)</f>
        <v>0.97309999999999997</v>
      </c>
    </row>
    <row r="78" spans="1:7" ht="12.95" customHeight="1">
      <c r="A78" s="1"/>
      <c r="B78" s="23" t="s">
        <v>64</v>
      </c>
      <c r="C78" s="5" t="s">
        <v>1</v>
      </c>
      <c r="D78" s="5" t="s">
        <v>1</v>
      </c>
      <c r="E78" s="5" t="s">
        <v>1</v>
      </c>
      <c r="F78" s="1"/>
      <c r="G78" s="24" t="s">
        <v>1</v>
      </c>
    </row>
    <row r="79" spans="1:7" ht="12.95" customHeight="1">
      <c r="A79" s="6"/>
      <c r="B79" s="25" t="s">
        <v>249</v>
      </c>
      <c r="C79" s="5" t="s">
        <v>139</v>
      </c>
      <c r="D79" s="5" t="s">
        <v>37</v>
      </c>
      <c r="E79" s="7">
        <v>189983</v>
      </c>
      <c r="F79" s="14" t="s">
        <v>140</v>
      </c>
      <c r="G79" s="36" t="s">
        <v>141</v>
      </c>
    </row>
    <row r="80" spans="1:7" ht="12.95" customHeight="1">
      <c r="A80" s="1"/>
      <c r="B80" s="23" t="s">
        <v>63</v>
      </c>
      <c r="C80" s="5" t="s">
        <v>1</v>
      </c>
      <c r="D80" s="5" t="s">
        <v>1</v>
      </c>
      <c r="E80" s="5" t="s">
        <v>1</v>
      </c>
      <c r="F80" s="9">
        <f>SUM(F79)</f>
        <v>0</v>
      </c>
      <c r="G80" s="27">
        <f>SUM(G79)</f>
        <v>0</v>
      </c>
    </row>
    <row r="81" spans="1:7" ht="12.95" customHeight="1">
      <c r="A81" s="1"/>
      <c r="B81" s="28" t="s">
        <v>66</v>
      </c>
      <c r="C81" s="12" t="s">
        <v>1</v>
      </c>
      <c r="D81" s="10" t="s">
        <v>1</v>
      </c>
      <c r="E81" s="12" t="s">
        <v>1</v>
      </c>
      <c r="F81" s="9">
        <f>+F80+F77</f>
        <v>18059.580000000005</v>
      </c>
      <c r="G81" s="27">
        <f>+G80+G77</f>
        <v>0.97309999999999997</v>
      </c>
    </row>
    <row r="82" spans="1:7" ht="12.95" customHeight="1">
      <c r="A82" s="1"/>
      <c r="B82" s="23" t="s">
        <v>96</v>
      </c>
      <c r="C82" s="5" t="s">
        <v>1</v>
      </c>
      <c r="D82" s="5" t="s">
        <v>1</v>
      </c>
      <c r="E82" s="5" t="s">
        <v>1</v>
      </c>
      <c r="F82" s="1"/>
      <c r="G82" s="24" t="s">
        <v>1</v>
      </c>
    </row>
    <row r="83" spans="1:7" ht="12.95" customHeight="1">
      <c r="A83" s="6"/>
      <c r="B83" s="25" t="s">
        <v>262</v>
      </c>
      <c r="C83" s="5" t="s">
        <v>1</v>
      </c>
      <c r="D83" s="5" t="s">
        <v>69</v>
      </c>
      <c r="E83" s="7"/>
      <c r="F83" s="8">
        <v>200</v>
      </c>
      <c r="G83" s="26">
        <f t="shared" ref="G83" si="3">+ROUND(F83/$F$87,4)</f>
        <v>1.0800000000000001E-2</v>
      </c>
    </row>
    <row r="84" spans="1:7" ht="12.95" customHeight="1">
      <c r="A84" s="1"/>
      <c r="B84" s="23" t="s">
        <v>63</v>
      </c>
      <c r="C84" s="5" t="s">
        <v>1</v>
      </c>
      <c r="D84" s="5" t="s">
        <v>1</v>
      </c>
      <c r="E84" s="5" t="s">
        <v>1</v>
      </c>
      <c r="F84" s="9">
        <f>+F83</f>
        <v>200</v>
      </c>
      <c r="G84" s="27">
        <f>+G83</f>
        <v>1.0800000000000001E-2</v>
      </c>
    </row>
    <row r="85" spans="1:7" ht="12.95" customHeight="1">
      <c r="A85" s="1"/>
      <c r="B85" s="28" t="s">
        <v>66</v>
      </c>
      <c r="C85" s="12" t="s">
        <v>1</v>
      </c>
      <c r="D85" s="10" t="s">
        <v>1</v>
      </c>
      <c r="E85" s="12" t="s">
        <v>1</v>
      </c>
      <c r="F85" s="9">
        <f>+F84</f>
        <v>200</v>
      </c>
      <c r="G85" s="27">
        <f>+G84</f>
        <v>1.0800000000000001E-2</v>
      </c>
    </row>
    <row r="86" spans="1:7" ht="12.95" customHeight="1">
      <c r="A86" s="1"/>
      <c r="B86" s="28" t="s">
        <v>67</v>
      </c>
      <c r="C86" s="5" t="s">
        <v>1</v>
      </c>
      <c r="D86" s="10" t="s">
        <v>1</v>
      </c>
      <c r="E86" s="5" t="s">
        <v>1</v>
      </c>
      <c r="F86" s="13">
        <f>+F87-F81-F85</f>
        <v>295.84999999999491</v>
      </c>
      <c r="G86" s="27">
        <f>+G87-G81-G85</f>
        <v>1.6100000000000034E-2</v>
      </c>
    </row>
    <row r="87" spans="1:7" ht="12.95" customHeight="1" thickBot="1">
      <c r="A87" s="1"/>
      <c r="B87" s="30" t="s">
        <v>68</v>
      </c>
      <c r="C87" s="31" t="s">
        <v>1</v>
      </c>
      <c r="D87" s="31" t="s">
        <v>1</v>
      </c>
      <c r="E87" s="31" t="s">
        <v>1</v>
      </c>
      <c r="F87" s="32">
        <v>18555.43</v>
      </c>
      <c r="G87" s="33">
        <v>1</v>
      </c>
    </row>
    <row r="88" spans="1:7">
      <c r="A88" s="1"/>
      <c r="B88" s="2" t="s">
        <v>87</v>
      </c>
      <c r="C88" s="1"/>
      <c r="D88" s="1"/>
      <c r="E88" s="1"/>
      <c r="F88" s="1"/>
      <c r="G88" s="1"/>
    </row>
    <row r="89" spans="1:7">
      <c r="A89" s="1"/>
      <c r="B89" s="2" t="s">
        <v>142</v>
      </c>
      <c r="C89" s="1"/>
      <c r="D89" s="1"/>
      <c r="E89" s="1"/>
      <c r="F89" s="1"/>
      <c r="G89" s="1"/>
    </row>
    <row r="90" spans="1:7">
      <c r="A90" s="1"/>
      <c r="B90" s="2" t="s">
        <v>86</v>
      </c>
      <c r="C90" s="1"/>
      <c r="D90" s="1"/>
      <c r="E90" s="1"/>
      <c r="F90" s="1"/>
      <c r="G90" s="18"/>
    </row>
    <row r="91" spans="1:7">
      <c r="A91" s="1"/>
      <c r="B91" s="2" t="s">
        <v>1</v>
      </c>
      <c r="C91" s="1"/>
      <c r="D91" s="1"/>
      <c r="E91" s="1"/>
      <c r="F91" s="17"/>
      <c r="G91" s="1"/>
    </row>
  </sheetData>
  <sortState ref="B7:G60">
    <sortCondition descending="1" ref="G7:G6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0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30.7109375" bestFit="1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210</v>
      </c>
      <c r="C7" s="5" t="s">
        <v>118</v>
      </c>
      <c r="D7" s="5" t="s">
        <v>85</v>
      </c>
      <c r="E7" s="7">
        <v>6119</v>
      </c>
      <c r="F7" s="8">
        <v>23.78</v>
      </c>
      <c r="G7" s="26">
        <f t="shared" ref="G7:G45" si="0">+ROUND(F7/$F$59,4)</f>
        <v>4.9399999999999999E-2</v>
      </c>
    </row>
    <row r="8" spans="1:7" ht="12.95" customHeight="1">
      <c r="A8" s="6"/>
      <c r="B8" s="25" t="s">
        <v>206</v>
      </c>
      <c r="C8" s="5" t="s">
        <v>135</v>
      </c>
      <c r="D8" s="5" t="s">
        <v>126</v>
      </c>
      <c r="E8" s="7">
        <v>30296</v>
      </c>
      <c r="F8" s="8">
        <v>22.39</v>
      </c>
      <c r="G8" s="26">
        <f t="shared" si="0"/>
        <v>4.65E-2</v>
      </c>
    </row>
    <row r="9" spans="1:7" ht="12.95" customHeight="1">
      <c r="A9" s="6"/>
      <c r="B9" s="25" t="s">
        <v>146</v>
      </c>
      <c r="C9" s="5" t="s">
        <v>18</v>
      </c>
      <c r="D9" s="5" t="s">
        <v>19</v>
      </c>
      <c r="E9" s="7">
        <v>1552</v>
      </c>
      <c r="F9" s="8">
        <v>21.46</v>
      </c>
      <c r="G9" s="26">
        <f t="shared" si="0"/>
        <v>4.4600000000000001E-2</v>
      </c>
    </row>
    <row r="10" spans="1:7" ht="12.95" customHeight="1">
      <c r="A10" s="6"/>
      <c r="B10" s="25" t="s">
        <v>147</v>
      </c>
      <c r="C10" s="5" t="s">
        <v>10</v>
      </c>
      <c r="D10" s="5" t="s">
        <v>11</v>
      </c>
      <c r="E10" s="7">
        <v>1746</v>
      </c>
      <c r="F10" s="8">
        <v>20.95</v>
      </c>
      <c r="G10" s="26">
        <f t="shared" si="0"/>
        <v>4.3499999999999997E-2</v>
      </c>
    </row>
    <row r="11" spans="1:7" ht="12.95" customHeight="1">
      <c r="A11" s="6"/>
      <c r="B11" s="25" t="s">
        <v>150</v>
      </c>
      <c r="C11" s="5" t="s">
        <v>20</v>
      </c>
      <c r="D11" s="5" t="s">
        <v>11</v>
      </c>
      <c r="E11" s="7">
        <v>7241</v>
      </c>
      <c r="F11" s="8">
        <v>19.190000000000001</v>
      </c>
      <c r="G11" s="26">
        <f t="shared" si="0"/>
        <v>3.9899999999999998E-2</v>
      </c>
    </row>
    <row r="12" spans="1:7" ht="12.95" customHeight="1">
      <c r="A12" s="6"/>
      <c r="B12" s="25" t="s">
        <v>21</v>
      </c>
      <c r="C12" s="5" t="s">
        <v>22</v>
      </c>
      <c r="D12" s="5" t="s">
        <v>11</v>
      </c>
      <c r="E12" s="7">
        <v>7129</v>
      </c>
      <c r="F12" s="8">
        <v>18.420000000000002</v>
      </c>
      <c r="G12" s="26">
        <f t="shared" si="0"/>
        <v>3.8300000000000001E-2</v>
      </c>
    </row>
    <row r="13" spans="1:7" ht="12.95" customHeight="1">
      <c r="A13" s="6"/>
      <c r="B13" s="25" t="s">
        <v>267</v>
      </c>
      <c r="C13" s="5" t="s">
        <v>268</v>
      </c>
      <c r="D13" s="5" t="s">
        <v>136</v>
      </c>
      <c r="E13" s="7">
        <v>6342</v>
      </c>
      <c r="F13" s="8">
        <v>17.899999999999999</v>
      </c>
      <c r="G13" s="26">
        <f t="shared" si="0"/>
        <v>3.7199999999999997E-2</v>
      </c>
    </row>
    <row r="14" spans="1:7" ht="12.95" customHeight="1">
      <c r="A14" s="6"/>
      <c r="B14" s="25" t="s">
        <v>250</v>
      </c>
      <c r="C14" s="5" t="s">
        <v>251</v>
      </c>
      <c r="D14" s="5" t="s">
        <v>61</v>
      </c>
      <c r="E14" s="7">
        <v>1338</v>
      </c>
      <c r="F14" s="8">
        <v>17.87</v>
      </c>
      <c r="G14" s="26">
        <f t="shared" si="0"/>
        <v>3.7100000000000001E-2</v>
      </c>
    </row>
    <row r="15" spans="1:7" ht="12.95" customHeight="1">
      <c r="A15" s="6"/>
      <c r="B15" s="25" t="s">
        <v>231</v>
      </c>
      <c r="C15" s="5" t="s">
        <v>232</v>
      </c>
      <c r="D15" s="5" t="s">
        <v>85</v>
      </c>
      <c r="E15" s="7">
        <v>2137</v>
      </c>
      <c r="F15" s="8">
        <v>17.739999999999998</v>
      </c>
      <c r="G15" s="26">
        <f t="shared" si="0"/>
        <v>3.6799999999999999E-2</v>
      </c>
    </row>
    <row r="16" spans="1:7" ht="12.95" customHeight="1">
      <c r="A16" s="6"/>
      <c r="B16" s="25" t="s">
        <v>158</v>
      </c>
      <c r="C16" s="5" t="s">
        <v>45</v>
      </c>
      <c r="D16" s="5" t="s">
        <v>23</v>
      </c>
      <c r="E16" s="7">
        <v>1358</v>
      </c>
      <c r="F16" s="8">
        <v>15.92</v>
      </c>
      <c r="G16" s="26">
        <f t="shared" si="0"/>
        <v>3.3099999999999997E-2</v>
      </c>
    </row>
    <row r="17" spans="1:7" ht="12.95" customHeight="1">
      <c r="A17" s="6"/>
      <c r="B17" s="25" t="s">
        <v>157</v>
      </c>
      <c r="C17" s="5" t="s">
        <v>52</v>
      </c>
      <c r="D17" s="5" t="s">
        <v>17</v>
      </c>
      <c r="E17" s="7">
        <v>2317</v>
      </c>
      <c r="F17" s="8">
        <v>14.92</v>
      </c>
      <c r="G17" s="26">
        <f t="shared" si="0"/>
        <v>3.1E-2</v>
      </c>
    </row>
    <row r="18" spans="1:7" ht="12.95" customHeight="1">
      <c r="A18" s="6"/>
      <c r="B18" s="25" t="s">
        <v>315</v>
      </c>
      <c r="C18" s="5" t="s">
        <v>316</v>
      </c>
      <c r="D18" s="5" t="s">
        <v>54</v>
      </c>
      <c r="E18" s="7">
        <v>2136</v>
      </c>
      <c r="F18" s="8">
        <v>14.06</v>
      </c>
      <c r="G18" s="26">
        <f t="shared" si="0"/>
        <v>2.92E-2</v>
      </c>
    </row>
    <row r="19" spans="1:7" ht="12.95" customHeight="1">
      <c r="A19" s="6"/>
      <c r="B19" s="25" t="s">
        <v>204</v>
      </c>
      <c r="C19" s="5" t="s">
        <v>125</v>
      </c>
      <c r="D19" s="5" t="s">
        <v>126</v>
      </c>
      <c r="E19" s="7">
        <v>7246</v>
      </c>
      <c r="F19" s="8">
        <v>13.91</v>
      </c>
      <c r="G19" s="26">
        <f t="shared" si="0"/>
        <v>2.8899999999999999E-2</v>
      </c>
    </row>
    <row r="20" spans="1:7" ht="12.95" customHeight="1">
      <c r="A20" s="6"/>
      <c r="B20" s="25" t="s">
        <v>144</v>
      </c>
      <c r="C20" s="5" t="s">
        <v>16</v>
      </c>
      <c r="D20" s="5" t="s">
        <v>17</v>
      </c>
      <c r="E20" s="7">
        <v>1366</v>
      </c>
      <c r="F20" s="8">
        <v>13.56</v>
      </c>
      <c r="G20" s="26">
        <f t="shared" si="0"/>
        <v>2.8199999999999999E-2</v>
      </c>
    </row>
    <row r="21" spans="1:7" ht="12.95" customHeight="1">
      <c r="A21" s="6"/>
      <c r="B21" s="25" t="s">
        <v>160</v>
      </c>
      <c r="C21" s="5" t="s">
        <v>29</v>
      </c>
      <c r="D21" s="5" t="s">
        <v>17</v>
      </c>
      <c r="E21" s="7">
        <v>2658</v>
      </c>
      <c r="F21" s="8">
        <v>12.49</v>
      </c>
      <c r="G21" s="26">
        <f t="shared" si="0"/>
        <v>2.5899999999999999E-2</v>
      </c>
    </row>
    <row r="22" spans="1:7" ht="12.95" customHeight="1">
      <c r="A22" s="6"/>
      <c r="B22" s="25" t="s">
        <v>376</v>
      </c>
      <c r="C22" s="5" t="s">
        <v>377</v>
      </c>
      <c r="D22" s="5" t="s">
        <v>28</v>
      </c>
      <c r="E22" s="7">
        <v>9904</v>
      </c>
      <c r="F22" s="8">
        <v>12.08</v>
      </c>
      <c r="G22" s="26">
        <f t="shared" si="0"/>
        <v>2.5100000000000001E-2</v>
      </c>
    </row>
    <row r="23" spans="1:7" ht="12.95" customHeight="1">
      <c r="A23" s="6"/>
      <c r="B23" s="25" t="s">
        <v>156</v>
      </c>
      <c r="C23" s="5" t="s">
        <v>40</v>
      </c>
      <c r="D23" s="5" t="s">
        <v>37</v>
      </c>
      <c r="E23" s="7">
        <v>797</v>
      </c>
      <c r="F23" s="8">
        <v>11.46</v>
      </c>
      <c r="G23" s="26">
        <f t="shared" si="0"/>
        <v>2.3800000000000002E-2</v>
      </c>
    </row>
    <row r="24" spans="1:7" ht="12.95" customHeight="1">
      <c r="A24" s="6"/>
      <c r="B24" s="25" t="s">
        <v>202</v>
      </c>
      <c r="C24" s="5" t="s">
        <v>137</v>
      </c>
      <c r="D24" s="5" t="s">
        <v>136</v>
      </c>
      <c r="E24" s="7">
        <v>6435</v>
      </c>
      <c r="F24" s="8">
        <v>11.32</v>
      </c>
      <c r="G24" s="26">
        <f t="shared" si="0"/>
        <v>2.35E-2</v>
      </c>
    </row>
    <row r="25" spans="1:7" ht="12.95" customHeight="1">
      <c r="A25" s="6"/>
      <c r="B25" s="25" t="s">
        <v>190</v>
      </c>
      <c r="C25" s="5" t="s">
        <v>53</v>
      </c>
      <c r="D25" s="5" t="s">
        <v>54</v>
      </c>
      <c r="E25" s="7">
        <v>3471</v>
      </c>
      <c r="F25" s="8">
        <v>11.26</v>
      </c>
      <c r="G25" s="26">
        <f t="shared" si="0"/>
        <v>2.3400000000000001E-2</v>
      </c>
    </row>
    <row r="26" spans="1:7" ht="12.95" customHeight="1">
      <c r="A26" s="6"/>
      <c r="B26" s="25" t="s">
        <v>293</v>
      </c>
      <c r="C26" s="5" t="s">
        <v>294</v>
      </c>
      <c r="D26" s="5" t="s">
        <v>15</v>
      </c>
      <c r="E26" s="7">
        <v>19115</v>
      </c>
      <c r="F26" s="8">
        <v>10.98</v>
      </c>
      <c r="G26" s="26">
        <f t="shared" si="0"/>
        <v>2.2800000000000001E-2</v>
      </c>
    </row>
    <row r="27" spans="1:7" ht="12.95" customHeight="1">
      <c r="A27" s="6"/>
      <c r="B27" s="25" t="s">
        <v>256</v>
      </c>
      <c r="C27" s="5" t="s">
        <v>257</v>
      </c>
      <c r="D27" s="5" t="s">
        <v>61</v>
      </c>
      <c r="E27" s="7">
        <v>3899</v>
      </c>
      <c r="F27" s="8">
        <v>10.41</v>
      </c>
      <c r="G27" s="26">
        <f t="shared" si="0"/>
        <v>2.1600000000000001E-2</v>
      </c>
    </row>
    <row r="28" spans="1:7" ht="12.95" customHeight="1">
      <c r="A28" s="6"/>
      <c r="B28" s="25" t="s">
        <v>164</v>
      </c>
      <c r="C28" s="5" t="s">
        <v>25</v>
      </c>
      <c r="D28" s="5" t="s">
        <v>26</v>
      </c>
      <c r="E28" s="7">
        <v>611</v>
      </c>
      <c r="F28" s="8">
        <v>10.35</v>
      </c>
      <c r="G28" s="26">
        <f t="shared" si="0"/>
        <v>2.1499999999999998E-2</v>
      </c>
    </row>
    <row r="29" spans="1:7" ht="12.95" customHeight="1">
      <c r="A29" s="6"/>
      <c r="B29" s="25" t="s">
        <v>221</v>
      </c>
      <c r="C29" s="5" t="s">
        <v>222</v>
      </c>
      <c r="D29" s="5" t="s">
        <v>132</v>
      </c>
      <c r="E29" s="7">
        <v>598</v>
      </c>
      <c r="F29" s="8">
        <v>10.32</v>
      </c>
      <c r="G29" s="26">
        <f t="shared" si="0"/>
        <v>2.1399999999999999E-2</v>
      </c>
    </row>
    <row r="30" spans="1:7" ht="12.95" customHeight="1">
      <c r="A30" s="6"/>
      <c r="B30" s="25" t="s">
        <v>205</v>
      </c>
      <c r="C30" s="5" t="s">
        <v>131</v>
      </c>
      <c r="D30" s="5" t="s">
        <v>132</v>
      </c>
      <c r="E30" s="7">
        <v>2480</v>
      </c>
      <c r="F30" s="8">
        <v>10.29</v>
      </c>
      <c r="G30" s="26">
        <f t="shared" si="0"/>
        <v>2.1399999999999999E-2</v>
      </c>
    </row>
    <row r="31" spans="1:7" ht="12.95" customHeight="1">
      <c r="A31" s="6"/>
      <c r="B31" s="25" t="s">
        <v>299</v>
      </c>
      <c r="C31" s="5" t="s">
        <v>300</v>
      </c>
      <c r="D31" s="5" t="s">
        <v>78</v>
      </c>
      <c r="E31" s="7">
        <v>1261</v>
      </c>
      <c r="F31" s="8">
        <v>10.18</v>
      </c>
      <c r="G31" s="26">
        <f t="shared" si="0"/>
        <v>2.1100000000000001E-2</v>
      </c>
    </row>
    <row r="32" spans="1:7" ht="12.95" customHeight="1">
      <c r="A32" s="6"/>
      <c r="B32" s="25" t="s">
        <v>184</v>
      </c>
      <c r="C32" s="5" t="s">
        <v>99</v>
      </c>
      <c r="D32" s="5" t="s">
        <v>78</v>
      </c>
      <c r="E32" s="7">
        <v>269</v>
      </c>
      <c r="F32" s="8">
        <v>9.67</v>
      </c>
      <c r="G32" s="26">
        <f t="shared" si="0"/>
        <v>2.01E-2</v>
      </c>
    </row>
    <row r="33" spans="1:7" ht="12.95" customHeight="1">
      <c r="A33" s="6"/>
      <c r="B33" s="25" t="s">
        <v>207</v>
      </c>
      <c r="C33" s="5" t="s">
        <v>120</v>
      </c>
      <c r="D33" s="5" t="s">
        <v>17</v>
      </c>
      <c r="E33" s="7">
        <v>2624</v>
      </c>
      <c r="F33" s="8">
        <v>8.02</v>
      </c>
      <c r="G33" s="26">
        <f t="shared" si="0"/>
        <v>1.67E-2</v>
      </c>
    </row>
    <row r="34" spans="1:7" ht="12.95" customHeight="1">
      <c r="A34" s="6"/>
      <c r="B34" s="25" t="s">
        <v>197</v>
      </c>
      <c r="C34" s="5" t="s">
        <v>129</v>
      </c>
      <c r="D34" s="5" t="s">
        <v>54</v>
      </c>
      <c r="E34" s="7">
        <v>9214</v>
      </c>
      <c r="F34" s="8">
        <v>7.15</v>
      </c>
      <c r="G34" s="26">
        <f t="shared" si="0"/>
        <v>1.49E-2</v>
      </c>
    </row>
    <row r="35" spans="1:7" ht="12.95" customHeight="1">
      <c r="A35" s="6"/>
      <c r="B35" s="25" t="s">
        <v>247</v>
      </c>
      <c r="C35" s="5" t="s">
        <v>248</v>
      </c>
      <c r="D35" s="5" t="s">
        <v>126</v>
      </c>
      <c r="E35" s="7">
        <v>9781</v>
      </c>
      <c r="F35" s="8">
        <v>7</v>
      </c>
      <c r="G35" s="26">
        <f t="shared" si="0"/>
        <v>1.4500000000000001E-2</v>
      </c>
    </row>
    <row r="36" spans="1:7" ht="12.95" customHeight="1">
      <c r="A36" s="6"/>
      <c r="B36" s="25" t="s">
        <v>391</v>
      </c>
      <c r="C36" s="5" t="s">
        <v>392</v>
      </c>
      <c r="D36" s="5" t="s">
        <v>208</v>
      </c>
      <c r="E36" s="7">
        <v>2823</v>
      </c>
      <c r="F36" s="8">
        <v>6.45</v>
      </c>
      <c r="G36" s="26">
        <f t="shared" si="0"/>
        <v>1.34E-2</v>
      </c>
    </row>
    <row r="37" spans="1:7" ht="12.95" customHeight="1">
      <c r="A37" s="6"/>
      <c r="B37" s="25" t="s">
        <v>180</v>
      </c>
      <c r="C37" s="5" t="s">
        <v>82</v>
      </c>
      <c r="D37" s="5" t="s">
        <v>78</v>
      </c>
      <c r="E37" s="7">
        <v>881</v>
      </c>
      <c r="F37" s="8">
        <v>5.36</v>
      </c>
      <c r="G37" s="26">
        <f t="shared" si="0"/>
        <v>1.11E-2</v>
      </c>
    </row>
    <row r="38" spans="1:7" ht="12.95" customHeight="1">
      <c r="A38" s="6"/>
      <c r="B38" s="25" t="s">
        <v>389</v>
      </c>
      <c r="C38" s="5" t="s">
        <v>390</v>
      </c>
      <c r="D38" s="5" t="s">
        <v>78</v>
      </c>
      <c r="E38" s="7">
        <v>1203</v>
      </c>
      <c r="F38" s="8">
        <v>4.96</v>
      </c>
      <c r="G38" s="26">
        <f t="shared" si="0"/>
        <v>1.03E-2</v>
      </c>
    </row>
    <row r="39" spans="1:7" ht="12.95" customHeight="1">
      <c r="A39" s="6"/>
      <c r="B39" s="25" t="s">
        <v>152</v>
      </c>
      <c r="C39" s="5" t="s">
        <v>24</v>
      </c>
      <c r="D39" s="5" t="s">
        <v>11</v>
      </c>
      <c r="E39" s="7">
        <v>1009</v>
      </c>
      <c r="F39" s="8">
        <v>4.74</v>
      </c>
      <c r="G39" s="26">
        <f t="shared" si="0"/>
        <v>9.7999999999999997E-3</v>
      </c>
    </row>
    <row r="40" spans="1:7" ht="12.95" customHeight="1">
      <c r="A40" s="6"/>
      <c r="B40" s="25" t="s">
        <v>165</v>
      </c>
      <c r="C40" s="5" t="s">
        <v>36</v>
      </c>
      <c r="D40" s="5" t="s">
        <v>37</v>
      </c>
      <c r="E40" s="7">
        <v>424</v>
      </c>
      <c r="F40" s="8">
        <v>4.6100000000000003</v>
      </c>
      <c r="G40" s="26">
        <f t="shared" si="0"/>
        <v>9.5999999999999992E-3</v>
      </c>
    </row>
    <row r="41" spans="1:7" ht="12.95" customHeight="1">
      <c r="A41" s="6"/>
      <c r="B41" s="25" t="s">
        <v>342</v>
      </c>
      <c r="C41" s="5" t="s">
        <v>343</v>
      </c>
      <c r="D41" s="5" t="s">
        <v>132</v>
      </c>
      <c r="E41" s="7">
        <v>834</v>
      </c>
      <c r="F41" s="8">
        <v>4.59</v>
      </c>
      <c r="G41" s="26">
        <f t="shared" si="0"/>
        <v>9.4999999999999998E-3</v>
      </c>
    </row>
    <row r="42" spans="1:7" ht="12.95" customHeight="1">
      <c r="A42" s="6"/>
      <c r="B42" s="25" t="s">
        <v>420</v>
      </c>
      <c r="C42" s="5" t="s">
        <v>421</v>
      </c>
      <c r="D42" s="5" t="s">
        <v>19</v>
      </c>
      <c r="E42" s="7">
        <v>1546</v>
      </c>
      <c r="F42" s="8">
        <v>4.5199999999999996</v>
      </c>
      <c r="G42" s="26">
        <f t="shared" si="0"/>
        <v>9.4000000000000004E-3</v>
      </c>
    </row>
    <row r="43" spans="1:7" ht="12.95" customHeight="1">
      <c r="A43" s="6"/>
      <c r="B43" s="25" t="s">
        <v>163</v>
      </c>
      <c r="C43" s="5" t="s">
        <v>58</v>
      </c>
      <c r="D43" s="5" t="s">
        <v>23</v>
      </c>
      <c r="E43" s="7">
        <v>1597</v>
      </c>
      <c r="F43" s="8">
        <v>4.4400000000000004</v>
      </c>
      <c r="G43" s="26">
        <f t="shared" si="0"/>
        <v>9.1999999999999998E-3</v>
      </c>
    </row>
    <row r="44" spans="1:7" ht="12.95" customHeight="1">
      <c r="A44" s="6"/>
      <c r="B44" s="25" t="s">
        <v>252</v>
      </c>
      <c r="C44" s="5" t="s">
        <v>253</v>
      </c>
      <c r="D44" s="5" t="s">
        <v>61</v>
      </c>
      <c r="E44" s="7">
        <v>338</v>
      </c>
      <c r="F44" s="8">
        <v>4.1399999999999997</v>
      </c>
      <c r="G44" s="26">
        <f t="shared" si="0"/>
        <v>8.6E-3</v>
      </c>
    </row>
    <row r="45" spans="1:7" ht="12.95" customHeight="1">
      <c r="A45" s="6"/>
      <c r="B45" s="25" t="s">
        <v>305</v>
      </c>
      <c r="C45" s="5" t="s">
        <v>306</v>
      </c>
      <c r="D45" s="5" t="s">
        <v>23</v>
      </c>
      <c r="E45" s="7">
        <v>1093</v>
      </c>
      <c r="F45" s="8">
        <v>3.97</v>
      </c>
      <c r="G45" s="26">
        <f t="shared" si="0"/>
        <v>8.2000000000000007E-3</v>
      </c>
    </row>
    <row r="46" spans="1:7" ht="12.95" customHeight="1">
      <c r="A46" s="6"/>
      <c r="B46" s="25" t="s">
        <v>295</v>
      </c>
      <c r="C46" s="5" t="s">
        <v>296</v>
      </c>
      <c r="D46" s="5" t="s">
        <v>48</v>
      </c>
      <c r="E46" s="7">
        <v>925</v>
      </c>
      <c r="F46" s="8">
        <v>3.88</v>
      </c>
      <c r="G46" s="26">
        <f t="shared" ref="G46:G49" si="1">+ROUND(F46/$F$59,4)</f>
        <v>8.0999999999999996E-3</v>
      </c>
    </row>
    <row r="47" spans="1:7" ht="12.95" customHeight="1">
      <c r="A47" s="6"/>
      <c r="B47" s="25" t="s">
        <v>219</v>
      </c>
      <c r="C47" s="5" t="s">
        <v>220</v>
      </c>
      <c r="D47" s="5" t="s">
        <v>126</v>
      </c>
      <c r="E47" s="7">
        <v>1997</v>
      </c>
      <c r="F47" s="8">
        <v>3.56</v>
      </c>
      <c r="G47" s="26">
        <f t="shared" si="1"/>
        <v>7.4000000000000003E-3</v>
      </c>
    </row>
    <row r="48" spans="1:7" ht="12.95" customHeight="1">
      <c r="A48" s="6"/>
      <c r="B48" s="25" t="s">
        <v>383</v>
      </c>
      <c r="C48" s="5" t="s">
        <v>384</v>
      </c>
      <c r="D48" s="5" t="s">
        <v>48</v>
      </c>
      <c r="E48" s="7">
        <v>1150</v>
      </c>
      <c r="F48" s="8">
        <v>2.9</v>
      </c>
      <c r="G48" s="26">
        <f t="shared" si="1"/>
        <v>6.0000000000000001E-3</v>
      </c>
    </row>
    <row r="49" spans="1:7" ht="12.95" customHeight="1">
      <c r="A49" s="6"/>
      <c r="B49" s="25" t="s">
        <v>198</v>
      </c>
      <c r="C49" s="5" t="s">
        <v>133</v>
      </c>
      <c r="D49" s="5" t="s">
        <v>85</v>
      </c>
      <c r="E49" s="7">
        <v>581</v>
      </c>
      <c r="F49" s="8">
        <v>2.4700000000000002</v>
      </c>
      <c r="G49" s="26">
        <f t="shared" si="1"/>
        <v>5.1000000000000004E-3</v>
      </c>
    </row>
    <row r="50" spans="1:7" ht="12.95" customHeight="1">
      <c r="A50" s="1"/>
      <c r="B50" s="23" t="s">
        <v>63</v>
      </c>
      <c r="C50" s="5" t="s">
        <v>1</v>
      </c>
      <c r="D50" s="5" t="s">
        <v>1</v>
      </c>
      <c r="E50" s="5" t="s">
        <v>1</v>
      </c>
      <c r="F50" s="9">
        <f>SUM(F7:F49)</f>
        <v>465.64</v>
      </c>
      <c r="G50" s="27">
        <f>SUM(G7:G49)</f>
        <v>0.96709999999999985</v>
      </c>
    </row>
    <row r="51" spans="1:7" ht="12.95" customHeight="1">
      <c r="A51" s="1"/>
      <c r="B51" s="28" t="s">
        <v>64</v>
      </c>
      <c r="C51" s="10" t="s">
        <v>1</v>
      </c>
      <c r="D51" s="10" t="s">
        <v>1</v>
      </c>
      <c r="E51" s="10" t="s">
        <v>1</v>
      </c>
      <c r="F51" s="11" t="s">
        <v>65</v>
      </c>
      <c r="G51" s="29" t="s">
        <v>65</v>
      </c>
    </row>
    <row r="52" spans="1:7" ht="12.95" customHeight="1">
      <c r="A52" s="1"/>
      <c r="B52" s="28" t="s">
        <v>63</v>
      </c>
      <c r="C52" s="10" t="s">
        <v>1</v>
      </c>
      <c r="D52" s="10" t="s">
        <v>1</v>
      </c>
      <c r="E52" s="10" t="s">
        <v>1</v>
      </c>
      <c r="F52" s="11" t="s">
        <v>65</v>
      </c>
      <c r="G52" s="29" t="s">
        <v>65</v>
      </c>
    </row>
    <row r="53" spans="1:7" ht="12.95" customHeight="1">
      <c r="A53" s="1"/>
      <c r="B53" s="28" t="s">
        <v>66</v>
      </c>
      <c r="C53" s="12" t="s">
        <v>1</v>
      </c>
      <c r="D53" s="10" t="s">
        <v>1</v>
      </c>
      <c r="E53" s="12" t="s">
        <v>1</v>
      </c>
      <c r="F53" s="9">
        <f>+F50</f>
        <v>465.64</v>
      </c>
      <c r="G53" s="27">
        <f>+G50</f>
        <v>0.96709999999999985</v>
      </c>
    </row>
    <row r="54" spans="1:7" ht="12.95" customHeight="1">
      <c r="A54" s="1"/>
      <c r="B54" s="23" t="s">
        <v>96</v>
      </c>
      <c r="C54" s="5" t="s">
        <v>1</v>
      </c>
      <c r="D54" s="5" t="s">
        <v>1</v>
      </c>
      <c r="E54" s="5" t="s">
        <v>1</v>
      </c>
      <c r="F54" s="1"/>
      <c r="G54" s="24" t="s">
        <v>1</v>
      </c>
    </row>
    <row r="55" spans="1:7" ht="12.95" customHeight="1">
      <c r="A55" s="6"/>
      <c r="B55" s="25" t="s">
        <v>262</v>
      </c>
      <c r="C55" s="5" t="s">
        <v>1</v>
      </c>
      <c r="D55" s="5" t="s">
        <v>69</v>
      </c>
      <c r="E55" s="7"/>
      <c r="F55" s="8">
        <v>2.2799999999999998</v>
      </c>
      <c r="G55" s="26">
        <f t="shared" ref="G55" si="2">+ROUND(F55/$F$59,4)</f>
        <v>4.7000000000000002E-3</v>
      </c>
    </row>
    <row r="56" spans="1:7" ht="12.95" customHeight="1">
      <c r="A56" s="1"/>
      <c r="B56" s="23" t="s">
        <v>63</v>
      </c>
      <c r="C56" s="5" t="s">
        <v>1</v>
      </c>
      <c r="D56" s="5" t="s">
        <v>1</v>
      </c>
      <c r="E56" s="5" t="s">
        <v>1</v>
      </c>
      <c r="F56" s="9">
        <f>+F55</f>
        <v>2.2799999999999998</v>
      </c>
      <c r="G56" s="27">
        <f>+G55</f>
        <v>4.7000000000000002E-3</v>
      </c>
    </row>
    <row r="57" spans="1:7" ht="12.95" customHeight="1">
      <c r="A57" s="1"/>
      <c r="B57" s="28" t="s">
        <v>66</v>
      </c>
      <c r="C57" s="12" t="s">
        <v>1</v>
      </c>
      <c r="D57" s="10" t="s">
        <v>1</v>
      </c>
      <c r="E57" s="12" t="s">
        <v>1</v>
      </c>
      <c r="F57" s="9">
        <f>+F56</f>
        <v>2.2799999999999998</v>
      </c>
      <c r="G57" s="27">
        <f>+G56</f>
        <v>4.7000000000000002E-3</v>
      </c>
    </row>
    <row r="58" spans="1:7" ht="12.95" customHeight="1">
      <c r="A58" s="1"/>
      <c r="B58" s="28" t="s">
        <v>67</v>
      </c>
      <c r="C58" s="5" t="s">
        <v>1</v>
      </c>
      <c r="D58" s="10" t="s">
        <v>1</v>
      </c>
      <c r="E58" s="5" t="s">
        <v>1</v>
      </c>
      <c r="F58" s="13">
        <f>+F59-F53-F57</f>
        <v>13.50000000000003</v>
      </c>
      <c r="G58" s="27">
        <f>+G59-G53-G57</f>
        <v>2.8200000000000152E-2</v>
      </c>
    </row>
    <row r="59" spans="1:7" ht="12.95" customHeight="1" thickBot="1">
      <c r="A59" s="1"/>
      <c r="B59" s="30" t="s">
        <v>68</v>
      </c>
      <c r="C59" s="31" t="s">
        <v>1</v>
      </c>
      <c r="D59" s="31" t="s">
        <v>1</v>
      </c>
      <c r="E59" s="31" t="s">
        <v>1</v>
      </c>
      <c r="F59" s="32">
        <v>481.42</v>
      </c>
      <c r="G59" s="33">
        <v>1</v>
      </c>
    </row>
    <row r="60" spans="1:7">
      <c r="A60" s="1"/>
      <c r="B60" s="4" t="s">
        <v>1</v>
      </c>
      <c r="C60" s="1"/>
      <c r="D60" s="1"/>
      <c r="E60" s="1"/>
      <c r="F60" s="1"/>
      <c r="G60" s="1"/>
    </row>
  </sheetData>
  <sortState ref="B7:G46">
    <sortCondition descending="1" ref="G7:G4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5"/>
  <sheetViews>
    <sheetView zoomScale="90" zoomScaleNormal="90" workbookViewId="0"/>
  </sheetViews>
  <sheetFormatPr defaultRowHeight="12.75"/>
  <cols>
    <col min="1" max="1" width="2.5703125" customWidth="1"/>
    <col min="2" max="2" width="40.28515625" bestFit="1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150</v>
      </c>
      <c r="C7" s="5" t="s">
        <v>20</v>
      </c>
      <c r="D7" s="5" t="s">
        <v>11</v>
      </c>
      <c r="E7" s="7">
        <v>48160</v>
      </c>
      <c r="F7" s="8">
        <v>127.62</v>
      </c>
      <c r="G7" s="26">
        <f t="shared" ref="G7:G18" si="0">ROUND(F7/$F$34,4)</f>
        <v>0.21490000000000001</v>
      </c>
    </row>
    <row r="8" spans="1:7" ht="12.95" customHeight="1">
      <c r="A8" s="6"/>
      <c r="B8" s="25" t="s">
        <v>147</v>
      </c>
      <c r="C8" s="5" t="s">
        <v>10</v>
      </c>
      <c r="D8" s="5" t="s">
        <v>11</v>
      </c>
      <c r="E8" s="7">
        <v>9957</v>
      </c>
      <c r="F8" s="8">
        <v>119.44</v>
      </c>
      <c r="G8" s="26">
        <f t="shared" si="0"/>
        <v>0.20119999999999999</v>
      </c>
    </row>
    <row r="9" spans="1:7" ht="12.95" customHeight="1">
      <c r="A9" s="6"/>
      <c r="B9" s="25" t="s">
        <v>21</v>
      </c>
      <c r="C9" s="5" t="s">
        <v>22</v>
      </c>
      <c r="D9" s="5" t="s">
        <v>11</v>
      </c>
      <c r="E9" s="7">
        <v>28463</v>
      </c>
      <c r="F9" s="8">
        <v>73.55</v>
      </c>
      <c r="G9" s="26">
        <f t="shared" si="0"/>
        <v>0.1239</v>
      </c>
    </row>
    <row r="10" spans="1:7" ht="12.95" customHeight="1">
      <c r="A10" s="6"/>
      <c r="B10" s="25" t="s">
        <v>161</v>
      </c>
      <c r="C10" s="5" t="s">
        <v>50</v>
      </c>
      <c r="D10" s="5" t="s">
        <v>11</v>
      </c>
      <c r="E10" s="7">
        <v>7962</v>
      </c>
      <c r="F10" s="8">
        <v>60.21</v>
      </c>
      <c r="G10" s="26">
        <f t="shared" si="0"/>
        <v>0.1014</v>
      </c>
    </row>
    <row r="11" spans="1:7" ht="12.95" customHeight="1">
      <c r="A11" s="6"/>
      <c r="B11" s="25" t="s">
        <v>152</v>
      </c>
      <c r="C11" s="5" t="s">
        <v>24</v>
      </c>
      <c r="D11" s="5" t="s">
        <v>11</v>
      </c>
      <c r="E11" s="7">
        <v>11019</v>
      </c>
      <c r="F11" s="8">
        <v>51.76</v>
      </c>
      <c r="G11" s="26">
        <f t="shared" si="0"/>
        <v>8.72E-2</v>
      </c>
    </row>
    <row r="12" spans="1:7" ht="12.95" customHeight="1">
      <c r="A12" s="6"/>
      <c r="B12" s="25" t="s">
        <v>171</v>
      </c>
      <c r="C12" s="5" t="s">
        <v>81</v>
      </c>
      <c r="D12" s="5" t="s">
        <v>11</v>
      </c>
      <c r="E12" s="7">
        <v>4127</v>
      </c>
      <c r="F12" s="8">
        <v>44.96</v>
      </c>
      <c r="G12" s="26">
        <f t="shared" si="0"/>
        <v>7.5700000000000003E-2</v>
      </c>
    </row>
    <row r="13" spans="1:7" ht="12.95" customHeight="1">
      <c r="A13" s="6"/>
      <c r="B13" s="25" t="s">
        <v>56</v>
      </c>
      <c r="C13" s="5" t="s">
        <v>57</v>
      </c>
      <c r="D13" s="5" t="s">
        <v>11</v>
      </c>
      <c r="E13" s="7">
        <v>12055</v>
      </c>
      <c r="F13" s="8">
        <v>19.8</v>
      </c>
      <c r="G13" s="26">
        <f t="shared" si="0"/>
        <v>3.3300000000000003E-2</v>
      </c>
    </row>
    <row r="14" spans="1:7" ht="12.95" customHeight="1">
      <c r="A14" s="6"/>
      <c r="B14" s="25" t="s">
        <v>193</v>
      </c>
      <c r="C14" s="5" t="s">
        <v>105</v>
      </c>
      <c r="D14" s="5" t="s">
        <v>11</v>
      </c>
      <c r="E14" s="7">
        <v>1643</v>
      </c>
      <c r="F14" s="8">
        <v>19.25</v>
      </c>
      <c r="G14" s="26">
        <f t="shared" si="0"/>
        <v>3.2399999999999998E-2</v>
      </c>
    </row>
    <row r="15" spans="1:7" ht="12.95" customHeight="1">
      <c r="A15" s="6"/>
      <c r="B15" s="25" t="s">
        <v>292</v>
      </c>
      <c r="C15" s="5" t="s">
        <v>242</v>
      </c>
      <c r="D15" s="5" t="s">
        <v>15</v>
      </c>
      <c r="E15" s="7">
        <v>16838</v>
      </c>
      <c r="F15" s="8">
        <v>15.05</v>
      </c>
      <c r="G15" s="26">
        <f t="shared" si="0"/>
        <v>2.53E-2</v>
      </c>
    </row>
    <row r="16" spans="1:7" ht="12.95" customHeight="1">
      <c r="A16" s="6"/>
      <c r="B16" s="25" t="s">
        <v>346</v>
      </c>
      <c r="C16" s="5" t="s">
        <v>347</v>
      </c>
      <c r="D16" s="5" t="s">
        <v>15</v>
      </c>
      <c r="E16" s="7">
        <v>879</v>
      </c>
      <c r="F16" s="8">
        <v>12.17</v>
      </c>
      <c r="G16" s="26">
        <f t="shared" si="0"/>
        <v>2.0500000000000001E-2</v>
      </c>
    </row>
    <row r="17" spans="1:7" ht="12.95" customHeight="1">
      <c r="A17" s="6"/>
      <c r="B17" s="25" t="s">
        <v>283</v>
      </c>
      <c r="C17" s="5" t="s">
        <v>284</v>
      </c>
      <c r="D17" s="5" t="s">
        <v>11</v>
      </c>
      <c r="E17" s="7">
        <v>7154</v>
      </c>
      <c r="F17" s="8">
        <v>9.89</v>
      </c>
      <c r="G17" s="26">
        <f t="shared" si="0"/>
        <v>1.67E-2</v>
      </c>
    </row>
    <row r="18" spans="1:7" ht="12.95" customHeight="1">
      <c r="A18" s="6"/>
      <c r="B18" s="25" t="s">
        <v>275</v>
      </c>
      <c r="C18" s="5" t="s">
        <v>276</v>
      </c>
      <c r="D18" s="5" t="s">
        <v>15</v>
      </c>
      <c r="E18" s="7">
        <v>211</v>
      </c>
      <c r="F18" s="8">
        <v>6.3</v>
      </c>
      <c r="G18" s="26">
        <f t="shared" si="0"/>
        <v>1.06E-2</v>
      </c>
    </row>
    <row r="19" spans="1:7" ht="12.95" customHeight="1">
      <c r="A19" s="6"/>
      <c r="B19" s="25" t="s">
        <v>307</v>
      </c>
      <c r="C19" s="5" t="s">
        <v>308</v>
      </c>
      <c r="D19" s="5" t="s">
        <v>11</v>
      </c>
      <c r="E19" s="7">
        <v>26000</v>
      </c>
      <c r="F19" s="8">
        <v>5.59</v>
      </c>
      <c r="G19" s="26">
        <f t="shared" ref="G19:G24" si="1">ROUND(F19/$F$34,4)</f>
        <v>9.4000000000000004E-3</v>
      </c>
    </row>
    <row r="20" spans="1:7" ht="12.95" customHeight="1">
      <c r="A20" s="6"/>
      <c r="B20" s="25" t="s">
        <v>287</v>
      </c>
      <c r="C20" s="5" t="s">
        <v>288</v>
      </c>
      <c r="D20" s="5" t="s">
        <v>15</v>
      </c>
      <c r="E20" s="7">
        <v>3376</v>
      </c>
      <c r="F20" s="8">
        <v>4.63</v>
      </c>
      <c r="G20" s="26">
        <f t="shared" si="1"/>
        <v>7.7999999999999996E-3</v>
      </c>
    </row>
    <row r="21" spans="1:7" ht="12.95" customHeight="1">
      <c r="A21" s="6"/>
      <c r="B21" s="25" t="s">
        <v>340</v>
      </c>
      <c r="C21" s="5" t="s">
        <v>341</v>
      </c>
      <c r="D21" s="5" t="s">
        <v>15</v>
      </c>
      <c r="E21" s="7">
        <v>234</v>
      </c>
      <c r="F21" s="8">
        <v>3.95</v>
      </c>
      <c r="G21" s="26">
        <f t="shared" si="1"/>
        <v>6.7000000000000002E-3</v>
      </c>
    </row>
    <row r="22" spans="1:7" ht="12.95" customHeight="1">
      <c r="A22" s="6"/>
      <c r="B22" s="25" t="s">
        <v>309</v>
      </c>
      <c r="C22" s="5" t="s">
        <v>310</v>
      </c>
      <c r="D22" s="5" t="s">
        <v>11</v>
      </c>
      <c r="E22" s="7">
        <v>1122</v>
      </c>
      <c r="F22" s="8">
        <v>3.57</v>
      </c>
      <c r="G22" s="26">
        <f t="shared" si="1"/>
        <v>6.0000000000000001E-3</v>
      </c>
    </row>
    <row r="23" spans="1:7" ht="12.95" customHeight="1">
      <c r="A23" s="6"/>
      <c r="B23" s="25" t="s">
        <v>254</v>
      </c>
      <c r="C23" s="5" t="s">
        <v>255</v>
      </c>
      <c r="D23" s="5" t="s">
        <v>15</v>
      </c>
      <c r="E23" s="7">
        <v>952</v>
      </c>
      <c r="F23" s="8">
        <v>2.73</v>
      </c>
      <c r="G23" s="26">
        <f t="shared" si="1"/>
        <v>4.5999999999999999E-3</v>
      </c>
    </row>
    <row r="24" spans="1:7" ht="12.95" customHeight="1">
      <c r="A24" s="6"/>
      <c r="B24" s="25" t="s">
        <v>279</v>
      </c>
      <c r="C24" s="5" t="s">
        <v>280</v>
      </c>
      <c r="D24" s="5" t="s">
        <v>11</v>
      </c>
      <c r="E24" s="7">
        <v>2835</v>
      </c>
      <c r="F24" s="8">
        <v>2</v>
      </c>
      <c r="G24" s="26">
        <f t="shared" si="1"/>
        <v>3.3999999999999998E-3</v>
      </c>
    </row>
    <row r="25" spans="1:7" ht="12.95" customHeight="1">
      <c r="A25" s="1"/>
      <c r="B25" s="23" t="s">
        <v>63</v>
      </c>
      <c r="C25" s="5" t="s">
        <v>1</v>
      </c>
      <c r="D25" s="5" t="s">
        <v>1</v>
      </c>
      <c r="E25" s="5" t="s">
        <v>1</v>
      </c>
      <c r="F25" s="9">
        <f>SUM(F7:F24)</f>
        <v>582.46999999999991</v>
      </c>
      <c r="G25" s="27">
        <f>SUM(G7:G24)</f>
        <v>0.98100000000000021</v>
      </c>
    </row>
    <row r="26" spans="1:7" ht="12.95" customHeight="1">
      <c r="A26" s="1"/>
      <c r="B26" s="28" t="s">
        <v>64</v>
      </c>
      <c r="C26" s="10" t="s">
        <v>1</v>
      </c>
      <c r="D26" s="10" t="s">
        <v>1</v>
      </c>
      <c r="E26" s="10" t="s">
        <v>1</v>
      </c>
      <c r="F26" s="11" t="s">
        <v>65</v>
      </c>
      <c r="G26" s="29" t="s">
        <v>65</v>
      </c>
    </row>
    <row r="27" spans="1:7" ht="12.95" customHeight="1">
      <c r="A27" s="1"/>
      <c r="B27" s="28" t="s">
        <v>63</v>
      </c>
      <c r="C27" s="10" t="s">
        <v>1</v>
      </c>
      <c r="D27" s="10" t="s">
        <v>1</v>
      </c>
      <c r="E27" s="10" t="s">
        <v>1</v>
      </c>
      <c r="F27" s="11" t="s">
        <v>65</v>
      </c>
      <c r="G27" s="29" t="s">
        <v>65</v>
      </c>
    </row>
    <row r="28" spans="1:7" ht="12.95" customHeight="1">
      <c r="A28" s="1"/>
      <c r="B28" s="28" t="s">
        <v>66</v>
      </c>
      <c r="C28" s="12" t="s">
        <v>1</v>
      </c>
      <c r="D28" s="10" t="s">
        <v>1</v>
      </c>
      <c r="E28" s="12" t="s">
        <v>1</v>
      </c>
      <c r="F28" s="9">
        <f>+F25</f>
        <v>582.46999999999991</v>
      </c>
      <c r="G28" s="27">
        <f>+G25</f>
        <v>0.98100000000000021</v>
      </c>
    </row>
    <row r="29" spans="1:7" ht="12.95" customHeight="1">
      <c r="A29" s="1"/>
      <c r="B29" s="23" t="s">
        <v>96</v>
      </c>
      <c r="C29" s="5" t="s">
        <v>1</v>
      </c>
      <c r="D29" s="5" t="s">
        <v>1</v>
      </c>
      <c r="E29" s="5" t="s">
        <v>1</v>
      </c>
      <c r="F29" s="1"/>
      <c r="G29" s="24" t="s">
        <v>1</v>
      </c>
    </row>
    <row r="30" spans="1:7" ht="12.95" customHeight="1">
      <c r="A30" s="6"/>
      <c r="B30" s="25" t="s">
        <v>262</v>
      </c>
      <c r="C30" s="5" t="s">
        <v>1</v>
      </c>
      <c r="D30" s="5" t="s">
        <v>69</v>
      </c>
      <c r="E30" s="7"/>
      <c r="F30" s="8">
        <v>1.82</v>
      </c>
      <c r="G30" s="26">
        <f t="shared" ref="G30" si="2">ROUND(F30/$F$34,4)</f>
        <v>3.0999999999999999E-3</v>
      </c>
    </row>
    <row r="31" spans="1:7" ht="12.95" customHeight="1">
      <c r="A31" s="1"/>
      <c r="B31" s="23" t="s">
        <v>63</v>
      </c>
      <c r="C31" s="5" t="s">
        <v>1</v>
      </c>
      <c r="D31" s="5" t="s">
        <v>1</v>
      </c>
      <c r="E31" s="5" t="s">
        <v>1</v>
      </c>
      <c r="F31" s="9">
        <f>+F30</f>
        <v>1.82</v>
      </c>
      <c r="G31" s="27">
        <f>+G30</f>
        <v>3.0999999999999999E-3</v>
      </c>
    </row>
    <row r="32" spans="1:7" ht="12.95" customHeight="1">
      <c r="A32" s="1"/>
      <c r="B32" s="28" t="s">
        <v>66</v>
      </c>
      <c r="C32" s="12" t="s">
        <v>1</v>
      </c>
      <c r="D32" s="10" t="s">
        <v>1</v>
      </c>
      <c r="E32" s="12" t="s">
        <v>1</v>
      </c>
      <c r="F32" s="9">
        <f>+F31</f>
        <v>1.82</v>
      </c>
      <c r="G32" s="27">
        <f>+G31</f>
        <v>3.0999999999999999E-3</v>
      </c>
    </row>
    <row r="33" spans="1:7" ht="12.95" customHeight="1">
      <c r="A33" s="1"/>
      <c r="B33" s="28" t="s">
        <v>67</v>
      </c>
      <c r="C33" s="5" t="s">
        <v>1</v>
      </c>
      <c r="D33" s="10" t="s">
        <v>1</v>
      </c>
      <c r="E33" s="5" t="s">
        <v>1</v>
      </c>
      <c r="F33" s="13">
        <f>+F34-F28-F32</f>
        <v>9.4600000000000861</v>
      </c>
      <c r="G33" s="27">
        <f>+G34-G28-G32</f>
        <v>1.5899999999999796E-2</v>
      </c>
    </row>
    <row r="34" spans="1:7" ht="12.95" customHeight="1" thickBot="1">
      <c r="A34" s="1"/>
      <c r="B34" s="30" t="s">
        <v>68</v>
      </c>
      <c r="C34" s="31" t="s">
        <v>1</v>
      </c>
      <c r="D34" s="31" t="s">
        <v>1</v>
      </c>
      <c r="E34" s="31" t="s">
        <v>1</v>
      </c>
      <c r="F34" s="32">
        <v>593.75</v>
      </c>
      <c r="G34" s="33">
        <v>1</v>
      </c>
    </row>
    <row r="35" spans="1:7">
      <c r="A35" s="1"/>
      <c r="B35" s="2"/>
      <c r="C35" s="1"/>
      <c r="D35" s="1"/>
      <c r="E35" s="1"/>
      <c r="F35" s="1"/>
      <c r="G35" s="1"/>
    </row>
  </sheetData>
  <sortState ref="B7:G22">
    <sortCondition descending="1" ref="G7:G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71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7" customWidth="1"/>
    <col min="5" max="5" width="9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145</v>
      </c>
      <c r="C7" s="5" t="s">
        <v>12</v>
      </c>
      <c r="D7" s="5" t="s">
        <v>13</v>
      </c>
      <c r="E7" s="7">
        <v>21202</v>
      </c>
      <c r="F7" s="8">
        <v>206.81</v>
      </c>
      <c r="G7" s="26">
        <f t="shared" ref="G7:G38" si="0">+ROUND(F7/$F$70,4)</f>
        <v>7.3099999999999998E-2</v>
      </c>
    </row>
    <row r="8" spans="1:7" ht="12.95" customHeight="1">
      <c r="A8" s="6"/>
      <c r="B8" s="25" t="s">
        <v>153</v>
      </c>
      <c r="C8" s="5" t="s">
        <v>32</v>
      </c>
      <c r="D8" s="5" t="s">
        <v>13</v>
      </c>
      <c r="E8" s="7">
        <v>7379</v>
      </c>
      <c r="F8" s="8">
        <v>168</v>
      </c>
      <c r="G8" s="26">
        <f t="shared" si="0"/>
        <v>5.9400000000000001E-2</v>
      </c>
    </row>
    <row r="9" spans="1:7" ht="12.95" customHeight="1">
      <c r="A9" s="6"/>
      <c r="B9" s="25" t="s">
        <v>162</v>
      </c>
      <c r="C9" s="5" t="s">
        <v>30</v>
      </c>
      <c r="D9" s="5" t="s">
        <v>31</v>
      </c>
      <c r="E9" s="7">
        <v>2485</v>
      </c>
      <c r="F9" s="8">
        <v>130.80000000000001</v>
      </c>
      <c r="G9" s="26">
        <f t="shared" si="0"/>
        <v>4.6300000000000001E-2</v>
      </c>
    </row>
    <row r="10" spans="1:7" ht="12.95" customHeight="1">
      <c r="A10" s="6"/>
      <c r="B10" s="25" t="s">
        <v>148</v>
      </c>
      <c r="C10" s="5" t="s">
        <v>60</v>
      </c>
      <c r="D10" s="5" t="s">
        <v>26</v>
      </c>
      <c r="E10" s="7">
        <v>16039</v>
      </c>
      <c r="F10" s="8">
        <v>113.93</v>
      </c>
      <c r="G10" s="26">
        <f t="shared" si="0"/>
        <v>4.0300000000000002E-2</v>
      </c>
    </row>
    <row r="11" spans="1:7" ht="12.95" customHeight="1">
      <c r="A11" s="6"/>
      <c r="B11" s="25" t="s">
        <v>184</v>
      </c>
      <c r="C11" s="5" t="s">
        <v>99</v>
      </c>
      <c r="D11" s="5" t="s">
        <v>78</v>
      </c>
      <c r="E11" s="7">
        <v>2415</v>
      </c>
      <c r="F11" s="8">
        <v>86.8</v>
      </c>
      <c r="G11" s="26">
        <f t="shared" si="0"/>
        <v>3.0700000000000002E-2</v>
      </c>
    </row>
    <row r="12" spans="1:7" ht="12.95" customHeight="1">
      <c r="A12" s="6"/>
      <c r="B12" s="25" t="s">
        <v>231</v>
      </c>
      <c r="C12" s="5" t="s">
        <v>232</v>
      </c>
      <c r="D12" s="5" t="s">
        <v>85</v>
      </c>
      <c r="E12" s="7">
        <v>10292</v>
      </c>
      <c r="F12" s="8">
        <v>85.42</v>
      </c>
      <c r="G12" s="26">
        <f t="shared" si="0"/>
        <v>3.0200000000000001E-2</v>
      </c>
    </row>
    <row r="13" spans="1:7" ht="12.95" customHeight="1">
      <c r="A13" s="6"/>
      <c r="B13" s="25" t="s">
        <v>250</v>
      </c>
      <c r="C13" s="5" t="s">
        <v>251</v>
      </c>
      <c r="D13" s="5" t="s">
        <v>61</v>
      </c>
      <c r="E13" s="7">
        <v>6110</v>
      </c>
      <c r="F13" s="8">
        <v>81.58</v>
      </c>
      <c r="G13" s="26">
        <f t="shared" si="0"/>
        <v>2.8899999999999999E-2</v>
      </c>
    </row>
    <row r="14" spans="1:7" ht="12.95" customHeight="1">
      <c r="A14" s="6"/>
      <c r="B14" s="25" t="s">
        <v>192</v>
      </c>
      <c r="C14" s="5" t="s">
        <v>47</v>
      </c>
      <c r="D14" s="5" t="s">
        <v>48</v>
      </c>
      <c r="E14" s="7">
        <v>26649</v>
      </c>
      <c r="F14" s="8">
        <v>77.02</v>
      </c>
      <c r="G14" s="26">
        <f t="shared" si="0"/>
        <v>2.7199999999999998E-2</v>
      </c>
    </row>
    <row r="15" spans="1:7" ht="12.95" customHeight="1">
      <c r="A15" s="6"/>
      <c r="B15" s="25" t="s">
        <v>210</v>
      </c>
      <c r="C15" s="5" t="s">
        <v>118</v>
      </c>
      <c r="D15" s="5" t="s">
        <v>85</v>
      </c>
      <c r="E15" s="7">
        <v>19426</v>
      </c>
      <c r="F15" s="8">
        <v>75.48</v>
      </c>
      <c r="G15" s="26">
        <f t="shared" si="0"/>
        <v>2.6700000000000002E-2</v>
      </c>
    </row>
    <row r="16" spans="1:7" ht="12.95" customHeight="1">
      <c r="A16" s="6"/>
      <c r="B16" s="25" t="s">
        <v>196</v>
      </c>
      <c r="C16" s="5" t="s">
        <v>124</v>
      </c>
      <c r="D16" s="5" t="s">
        <v>44</v>
      </c>
      <c r="E16" s="7">
        <v>7742</v>
      </c>
      <c r="F16" s="8">
        <v>75.09</v>
      </c>
      <c r="G16" s="26">
        <f t="shared" si="0"/>
        <v>2.6599999999999999E-2</v>
      </c>
    </row>
    <row r="17" spans="1:7" ht="12.95" customHeight="1">
      <c r="A17" s="6"/>
      <c r="B17" s="25" t="s">
        <v>154</v>
      </c>
      <c r="C17" s="5" t="s">
        <v>55</v>
      </c>
      <c r="D17" s="5" t="s">
        <v>13</v>
      </c>
      <c r="E17" s="7">
        <v>8902</v>
      </c>
      <c r="F17" s="8">
        <v>71.47</v>
      </c>
      <c r="G17" s="26">
        <f t="shared" si="0"/>
        <v>2.53E-2</v>
      </c>
    </row>
    <row r="18" spans="1:7" ht="12.95" customHeight="1">
      <c r="A18" s="6"/>
      <c r="B18" s="25" t="s">
        <v>376</v>
      </c>
      <c r="C18" s="5" t="s">
        <v>377</v>
      </c>
      <c r="D18" s="5" t="s">
        <v>28</v>
      </c>
      <c r="E18" s="7">
        <v>53668</v>
      </c>
      <c r="F18" s="8">
        <v>65.47</v>
      </c>
      <c r="G18" s="26">
        <f t="shared" si="0"/>
        <v>2.3199999999999998E-2</v>
      </c>
    </row>
    <row r="19" spans="1:7" ht="12.95" customHeight="1">
      <c r="A19" s="6"/>
      <c r="B19" s="25" t="s">
        <v>346</v>
      </c>
      <c r="C19" s="5" t="s">
        <v>347</v>
      </c>
      <c r="D19" s="5" t="s">
        <v>15</v>
      </c>
      <c r="E19" s="7">
        <v>4658</v>
      </c>
      <c r="F19" s="8">
        <v>64.5</v>
      </c>
      <c r="G19" s="26">
        <f t="shared" si="0"/>
        <v>2.2800000000000001E-2</v>
      </c>
    </row>
    <row r="20" spans="1:7" ht="12.95" customHeight="1">
      <c r="A20" s="6"/>
      <c r="B20" s="25" t="s">
        <v>175</v>
      </c>
      <c r="C20" s="5" t="s">
        <v>74</v>
      </c>
      <c r="D20" s="5" t="s">
        <v>75</v>
      </c>
      <c r="E20" s="7">
        <v>19056</v>
      </c>
      <c r="F20" s="8">
        <v>58.95</v>
      </c>
      <c r="G20" s="26">
        <f t="shared" si="0"/>
        <v>2.0799999999999999E-2</v>
      </c>
    </row>
    <row r="21" spans="1:7" ht="12.95" customHeight="1">
      <c r="A21" s="6"/>
      <c r="B21" s="25" t="s">
        <v>158</v>
      </c>
      <c r="C21" s="5" t="s">
        <v>45</v>
      </c>
      <c r="D21" s="5" t="s">
        <v>23</v>
      </c>
      <c r="E21" s="7">
        <v>5012</v>
      </c>
      <c r="F21" s="8">
        <v>58.77</v>
      </c>
      <c r="G21" s="26">
        <f t="shared" si="0"/>
        <v>2.0799999999999999E-2</v>
      </c>
    </row>
    <row r="22" spans="1:7" ht="12.95" customHeight="1">
      <c r="A22" s="6"/>
      <c r="B22" s="25" t="s">
        <v>188</v>
      </c>
      <c r="C22" s="5" t="s">
        <v>115</v>
      </c>
      <c r="D22" s="5" t="s">
        <v>31</v>
      </c>
      <c r="E22" s="7">
        <v>2184</v>
      </c>
      <c r="F22" s="8">
        <v>58.61</v>
      </c>
      <c r="G22" s="26">
        <f t="shared" si="0"/>
        <v>2.07E-2</v>
      </c>
    </row>
    <row r="23" spans="1:7" ht="12.95" customHeight="1">
      <c r="A23" s="6"/>
      <c r="B23" s="25" t="s">
        <v>159</v>
      </c>
      <c r="C23" s="5" t="s">
        <v>27</v>
      </c>
      <c r="D23" s="5" t="s">
        <v>28</v>
      </c>
      <c r="E23" s="7">
        <v>18973</v>
      </c>
      <c r="F23" s="8">
        <v>58.47</v>
      </c>
      <c r="G23" s="26">
        <f t="shared" si="0"/>
        <v>2.07E-2</v>
      </c>
    </row>
    <row r="24" spans="1:7" ht="12.95" customHeight="1">
      <c r="A24" s="6"/>
      <c r="B24" s="25" t="s">
        <v>179</v>
      </c>
      <c r="C24" s="5" t="s">
        <v>76</v>
      </c>
      <c r="D24" s="5" t="s">
        <v>44</v>
      </c>
      <c r="E24" s="7">
        <v>1795</v>
      </c>
      <c r="F24" s="8">
        <v>54.52</v>
      </c>
      <c r="G24" s="26">
        <f t="shared" si="0"/>
        <v>1.9300000000000001E-2</v>
      </c>
    </row>
    <row r="25" spans="1:7" ht="12.95" customHeight="1">
      <c r="A25" s="6"/>
      <c r="B25" s="25" t="s">
        <v>183</v>
      </c>
      <c r="C25" s="5" t="s">
        <v>102</v>
      </c>
      <c r="D25" s="5" t="s">
        <v>26</v>
      </c>
      <c r="E25" s="7">
        <v>3614</v>
      </c>
      <c r="F25" s="8">
        <v>54.33</v>
      </c>
      <c r="G25" s="26">
        <f t="shared" si="0"/>
        <v>1.9199999999999998E-2</v>
      </c>
    </row>
    <row r="26" spans="1:7" ht="12.95" customHeight="1">
      <c r="A26" s="6"/>
      <c r="B26" s="25" t="s">
        <v>201</v>
      </c>
      <c r="C26" s="5" t="s">
        <v>127</v>
      </c>
      <c r="D26" s="5" t="s">
        <v>31</v>
      </c>
      <c r="E26" s="7">
        <v>1572</v>
      </c>
      <c r="F26" s="8">
        <v>49.82</v>
      </c>
      <c r="G26" s="26">
        <f t="shared" si="0"/>
        <v>1.7600000000000001E-2</v>
      </c>
    </row>
    <row r="27" spans="1:7" ht="12.95" customHeight="1">
      <c r="A27" s="6"/>
      <c r="B27" s="25" t="s">
        <v>256</v>
      </c>
      <c r="C27" s="5" t="s">
        <v>257</v>
      </c>
      <c r="D27" s="5" t="s">
        <v>61</v>
      </c>
      <c r="E27" s="7">
        <v>18261</v>
      </c>
      <c r="F27" s="8">
        <v>48.78</v>
      </c>
      <c r="G27" s="26">
        <f t="shared" si="0"/>
        <v>1.7299999999999999E-2</v>
      </c>
    </row>
    <row r="28" spans="1:7" ht="12.95" customHeight="1">
      <c r="A28" s="6"/>
      <c r="B28" s="25" t="s">
        <v>186</v>
      </c>
      <c r="C28" s="5" t="s">
        <v>100</v>
      </c>
      <c r="D28" s="5" t="s">
        <v>13</v>
      </c>
      <c r="E28" s="7">
        <v>8844</v>
      </c>
      <c r="F28" s="8">
        <v>42.93</v>
      </c>
      <c r="G28" s="26">
        <f t="shared" si="0"/>
        <v>1.52E-2</v>
      </c>
    </row>
    <row r="29" spans="1:7" ht="12.95" customHeight="1">
      <c r="A29" s="6"/>
      <c r="B29" s="25" t="s">
        <v>181</v>
      </c>
      <c r="C29" s="5" t="s">
        <v>77</v>
      </c>
      <c r="D29" s="5" t="s">
        <v>78</v>
      </c>
      <c r="E29" s="7">
        <v>273</v>
      </c>
      <c r="F29" s="8">
        <v>42.5</v>
      </c>
      <c r="G29" s="26">
        <f t="shared" si="0"/>
        <v>1.4999999999999999E-2</v>
      </c>
    </row>
    <row r="30" spans="1:7" ht="12.95" customHeight="1">
      <c r="A30" s="6"/>
      <c r="B30" s="25" t="s">
        <v>297</v>
      </c>
      <c r="C30" s="5" t="s">
        <v>298</v>
      </c>
      <c r="D30" s="5" t="s">
        <v>26</v>
      </c>
      <c r="E30" s="7">
        <v>10075</v>
      </c>
      <c r="F30" s="8">
        <v>40.479999999999997</v>
      </c>
      <c r="G30" s="26">
        <f t="shared" si="0"/>
        <v>1.43E-2</v>
      </c>
    </row>
    <row r="31" spans="1:7" ht="12.95" customHeight="1">
      <c r="A31" s="6"/>
      <c r="B31" s="25" t="s">
        <v>269</v>
      </c>
      <c r="C31" s="5" t="s">
        <v>270</v>
      </c>
      <c r="D31" s="5" t="s">
        <v>26</v>
      </c>
      <c r="E31" s="7">
        <v>3329</v>
      </c>
      <c r="F31" s="8">
        <v>39.04</v>
      </c>
      <c r="G31" s="26">
        <f t="shared" si="0"/>
        <v>1.38E-2</v>
      </c>
    </row>
    <row r="32" spans="1:7" ht="12.95" customHeight="1">
      <c r="A32" s="6"/>
      <c r="B32" s="25" t="s">
        <v>273</v>
      </c>
      <c r="C32" s="5" t="s">
        <v>274</v>
      </c>
      <c r="D32" s="5" t="s">
        <v>26</v>
      </c>
      <c r="E32" s="7">
        <v>5245</v>
      </c>
      <c r="F32" s="8">
        <v>38.81</v>
      </c>
      <c r="G32" s="26">
        <f t="shared" si="0"/>
        <v>1.37E-2</v>
      </c>
    </row>
    <row r="33" spans="1:7" ht="12.95" customHeight="1">
      <c r="A33" s="6"/>
      <c r="B33" s="25" t="s">
        <v>271</v>
      </c>
      <c r="C33" s="5" t="s">
        <v>272</v>
      </c>
      <c r="D33" s="5" t="s">
        <v>44</v>
      </c>
      <c r="E33" s="7">
        <v>3789</v>
      </c>
      <c r="F33" s="8">
        <v>35.39</v>
      </c>
      <c r="G33" s="26">
        <f t="shared" si="0"/>
        <v>1.2500000000000001E-2</v>
      </c>
    </row>
    <row r="34" spans="1:7" ht="12.95" customHeight="1">
      <c r="A34" s="6"/>
      <c r="B34" s="25" t="s">
        <v>337</v>
      </c>
      <c r="C34" s="5" t="s">
        <v>338</v>
      </c>
      <c r="D34" s="5" t="s">
        <v>339</v>
      </c>
      <c r="E34" s="7">
        <v>556</v>
      </c>
      <c r="F34" s="8">
        <v>34.79</v>
      </c>
      <c r="G34" s="26">
        <f t="shared" si="0"/>
        <v>1.23E-2</v>
      </c>
    </row>
    <row r="35" spans="1:7" ht="12.95" customHeight="1">
      <c r="A35" s="6"/>
      <c r="B35" s="25" t="s">
        <v>185</v>
      </c>
      <c r="C35" s="5" t="s">
        <v>98</v>
      </c>
      <c r="D35" s="5" t="s">
        <v>41</v>
      </c>
      <c r="E35" s="7">
        <v>1550</v>
      </c>
      <c r="F35" s="8">
        <v>34.51</v>
      </c>
      <c r="G35" s="26">
        <f t="shared" si="0"/>
        <v>1.2200000000000001E-2</v>
      </c>
    </row>
    <row r="36" spans="1:7" ht="12.95" customHeight="1">
      <c r="A36" s="6"/>
      <c r="B36" s="25" t="s">
        <v>245</v>
      </c>
      <c r="C36" s="5" t="s">
        <v>246</v>
      </c>
      <c r="D36" s="5" t="s">
        <v>46</v>
      </c>
      <c r="E36" s="7">
        <v>18936</v>
      </c>
      <c r="F36" s="8">
        <v>33.549999999999997</v>
      </c>
      <c r="G36" s="26">
        <f t="shared" si="0"/>
        <v>1.1900000000000001E-2</v>
      </c>
    </row>
    <row r="37" spans="1:7" ht="12.95" customHeight="1">
      <c r="A37" s="6"/>
      <c r="B37" s="25" t="s">
        <v>326</v>
      </c>
      <c r="C37" s="5" t="s">
        <v>327</v>
      </c>
      <c r="D37" s="5" t="s">
        <v>75</v>
      </c>
      <c r="E37" s="7">
        <v>18196</v>
      </c>
      <c r="F37" s="8">
        <v>32.94</v>
      </c>
      <c r="G37" s="26">
        <f t="shared" si="0"/>
        <v>1.17E-2</v>
      </c>
    </row>
    <row r="38" spans="1:7" ht="12.95" customHeight="1">
      <c r="A38" s="6"/>
      <c r="B38" s="25" t="s">
        <v>393</v>
      </c>
      <c r="C38" s="5" t="s">
        <v>394</v>
      </c>
      <c r="D38" s="5" t="s">
        <v>46</v>
      </c>
      <c r="E38" s="7">
        <v>9508</v>
      </c>
      <c r="F38" s="8">
        <v>32.6</v>
      </c>
      <c r="G38" s="26">
        <f t="shared" si="0"/>
        <v>1.15E-2</v>
      </c>
    </row>
    <row r="39" spans="1:7" ht="12.95" customHeight="1">
      <c r="A39" s="6"/>
      <c r="B39" s="25" t="s">
        <v>176</v>
      </c>
      <c r="C39" s="5" t="s">
        <v>73</v>
      </c>
      <c r="D39" s="5" t="s">
        <v>61</v>
      </c>
      <c r="E39" s="7">
        <v>3594</v>
      </c>
      <c r="F39" s="8">
        <v>32.51</v>
      </c>
      <c r="G39" s="26">
        <f t="shared" ref="G39:G70" si="1">+ROUND(F39/$F$70,4)</f>
        <v>1.15E-2</v>
      </c>
    </row>
    <row r="40" spans="1:7" ht="12.95" customHeight="1">
      <c r="A40" s="6"/>
      <c r="B40" s="25" t="s">
        <v>180</v>
      </c>
      <c r="C40" s="5" t="s">
        <v>82</v>
      </c>
      <c r="D40" s="5" t="s">
        <v>78</v>
      </c>
      <c r="E40" s="7">
        <v>5323</v>
      </c>
      <c r="F40" s="8">
        <v>32.409999999999997</v>
      </c>
      <c r="G40" s="26">
        <f t="shared" si="1"/>
        <v>1.15E-2</v>
      </c>
    </row>
    <row r="41" spans="1:7" ht="12.95" customHeight="1">
      <c r="A41" s="6"/>
      <c r="B41" s="25" t="s">
        <v>233</v>
      </c>
      <c r="C41" s="5" t="s">
        <v>234</v>
      </c>
      <c r="D41" s="5" t="s">
        <v>26</v>
      </c>
      <c r="E41" s="7">
        <v>3292</v>
      </c>
      <c r="F41" s="8">
        <v>30.17</v>
      </c>
      <c r="G41" s="26">
        <f t="shared" si="1"/>
        <v>1.0699999999999999E-2</v>
      </c>
    </row>
    <row r="42" spans="1:7" ht="12.95" customHeight="1">
      <c r="A42" s="6"/>
      <c r="B42" s="25" t="s">
        <v>168</v>
      </c>
      <c r="C42" s="5" t="s">
        <v>117</v>
      </c>
      <c r="D42" s="5" t="s">
        <v>26</v>
      </c>
      <c r="E42" s="7">
        <v>4952</v>
      </c>
      <c r="F42" s="8">
        <v>28.06</v>
      </c>
      <c r="G42" s="26">
        <f t="shared" si="1"/>
        <v>9.9000000000000008E-3</v>
      </c>
    </row>
    <row r="43" spans="1:7" ht="12.95" customHeight="1">
      <c r="A43" s="6"/>
      <c r="B43" s="25" t="s">
        <v>330</v>
      </c>
      <c r="C43" s="5" t="s">
        <v>331</v>
      </c>
      <c r="D43" s="5" t="s">
        <v>332</v>
      </c>
      <c r="E43" s="7">
        <v>7421</v>
      </c>
      <c r="F43" s="8">
        <v>27.85</v>
      </c>
      <c r="G43" s="26">
        <f t="shared" si="1"/>
        <v>9.9000000000000008E-3</v>
      </c>
    </row>
    <row r="44" spans="1:7" ht="12.95" customHeight="1">
      <c r="A44" s="6"/>
      <c r="B44" s="25" t="s">
        <v>169</v>
      </c>
      <c r="C44" s="5" t="s">
        <v>84</v>
      </c>
      <c r="D44" s="5" t="s">
        <v>44</v>
      </c>
      <c r="E44" s="7">
        <v>1874</v>
      </c>
      <c r="F44" s="8">
        <v>27.21</v>
      </c>
      <c r="G44" s="26">
        <f t="shared" si="1"/>
        <v>9.5999999999999992E-3</v>
      </c>
    </row>
    <row r="45" spans="1:7" ht="12.95" customHeight="1">
      <c r="A45" s="6"/>
      <c r="B45" s="25" t="s">
        <v>209</v>
      </c>
      <c r="C45" s="5" t="s">
        <v>112</v>
      </c>
      <c r="D45" s="5" t="s">
        <v>113</v>
      </c>
      <c r="E45" s="7">
        <v>227</v>
      </c>
      <c r="F45" s="8">
        <v>25.66</v>
      </c>
      <c r="G45" s="26">
        <f t="shared" si="1"/>
        <v>9.1000000000000004E-3</v>
      </c>
    </row>
    <row r="46" spans="1:7" ht="12.95" customHeight="1">
      <c r="A46" s="6"/>
      <c r="B46" s="25" t="s">
        <v>391</v>
      </c>
      <c r="C46" s="5" t="s">
        <v>392</v>
      </c>
      <c r="D46" s="5" t="s">
        <v>208</v>
      </c>
      <c r="E46" s="7">
        <v>11157</v>
      </c>
      <c r="F46" s="8">
        <v>25.48</v>
      </c>
      <c r="G46" s="26">
        <f t="shared" si="1"/>
        <v>8.9999999999999993E-3</v>
      </c>
    </row>
    <row r="47" spans="1:7" ht="12.95" customHeight="1">
      <c r="A47" s="6"/>
      <c r="B47" s="25" t="s">
        <v>395</v>
      </c>
      <c r="C47" s="5" t="s">
        <v>396</v>
      </c>
      <c r="D47" s="5" t="s">
        <v>44</v>
      </c>
      <c r="E47" s="7">
        <v>6035</v>
      </c>
      <c r="F47" s="8">
        <v>25.05</v>
      </c>
      <c r="G47" s="26">
        <f t="shared" si="1"/>
        <v>8.8999999999999999E-3</v>
      </c>
    </row>
    <row r="48" spans="1:7" ht="12.95" customHeight="1">
      <c r="A48" s="6"/>
      <c r="B48" s="25" t="s">
        <v>317</v>
      </c>
      <c r="C48" s="5" t="s">
        <v>318</v>
      </c>
      <c r="D48" s="5" t="s">
        <v>26</v>
      </c>
      <c r="E48" s="7">
        <v>3727</v>
      </c>
      <c r="F48" s="8">
        <v>24.69</v>
      </c>
      <c r="G48" s="26">
        <f t="shared" si="1"/>
        <v>8.6999999999999994E-3</v>
      </c>
    </row>
    <row r="49" spans="1:7" ht="12.95" customHeight="1">
      <c r="A49" s="6"/>
      <c r="B49" s="25" t="s">
        <v>227</v>
      </c>
      <c r="C49" s="5" t="s">
        <v>228</v>
      </c>
      <c r="D49" s="5" t="s">
        <v>34</v>
      </c>
      <c r="E49" s="7">
        <v>7110</v>
      </c>
      <c r="F49" s="8">
        <v>24.45</v>
      </c>
      <c r="G49" s="26">
        <f t="shared" si="1"/>
        <v>8.6E-3</v>
      </c>
    </row>
    <row r="50" spans="1:7" ht="12.95" customHeight="1">
      <c r="A50" s="6"/>
      <c r="B50" s="25" t="s">
        <v>348</v>
      </c>
      <c r="C50" s="5" t="s">
        <v>349</v>
      </c>
      <c r="D50" s="5" t="s">
        <v>85</v>
      </c>
      <c r="E50" s="7">
        <v>4197</v>
      </c>
      <c r="F50" s="8">
        <v>22.88</v>
      </c>
      <c r="G50" s="26">
        <f t="shared" si="1"/>
        <v>8.0999999999999996E-3</v>
      </c>
    </row>
    <row r="51" spans="1:7" ht="12.95" customHeight="1">
      <c r="A51" s="6"/>
      <c r="B51" s="25" t="s">
        <v>350</v>
      </c>
      <c r="C51" s="5" t="s">
        <v>351</v>
      </c>
      <c r="D51" s="5" t="s">
        <v>26</v>
      </c>
      <c r="E51" s="7">
        <v>2516</v>
      </c>
      <c r="F51" s="8">
        <v>22.03</v>
      </c>
      <c r="G51" s="26">
        <f t="shared" si="1"/>
        <v>7.7999999999999996E-3</v>
      </c>
    </row>
    <row r="52" spans="1:7" ht="12.95" customHeight="1">
      <c r="A52" s="6"/>
      <c r="B52" s="25" t="s">
        <v>320</v>
      </c>
      <c r="C52" s="5" t="s">
        <v>321</v>
      </c>
      <c r="D52" s="5" t="s">
        <v>26</v>
      </c>
      <c r="E52" s="7">
        <v>3250</v>
      </c>
      <c r="F52" s="8">
        <v>18.8</v>
      </c>
      <c r="G52" s="26">
        <f t="shared" si="1"/>
        <v>6.6E-3</v>
      </c>
    </row>
    <row r="53" spans="1:7" ht="12.95" customHeight="1">
      <c r="A53" s="6"/>
      <c r="B53" s="25" t="s">
        <v>258</v>
      </c>
      <c r="C53" s="5" t="s">
        <v>259</v>
      </c>
      <c r="D53" s="5" t="s">
        <v>37</v>
      </c>
      <c r="E53" s="7">
        <v>475</v>
      </c>
      <c r="F53" s="8">
        <v>18.54</v>
      </c>
      <c r="G53" s="26">
        <f t="shared" si="1"/>
        <v>6.6E-3</v>
      </c>
    </row>
    <row r="54" spans="1:7" ht="12.95" customHeight="1">
      <c r="A54" s="6"/>
      <c r="B54" s="25" t="s">
        <v>165</v>
      </c>
      <c r="C54" s="5" t="s">
        <v>36</v>
      </c>
      <c r="D54" s="5" t="s">
        <v>37</v>
      </c>
      <c r="E54" s="7">
        <v>1515</v>
      </c>
      <c r="F54" s="8">
        <v>16.48</v>
      </c>
      <c r="G54" s="26">
        <f t="shared" si="1"/>
        <v>5.7999999999999996E-3</v>
      </c>
    </row>
    <row r="55" spans="1:7" ht="12.95" customHeight="1">
      <c r="A55" s="6"/>
      <c r="B55" s="25" t="s">
        <v>303</v>
      </c>
      <c r="C55" s="5" t="s">
        <v>304</v>
      </c>
      <c r="D55" s="5" t="s">
        <v>17</v>
      </c>
      <c r="E55" s="7">
        <v>3957</v>
      </c>
      <c r="F55" s="8">
        <v>16.12</v>
      </c>
      <c r="G55" s="26">
        <f t="shared" si="1"/>
        <v>5.7000000000000002E-3</v>
      </c>
    </row>
    <row r="56" spans="1:7" ht="12.95" customHeight="1">
      <c r="A56" s="6"/>
      <c r="B56" s="25" t="s">
        <v>235</v>
      </c>
      <c r="C56" s="5" t="s">
        <v>236</v>
      </c>
      <c r="D56" s="5" t="s">
        <v>41</v>
      </c>
      <c r="E56" s="7">
        <v>2473</v>
      </c>
      <c r="F56" s="8">
        <v>15.8</v>
      </c>
      <c r="G56" s="26">
        <f t="shared" si="1"/>
        <v>5.5999999999999999E-3</v>
      </c>
    </row>
    <row r="57" spans="1:7" ht="12.95" customHeight="1">
      <c r="A57" s="6"/>
      <c r="B57" s="25" t="s">
        <v>252</v>
      </c>
      <c r="C57" s="5" t="s">
        <v>253</v>
      </c>
      <c r="D57" s="5" t="s">
        <v>61</v>
      </c>
      <c r="E57" s="7">
        <v>1271</v>
      </c>
      <c r="F57" s="8">
        <v>15.58</v>
      </c>
      <c r="G57" s="26">
        <f t="shared" si="1"/>
        <v>5.4999999999999997E-3</v>
      </c>
    </row>
    <row r="58" spans="1:7" ht="12.95" customHeight="1">
      <c r="A58" s="6"/>
      <c r="B58" s="25" t="s">
        <v>237</v>
      </c>
      <c r="C58" s="5" t="s">
        <v>238</v>
      </c>
      <c r="D58" s="5" t="s">
        <v>23</v>
      </c>
      <c r="E58" s="7">
        <v>10855</v>
      </c>
      <c r="F58" s="8">
        <v>15.21</v>
      </c>
      <c r="G58" s="26">
        <f t="shared" si="1"/>
        <v>5.4000000000000003E-3</v>
      </c>
    </row>
    <row r="59" spans="1:7" ht="12.95" customHeight="1">
      <c r="A59" s="6"/>
      <c r="B59" s="25" t="s">
        <v>344</v>
      </c>
      <c r="C59" s="5" t="s">
        <v>345</v>
      </c>
      <c r="D59" s="5" t="s">
        <v>23</v>
      </c>
      <c r="E59" s="7">
        <v>6337</v>
      </c>
      <c r="F59" s="8">
        <v>14.96</v>
      </c>
      <c r="G59" s="26">
        <f t="shared" si="1"/>
        <v>5.3E-3</v>
      </c>
    </row>
    <row r="60" spans="1:7" ht="12.95" customHeight="1">
      <c r="A60" s="6"/>
      <c r="B60" s="25" t="s">
        <v>281</v>
      </c>
      <c r="C60" s="5" t="s">
        <v>282</v>
      </c>
      <c r="D60" s="5" t="s">
        <v>44</v>
      </c>
      <c r="E60" s="7">
        <v>4921</v>
      </c>
      <c r="F60" s="8">
        <v>13.94</v>
      </c>
      <c r="G60" s="26">
        <f t="shared" si="1"/>
        <v>4.8999999999999998E-3</v>
      </c>
    </row>
    <row r="61" spans="1:7" ht="12.95" customHeight="1">
      <c r="A61" s="6"/>
      <c r="B61" s="25" t="s">
        <v>174</v>
      </c>
      <c r="C61" s="5" t="s">
        <v>79</v>
      </c>
      <c r="D61" s="5" t="s">
        <v>44</v>
      </c>
      <c r="E61" s="7">
        <v>3904</v>
      </c>
      <c r="F61" s="8">
        <v>13.49</v>
      </c>
      <c r="G61" s="26">
        <f t="shared" si="1"/>
        <v>4.7999999999999996E-3</v>
      </c>
    </row>
    <row r="62" spans="1:7" ht="12.95" customHeight="1">
      <c r="A62" s="6"/>
      <c r="B62" s="25" t="s">
        <v>194</v>
      </c>
      <c r="C62" s="5" t="s">
        <v>114</v>
      </c>
      <c r="D62" s="5" t="s">
        <v>75</v>
      </c>
      <c r="E62" s="7">
        <v>60</v>
      </c>
      <c r="F62" s="8">
        <v>12.31</v>
      </c>
      <c r="G62" s="26">
        <f t="shared" si="1"/>
        <v>4.4000000000000003E-3</v>
      </c>
    </row>
    <row r="63" spans="1:7" ht="12.95" customHeight="1">
      <c r="A63" s="6"/>
      <c r="B63" s="25" t="s">
        <v>177</v>
      </c>
      <c r="C63" s="5" t="s">
        <v>72</v>
      </c>
      <c r="D63" s="5" t="s">
        <v>13</v>
      </c>
      <c r="E63" s="7">
        <v>954</v>
      </c>
      <c r="F63" s="8">
        <v>12.1</v>
      </c>
      <c r="G63" s="26">
        <f t="shared" si="1"/>
        <v>4.3E-3</v>
      </c>
    </row>
    <row r="64" spans="1:7" ht="12.95" customHeight="1">
      <c r="A64" s="6"/>
      <c r="B64" s="25" t="s">
        <v>378</v>
      </c>
      <c r="C64" s="5" t="s">
        <v>379</v>
      </c>
      <c r="D64" s="5" t="s">
        <v>34</v>
      </c>
      <c r="E64" s="7">
        <v>2718</v>
      </c>
      <c r="F64" s="8">
        <v>8.75</v>
      </c>
      <c r="G64" s="26">
        <f t="shared" si="1"/>
        <v>3.0999999999999999E-3</v>
      </c>
    </row>
    <row r="65" spans="1:7" ht="12.95" customHeight="1">
      <c r="A65" s="1"/>
      <c r="B65" s="23" t="s">
        <v>63</v>
      </c>
      <c r="C65" s="5" t="s">
        <v>1</v>
      </c>
      <c r="D65" s="5" t="s">
        <v>1</v>
      </c>
      <c r="E65" s="5" t="s">
        <v>1</v>
      </c>
      <c r="F65" s="9">
        <f>SUM(F7:F64)</f>
        <v>2692.69</v>
      </c>
      <c r="G65" s="27">
        <f>SUM(G7:G64)</f>
        <v>0.95250000000000024</v>
      </c>
    </row>
    <row r="66" spans="1:7" ht="12.95" customHeight="1">
      <c r="A66" s="1"/>
      <c r="B66" s="23" t="s">
        <v>64</v>
      </c>
      <c r="C66" s="5" t="s">
        <v>1</v>
      </c>
      <c r="D66" s="5" t="s">
        <v>1</v>
      </c>
      <c r="E66" s="5" t="s">
        <v>1</v>
      </c>
      <c r="F66" s="11" t="s">
        <v>65</v>
      </c>
      <c r="G66" s="29" t="s">
        <v>65</v>
      </c>
    </row>
    <row r="67" spans="1:7" ht="12.95" customHeight="1">
      <c r="A67" s="1"/>
      <c r="B67" s="23" t="s">
        <v>63</v>
      </c>
      <c r="C67" s="5" t="s">
        <v>1</v>
      </c>
      <c r="D67" s="5" t="s">
        <v>1</v>
      </c>
      <c r="E67" s="5" t="s">
        <v>1</v>
      </c>
      <c r="F67" s="11" t="s">
        <v>65</v>
      </c>
      <c r="G67" s="29" t="s">
        <v>65</v>
      </c>
    </row>
    <row r="68" spans="1:7" ht="12.95" customHeight="1">
      <c r="A68" s="1"/>
      <c r="B68" s="28" t="s">
        <v>66</v>
      </c>
      <c r="C68" s="12" t="s">
        <v>1</v>
      </c>
      <c r="D68" s="10" t="s">
        <v>1</v>
      </c>
      <c r="E68" s="12" t="s">
        <v>1</v>
      </c>
      <c r="F68" s="9">
        <f>+F65</f>
        <v>2692.69</v>
      </c>
      <c r="G68" s="27">
        <f>+G65</f>
        <v>0.95250000000000024</v>
      </c>
    </row>
    <row r="69" spans="1:7" ht="12.95" customHeight="1">
      <c r="A69" s="1"/>
      <c r="B69" s="28" t="s">
        <v>67</v>
      </c>
      <c r="C69" s="5" t="s">
        <v>1</v>
      </c>
      <c r="D69" s="10" t="s">
        <v>1</v>
      </c>
      <c r="E69" s="5" t="s">
        <v>1</v>
      </c>
      <c r="F69" s="13">
        <f>+F70-F68</f>
        <v>134.71000000000004</v>
      </c>
      <c r="G69" s="27">
        <f>+G70-G68</f>
        <v>4.7499999999999765E-2</v>
      </c>
    </row>
    <row r="70" spans="1:7" ht="12.95" customHeight="1" thickBot="1">
      <c r="A70" s="1"/>
      <c r="B70" s="30" t="s">
        <v>68</v>
      </c>
      <c r="C70" s="31" t="s">
        <v>1</v>
      </c>
      <c r="D70" s="31" t="s">
        <v>1</v>
      </c>
      <c r="E70" s="31" t="s">
        <v>1</v>
      </c>
      <c r="F70" s="32">
        <v>2827.4</v>
      </c>
      <c r="G70" s="33">
        <v>1</v>
      </c>
    </row>
    <row r="71" spans="1:7">
      <c r="A71" s="1"/>
      <c r="B71" s="2" t="s">
        <v>69</v>
      </c>
      <c r="C71" s="1"/>
      <c r="D71" s="1"/>
      <c r="E71" s="1"/>
      <c r="F71" s="1"/>
      <c r="G71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6"/>
  <sheetViews>
    <sheetView zoomScale="90" zoomScaleNormal="90" workbookViewId="0"/>
  </sheetViews>
  <sheetFormatPr defaultRowHeight="12.75"/>
  <cols>
    <col min="1" max="1" width="2.5703125" customWidth="1"/>
    <col min="2" max="2" width="62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412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90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91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422</v>
      </c>
      <c r="C7" s="5" t="s">
        <v>423</v>
      </c>
      <c r="D7" s="5" t="s">
        <v>92</v>
      </c>
      <c r="E7" s="7">
        <v>12000000</v>
      </c>
      <c r="F7" s="8">
        <v>11974.45</v>
      </c>
      <c r="G7" s="26">
        <f t="shared" ref="G7:G12" si="0">+ROUND(F7/$F$64,4)</f>
        <v>7.3300000000000004E-2</v>
      </c>
    </row>
    <row r="8" spans="1:7" ht="12.95" customHeight="1">
      <c r="A8" s="6"/>
      <c r="B8" s="25" t="s">
        <v>355</v>
      </c>
      <c r="C8" s="5" t="s">
        <v>424</v>
      </c>
      <c r="D8" s="5" t="s">
        <v>213</v>
      </c>
      <c r="E8" s="7">
        <v>10000000</v>
      </c>
      <c r="F8" s="8">
        <v>9998.27</v>
      </c>
      <c r="G8" s="26">
        <f t="shared" si="0"/>
        <v>6.1199999999999997E-2</v>
      </c>
    </row>
    <row r="9" spans="1:7" ht="12.95" customHeight="1">
      <c r="A9" s="6"/>
      <c r="B9" s="25" t="s">
        <v>397</v>
      </c>
      <c r="C9" s="5" t="s">
        <v>425</v>
      </c>
      <c r="D9" s="5" t="s">
        <v>92</v>
      </c>
      <c r="E9" s="7">
        <v>7500000</v>
      </c>
      <c r="F9" s="8">
        <v>7498.7</v>
      </c>
      <c r="G9" s="26">
        <f t="shared" si="0"/>
        <v>4.5900000000000003E-2</v>
      </c>
    </row>
    <row r="10" spans="1:7" ht="12.95" customHeight="1">
      <c r="A10" s="6"/>
      <c r="B10" s="25" t="s">
        <v>398</v>
      </c>
      <c r="C10" s="5" t="s">
        <v>426</v>
      </c>
      <c r="D10" s="5" t="s">
        <v>213</v>
      </c>
      <c r="E10" s="7">
        <v>6500000</v>
      </c>
      <c r="F10" s="8">
        <v>6495.38</v>
      </c>
      <c r="G10" s="26">
        <f t="shared" si="0"/>
        <v>3.9699999999999999E-2</v>
      </c>
    </row>
    <row r="11" spans="1:7" ht="12.95" customHeight="1">
      <c r="A11" s="6"/>
      <c r="B11" s="25" t="s">
        <v>212</v>
      </c>
      <c r="C11" s="5" t="s">
        <v>352</v>
      </c>
      <c r="D11" s="5" t="s">
        <v>213</v>
      </c>
      <c r="E11" s="7">
        <v>6000000</v>
      </c>
      <c r="F11" s="8">
        <v>5985.56</v>
      </c>
      <c r="G11" s="26">
        <f t="shared" si="0"/>
        <v>3.6600000000000001E-2</v>
      </c>
    </row>
    <row r="12" spans="1:7" ht="12.95" customHeight="1">
      <c r="A12" s="6"/>
      <c r="B12" s="25" t="s">
        <v>355</v>
      </c>
      <c r="C12" s="5" t="s">
        <v>427</v>
      </c>
      <c r="D12" s="5" t="s">
        <v>213</v>
      </c>
      <c r="E12" s="7">
        <v>5000000</v>
      </c>
      <c r="F12" s="8">
        <v>5000</v>
      </c>
      <c r="G12" s="26">
        <f t="shared" si="0"/>
        <v>3.0599999999999999E-2</v>
      </c>
    </row>
    <row r="13" spans="1:7" ht="12.95" customHeight="1">
      <c r="A13" s="6"/>
      <c r="B13" s="25" t="s">
        <v>353</v>
      </c>
      <c r="C13" s="5" t="s">
        <v>354</v>
      </c>
      <c r="D13" s="5" t="s">
        <v>92</v>
      </c>
      <c r="E13" s="7">
        <v>4000000</v>
      </c>
      <c r="F13" s="8">
        <v>3999.32</v>
      </c>
      <c r="G13" s="26">
        <f t="shared" ref="G13:G19" si="1">+ROUND(F13/$F$64,4)</f>
        <v>2.4500000000000001E-2</v>
      </c>
    </row>
    <row r="14" spans="1:7" ht="12.95" customHeight="1">
      <c r="A14" s="6"/>
      <c r="B14" s="25" t="s">
        <v>428</v>
      </c>
      <c r="C14" s="5" t="s">
        <v>429</v>
      </c>
      <c r="D14" s="5" t="s">
        <v>218</v>
      </c>
      <c r="E14" s="7">
        <v>3500000</v>
      </c>
      <c r="F14" s="8">
        <v>3483.85</v>
      </c>
      <c r="G14" s="26">
        <f t="shared" si="1"/>
        <v>2.1299999999999999E-2</v>
      </c>
    </row>
    <row r="15" spans="1:7" ht="12.95" customHeight="1">
      <c r="A15" s="6"/>
      <c r="B15" s="25" t="s">
        <v>430</v>
      </c>
      <c r="C15" s="5" t="s">
        <v>431</v>
      </c>
      <c r="D15" s="5" t="s">
        <v>94</v>
      </c>
      <c r="E15" s="7">
        <v>2500000</v>
      </c>
      <c r="F15" s="8">
        <v>2500</v>
      </c>
      <c r="G15" s="26">
        <f t="shared" si="1"/>
        <v>1.5299999999999999E-2</v>
      </c>
    </row>
    <row r="16" spans="1:7" ht="12.95" customHeight="1">
      <c r="A16" s="6"/>
      <c r="B16" s="25" t="s">
        <v>432</v>
      </c>
      <c r="C16" s="5" t="s">
        <v>433</v>
      </c>
      <c r="D16" s="5" t="s">
        <v>218</v>
      </c>
      <c r="E16" s="7">
        <v>2500000</v>
      </c>
      <c r="F16" s="8">
        <v>2491.56</v>
      </c>
      <c r="G16" s="26">
        <f t="shared" si="1"/>
        <v>1.52E-2</v>
      </c>
    </row>
    <row r="17" spans="1:7" ht="12.95" customHeight="1">
      <c r="A17" s="6"/>
      <c r="B17" s="25" t="s">
        <v>211</v>
      </c>
      <c r="C17" s="5" t="s">
        <v>434</v>
      </c>
      <c r="D17" s="5" t="s">
        <v>92</v>
      </c>
      <c r="E17" s="7">
        <v>500000</v>
      </c>
      <c r="F17" s="8">
        <v>498.94</v>
      </c>
      <c r="G17" s="26">
        <f t="shared" si="1"/>
        <v>3.0999999999999999E-3</v>
      </c>
    </row>
    <row r="18" spans="1:7" ht="12.95" customHeight="1">
      <c r="A18" s="6"/>
      <c r="B18" s="25" t="s">
        <v>211</v>
      </c>
      <c r="C18" s="5" t="s">
        <v>435</v>
      </c>
      <c r="D18" s="5" t="s">
        <v>92</v>
      </c>
      <c r="E18" s="7">
        <v>500000</v>
      </c>
      <c r="F18" s="8">
        <v>498.21</v>
      </c>
      <c r="G18" s="26">
        <f t="shared" si="1"/>
        <v>3.0000000000000001E-3</v>
      </c>
    </row>
    <row r="19" spans="1:7" ht="12.95" customHeight="1">
      <c r="A19" s="6"/>
      <c r="B19" s="25" t="s">
        <v>211</v>
      </c>
      <c r="C19" s="5" t="s">
        <v>436</v>
      </c>
      <c r="D19" s="5" t="s">
        <v>92</v>
      </c>
      <c r="E19" s="7">
        <v>500000</v>
      </c>
      <c r="F19" s="8">
        <v>497.67</v>
      </c>
      <c r="G19" s="26">
        <f t="shared" si="1"/>
        <v>3.0000000000000001E-3</v>
      </c>
    </row>
    <row r="20" spans="1:7" ht="12.95" customHeight="1">
      <c r="A20" s="1"/>
      <c r="B20" s="23" t="s">
        <v>63</v>
      </c>
      <c r="C20" s="5" t="s">
        <v>1</v>
      </c>
      <c r="D20" s="5" t="s">
        <v>1</v>
      </c>
      <c r="E20" s="5" t="s">
        <v>1</v>
      </c>
      <c r="F20" s="9">
        <f>SUM(F7:F19)</f>
        <v>60921.909999999996</v>
      </c>
      <c r="G20" s="27">
        <f>SUM(G7:G19)</f>
        <v>0.37270000000000003</v>
      </c>
    </row>
    <row r="21" spans="1:7" ht="12.95" customHeight="1">
      <c r="A21" s="1"/>
      <c r="B21" s="23" t="s">
        <v>93</v>
      </c>
      <c r="C21" s="5" t="s">
        <v>1</v>
      </c>
      <c r="D21" s="5" t="s">
        <v>1</v>
      </c>
      <c r="E21" s="5" t="s">
        <v>1</v>
      </c>
      <c r="F21" s="1"/>
      <c r="G21" s="24" t="s">
        <v>1</v>
      </c>
    </row>
    <row r="22" spans="1:7" ht="12.95" customHeight="1">
      <c r="A22" s="6"/>
      <c r="B22" s="25" t="s">
        <v>399</v>
      </c>
      <c r="C22" s="5" t="s">
        <v>400</v>
      </c>
      <c r="D22" s="5" t="s">
        <v>213</v>
      </c>
      <c r="E22" s="7">
        <v>8500000</v>
      </c>
      <c r="F22" s="8">
        <v>8482.0400000000009</v>
      </c>
      <c r="G22" s="26">
        <f t="shared" ref="G22:G28" si="2">+ROUND(F22/$F$64,4)</f>
        <v>5.1900000000000002E-2</v>
      </c>
    </row>
    <row r="23" spans="1:7" ht="12.95" customHeight="1">
      <c r="A23" s="6"/>
      <c r="B23" s="25" t="s">
        <v>217</v>
      </c>
      <c r="C23" s="5" t="s">
        <v>437</v>
      </c>
      <c r="D23" s="5" t="s">
        <v>94</v>
      </c>
      <c r="E23" s="7">
        <v>7500000</v>
      </c>
      <c r="F23" s="8">
        <v>7411.85</v>
      </c>
      <c r="G23" s="26">
        <f t="shared" si="2"/>
        <v>4.5400000000000003E-2</v>
      </c>
    </row>
    <row r="24" spans="1:7" ht="12.95" customHeight="1">
      <c r="A24" s="6"/>
      <c r="B24" s="25" t="s">
        <v>214</v>
      </c>
      <c r="C24" s="5" t="s">
        <v>438</v>
      </c>
      <c r="D24" s="5" t="s">
        <v>92</v>
      </c>
      <c r="E24" s="7">
        <v>7500000</v>
      </c>
      <c r="F24" s="8">
        <v>7403.16</v>
      </c>
      <c r="G24" s="26">
        <f t="shared" si="2"/>
        <v>4.53E-2</v>
      </c>
    </row>
    <row r="25" spans="1:7" ht="12.95" customHeight="1">
      <c r="A25" s="6"/>
      <c r="B25" s="25" t="s">
        <v>358</v>
      </c>
      <c r="C25" s="5" t="s">
        <v>439</v>
      </c>
      <c r="D25" s="5" t="s">
        <v>213</v>
      </c>
      <c r="E25" s="7">
        <v>7000000</v>
      </c>
      <c r="F25" s="8">
        <v>6921.72</v>
      </c>
      <c r="G25" s="26">
        <f t="shared" si="2"/>
        <v>4.24E-2</v>
      </c>
    </row>
    <row r="26" spans="1:7" ht="12.95" customHeight="1">
      <c r="A26" s="6"/>
      <c r="B26" s="25" t="s">
        <v>404</v>
      </c>
      <c r="C26" s="5" t="s">
        <v>440</v>
      </c>
      <c r="D26" s="5" t="s">
        <v>92</v>
      </c>
      <c r="E26" s="7">
        <v>5000000</v>
      </c>
      <c r="F26" s="8">
        <v>4993.28</v>
      </c>
      <c r="G26" s="26">
        <f t="shared" si="2"/>
        <v>3.0599999999999999E-2</v>
      </c>
    </row>
    <row r="27" spans="1:7" ht="12.95" customHeight="1">
      <c r="A27" s="6"/>
      <c r="B27" s="25" t="s">
        <v>356</v>
      </c>
      <c r="C27" s="5" t="s">
        <v>357</v>
      </c>
      <c r="D27" s="5" t="s">
        <v>213</v>
      </c>
      <c r="E27" s="7">
        <v>5000000</v>
      </c>
      <c r="F27" s="8">
        <v>4988.91</v>
      </c>
      <c r="G27" s="26">
        <f t="shared" si="2"/>
        <v>3.0499999999999999E-2</v>
      </c>
    </row>
    <row r="28" spans="1:7" ht="12.95" customHeight="1">
      <c r="A28" s="6"/>
      <c r="B28" s="25" t="s">
        <v>402</v>
      </c>
      <c r="C28" s="5" t="s">
        <v>441</v>
      </c>
      <c r="D28" s="5" t="s">
        <v>213</v>
      </c>
      <c r="E28" s="7">
        <v>5000000</v>
      </c>
      <c r="F28" s="8">
        <v>4973.88</v>
      </c>
      <c r="G28" s="26">
        <f t="shared" si="2"/>
        <v>3.04E-2</v>
      </c>
    </row>
    <row r="29" spans="1:7" ht="12.95" customHeight="1">
      <c r="A29" s="6"/>
      <c r="B29" s="25" t="s">
        <v>402</v>
      </c>
      <c r="C29" s="5" t="s">
        <v>442</v>
      </c>
      <c r="D29" s="5" t="s">
        <v>213</v>
      </c>
      <c r="E29" s="7">
        <v>5000000</v>
      </c>
      <c r="F29" s="8">
        <v>4943.92</v>
      </c>
      <c r="G29" s="26">
        <f t="shared" ref="G29:G44" si="3">+ROUND(F29/$F$64,4)</f>
        <v>3.0300000000000001E-2</v>
      </c>
    </row>
    <row r="30" spans="1:7" ht="12.95" customHeight="1">
      <c r="A30" s="6"/>
      <c r="B30" s="25" t="s">
        <v>359</v>
      </c>
      <c r="C30" s="5" t="s">
        <v>360</v>
      </c>
      <c r="D30" s="5" t="s">
        <v>213</v>
      </c>
      <c r="E30" s="7">
        <v>4400000</v>
      </c>
      <c r="F30" s="8">
        <v>4390.1099999999997</v>
      </c>
      <c r="G30" s="26">
        <f t="shared" si="3"/>
        <v>2.69E-2</v>
      </c>
    </row>
    <row r="31" spans="1:7" ht="12.95" customHeight="1">
      <c r="A31" s="6"/>
      <c r="B31" s="25" t="s">
        <v>443</v>
      </c>
      <c r="C31" s="5" t="s">
        <v>444</v>
      </c>
      <c r="D31" s="5" t="s">
        <v>94</v>
      </c>
      <c r="E31" s="7">
        <v>4000000</v>
      </c>
      <c r="F31" s="8">
        <v>3976.58</v>
      </c>
      <c r="G31" s="26">
        <f t="shared" si="3"/>
        <v>2.4299999999999999E-2</v>
      </c>
    </row>
    <row r="32" spans="1:7" ht="12.95" customHeight="1">
      <c r="A32" s="6"/>
      <c r="B32" s="25" t="s">
        <v>405</v>
      </c>
      <c r="C32" s="5" t="s">
        <v>406</v>
      </c>
      <c r="D32" s="5" t="s">
        <v>213</v>
      </c>
      <c r="E32" s="7">
        <v>3000000</v>
      </c>
      <c r="F32" s="8">
        <v>2997.76</v>
      </c>
      <c r="G32" s="26">
        <f t="shared" si="3"/>
        <v>1.83E-2</v>
      </c>
    </row>
    <row r="33" spans="1:7" ht="12.95" customHeight="1">
      <c r="A33" s="6"/>
      <c r="B33" s="25" t="s">
        <v>403</v>
      </c>
      <c r="C33" s="5" t="s">
        <v>445</v>
      </c>
      <c r="D33" s="5" t="s">
        <v>218</v>
      </c>
      <c r="E33" s="7">
        <v>3000000</v>
      </c>
      <c r="F33" s="8">
        <v>2954.06</v>
      </c>
      <c r="G33" s="26">
        <f t="shared" si="3"/>
        <v>1.8100000000000002E-2</v>
      </c>
    </row>
    <row r="34" spans="1:7" ht="12.95" customHeight="1">
      <c r="A34" s="6"/>
      <c r="B34" s="25" t="s">
        <v>266</v>
      </c>
      <c r="C34" s="5" t="s">
        <v>362</v>
      </c>
      <c r="D34" s="5" t="s">
        <v>92</v>
      </c>
      <c r="E34" s="7">
        <v>2500000</v>
      </c>
      <c r="F34" s="8">
        <v>2497.7399999999998</v>
      </c>
      <c r="G34" s="26">
        <f t="shared" si="3"/>
        <v>1.5299999999999999E-2</v>
      </c>
    </row>
    <row r="35" spans="1:7" ht="12.95" customHeight="1">
      <c r="A35" s="6"/>
      <c r="B35" s="25" t="s">
        <v>401</v>
      </c>
      <c r="C35" s="5" t="s">
        <v>446</v>
      </c>
      <c r="D35" s="5" t="s">
        <v>92</v>
      </c>
      <c r="E35" s="7">
        <v>2500000</v>
      </c>
      <c r="F35" s="8">
        <v>2496.63</v>
      </c>
      <c r="G35" s="26">
        <f t="shared" si="3"/>
        <v>1.5299999999999999E-2</v>
      </c>
    </row>
    <row r="36" spans="1:7" ht="12.95" customHeight="1">
      <c r="A36" s="6"/>
      <c r="B36" s="25" t="s">
        <v>363</v>
      </c>
      <c r="C36" s="5" t="s">
        <v>364</v>
      </c>
      <c r="D36" s="5" t="s">
        <v>92</v>
      </c>
      <c r="E36" s="7">
        <v>2500000</v>
      </c>
      <c r="F36" s="8">
        <v>2490.5100000000002</v>
      </c>
      <c r="G36" s="26">
        <f t="shared" si="3"/>
        <v>1.52E-2</v>
      </c>
    </row>
    <row r="37" spans="1:7" ht="12.95" customHeight="1">
      <c r="A37" s="6"/>
      <c r="B37" s="25" t="s">
        <v>363</v>
      </c>
      <c r="C37" s="5" t="s">
        <v>407</v>
      </c>
      <c r="D37" s="5" t="s">
        <v>92</v>
      </c>
      <c r="E37" s="7">
        <v>2500000</v>
      </c>
      <c r="F37" s="8">
        <v>2490.06</v>
      </c>
      <c r="G37" s="26">
        <f t="shared" si="3"/>
        <v>1.52E-2</v>
      </c>
    </row>
    <row r="38" spans="1:7" ht="12.95" customHeight="1">
      <c r="A38" s="6"/>
      <c r="B38" s="25" t="s">
        <v>214</v>
      </c>
      <c r="C38" s="5" t="s">
        <v>447</v>
      </c>
      <c r="D38" s="5" t="s">
        <v>92</v>
      </c>
      <c r="E38" s="7">
        <v>2500000</v>
      </c>
      <c r="F38" s="8">
        <v>2487.59</v>
      </c>
      <c r="G38" s="26">
        <f t="shared" si="3"/>
        <v>1.52E-2</v>
      </c>
    </row>
    <row r="39" spans="1:7" ht="12.95" customHeight="1">
      <c r="A39" s="6"/>
      <c r="B39" s="25" t="s">
        <v>361</v>
      </c>
      <c r="C39" s="5" t="s">
        <v>448</v>
      </c>
      <c r="D39" s="5" t="s">
        <v>94</v>
      </c>
      <c r="E39" s="7">
        <v>2500000</v>
      </c>
      <c r="F39" s="8">
        <v>2475.85</v>
      </c>
      <c r="G39" s="26">
        <f t="shared" si="3"/>
        <v>1.5100000000000001E-2</v>
      </c>
    </row>
    <row r="40" spans="1:7" ht="12.95" customHeight="1">
      <c r="A40" s="6"/>
      <c r="B40" s="25" t="s">
        <v>361</v>
      </c>
      <c r="C40" s="5" t="s">
        <v>449</v>
      </c>
      <c r="D40" s="5" t="s">
        <v>94</v>
      </c>
      <c r="E40" s="7">
        <v>2500000</v>
      </c>
      <c r="F40" s="8">
        <v>2474.5100000000002</v>
      </c>
      <c r="G40" s="26">
        <f t="shared" si="3"/>
        <v>1.5100000000000001E-2</v>
      </c>
    </row>
    <row r="41" spans="1:7" ht="12.95" customHeight="1">
      <c r="A41" s="6"/>
      <c r="B41" s="25" t="s">
        <v>217</v>
      </c>
      <c r="C41" s="5" t="s">
        <v>450</v>
      </c>
      <c r="D41" s="5" t="s">
        <v>94</v>
      </c>
      <c r="E41" s="7">
        <v>2500000</v>
      </c>
      <c r="F41" s="8">
        <v>2459.54</v>
      </c>
      <c r="G41" s="26">
        <f t="shared" si="3"/>
        <v>1.5100000000000001E-2</v>
      </c>
    </row>
    <row r="42" spans="1:7" ht="12.95" customHeight="1">
      <c r="A42" s="6"/>
      <c r="B42" s="25" t="s">
        <v>363</v>
      </c>
      <c r="C42" s="5" t="s">
        <v>365</v>
      </c>
      <c r="D42" s="5" t="s">
        <v>92</v>
      </c>
      <c r="E42" s="7">
        <v>2000000</v>
      </c>
      <c r="F42" s="8">
        <v>1991.54</v>
      </c>
      <c r="G42" s="26">
        <f t="shared" si="3"/>
        <v>1.2200000000000001E-2</v>
      </c>
    </row>
    <row r="43" spans="1:7" ht="12.95" customHeight="1">
      <c r="A43" s="6"/>
      <c r="B43" s="25" t="s">
        <v>214</v>
      </c>
      <c r="C43" s="5" t="s">
        <v>451</v>
      </c>
      <c r="D43" s="5" t="s">
        <v>92</v>
      </c>
      <c r="E43" s="7">
        <v>1500000</v>
      </c>
      <c r="F43" s="8">
        <v>1499.7</v>
      </c>
      <c r="G43" s="26">
        <f t="shared" si="3"/>
        <v>9.1999999999999998E-3</v>
      </c>
    </row>
    <row r="44" spans="1:7" ht="12.95" customHeight="1">
      <c r="A44" s="6"/>
      <c r="B44" s="25" t="s">
        <v>260</v>
      </c>
      <c r="C44" s="5" t="s">
        <v>452</v>
      </c>
      <c r="D44" s="5" t="s">
        <v>92</v>
      </c>
      <c r="E44" s="7">
        <v>1300000</v>
      </c>
      <c r="F44" s="8">
        <v>1282.23</v>
      </c>
      <c r="G44" s="26">
        <f t="shared" si="3"/>
        <v>7.7999999999999996E-3</v>
      </c>
    </row>
    <row r="45" spans="1:7" ht="12.95" customHeight="1">
      <c r="A45" s="6"/>
      <c r="B45" s="25" t="s">
        <v>214</v>
      </c>
      <c r="C45" s="5" t="s">
        <v>453</v>
      </c>
      <c r="D45" s="5" t="s">
        <v>92</v>
      </c>
      <c r="E45" s="7">
        <v>1200000</v>
      </c>
      <c r="F45" s="8">
        <v>1183.43</v>
      </c>
      <c r="G45" s="26">
        <f t="shared" ref="G45:G51" si="4">+ROUND(F45/$F$64,4)</f>
        <v>7.1999999999999998E-3</v>
      </c>
    </row>
    <row r="46" spans="1:7" ht="12.95" customHeight="1">
      <c r="A46" s="6"/>
      <c r="B46" s="25" t="s">
        <v>217</v>
      </c>
      <c r="C46" s="5" t="s">
        <v>370</v>
      </c>
      <c r="D46" s="5" t="s">
        <v>94</v>
      </c>
      <c r="E46" s="7">
        <v>800000</v>
      </c>
      <c r="F46" s="8">
        <v>795.54</v>
      </c>
      <c r="G46" s="26">
        <f t="shared" si="4"/>
        <v>4.8999999999999998E-3</v>
      </c>
    </row>
    <row r="47" spans="1:7" ht="12.95" customHeight="1">
      <c r="A47" s="6"/>
      <c r="B47" s="25" t="s">
        <v>217</v>
      </c>
      <c r="C47" s="5" t="s">
        <v>369</v>
      </c>
      <c r="D47" s="5" t="s">
        <v>94</v>
      </c>
      <c r="E47" s="7">
        <v>500000</v>
      </c>
      <c r="F47" s="8">
        <v>498.72</v>
      </c>
      <c r="G47" s="26">
        <f t="shared" si="4"/>
        <v>3.0999999999999999E-3</v>
      </c>
    </row>
    <row r="48" spans="1:7" ht="12.95" customHeight="1">
      <c r="A48" s="6"/>
      <c r="B48" s="25" t="s">
        <v>363</v>
      </c>
      <c r="C48" s="5" t="s">
        <v>454</v>
      </c>
      <c r="D48" s="5" t="s">
        <v>92</v>
      </c>
      <c r="E48" s="7">
        <v>500000</v>
      </c>
      <c r="F48" s="8">
        <v>498.68</v>
      </c>
      <c r="G48" s="26">
        <f t="shared" si="4"/>
        <v>3.0999999999999999E-3</v>
      </c>
    </row>
    <row r="49" spans="1:7" ht="12.95" customHeight="1">
      <c r="A49" s="6"/>
      <c r="B49" s="25" t="s">
        <v>368</v>
      </c>
      <c r="C49" s="5" t="s">
        <v>408</v>
      </c>
      <c r="D49" s="5" t="s">
        <v>94</v>
      </c>
      <c r="E49" s="7">
        <v>500000</v>
      </c>
      <c r="F49" s="8">
        <v>498.17</v>
      </c>
      <c r="G49" s="26">
        <f t="shared" si="4"/>
        <v>3.0000000000000001E-3</v>
      </c>
    </row>
    <row r="50" spans="1:7" ht="12.95" customHeight="1">
      <c r="A50" s="6"/>
      <c r="B50" s="25" t="s">
        <v>455</v>
      </c>
      <c r="C50" s="5" t="s">
        <v>456</v>
      </c>
      <c r="D50" s="5" t="s">
        <v>92</v>
      </c>
      <c r="E50" s="7">
        <v>500000</v>
      </c>
      <c r="F50" s="8">
        <v>497.63</v>
      </c>
      <c r="G50" s="26">
        <f t="shared" si="4"/>
        <v>3.0000000000000001E-3</v>
      </c>
    </row>
    <row r="51" spans="1:7" ht="12.95" customHeight="1">
      <c r="A51" s="6"/>
      <c r="B51" s="25" t="s">
        <v>457</v>
      </c>
      <c r="C51" s="5" t="s">
        <v>458</v>
      </c>
      <c r="D51" s="5" t="s">
        <v>92</v>
      </c>
      <c r="E51" s="7">
        <v>500000</v>
      </c>
      <c r="F51" s="8">
        <v>497.53</v>
      </c>
      <c r="G51" s="26">
        <f t="shared" si="4"/>
        <v>3.0000000000000001E-3</v>
      </c>
    </row>
    <row r="52" spans="1:7" ht="12.95" customHeight="1">
      <c r="A52" s="6"/>
      <c r="B52" s="25" t="s">
        <v>459</v>
      </c>
      <c r="C52" s="5" t="s">
        <v>460</v>
      </c>
      <c r="D52" s="5" t="s">
        <v>92</v>
      </c>
      <c r="E52" s="7">
        <v>500000</v>
      </c>
      <c r="F52" s="8">
        <v>497.43</v>
      </c>
      <c r="G52" s="26">
        <f t="shared" ref="G52:G53" si="5">+ROUND(F52/$F$64,4)</f>
        <v>3.0000000000000001E-3</v>
      </c>
    </row>
    <row r="53" spans="1:7" ht="12.95" customHeight="1">
      <c r="A53" s="6"/>
      <c r="B53" s="25" t="s">
        <v>368</v>
      </c>
      <c r="C53" s="5" t="s">
        <v>461</v>
      </c>
      <c r="D53" s="5" t="s">
        <v>94</v>
      </c>
      <c r="E53" s="7">
        <v>500000</v>
      </c>
      <c r="F53" s="8">
        <v>495.26</v>
      </c>
      <c r="G53" s="26">
        <f t="shared" si="5"/>
        <v>3.0000000000000001E-3</v>
      </c>
    </row>
    <row r="54" spans="1:7" ht="12.95" customHeight="1">
      <c r="A54" s="1"/>
      <c r="B54" s="23" t="s">
        <v>63</v>
      </c>
      <c r="C54" s="5" t="s">
        <v>1</v>
      </c>
      <c r="D54" s="5" t="s">
        <v>1</v>
      </c>
      <c r="E54" s="5" t="s">
        <v>1</v>
      </c>
      <c r="F54" s="9">
        <f>SUM(F22:F53)</f>
        <v>94545.559999999954</v>
      </c>
      <c r="G54" s="27">
        <f>SUM(G22:G53)</f>
        <v>0.5783999999999998</v>
      </c>
    </row>
    <row r="55" spans="1:7" ht="12.95" customHeight="1">
      <c r="A55" s="1"/>
      <c r="B55" s="23" t="s">
        <v>95</v>
      </c>
      <c r="C55" s="5" t="s">
        <v>1</v>
      </c>
      <c r="D55" s="5" t="s">
        <v>1</v>
      </c>
      <c r="E55" s="5" t="s">
        <v>1</v>
      </c>
      <c r="F55" s="1"/>
      <c r="G55" s="24" t="s">
        <v>1</v>
      </c>
    </row>
    <row r="56" spans="1:7" ht="12.95" customHeight="1">
      <c r="A56" s="6"/>
      <c r="B56" s="25" t="s">
        <v>409</v>
      </c>
      <c r="C56" s="5" t="s">
        <v>410</v>
      </c>
      <c r="D56" s="5" t="s">
        <v>261</v>
      </c>
      <c r="E56" s="7">
        <v>405000</v>
      </c>
      <c r="F56" s="8">
        <v>402.11</v>
      </c>
      <c r="G56" s="26">
        <f>+ROUND(F56/$F$64,4)</f>
        <v>2.5000000000000001E-3</v>
      </c>
    </row>
    <row r="57" spans="1:7" ht="12.95" customHeight="1">
      <c r="A57" s="1"/>
      <c r="B57" s="23" t="s">
        <v>63</v>
      </c>
      <c r="C57" s="5" t="s">
        <v>1</v>
      </c>
      <c r="D57" s="5" t="s">
        <v>1</v>
      </c>
      <c r="E57" s="5" t="s">
        <v>1</v>
      </c>
      <c r="F57" s="9">
        <f>SUM(F56:F56)</f>
        <v>402.11</v>
      </c>
      <c r="G57" s="27">
        <f>SUM(G56:G56)</f>
        <v>2.5000000000000001E-3</v>
      </c>
    </row>
    <row r="58" spans="1:7" ht="12.95" customHeight="1">
      <c r="A58" s="1"/>
      <c r="B58" s="28" t="s">
        <v>66</v>
      </c>
      <c r="C58" s="12" t="s">
        <v>1</v>
      </c>
      <c r="D58" s="10" t="s">
        <v>1</v>
      </c>
      <c r="E58" s="12" t="s">
        <v>1</v>
      </c>
      <c r="F58" s="9">
        <f>+F20+F54+F57</f>
        <v>155869.57999999993</v>
      </c>
      <c r="G58" s="27">
        <f>+G20+G54+G57</f>
        <v>0.95359999999999978</v>
      </c>
    </row>
    <row r="59" spans="1:7" ht="12.95" customHeight="1">
      <c r="A59" s="1"/>
      <c r="B59" s="23" t="s">
        <v>96</v>
      </c>
      <c r="C59" s="5" t="s">
        <v>1</v>
      </c>
      <c r="D59" s="5" t="s">
        <v>1</v>
      </c>
      <c r="E59" s="5" t="s">
        <v>1</v>
      </c>
      <c r="F59" s="1"/>
      <c r="G59" s="24" t="s">
        <v>1</v>
      </c>
    </row>
    <row r="60" spans="1:7" ht="12.95" customHeight="1">
      <c r="A60" s="6"/>
      <c r="B60" s="25" t="s">
        <v>262</v>
      </c>
      <c r="C60" s="5" t="s">
        <v>1</v>
      </c>
      <c r="D60" s="5" t="s">
        <v>69</v>
      </c>
      <c r="E60" s="7"/>
      <c r="F60" s="8">
        <v>1999.76</v>
      </c>
      <c r="G60" s="26">
        <f>+ROUND(F60/$F$64,4)</f>
        <v>1.2200000000000001E-2</v>
      </c>
    </row>
    <row r="61" spans="1:7" ht="12.95" customHeight="1">
      <c r="A61" s="1"/>
      <c r="B61" s="23" t="s">
        <v>63</v>
      </c>
      <c r="C61" s="5" t="s">
        <v>1</v>
      </c>
      <c r="D61" s="5" t="s">
        <v>1</v>
      </c>
      <c r="E61" s="5" t="s">
        <v>1</v>
      </c>
      <c r="F61" s="9">
        <f>+F60</f>
        <v>1999.76</v>
      </c>
      <c r="G61" s="27">
        <f>+G60</f>
        <v>1.2200000000000001E-2</v>
      </c>
    </row>
    <row r="62" spans="1:7" ht="12.95" customHeight="1">
      <c r="A62" s="1"/>
      <c r="B62" s="28" t="s">
        <v>66</v>
      </c>
      <c r="C62" s="12" t="s">
        <v>1</v>
      </c>
      <c r="D62" s="10" t="s">
        <v>1</v>
      </c>
      <c r="E62" s="12" t="s">
        <v>1</v>
      </c>
      <c r="F62" s="9">
        <f>+F61</f>
        <v>1999.76</v>
      </c>
      <c r="G62" s="27">
        <f>+G61</f>
        <v>1.2200000000000001E-2</v>
      </c>
    </row>
    <row r="63" spans="1:7" ht="12.95" customHeight="1">
      <c r="A63" s="1"/>
      <c r="B63" s="28" t="s">
        <v>67</v>
      </c>
      <c r="C63" s="5" t="s">
        <v>1</v>
      </c>
      <c r="D63" s="10" t="s">
        <v>1</v>
      </c>
      <c r="E63" s="5" t="s">
        <v>1</v>
      </c>
      <c r="F63" s="13">
        <f>+F64-F62-F58</f>
        <v>5554.280000000057</v>
      </c>
      <c r="G63" s="27">
        <f>+G64-G62-G58</f>
        <v>3.420000000000023E-2</v>
      </c>
    </row>
    <row r="64" spans="1:7" ht="12.95" customHeight="1" thickBot="1">
      <c r="A64" s="1"/>
      <c r="B64" s="30" t="s">
        <v>68</v>
      </c>
      <c r="C64" s="31" t="s">
        <v>1</v>
      </c>
      <c r="D64" s="31" t="s">
        <v>1</v>
      </c>
      <c r="E64" s="31" t="s">
        <v>1</v>
      </c>
      <c r="F64" s="32">
        <v>163423.62</v>
      </c>
      <c r="G64" s="33">
        <v>1</v>
      </c>
    </row>
    <row r="65" spans="1:7">
      <c r="A65" s="1"/>
      <c r="B65" s="2" t="s">
        <v>86</v>
      </c>
      <c r="C65" s="1"/>
      <c r="D65" s="1"/>
      <c r="E65" s="1"/>
      <c r="F65" s="1"/>
      <c r="G65" s="1"/>
    </row>
    <row r="66" spans="1:7">
      <c r="A66" s="1"/>
      <c r="B66" s="2" t="s">
        <v>87</v>
      </c>
      <c r="C66" s="1"/>
      <c r="D66" s="1"/>
      <c r="E66" s="1"/>
      <c r="F66" s="1"/>
      <c r="G66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dcterms:created xsi:type="dcterms:W3CDTF">2015-09-01T06:50:16Z</dcterms:created>
  <dcterms:modified xsi:type="dcterms:W3CDTF">2016-12-09T11:25:35Z</dcterms:modified>
</cp:coreProperties>
</file>