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 tabRatio="850" firstSheet="11" activeTab="30"/>
  </bookViews>
  <sheets>
    <sheet name="Index" sheetId="31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CF" sheetId="13" r:id="rId14"/>
    <sheet name="EEESSF" sheetId="14" r:id="rId15"/>
    <sheet name="EEMOF1" sheetId="15" r:id="rId16"/>
    <sheet name="EENF50" sheetId="16" r:id="rId17"/>
    <sheet name="EENFBA" sheetId="17" r:id="rId18"/>
    <sheet name="EENQ30" sheetId="18" r:id="rId19"/>
    <sheet name="EEPRUA" sheetId="19" r:id="rId20"/>
    <sheet name="EESMCF" sheetId="20" r:id="rId21"/>
    <sheet name="EETAXF" sheetId="21" r:id="rId22"/>
    <sheet name="EFMS41" sheetId="22" r:id="rId23"/>
    <sheet name="EFMS49" sheetId="23" r:id="rId24"/>
    <sheet name="EFMS55" sheetId="24" r:id="rId25"/>
    <sheet name="ELLIQF" sheetId="25" r:id="rId26"/>
    <sheet name="EOASEF" sheetId="26" r:id="rId27"/>
    <sheet name="EOCHIF" sheetId="27" r:id="rId28"/>
    <sheet name="EOEDOF" sheetId="28" r:id="rId29"/>
    <sheet name="EOEMOP" sheetId="29" r:id="rId30"/>
    <sheet name="EOUSEF" sheetId="30" r:id="rId31"/>
  </sheets>
  <definedNames>
    <definedName name="_xlnm._FilterDatabase" localSheetId="1" hidden="1">EDACBF!$A$8:$P$46</definedName>
    <definedName name="_xlnm._FilterDatabase" localSheetId="2" hidden="1">EDBPDF!$A$8:$P$41</definedName>
    <definedName name="_xlnm._FilterDatabase" localSheetId="3" hidden="1">EDCDOF!$A$8:$P$51</definedName>
    <definedName name="_xlnm._FilterDatabase" localSheetId="4" hidden="1">EDGSEC!$A$8:$P$41</definedName>
    <definedName name="_xlnm._FilterDatabase" localSheetId="5" hidden="1">EDSTIF!$A$8:$P$41</definedName>
    <definedName name="_xlnm._FilterDatabase" localSheetId="6" hidden="1">EDTREF!$A$8:$P$54</definedName>
    <definedName name="_xlnm._FilterDatabase" localSheetId="7" hidden="1">EEARBF!$A$8:$P$265</definedName>
    <definedName name="_xlnm._FilterDatabase" localSheetId="8" hidden="1">EEARFD!$A$8:$P$136</definedName>
    <definedName name="_xlnm._FilterDatabase" localSheetId="9" hidden="1">EEDGEF!$A$8:$P$90</definedName>
    <definedName name="_xlnm._FilterDatabase" localSheetId="10" hidden="1">EEECRF!$A$8:$P$98</definedName>
    <definedName name="_xlnm._FilterDatabase" localSheetId="11" hidden="1">EEELSS!$A$8:$P$82</definedName>
    <definedName name="_xlnm._FilterDatabase" localSheetId="12" hidden="1">EEEQTF!$A$8:$P$91</definedName>
    <definedName name="_xlnm._FilterDatabase" localSheetId="13" hidden="1">EEESCF!$A$8:$P$100</definedName>
    <definedName name="_xlnm._FilterDatabase" localSheetId="14" hidden="1">EEESSF!$A$8:$P$129</definedName>
    <definedName name="_xlnm._FilterDatabase" localSheetId="15" hidden="1">EEMOF1!$A$8:$P$77</definedName>
    <definedName name="_xlnm._FilterDatabase" localSheetId="16" hidden="1">EENF50!$A$8:$P$73</definedName>
    <definedName name="_xlnm._FilterDatabase" localSheetId="17" hidden="1">EENFBA!$A$8:$P$35</definedName>
    <definedName name="_xlnm._FilterDatabase" localSheetId="18" hidden="1">EENQ30!$A$8:$P$53</definedName>
    <definedName name="_xlnm._FilterDatabase" localSheetId="19" hidden="1">EEPRUA!$A$8:$P$69</definedName>
    <definedName name="_xlnm._FilterDatabase" localSheetId="20" hidden="1">EESMCF!$A$8:$P$104</definedName>
    <definedName name="_xlnm._FilterDatabase" localSheetId="21" hidden="1">EETAXF!$A$8:$P$78</definedName>
    <definedName name="_xlnm._FilterDatabase" localSheetId="22" hidden="1">EFMS41!$A$8:$P$42</definedName>
    <definedName name="_xlnm._FilterDatabase" localSheetId="23" hidden="1">EFMS49!$A$8:$P$43</definedName>
    <definedName name="_xlnm._FilterDatabase" localSheetId="24" hidden="1">EFMS55!$A$8:$P$45</definedName>
    <definedName name="_xlnm._FilterDatabase" localSheetId="25" hidden="1">ELLIQF!$A$8:$P$93</definedName>
    <definedName name="_xlnm._FilterDatabase" localSheetId="26" hidden="1">EOASEF!$A$8:$P$23</definedName>
    <definedName name="_xlnm._FilterDatabase" localSheetId="27" hidden="1">EOCHIF!$A$8:$P$23</definedName>
    <definedName name="_xlnm._FilterDatabase" localSheetId="28" hidden="1">EOEDOF!$A$8:$P$23</definedName>
    <definedName name="_xlnm._FilterDatabase" localSheetId="29" hidden="1">EOEMOP!$A$8:$P$23</definedName>
    <definedName name="_xlnm._FilterDatabase" localSheetId="30" hidden="1">EOUSEF!$A$8:$P$23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EEESCF!#REF!</definedName>
    <definedName name="Hedging_Positions_through_Futures_AS_ON_MMMM_DD__YYYY___NIL" localSheetId="14">EEESSF!#REF!</definedName>
    <definedName name="Hedging_Positions_through_Futures_AS_ON_MMMM_DD__YYYY___NIL" localSheetId="15">EEMOF1!#REF!</definedName>
    <definedName name="Hedging_Positions_through_Futures_AS_ON_MMMM_DD__YYYY___NIL" localSheetId="16">EENF50!#REF!</definedName>
    <definedName name="Hedging_Positions_through_Futures_AS_ON_MMMM_DD__YYYY___NIL" localSheetId="17">EENFBA!#REF!</definedName>
    <definedName name="Hedging_Positions_through_Futures_AS_ON_MMMM_DD__YYYY___NIL" localSheetId="18">EENQ30!#REF!</definedName>
    <definedName name="Hedging_Positions_through_Futures_AS_ON_MMMM_DD__YYYY___NIL" localSheetId="19">EEPRUA!#REF!</definedName>
    <definedName name="Hedging_Positions_through_Futures_AS_ON_MMMM_DD__YYYY___NIL" localSheetId="20">EESMCF!#REF!</definedName>
    <definedName name="Hedging_Positions_through_Futures_AS_ON_MMMM_DD__YYYY___NIL" localSheetId="21">EETAXF!#REF!</definedName>
    <definedName name="Hedging_Positions_through_Futures_AS_ON_MMMM_DD__YYYY___NIL" localSheetId="22">EFMS41!#REF!</definedName>
    <definedName name="Hedging_Positions_through_Futures_AS_ON_MMMM_DD__YYYY___NIL" localSheetId="23">EFMS49!#REF!</definedName>
    <definedName name="Hedging_Positions_through_Futures_AS_ON_MMMM_DD__YYYY___NIL" localSheetId="24">EFMS55!#REF!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EEESCF!#REF!</definedName>
    <definedName name="JPM_Footer_disp" localSheetId="14">EEESSF!#REF!</definedName>
    <definedName name="JPM_Footer_disp" localSheetId="15">EEMOF1!#REF!</definedName>
    <definedName name="JPM_Footer_disp" localSheetId="16">EENF50!#REF!</definedName>
    <definedName name="JPM_Footer_disp" localSheetId="17">EENFBA!#REF!</definedName>
    <definedName name="JPM_Footer_disp" localSheetId="18">EENQ30!#REF!</definedName>
    <definedName name="JPM_Footer_disp" localSheetId="19">EEPRUA!#REF!</definedName>
    <definedName name="JPM_Footer_disp" localSheetId="20">EESMCF!#REF!</definedName>
    <definedName name="JPM_Footer_disp" localSheetId="21">EETAXF!#REF!</definedName>
    <definedName name="JPM_Footer_disp" localSheetId="22">EFMS41!#REF!</definedName>
    <definedName name="JPM_Footer_disp" localSheetId="23">EFMS49!#REF!</definedName>
    <definedName name="JPM_Footer_disp" localSheetId="24">EFMS55!#REF!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EEESCF!#REF!</definedName>
    <definedName name="JPM_Footer_disp12" localSheetId="14">EEESSF!#REF!</definedName>
    <definedName name="JPM_Footer_disp12" localSheetId="15">EEMOF1!#REF!</definedName>
    <definedName name="JPM_Footer_disp12" localSheetId="16">EENF50!#REF!</definedName>
    <definedName name="JPM_Footer_disp12" localSheetId="17">EENFBA!#REF!</definedName>
    <definedName name="JPM_Footer_disp12" localSheetId="18">EENQ30!#REF!</definedName>
    <definedName name="JPM_Footer_disp12" localSheetId="19">EEPRUA!#REF!</definedName>
    <definedName name="JPM_Footer_disp12" localSheetId="20">EESMCF!#REF!</definedName>
    <definedName name="JPM_Footer_disp12" localSheetId="21">EETAXF!#REF!</definedName>
    <definedName name="JPM_Footer_disp12" localSheetId="22">EFMS41!#REF!</definedName>
    <definedName name="JPM_Footer_disp12" localSheetId="23">EFMS49!#REF!</definedName>
    <definedName name="JPM_Footer_disp12" localSheetId="24">EFMS55!#REF!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B33" i="31" l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8" i="26" l="1"/>
  <c r="B38" i="27"/>
  <c r="B38" i="28"/>
  <c r="B39" i="29"/>
  <c r="B38" i="30"/>
  <c r="F36" i="24"/>
  <c r="E36" i="24"/>
  <c r="F42" i="3"/>
  <c r="E42" i="3"/>
  <c r="H4" i="30" l="1"/>
  <c r="H4" i="29"/>
  <c r="H4" i="28"/>
  <c r="H4" i="27"/>
  <c r="H4" i="26"/>
  <c r="H4" i="25"/>
  <c r="H4" i="24"/>
  <c r="H4" i="23"/>
  <c r="H4" i="22"/>
  <c r="H4" i="21"/>
  <c r="H4" i="20"/>
  <c r="H4" i="19"/>
  <c r="H4" i="18"/>
  <c r="H4" i="17"/>
  <c r="H4" i="16"/>
  <c r="H4" i="15"/>
  <c r="H4" i="14"/>
  <c r="H4" i="13"/>
  <c r="H4" i="12"/>
  <c r="H4" i="11"/>
  <c r="H4" i="10"/>
  <c r="H4" i="9"/>
  <c r="H4" i="8"/>
  <c r="H4" i="7"/>
  <c r="H4" i="6"/>
  <c r="H4" i="5"/>
  <c r="H4" i="4"/>
  <c r="H4" i="3"/>
  <c r="H4" i="2"/>
  <c r="H4" i="1"/>
</calcChain>
</file>

<file path=xl/sharedStrings.xml><?xml version="1.0" encoding="utf-8"?>
<sst xmlns="http://schemas.openxmlformats.org/spreadsheetml/2006/main" count="5113" uniqueCount="1225">
  <si>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</si>
  <si>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</si>
  <si>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</si>
  <si>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</si>
  <si>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</si>
  <si>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</si>
  <si>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MAY 31, 2019</t>
  </si>
  <si>
    <t>(An open ended dynamic debt scheme investing across duration)</t>
  </si>
  <si>
    <t>PORTFOLIO STATEMENT OF EDELWEISS  BANKING AND PSU DEBT FUND AS ON MAY 31, 2019</t>
  </si>
  <si>
    <t>(An open ended debt scheme predominantly investing in Debt Instruments of Banks, Public Sector Undertakings,
Public Financial Institutions and Municipal Bonds.)</t>
  </si>
  <si>
    <t>PORTFOLIO STATEMENT OF EDELWEISS CORPORATE BOND FUND AS ON MAY 31, 2019</t>
  </si>
  <si>
    <t>(An open-ended debt scheme predominantly investing in AA+ and above rated corporate bonds)</t>
  </si>
  <si>
    <t>PORTFOLIO STATEMENT OF EDELWEISS  GOVERNMENT SECURITIES FUND AS ON MAY 31, 2019</t>
  </si>
  <si>
    <t>(An open ended debt scheme investing in government securities across maturity)</t>
  </si>
  <si>
    <t>PORTFOLIO STATEMENT OF EDELWEISS SHORT TERM FUND AS ON MAY 31, 2019</t>
  </si>
  <si>
    <t>(An open ended short term debt scheme investing in instruments such that the Macaulay duration of the portfolio
is between 1 year and 3 years.)</t>
  </si>
  <si>
    <t>PORTFOLIO STATEMENT OF EDELWEISS LOW DURATION FUND AS ON MAY 31, 2019</t>
  </si>
  <si>
    <t>(An open ended low duration debt scheme investing in instruments such that the Macaulay duration of the portfolio
is between 6 months and 12 months.)</t>
  </si>
  <si>
    <t>PORTFOLIO STATEMENT OF EDELWEISS ARBITRAGE FUND AS ON MAY 31, 2019</t>
  </si>
  <si>
    <t>(An open ended scheme investing in arbitrage opportunities)</t>
  </si>
  <si>
    <t>PORTFOLIO STATEMENT OF EDELWEISS BALANCED ADVANTAGE FUND AS ON MAY 31, 2019</t>
  </si>
  <si>
    <t>(An open ended dynamic asset allocation fund)</t>
  </si>
  <si>
    <t>PORTFOLIO STATEMENT OF EDELWEISS LARGE CAP FUND AS ON MAY 31, 2019</t>
  </si>
  <si>
    <t>(An open ended equity scheme predominantly investing in large cap stocks)</t>
  </si>
  <si>
    <t>PORTFOLIO STATEMENT OF EDELWEISS MULTI-CAP FUND AS ON MAY 31, 2019</t>
  </si>
  <si>
    <t>(An open ended equity scheme investing across large cap, mid cap, small cap stocks)</t>
  </si>
  <si>
    <t>PORTFOLIO STATEMENT OF EDELWEISS LONG TERM EQUITY FUND AS ON MAY 31, 2019</t>
  </si>
  <si>
    <t>(An open ended equity linked saving scheme with a statutory lock in of 3 years and tax benefit)</t>
  </si>
  <si>
    <t>PORTFOLIO STATEMENT OF EDELWEISS LARGE &amp; MID CAP FUND AS ON MAY 31, 2019</t>
  </si>
  <si>
    <t>(An open ended equity scheme investing in both large cap and mid cap stocks)</t>
  </si>
  <si>
    <t>PORTFOLIO STATEMENT OF EDELWEISS SMALL CAP FUND AS ON MAY 31, 2019</t>
  </si>
  <si>
    <t>(An open ended scheme predominantly investing in small cap stocks)</t>
  </si>
  <si>
    <t>PORTFOLIO STATEMENT OF EDELWEISS EQUITY SAVINGS FUND AS ON MAY 31, 2019</t>
  </si>
  <si>
    <t>(An Open ended scheme investing in equity, arbitrage and debt)</t>
  </si>
  <si>
    <t>PORTFOLIO STATEMENT OF EDELWEISS ETF - NIFTY 50 AS ON MAY 31, 2019</t>
  </si>
  <si>
    <t>(An open ended scheme tracking Nifty 50 Index)</t>
  </si>
  <si>
    <t>PORTFOLIO STATEMENT OF EDELWEISS ETF - NIFTY BANK AS ON MAY 31, 2019</t>
  </si>
  <si>
    <t>(An open ended scheme tracking Nifty Bank Index)</t>
  </si>
  <si>
    <t>PORTFOLIO STATEMENT OF EDELWEISS ETF - NIFTY 100 QUALITY 30 AS ON MAY 31, 2019</t>
  </si>
  <si>
    <t>(An open ended scheme tracking Nifty 100 Quality 30 Index)</t>
  </si>
  <si>
    <t>PORTFOLIO STATEMENT OF EDELWEISS MULTI - ASSET ALLOCATION FUND AS ON MAY 31, 2019</t>
  </si>
  <si>
    <t>(An open ended scheme investing in Equity, Debt and Gold)</t>
  </si>
  <si>
    <t>PORTFOLIO STATEMENT OF EDELWEISS MID CAP FUND AS ON MAY 31, 2019</t>
  </si>
  <si>
    <t>(An open ended equity scheme predominantly investing in mid cap stocks)</t>
  </si>
  <si>
    <t>PORTFOLIO STATEMENT OF EDELWEISS  TAX ADVANTAGE FUND AS ON MAY 31, 2019</t>
  </si>
  <si>
    <t>PORTFOLIO STATEMENT OF EDELWEISS  FIXED MATURITY PLAN - SERIES 41 AS ON MAY 31, 2019</t>
  </si>
  <si>
    <t>(A 1106 Days Close ended Income Scheme)</t>
  </si>
  <si>
    <t>PORTFOLIO STATEMENT OF EDELWEISS  FIXED MATURITY PLAN - SERIES 49 AS ON MAY 31, 2019</t>
  </si>
  <si>
    <t>(A 1119 Days Close ended Income Scheme)</t>
  </si>
  <si>
    <t>PORTFOLIO STATEMENT OF EDELWEISS  FIXED MATURITY PLAN - SERIES 55 AS ON MAY 31, 2019</t>
  </si>
  <si>
    <t>(A 38 Month Close ended Income Scheme)</t>
  </si>
  <si>
    <t>PORTFOLIO STATEMENT OF EDELWEISS  LIQUID FUND AS ON MAY 31, 2019</t>
  </si>
  <si>
    <t>(An open-ended liquid scheme)</t>
  </si>
  <si>
    <t>PORTFOLIO STATEMENT OF EDELWEISS  ASEAN EQUITY OFF-SHORE FUND AS ON MAY 31, 2019</t>
  </si>
  <si>
    <t>(An open ended fund of fund scheme investing in JPMorgan Funds – ASEAN Equity Fund)</t>
  </si>
  <si>
    <t>PORTFOLIO STATEMENT OF EDELWEISS  GREATER CHINA EQUITY OFF-SHORE FUND AS ON MAY 31, 2019</t>
  </si>
  <si>
    <t>(An open ended fund of fund scheme investing in JPMorgan Funds – Greater China Fund)</t>
  </si>
  <si>
    <t>PORTFOLIO STATEMENT OF EDELWEISS  EUROPE DYNAMIC EQUITY OFF-SHORE FUND AS ON MAY 31, 2019</t>
  </si>
  <si>
    <t>(An open ended fund of fund scheme investing in JPMorgan Funds – Europe Dynamic Fund)</t>
  </si>
  <si>
    <t>PORTFOLIO STATEMENT OF EDELWEISS  EMERGING MARKETS OPPORTUNITIES EQUITY OFF-SHORE FUND AS ON MAY 31, 2019</t>
  </si>
  <si>
    <t>(An open ended fund of fund scheme investing in JPMorgan Funds – Emerging Market Opportunities Fund)</t>
  </si>
  <si>
    <t>PORTFOLIO STATEMENT OF EDELWEISS  US VALUE EQUITY OFF-SHORE FUND AS ON MAY 31, 2019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</si>
  <si>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</si>
  <si>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</si>
  <si>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</si>
  <si>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</si>
  <si>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</si>
  <si>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INE861G08043</t>
  </si>
  <si>
    <t>CRISIL AAA(SO)</t>
  </si>
  <si>
    <t>7.99% TATA POWER NCD SR-V 15-11-2024**</t>
  </si>
  <si>
    <t>INE245A08133</t>
  </si>
  <si>
    <t>CARE AA</t>
  </si>
  <si>
    <t>8.85% POWER FIN CORP NCD RED 25-05-2029**</t>
  </si>
  <si>
    <t>INE134E08KC1</t>
  </si>
  <si>
    <t>CRISIL AAA</t>
  </si>
  <si>
    <t>8.35% IRFC NCD RED 13-03-2029**</t>
  </si>
  <si>
    <t>INE053F07BC1</t>
  </si>
  <si>
    <t>INE906B07GP0</t>
  </si>
  <si>
    <t>8.12% NABHA POW NCD RED 23-06-21 C230618**</t>
  </si>
  <si>
    <t>INE445L08342</t>
  </si>
  <si>
    <t>ICRA AAA(SO)</t>
  </si>
  <si>
    <t>9.75% JAMNAGAR UTILI &amp; POWER 02-08-2024**</t>
  </si>
  <si>
    <t>INE936D07075</t>
  </si>
  <si>
    <t>INE261F08BF1</t>
  </si>
  <si>
    <t>8.12% NABHA POWER NCD RED 28-04-2021**</t>
  </si>
  <si>
    <t>INE445L08334</t>
  </si>
  <si>
    <t>SHRIRAM CITY UNION FIN ZCB RED 04-04-22**</t>
  </si>
  <si>
    <t>INE722A07851</t>
  </si>
  <si>
    <t>CARE AA+</t>
  </si>
  <si>
    <t>Sub Total</t>
  </si>
  <si>
    <t>Government Securities</t>
  </si>
  <si>
    <t>7.57% GOVT OF INDIA RED 17-06-2033</t>
  </si>
  <si>
    <t>IN0020190065</t>
  </si>
  <si>
    <t>SOVEREIGN</t>
  </si>
  <si>
    <t>7.95% GOVT OF INDIA RED 28-08-2032</t>
  </si>
  <si>
    <t>IN0020020106</t>
  </si>
  <si>
    <t>(b)Privately Placed/Unlisted</t>
  </si>
  <si>
    <t>10.50% S D CORPORATION NCD 17-04-2021#**</t>
  </si>
  <si>
    <t>INE660N08151</t>
  </si>
  <si>
    <t>CARE AA(SO)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</si>
  <si>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</si>
  <si>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</si>
  <si>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</si>
  <si>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</si>
  <si>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</si>
  <si>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</si>
  <si>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</si>
  <si>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</si>
  <si>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8.9%STATE BK OF INDIA NCD 2-11-28 C21123**</t>
  </si>
  <si>
    <t>INE062A08165</t>
  </si>
  <si>
    <t>INE031A08699</t>
  </si>
  <si>
    <t>ICRA AAA</t>
  </si>
  <si>
    <t>INE115A07OB4</t>
  </si>
  <si>
    <t>8.55% HDFC LTD NCD RED 27-03-2029**</t>
  </si>
  <si>
    <t>INE001A07RT1</t>
  </si>
  <si>
    <t>INE020B08BQ7</t>
  </si>
  <si>
    <t>8.9% DHFL NCD RED 04-06-2021**</t>
  </si>
  <si>
    <t>INE202B07IY2</t>
  </si>
  <si>
    <t>CARE BBB-</t>
  </si>
  <si>
    <t>8.75% INDIABULLS HSG NCD RED 21-02-2020**</t>
  </si>
  <si>
    <t>INE148I07JG7</t>
  </si>
  <si>
    <t>9.1% DEWAN HOUSING FIN NCD 16-08-2021**</t>
  </si>
  <si>
    <t>INE202B07HS6</t>
  </si>
  <si>
    <t>INE053F07BB3</t>
  </si>
  <si>
    <t>9.95% SYNDICATE BANK CALL 25/10/2021**</t>
  </si>
  <si>
    <t>INE667A08088</t>
  </si>
  <si>
    <t>CARE A+</t>
  </si>
  <si>
    <t>8.25% INDIABULLS HSNG FIN NCD 13-03-2020**</t>
  </si>
  <si>
    <t>INE148I07GR0</t>
  </si>
  <si>
    <t>CARE AAA</t>
  </si>
  <si>
    <t>7.99% TATA POWER NCD SR-I 16-11-2020**</t>
  </si>
  <si>
    <t>INE245A08091</t>
  </si>
  <si>
    <t>8.18% POWER FIN CORP NCD RED 19-03-2022**</t>
  </si>
  <si>
    <t>INE134E08JW1</t>
  </si>
  <si>
    <t>8.28% ORIENTALNAGPUR BETUL NCD 30-03-22**</t>
  </si>
  <si>
    <t>INE105N07118</t>
  </si>
  <si>
    <t>8.2% POWER GRID CORP NCD RED 23-01-2020**</t>
  </si>
  <si>
    <t>INE752E07ME4</t>
  </si>
  <si>
    <t>10.4% SIKKA PORTS &amp; TER LTD NCD 18-07-21**</t>
  </si>
  <si>
    <t>INE941D07125</t>
  </si>
  <si>
    <t>7.48% BENNETT COLEMAN &amp; CO LTD 26-04-21#**</t>
  </si>
  <si>
    <t>INE801J08019</t>
  </si>
  <si>
    <t>INE038715129</t>
  </si>
  <si>
    <t>(a) Listed / Awaiting listing on Stock Exchanges</t>
  </si>
  <si>
    <t>7.26% GOVT OF INDIA RED 14-01-2029</t>
  </si>
  <si>
    <t>IN0020180454</t>
  </si>
  <si>
    <t>State Development Loan</t>
  </si>
  <si>
    <t>8.38% GUJARAT SDL RED 27-02-2029</t>
  </si>
  <si>
    <t>IN1520180309</t>
  </si>
  <si>
    <t>IIFL HOME FIN ZCB RED 06-04-2020**</t>
  </si>
  <si>
    <t>INE477L07925</t>
  </si>
  <si>
    <t>CRISIL AA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</si>
  <si>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</si>
  <si>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</si>
  <si>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</si>
  <si>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</si>
  <si>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</si>
  <si>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</si>
  <si>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</si>
  <si>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9.05% DEWAN HSG FIN NCD RED 09-09-2019**</t>
  </si>
  <si>
    <t>INE202B07IJ3</t>
  </si>
  <si>
    <t>10.75% SUNNY VIEW EST NCD RED 12-04-2021#**</t>
  </si>
  <si>
    <t>INE195S08025</t>
  </si>
  <si>
    <t>ICRA A+(SO)</t>
  </si>
  <si>
    <t>6.78% RELIANCE INDUSTRIES RED 16-09-2020**</t>
  </si>
  <si>
    <t>INE002A08484</t>
  </si>
  <si>
    <t>2% THE INDIAN HOTELS CO NCD RED 09-12-19**</t>
  </si>
  <si>
    <t>INE053A08057</t>
  </si>
  <si>
    <t>ICRA AA</t>
  </si>
  <si>
    <t>7.85% INDIAN HOTELS CO NCD RED 15-04-22**</t>
  </si>
  <si>
    <t>INE053A07182</t>
  </si>
  <si>
    <t>9.39% POWER FIN CORP NCD RED 27-08-2019**</t>
  </si>
  <si>
    <t>INE134E08GF2</t>
  </si>
  <si>
    <t>9% MUTHOOT FINANCE NCD RED 24-04-2022**</t>
  </si>
  <si>
    <t>INE414G07CD9</t>
  </si>
  <si>
    <t>9% L&amp;T FIN NCD ANN COM RED 13-04-2022**</t>
  </si>
  <si>
    <t>INE027E07907</t>
  </si>
  <si>
    <t>8.80% POWER GRID CORP NCD RED 29-09-19**</t>
  </si>
  <si>
    <t>INE752E07FY6</t>
  </si>
  <si>
    <t>JSW TECHNO PRO MGMT ZCB 280921 P/C280220#**</t>
  </si>
  <si>
    <t>INE192L07151</t>
  </si>
  <si>
    <t>BRICKWORK A(SO)</t>
  </si>
  <si>
    <t>Money Market Instruments</t>
  </si>
  <si>
    <t>Certificate of Deposit</t>
  </si>
  <si>
    <t>HDFC BANK CD RED 06-03-2020#**</t>
  </si>
  <si>
    <t>INE040A16CE4</t>
  </si>
  <si>
    <t>CARE A1+</t>
  </si>
  <si>
    <t>ICICI BANK CD RED 05-03-2020#**</t>
  </si>
  <si>
    <t>INE090A163T9</t>
  </si>
  <si>
    <t>ICRA A1+</t>
  </si>
  <si>
    <t>SIDBI CD RED 06-03-2020#**</t>
  </si>
  <si>
    <t>INE556F16556</t>
  </si>
  <si>
    <t>CRISIL A1+</t>
  </si>
  <si>
    <t>(a)Listed / Awaiting listing on Stock Exchanges</t>
  </si>
  <si>
    <t>Housing Development Finance Corporation Ltd.</t>
  </si>
  <si>
    <t>INE001A01036</t>
  </si>
  <si>
    <t>FINANCE</t>
  </si>
  <si>
    <t>Reliance Industries Ltd.</t>
  </si>
  <si>
    <t>INE002A01018</t>
  </si>
  <si>
    <t>PETROLEUM PRODUCTS</t>
  </si>
  <si>
    <t>ITC Ltd.</t>
  </si>
  <si>
    <t>INE154A01025</t>
  </si>
  <si>
    <t>CONSUMER NON DURABLES</t>
  </si>
  <si>
    <t>HDFC Bank Ltd.</t>
  </si>
  <si>
    <t>INE040A01026</t>
  </si>
  <si>
    <t>BANKS</t>
  </si>
  <si>
    <t>Sun Pharmaceutical Ind Ltd.</t>
  </si>
  <si>
    <t>INE044A01036</t>
  </si>
  <si>
    <t>PHARMACEUTICALS</t>
  </si>
  <si>
    <t>Tata Consultancy Services Ltd.</t>
  </si>
  <si>
    <t>INE467B01029</t>
  </si>
  <si>
    <t>SOFTWARE</t>
  </si>
  <si>
    <t>UPL Ltd.</t>
  </si>
  <si>
    <t>INE628A01036</t>
  </si>
  <si>
    <t>PESTICIDES</t>
  </si>
  <si>
    <t>State Bank of India</t>
  </si>
  <si>
    <t>INE062A01020</t>
  </si>
  <si>
    <t>Indiabulls Housing Finance Ltd.</t>
  </si>
  <si>
    <t>INE148I01020</t>
  </si>
  <si>
    <t>Larsen &amp; Toubro Ltd.</t>
  </si>
  <si>
    <t>INE018A01030</t>
  </si>
  <si>
    <t>CONSTRUCTION PROJECT</t>
  </si>
  <si>
    <t>Hindustan Unilever Ltd.</t>
  </si>
  <si>
    <t>INE030A01027</t>
  </si>
  <si>
    <t>Grasim Industries Ltd.</t>
  </si>
  <si>
    <t>INE047A01021</t>
  </si>
  <si>
    <t>CEMENT</t>
  </si>
  <si>
    <t>Punjab National Bank</t>
  </si>
  <si>
    <t>INE160A01022</t>
  </si>
  <si>
    <t>Adani Power Ltd.</t>
  </si>
  <si>
    <t>INE814H01011</t>
  </si>
  <si>
    <t>POWER</t>
  </si>
  <si>
    <t>Adani Enterprises Ltd.</t>
  </si>
  <si>
    <t>INE423A01024</t>
  </si>
  <si>
    <t>TRADING</t>
  </si>
  <si>
    <t>IndusInd Bank Ltd.</t>
  </si>
  <si>
    <t>INE095A01012</t>
  </si>
  <si>
    <t>JSW Steel Ltd.</t>
  </si>
  <si>
    <t>INE019A01038</t>
  </si>
  <si>
    <t>FERROUS METALS</t>
  </si>
  <si>
    <t>Bajaj Finance Ltd.</t>
  </si>
  <si>
    <t>INE296A01024</t>
  </si>
  <si>
    <t>DLF Ltd.</t>
  </si>
  <si>
    <t>INE271C01023</t>
  </si>
  <si>
    <t>CONSTRUCTION</t>
  </si>
  <si>
    <t>United Spirits Ltd.</t>
  </si>
  <si>
    <t>INE854D01024</t>
  </si>
  <si>
    <t>IDFC Ltd.</t>
  </si>
  <si>
    <t>INE043D01016</t>
  </si>
  <si>
    <t>HCL Technologies Ltd.</t>
  </si>
  <si>
    <t>INE860A01027</t>
  </si>
  <si>
    <t>Mahindra &amp; Mahindra Ltd.</t>
  </si>
  <si>
    <t>INE101A01026</t>
  </si>
  <si>
    <t>AUTO</t>
  </si>
  <si>
    <t>MRF Ltd.</t>
  </si>
  <si>
    <t>INE883A01011</t>
  </si>
  <si>
    <t>AUTO ANCILLARIES</t>
  </si>
  <si>
    <t>GMR Infrastructure Ltd.</t>
  </si>
  <si>
    <t>INE776C01039</t>
  </si>
  <si>
    <t>Axis Bank Ltd.</t>
  </si>
  <si>
    <t>INE238A01034</t>
  </si>
  <si>
    <t>Manappuram Finance Ltd.</t>
  </si>
  <si>
    <t>INE522D01027</t>
  </si>
  <si>
    <t>Tata Power Company Ltd.</t>
  </si>
  <si>
    <t>INE245A01021</t>
  </si>
  <si>
    <t>Hindalco Industries Ltd.</t>
  </si>
  <si>
    <t>INE038A01020</t>
  </si>
  <si>
    <t>NON - FERROUS METALS</t>
  </si>
  <si>
    <t>Steel Authority of India Ltd.</t>
  </si>
  <si>
    <t>INE114A01011</t>
  </si>
  <si>
    <t>Infosys Ltd.</t>
  </si>
  <si>
    <t>INE009A01021</t>
  </si>
  <si>
    <t>Raymond Ltd.</t>
  </si>
  <si>
    <t>INE301A01014</t>
  </si>
  <si>
    <t>TEXTILE PRODUCTS</t>
  </si>
  <si>
    <t>Bharat Heavy Electricals Ltd.</t>
  </si>
  <si>
    <t>INE257A01026</t>
  </si>
  <si>
    <t>INDUSTRIAL CAPITAL GOODS</t>
  </si>
  <si>
    <t>Bharti Airtel Ltd.</t>
  </si>
  <si>
    <t>INE397D01024</t>
  </si>
  <si>
    <t>TELECOM - SERVICES</t>
  </si>
  <si>
    <t>The South Indian Bank Ltd.</t>
  </si>
  <si>
    <t>INE683A01023</t>
  </si>
  <si>
    <t>Sun TV Network Ltd.</t>
  </si>
  <si>
    <t>INE424H01027</t>
  </si>
  <si>
    <t>MEDIA &amp; ENTERTAINMENT</t>
  </si>
  <si>
    <t>Nestle India Ltd.</t>
  </si>
  <si>
    <t>INE239A01016</t>
  </si>
  <si>
    <t>NMDC Ltd.</t>
  </si>
  <si>
    <t>INE584A01023</t>
  </si>
  <si>
    <t>MINERALS/MINING</t>
  </si>
  <si>
    <t>TV18 Broadcast Ltd.</t>
  </si>
  <si>
    <t>INE886H01027</t>
  </si>
  <si>
    <t>Vedanta Ltd.</t>
  </si>
  <si>
    <t>INE205A01025</t>
  </si>
  <si>
    <t>Gujarat State Fertilizers &amp; Chem Ltd.</t>
  </si>
  <si>
    <t>INE026A01025</t>
  </si>
  <si>
    <t>FERTILISERS</t>
  </si>
  <si>
    <t>Aurobindo Pharma Ltd.</t>
  </si>
  <si>
    <t>INE406A01037</t>
  </si>
  <si>
    <t>The India Cements Ltd.</t>
  </si>
  <si>
    <t>INE383A01012</t>
  </si>
  <si>
    <t>Cadila Healthcare Ltd.</t>
  </si>
  <si>
    <t>INE010B01027</t>
  </si>
  <si>
    <t>Tata Motors Ltd.</t>
  </si>
  <si>
    <t>IN9155A01020</t>
  </si>
  <si>
    <t>Oil &amp; Natural Gas Corporation Ltd.</t>
  </si>
  <si>
    <t>INE213A01029</t>
  </si>
  <si>
    <t>OIL</t>
  </si>
  <si>
    <t>Bharat Financial Inclusion Ltd.</t>
  </si>
  <si>
    <t>INE180K01011</t>
  </si>
  <si>
    <t>Exide Industries Ltd.</t>
  </si>
  <si>
    <t>INE302A01020</t>
  </si>
  <si>
    <t>Marico Ltd.</t>
  </si>
  <si>
    <t>INE196A01026</t>
  </si>
  <si>
    <t>Titan Company Ltd.</t>
  </si>
  <si>
    <t>INE280A01028</t>
  </si>
  <si>
    <t>CONSUMER DURABLES</t>
  </si>
  <si>
    <t>National Buildings Construction Corporation Ltd.</t>
  </si>
  <si>
    <t>INE095N01031</t>
  </si>
  <si>
    <t>Suzlon Energy Ltd.</t>
  </si>
  <si>
    <t>INE040H01021</t>
  </si>
  <si>
    <t>Tech Mahindra Ltd.</t>
  </si>
  <si>
    <t>INE669C01036</t>
  </si>
  <si>
    <t>Biocon Ltd.</t>
  </si>
  <si>
    <t>INE376G01013</t>
  </si>
  <si>
    <t>Hindustan Petroleum Corporation Ltd.</t>
  </si>
  <si>
    <t>INE094A01015</t>
  </si>
  <si>
    <t>Canara Bank</t>
  </si>
  <si>
    <t>INE476A01014</t>
  </si>
  <si>
    <t>BEML Ltd.</t>
  </si>
  <si>
    <t>INE258A01016</t>
  </si>
  <si>
    <t>Century Textiles &amp; Industries Ltd.</t>
  </si>
  <si>
    <t>INE055A01016</t>
  </si>
  <si>
    <t>Ambuja Cements Ltd.</t>
  </si>
  <si>
    <t>INE079A01024</t>
  </si>
  <si>
    <t>Tata Communications Ltd.</t>
  </si>
  <si>
    <t>INE151A01013</t>
  </si>
  <si>
    <t>Piramal Enterprises Ltd.</t>
  </si>
  <si>
    <t>INE140A01024</t>
  </si>
  <si>
    <t>IRB Infrastructure Developers Ltd.</t>
  </si>
  <si>
    <t>INE821I01014</t>
  </si>
  <si>
    <t>NCC Ltd.</t>
  </si>
  <si>
    <t>INE868B01028</t>
  </si>
  <si>
    <t>Mahanagar Gas Ltd.</t>
  </si>
  <si>
    <t>INE002S01010</t>
  </si>
  <si>
    <t>GAS</t>
  </si>
  <si>
    <t>Tata Elxsi Ltd.</t>
  </si>
  <si>
    <t>INE670A01012</t>
  </si>
  <si>
    <t>MindTree Ltd.</t>
  </si>
  <si>
    <t>INE018I01017</t>
  </si>
  <si>
    <t>Mahindra &amp; Mahindra Financial Services Ltd</t>
  </si>
  <si>
    <t>INE774D01024</t>
  </si>
  <si>
    <t>Bharat Petroleum Corporation Ltd.</t>
  </si>
  <si>
    <t>INE029A01011</t>
  </si>
  <si>
    <t>Wockhardt Ltd.</t>
  </si>
  <si>
    <t>INE049B01025</t>
  </si>
  <si>
    <t>Multi Commodity Exchange Of India Ltd.</t>
  </si>
  <si>
    <t>INE745G01035</t>
  </si>
  <si>
    <t>Dish TV India Ltd.</t>
  </si>
  <si>
    <t>INE836F01026</t>
  </si>
  <si>
    <t>National Aluminium Company Ltd.</t>
  </si>
  <si>
    <t>INE139A01034</t>
  </si>
  <si>
    <t>InterGlobe Aviation Ltd.</t>
  </si>
  <si>
    <t>INE646L01027</t>
  </si>
  <si>
    <t>TRANSPORTATION</t>
  </si>
  <si>
    <t>Reliance Power Ltd.</t>
  </si>
  <si>
    <t>INE614G01033</t>
  </si>
  <si>
    <t>(b) Unlisted</t>
  </si>
  <si>
    <t>Derivatives</t>
  </si>
  <si>
    <t>(a) Index/Stock Future</t>
  </si>
  <si>
    <t>Reliance Power Ltd.27/06/2019</t>
  </si>
  <si>
    <t>InterGlobe Aviation Ltd.27/06/2019</t>
  </si>
  <si>
    <t>National Aluminium Company Ltd.27/06/2019</t>
  </si>
  <si>
    <t>Dish TV India Ltd.27/06/2019</t>
  </si>
  <si>
    <t>Multi Commodity Exchange Of India Ltd.27/06/2019</t>
  </si>
  <si>
    <t>Wockhardt Ltd.27/06/2019</t>
  </si>
  <si>
    <t>Bharat Petroleum Corporation Ltd.27/06/2019</t>
  </si>
  <si>
    <t>Mahindra &amp; Mahindra Financial Services Ltd27/06/2019</t>
  </si>
  <si>
    <t>MindTree Ltd.27/06/2019</t>
  </si>
  <si>
    <t>Tata Elxsi Ltd.27/06/2019</t>
  </si>
  <si>
    <t>Mahanagar Gas Ltd.27/06/2019</t>
  </si>
  <si>
    <t>NCC Ltd.27/06/2019</t>
  </si>
  <si>
    <t>IRB Infrastructure Developers Ltd.27/06/2019</t>
  </si>
  <si>
    <t>Piramal Enterprises Ltd.27/06/2019</t>
  </si>
  <si>
    <t>Tata Communications Ltd.27/06/2019</t>
  </si>
  <si>
    <t>Ambuja Cements Ltd.27/06/2019</t>
  </si>
  <si>
    <t>Century Textiles &amp; Industries Ltd.27/06/2019</t>
  </si>
  <si>
    <t>BEML Ltd.27/06/2019</t>
  </si>
  <si>
    <t>Canara Bank27/06/2019</t>
  </si>
  <si>
    <t>Hindustan Petroleum Corporation Ltd.27/06/2019</t>
  </si>
  <si>
    <t>Biocon Ltd.27/06/2019</t>
  </si>
  <si>
    <t>Tech Mahindra Ltd.27/06/2019</t>
  </si>
  <si>
    <t>Suzlon Energy Ltd.27/06/2019</t>
  </si>
  <si>
    <t>National Buildings Construction Corporation Ltd.27/06/2019</t>
  </si>
  <si>
    <t>Titan Company Ltd.27/06/2019</t>
  </si>
  <si>
    <t>Marico Ltd.27/06/2019</t>
  </si>
  <si>
    <t>Exide Industries Ltd.27/06/2019</t>
  </si>
  <si>
    <t>Bharat Financial Inclusion Ltd.27/06/2019</t>
  </si>
  <si>
    <t>Oil &amp; Natural Gas Corporation Ltd.27/06/2019</t>
  </si>
  <si>
    <t>Tata Motors Ltd.27/06/2019</t>
  </si>
  <si>
    <t>Cadila Healthcare Ltd.27/06/2019</t>
  </si>
  <si>
    <t>The India Cements Ltd.27/06/2019</t>
  </si>
  <si>
    <t>Aurobindo Pharma Ltd.27/06/2019</t>
  </si>
  <si>
    <t>Gujarat State Fertilizers &amp; Chem Ltd.27/06/2019</t>
  </si>
  <si>
    <t>Vedanta Ltd.27/06/2019</t>
  </si>
  <si>
    <t>TV18 Broadcast Ltd.27/06/2019</t>
  </si>
  <si>
    <t>NMDC Ltd.27/06/2019</t>
  </si>
  <si>
    <t>Nestle India Ltd.27/06/2019</t>
  </si>
  <si>
    <t>Sun TV Network Ltd.27/06/2019</t>
  </si>
  <si>
    <t>The South Indian Bank Ltd.27/06/2019</t>
  </si>
  <si>
    <t>Bharti Airtel Ltd.27/06/2019</t>
  </si>
  <si>
    <t>Bharat Heavy Electricals Ltd.27/06/2019</t>
  </si>
  <si>
    <t>Raymond Ltd.27/06/2019</t>
  </si>
  <si>
    <t>Infosys Ltd.27/06/2019</t>
  </si>
  <si>
    <t>Steel Authority of India Ltd.27/06/2019</t>
  </si>
  <si>
    <t>Hindalco Industries Ltd.27/06/2019</t>
  </si>
  <si>
    <t>Tata Power Company Ltd.27/06/2019</t>
  </si>
  <si>
    <t>Manappuram Finance Ltd.27/06/2019</t>
  </si>
  <si>
    <t>Axis Bank Ltd.27/06/2019</t>
  </si>
  <si>
    <t>GMR Infrastructure Ltd.27/06/2019</t>
  </si>
  <si>
    <t>MRF Ltd.27/06/2019</t>
  </si>
  <si>
    <t>Mahindra &amp; Mahindra Ltd.27/06/2019</t>
  </si>
  <si>
    <t>HCL Technologies Ltd.27/06/2019</t>
  </si>
  <si>
    <t>IDFC Ltd.27/06/2019</t>
  </si>
  <si>
    <t>United Spirits Ltd.27/06/2019</t>
  </si>
  <si>
    <t>DLF Ltd.27/06/2019</t>
  </si>
  <si>
    <t>Bajaj Finance Ltd.27/06/2019</t>
  </si>
  <si>
    <t>JSW Steel Ltd.27/06/2019</t>
  </si>
  <si>
    <t>IndusInd Bank Ltd.27/06/2019</t>
  </si>
  <si>
    <t>Adani Enterprises Ltd.27/06/2019</t>
  </si>
  <si>
    <t>Adani Power Ltd.27/06/2019</t>
  </si>
  <si>
    <t>Punjab National Bank27/06/2019</t>
  </si>
  <si>
    <t>Grasim Industries Ltd.27/06/2019</t>
  </si>
  <si>
    <t>Hindustan Unilever Ltd.27/06/2019</t>
  </si>
  <si>
    <t>Larsen &amp; Toubro Ltd.27/06/2019</t>
  </si>
  <si>
    <t>Indiabulls Housing Finance Ltd.27/06/2019</t>
  </si>
  <si>
    <t>State Bank of India27/06/2019</t>
  </si>
  <si>
    <t>UPL Ltd.27/06/2019</t>
  </si>
  <si>
    <t>Tata Consultancy Services Ltd.27/06/2019</t>
  </si>
  <si>
    <t>Sun Pharmaceutical Ind Ltd.27/06/2019</t>
  </si>
  <si>
    <t>HDFC Bank Ltd.27/06/2019</t>
  </si>
  <si>
    <t>ITC Ltd.27/06/2019</t>
  </si>
  <si>
    <t>Reliance Industries Ltd.27/06/2019</t>
  </si>
  <si>
    <t>Housing Development Finance Corporation Ltd.27/06/2019</t>
  </si>
  <si>
    <t>7.80% HDFC LTD NCD RED 11-11-2019**</t>
  </si>
  <si>
    <t>INE001A07PU3</t>
  </si>
  <si>
    <t>9.00% MUTHOOT FINANCE NCD RED 30-01-2020**</t>
  </si>
  <si>
    <t>INE414G07BS9</t>
  </si>
  <si>
    <t>LIC HSG FIN ZCB RED 10-09-2019**</t>
  </si>
  <si>
    <t>INE115A07FT4</t>
  </si>
  <si>
    <t>BANK OF BARODA CD RED 11-06-2019#**</t>
  </si>
  <si>
    <t>INE705A16SH1</t>
  </si>
  <si>
    <t>SIDBI CD RED 07-06-2019#**</t>
  </si>
  <si>
    <t>INE556F16440</t>
  </si>
  <si>
    <t>Commercial Paper</t>
  </si>
  <si>
    <t>SBI CARDS &amp; PAYMENT SERVICES CP 28-06-19#**</t>
  </si>
  <si>
    <t>INE018E14MH9</t>
  </si>
  <si>
    <t>Deposits</t>
  </si>
  <si>
    <t>Margin Deposits</t>
  </si>
  <si>
    <t>7.6% RBL BK QTLY COM F&amp;O FD 25-05-20</t>
  </si>
  <si>
    <t>367 Days</t>
  </si>
  <si>
    <t>7.5% HDFC BK F&amp;O QTY COM RED 01-01-20</t>
  </si>
  <si>
    <t>366 Days</t>
  </si>
  <si>
    <t>7.5% FEDERAL BK F&amp;O QTY COM FD 20-12-19</t>
  </si>
  <si>
    <t>7.5% FEDERAL BK F&amp;O QTY COM 04-04-2020</t>
  </si>
  <si>
    <t>368 Days</t>
  </si>
  <si>
    <t>7.5% FEDERAL BANK F&amp;O QTY COM 18-12-2019</t>
  </si>
  <si>
    <t>7.25% FEDERAL BANK F&amp;O QTY COM 17-06-19</t>
  </si>
  <si>
    <t>182 Days</t>
  </si>
  <si>
    <t>7.85% IDFC FIRST BK QTY COM F&amp;O 26-08-19</t>
  </si>
  <si>
    <t>7.8% IDFC FIRST BK QTY COM F&amp;O 14-08-19</t>
  </si>
  <si>
    <t>7.8% IDFC FIRST BK F&amp;O QTY COM 12-08-19</t>
  </si>
  <si>
    <t>369 Days</t>
  </si>
  <si>
    <t>7.8% IDFC FIRST BK F&amp;O QTY COM 09-08-19</t>
  </si>
  <si>
    <t>7.4% RBL BANK F&amp;O QTY COM 03-03-20</t>
  </si>
  <si>
    <t>336 Days</t>
  </si>
  <si>
    <t>7.15% IDFC FIRST BANK F&amp;O 31-07-2019</t>
  </si>
  <si>
    <t>96 Days</t>
  </si>
  <si>
    <t>7.5% FEDERAL BANK F&amp;O QTY COM 28-04-20</t>
  </si>
  <si>
    <t>371 Days</t>
  </si>
  <si>
    <t>7.4% HDFC BANK F&amp;O QTY COM RED 01-08-19</t>
  </si>
  <si>
    <t>365 Days</t>
  </si>
  <si>
    <t>7.7% IDFC FIRST BK F&amp;O QTYCOM 04-04-2020</t>
  </si>
  <si>
    <t>7.85% IDFC FIRST BK QTY COM F&amp;O 16-08-19</t>
  </si>
  <si>
    <t>7.55% IDFC FIRST BK F&amp;O FD RED 01-10-19</t>
  </si>
  <si>
    <t>181 Days</t>
  </si>
  <si>
    <t>7.5% FEDERAL BK F&amp;O QTY COM 03-04-20</t>
  </si>
  <si>
    <t>7.4% HDFC BANK F&amp;O QTY COM 05-08-2019</t>
  </si>
  <si>
    <t>7.85% IDFC FIRST BK QTY COM F&amp;O 27-08-19</t>
  </si>
  <si>
    <t>7.4% HDFC BANK F&amp;O QTY COM RED 02-08-19</t>
  </si>
  <si>
    <t>7.55%AU SMALL FI BK QTY COM FD 24-10-19</t>
  </si>
  <si>
    <t>274 Days</t>
  </si>
  <si>
    <t>7.15% IDFC FIRST BK F&amp;O FD RED 07-08-19</t>
  </si>
  <si>
    <t>93 Days</t>
  </si>
  <si>
    <t>7.7% FEDERAL BANK F&amp;O QTY COM 06-05-2020</t>
  </si>
  <si>
    <t>7.55% FEDERAL BK F&amp;O QTY COM FD 20-04-20</t>
  </si>
  <si>
    <t>370 Days</t>
  </si>
  <si>
    <t>7.55% FEDERAL BK F&amp;O QTY COM FD 17-04-20</t>
  </si>
  <si>
    <t>7.55% FEDERAL BK F&amp;O QTY COM 22-04-2020</t>
  </si>
  <si>
    <t>7.55% FEDERAL BK F&amp;O QTY COM 21-04-2020</t>
  </si>
  <si>
    <t>7.55% FEDERAL BK F&amp;O QTY COM 20-04-2020</t>
  </si>
  <si>
    <t>7.5% HDFC BANK F&amp;O QTY COM FD 08-04-20</t>
  </si>
  <si>
    <t>7.5% HDFC BANK F&amp;O QTY COM 10-04-20</t>
  </si>
  <si>
    <t>7.5% HDFC BANK F&amp;O QTY COM 09-04-2020</t>
  </si>
  <si>
    <t>7.5% HDFC BANK QTY COM F&amp;O RD 19-11-2019</t>
  </si>
  <si>
    <t>7.5% HDFC BANK QTY COM F&amp;O RD 18-11-2019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</si>
  <si>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</si>
  <si>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</si>
  <si>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</si>
  <si>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</si>
  <si>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</si>
  <si>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</si>
  <si>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</si>
  <si>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</si>
  <si>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</si>
  <si>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</si>
  <si>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</si>
  <si>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</si>
  <si>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</si>
  <si>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</si>
  <si>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</si>
  <si>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</si>
  <si>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</si>
  <si>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</si>
  <si>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</si>
  <si>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7.3% HDFC BK QTLY COM F&amp;O FD 28-05-20</t>
  </si>
  <si>
    <t>7.3% HDFC BK QTLY COM F&amp;O FD 27-05-20</t>
  </si>
  <si>
    <t>7.3% HDFC BK QTLY COM F&amp;O FD 25-05-20</t>
  </si>
  <si>
    <t>7.3% HDFC BK F&amp;O QTY COM FD 29-05-2020</t>
  </si>
  <si>
    <t>7.3% HDFC BK F&amp;O QTY COM FD 01-06-2020</t>
  </si>
  <si>
    <t>7.3% HDFC BANK F&amp;O QTY COM 01-06-2020</t>
  </si>
  <si>
    <t>Net Receivables/(Payables) include Net Current Assets as well as the Mark to Market on derivative trades.</t>
  </si>
  <si>
    <t>ICICI Bank Ltd.</t>
  </si>
  <si>
    <t>INE090A01021</t>
  </si>
  <si>
    <t>GlaxoSmithKline Consumer Healthcare Ltd.</t>
  </si>
  <si>
    <t>INE264A01014</t>
  </si>
  <si>
    <t>Kotak Mahindra Bank Ltd.</t>
  </si>
  <si>
    <t>INE237A01028</t>
  </si>
  <si>
    <t>NIIT Technologies Ltd.</t>
  </si>
  <si>
    <t>INE591G01017</t>
  </si>
  <si>
    <t>Petronet LNG Ltd.</t>
  </si>
  <si>
    <t>INE347G01014</t>
  </si>
  <si>
    <t>RBL Bank Ltd.</t>
  </si>
  <si>
    <t>INE976G01028</t>
  </si>
  <si>
    <t>HDFC Life Insurance Co Ltd.</t>
  </si>
  <si>
    <t>INE795G01014</t>
  </si>
  <si>
    <t>Aarti Industries Ltd.</t>
  </si>
  <si>
    <t>INE769A01020</t>
  </si>
  <si>
    <t>CHEMICALS</t>
  </si>
  <si>
    <t>Maruti Suzuki India Ltd.</t>
  </si>
  <si>
    <t>INE585B01010</t>
  </si>
  <si>
    <t>Colgate Palmolive (India) Ltd.</t>
  </si>
  <si>
    <t>INE259A01022</t>
  </si>
  <si>
    <t>Endurance Technologies Ltd.</t>
  </si>
  <si>
    <t>INE913H01037</t>
  </si>
  <si>
    <t>Britannia Industries Ltd.</t>
  </si>
  <si>
    <t>INE216A01030</t>
  </si>
  <si>
    <t>ICICI Lombard General Insurance Co. Ltd.</t>
  </si>
  <si>
    <t>INE765G01017</t>
  </si>
  <si>
    <t>Bharat Forge Ltd.</t>
  </si>
  <si>
    <t>INE465A01025</t>
  </si>
  <si>
    <t>INDUSTRIAL PRODUCTS</t>
  </si>
  <si>
    <t>Ultratech Cement Ltd.</t>
  </si>
  <si>
    <t>INE481G01011</t>
  </si>
  <si>
    <t>Coal India Ltd.</t>
  </si>
  <si>
    <t>INE522F01014</t>
  </si>
  <si>
    <t>Larsen &amp; Toubro Infotech Ltd.</t>
  </si>
  <si>
    <t>INE214T01019</t>
  </si>
  <si>
    <t>Power Grid Corporation of India Ltd.</t>
  </si>
  <si>
    <t>INE752E01010</t>
  </si>
  <si>
    <t>Oil India Ltd.</t>
  </si>
  <si>
    <t>INE274J01014</t>
  </si>
  <si>
    <t>Fine Organic Industries Ltd.</t>
  </si>
  <si>
    <t>INE686Y01026</t>
  </si>
  <si>
    <t>Mphasis Ltd.</t>
  </si>
  <si>
    <t>INE356A01018</t>
  </si>
  <si>
    <t>TCNS Clothing Company Ltd.</t>
  </si>
  <si>
    <t>INE778U01029</t>
  </si>
  <si>
    <t>Bandhan Bank Ltd.</t>
  </si>
  <si>
    <t>INE545U01014</t>
  </si>
  <si>
    <t>Cholamandalam Investment &amp; Finance Company Ltd.</t>
  </si>
  <si>
    <t>INE121A01016</t>
  </si>
  <si>
    <t>Indian Oil Corporation Ltd.</t>
  </si>
  <si>
    <t>INE242A01010</t>
  </si>
  <si>
    <t>SBI Life Insurance Co. Ltd.</t>
  </si>
  <si>
    <t>INE123W01016</t>
  </si>
  <si>
    <t>Aditya Birla Fashion and Retail Ltd.</t>
  </si>
  <si>
    <t>INE647O01011</t>
  </si>
  <si>
    <t>RETAILING</t>
  </si>
  <si>
    <t>Berger Paints (I) Ltd.</t>
  </si>
  <si>
    <t>INE463A01038</t>
  </si>
  <si>
    <t>AAVAS FINANCIERS LIMITED</t>
  </si>
  <si>
    <t>INE216P01012</t>
  </si>
  <si>
    <t>Metropolis Healthcare Ltd.</t>
  </si>
  <si>
    <t>INE112L01020</t>
  </si>
  <si>
    <t>HEALTHCARE SERVICES</t>
  </si>
  <si>
    <t>KEI Industries Ltd.</t>
  </si>
  <si>
    <t>INE878B01027</t>
  </si>
  <si>
    <t>AIA Engineering Ltd.</t>
  </si>
  <si>
    <t>INE212H01026</t>
  </si>
  <si>
    <t>Bayer Cropscience Ltd.</t>
  </si>
  <si>
    <t>INE462A01022</t>
  </si>
  <si>
    <t>Torrent Pharmaceuticals Ltd.</t>
  </si>
  <si>
    <t>INE685A01028</t>
  </si>
  <si>
    <t>Teamlease Services Ltd.</t>
  </si>
  <si>
    <t>INE985S01024</t>
  </si>
  <si>
    <t>COMMERCIAL SERVICES</t>
  </si>
  <si>
    <t>Jubilant Life Sciences Ltd.</t>
  </si>
  <si>
    <t>INE700A01033</t>
  </si>
  <si>
    <t>APL Apollo Tubes Ltd.</t>
  </si>
  <si>
    <t>INE702C01019</t>
  </si>
  <si>
    <t>Indraprastha Gas Ltd.</t>
  </si>
  <si>
    <t>INE203G01027</t>
  </si>
  <si>
    <t>Procter &amp; Gamble Hygiene&amp;HealthCare Ltd.</t>
  </si>
  <si>
    <t>INE179A01014</t>
  </si>
  <si>
    <t>Power Finance Corporation Ltd.</t>
  </si>
  <si>
    <t>INE134E01011</t>
  </si>
  <si>
    <t>3M India Ltd.</t>
  </si>
  <si>
    <t>INE470A01017</t>
  </si>
  <si>
    <t>INE155A01022</t>
  </si>
  <si>
    <t>Tata Steel Ltd.</t>
  </si>
  <si>
    <t>INE081A01012</t>
  </si>
  <si>
    <t>Suprajit Engineering Ltd.</t>
  </si>
  <si>
    <t>INE399C01030</t>
  </si>
  <si>
    <t>Arvind Fashions Ltd.</t>
  </si>
  <si>
    <t>INE955V01021</t>
  </si>
  <si>
    <t>Reliance Nippon Life Asset Mgmt Ltd.</t>
  </si>
  <si>
    <t>INE298J01013</t>
  </si>
  <si>
    <t>Nifty Bank 27/06/2019</t>
  </si>
  <si>
    <t>INDEX FUTURES</t>
  </si>
  <si>
    <t>NIIT Technologies Ltd.27/06/2019</t>
  </si>
  <si>
    <t>9.37% SBI NCD PERPETUAL CALL 21-12-2023**</t>
  </si>
  <si>
    <t>INE062A08181</t>
  </si>
  <si>
    <t>CRISIL AA+</t>
  </si>
  <si>
    <t>BANK OF IND CD RED 17-06-2019#**</t>
  </si>
  <si>
    <t>INE084A16BV8</t>
  </si>
  <si>
    <t>RELIANCE JIO INFO LTD CP RED 04-06-2019#**</t>
  </si>
  <si>
    <t>INE110L14JZ7</t>
  </si>
  <si>
    <t>6.5% FEDERAL BK F&amp;O FD 26-08-2019</t>
  </si>
  <si>
    <t>94 Days</t>
  </si>
  <si>
    <t>6.75% HDFC BANK F&amp;O FD RED 07-06-2019</t>
  </si>
  <si>
    <t>6.5% AU SMALL FIN BANK F&amp;O 29-07-2019</t>
  </si>
  <si>
    <t>NTPC Ltd.</t>
  </si>
  <si>
    <t>INE733E01010</t>
  </si>
  <si>
    <t>Dr. Reddy's Laboratories Ltd.</t>
  </si>
  <si>
    <t>INE089A01023</t>
  </si>
  <si>
    <t>ABB India Ltd.</t>
  </si>
  <si>
    <t>INE117A01022</t>
  </si>
  <si>
    <t>United Breweries Ltd.</t>
  </si>
  <si>
    <t>INE686F01025</t>
  </si>
  <si>
    <t>Divi's Laboratories Ltd.</t>
  </si>
  <si>
    <t>INE361B01024</t>
  </si>
  <si>
    <t>AU Small Finance Bank Ltd.</t>
  </si>
  <si>
    <t>INE949L01017</t>
  </si>
  <si>
    <t>L&amp;T Technology Services Ltd.</t>
  </si>
  <si>
    <t>INE010V01017</t>
  </si>
  <si>
    <t>Thermax Ltd.</t>
  </si>
  <si>
    <t>INE152A01029</t>
  </si>
  <si>
    <t>Wipro Ltd.</t>
  </si>
  <si>
    <t>INE075A01022</t>
  </si>
  <si>
    <t>Asian Paints Ltd.</t>
  </si>
  <si>
    <t>INE021A01026</t>
  </si>
  <si>
    <t>Jubilant Foodworks Ltd.</t>
  </si>
  <si>
    <t>INE797F01012</t>
  </si>
  <si>
    <t>PNB Housing Finance Ltd.</t>
  </si>
  <si>
    <t>INE572E01012</t>
  </si>
  <si>
    <t>NIFTY 27/06/2019</t>
  </si>
  <si>
    <t>6.5% AU SMALL FIN BANK F&amp;O 23-07-2019</t>
  </si>
  <si>
    <t>92 Days</t>
  </si>
  <si>
    <t>6.9% AU SMALL FIN BK F&amp;O RED 13-06-19</t>
  </si>
  <si>
    <t>6.25% HDFC BANK F&amp;O FD RED 20-06-2019</t>
  </si>
  <si>
    <t>Minda Industries Ltd.</t>
  </si>
  <si>
    <t>INE405E01023</t>
  </si>
  <si>
    <t>Equitas Holdings Ltd.</t>
  </si>
  <si>
    <t>INE988K01017</t>
  </si>
  <si>
    <t>The Federal Bank Ltd.</t>
  </si>
  <si>
    <t>INE171A01029</t>
  </si>
  <si>
    <t>Praj Industries Ltd.</t>
  </si>
  <si>
    <t>INE074A01025</t>
  </si>
  <si>
    <t>IPCA Laboratories Ltd.</t>
  </si>
  <si>
    <t>INE571A01020</t>
  </si>
  <si>
    <t>Apollo Hospitals Enterprise Ltd.</t>
  </si>
  <si>
    <t>INE437A01024</t>
  </si>
  <si>
    <t>City Union Bank Ltd.</t>
  </si>
  <si>
    <t>INE491A01021</t>
  </si>
  <si>
    <t>The Indian Hotels Company Ltd.</t>
  </si>
  <si>
    <t>INE053A01029</t>
  </si>
  <si>
    <t>HOTELS, RESORTS AND OTHER RECREATIONAL ACTIVITIES</t>
  </si>
  <si>
    <t>Ujjivan Financial Services Ltd.</t>
  </si>
  <si>
    <t>INE334L01012</t>
  </si>
  <si>
    <t>Deepak Nitrite Ltd.</t>
  </si>
  <si>
    <t>INE288B01029</t>
  </si>
  <si>
    <t>SKF India Ltd.</t>
  </si>
  <si>
    <t>INE640A01023</t>
  </si>
  <si>
    <t>JK Cement Ltd.</t>
  </si>
  <si>
    <t>INE823G01014</t>
  </si>
  <si>
    <t>Voltamp Transformers Ltd.</t>
  </si>
  <si>
    <t>INE540H01012</t>
  </si>
  <si>
    <t>Lemon Tree Hotels Ltd.</t>
  </si>
  <si>
    <t>INE970X01018</t>
  </si>
  <si>
    <t>Ashoka Buildcon Ltd.</t>
  </si>
  <si>
    <t>INE442H01029</t>
  </si>
  <si>
    <t>Prestige Estates Projects Ltd.</t>
  </si>
  <si>
    <t>INE811K01011</t>
  </si>
  <si>
    <t>Vinati Organics Ltd.</t>
  </si>
  <si>
    <t>INE410B01029</t>
  </si>
  <si>
    <t>Sadbhav Engineering Ltd.</t>
  </si>
  <si>
    <t>INE226H01026</t>
  </si>
  <si>
    <t>Whirlpool of India Ltd.</t>
  </si>
  <si>
    <t>INE716A01013</t>
  </si>
  <si>
    <t>Tube Investments Of India Ltd.</t>
  </si>
  <si>
    <t>INE974X01010</t>
  </si>
  <si>
    <t>ACC Ltd.</t>
  </si>
  <si>
    <t>INE012A01025</t>
  </si>
  <si>
    <t>Kalpataru Power Transmission Ltd.</t>
  </si>
  <si>
    <t>INE220B01022</t>
  </si>
  <si>
    <t>Havells India Ltd.</t>
  </si>
  <si>
    <t>INE176B01034</t>
  </si>
  <si>
    <t>Info Edge (India) Ltd.</t>
  </si>
  <si>
    <t>INE663F01024</t>
  </si>
  <si>
    <t>Grindwell Norton Ltd</t>
  </si>
  <si>
    <t>INE536A01023</t>
  </si>
  <si>
    <t>Solar Industries India Ltd.</t>
  </si>
  <si>
    <t>INE343H01029</t>
  </si>
  <si>
    <t>Blue Star Ltd.</t>
  </si>
  <si>
    <t>INE472A01039</t>
  </si>
  <si>
    <t>JMC Projects (India)  Ltd.</t>
  </si>
  <si>
    <t>INE890A01024</t>
  </si>
  <si>
    <t>Action Construction Equipment Ltd.</t>
  </si>
  <si>
    <t>INE731H01025</t>
  </si>
  <si>
    <t>KNR Constructions Ltd</t>
  </si>
  <si>
    <t>INE634I01029</t>
  </si>
  <si>
    <t>Ahluwalia Contracts (India) Ltd.</t>
  </si>
  <si>
    <t>INE758C01029</t>
  </si>
  <si>
    <t>6.7% IDFC FIRST BK F&amp;O FD RED 12-07-2019</t>
  </si>
  <si>
    <t>6.9% AU SMALL FIN BANK F&amp;O RED 25-07-19</t>
  </si>
  <si>
    <t>6.75% IDFC BK F&amp;O FD RED 02-08-2019</t>
  </si>
  <si>
    <t>6.75% IDFC FIRST BK F&amp;O RED 05-07-2019</t>
  </si>
  <si>
    <t>6.75% IDFC FIRST BANK F&amp;O FD 16-08-2019</t>
  </si>
  <si>
    <t>6.25% HDFC BANK F&amp;O FD RED 05-06-2019</t>
  </si>
  <si>
    <t>Subros Ltd.</t>
  </si>
  <si>
    <t>INE287B01021</t>
  </si>
  <si>
    <t>SRF Ltd.</t>
  </si>
  <si>
    <t>INE647A01010</t>
  </si>
  <si>
    <t>P I INDUSTRIES LIMITED</t>
  </si>
  <si>
    <t>INE603J01030</t>
  </si>
  <si>
    <t>The Phoenix Mills Ltd.</t>
  </si>
  <si>
    <t>INE211B01039</t>
  </si>
  <si>
    <t>Trent Ltd.</t>
  </si>
  <si>
    <t>INE849A01020</t>
  </si>
  <si>
    <t>Voltas Ltd.</t>
  </si>
  <si>
    <t>INE226A01021</t>
  </si>
  <si>
    <t>Bata India Ltd.</t>
  </si>
  <si>
    <t>INE176A01028</t>
  </si>
  <si>
    <t>Oberoi Realty Ltd.</t>
  </si>
  <si>
    <t>INE093I01010</t>
  </si>
  <si>
    <t>9.50% BLUE DART EXP LTD NCD RED 20-11-19**</t>
  </si>
  <si>
    <t>INE233B08103</t>
  </si>
  <si>
    <t>7.15% IDFC BK F&amp;O FD RED 02-08-2019</t>
  </si>
  <si>
    <t>6.75% HDFC BANK F&amp;O FD RED 05-06-2019</t>
  </si>
  <si>
    <t>7.3% IDFC FIRST BANK F&amp;O FD 16-08-2019</t>
  </si>
  <si>
    <t>6.25% HDFC BANK F&amp;O FD RED 21-06-2019</t>
  </si>
  <si>
    <t>Inox Leisure Ltd.</t>
  </si>
  <si>
    <t>INE312H01016</t>
  </si>
  <si>
    <t>JB Chemicals &amp; Pharmaceuticals Ltd.</t>
  </si>
  <si>
    <t>INE572A01028</t>
  </si>
  <si>
    <t>VIP Industries Ltd.</t>
  </si>
  <si>
    <t>INE054A01027</t>
  </si>
  <si>
    <t>Muthoot Finance Ltd.</t>
  </si>
  <si>
    <t>INE414G01012</t>
  </si>
  <si>
    <t>Sobha Ltd.</t>
  </si>
  <si>
    <t>INE671H01015</t>
  </si>
  <si>
    <t>PVR Ltd.</t>
  </si>
  <si>
    <t>INE191H01014</t>
  </si>
  <si>
    <t>Radico Khaitan Ltd.</t>
  </si>
  <si>
    <t>INE944F01028</t>
  </si>
  <si>
    <t>Kajaria Ceramics Ltd.</t>
  </si>
  <si>
    <t>INE217B01036</t>
  </si>
  <si>
    <t>Orient Electric Ltd.</t>
  </si>
  <si>
    <t>INE142Z01019</t>
  </si>
  <si>
    <t>Atul Ltd.</t>
  </si>
  <si>
    <t>INE100A01010</t>
  </si>
  <si>
    <t>Carborundum Universal Ltd.</t>
  </si>
  <si>
    <t>INE120A01034</t>
  </si>
  <si>
    <t>Navin Fluorine International Ltd.</t>
  </si>
  <si>
    <t>INE048G01026</t>
  </si>
  <si>
    <t>Indian Bank</t>
  </si>
  <si>
    <t>INE562A01011</t>
  </si>
  <si>
    <t>Apar Industries Ltd.</t>
  </si>
  <si>
    <t>INE372A01015</t>
  </si>
  <si>
    <t>Schaeffler India Ltd.</t>
  </si>
  <si>
    <t>INE513A01014</t>
  </si>
  <si>
    <t>Bajaj Electricals Ltd.</t>
  </si>
  <si>
    <t>INE193E01025</t>
  </si>
  <si>
    <t>Relaxo Footwears Ltd.</t>
  </si>
  <si>
    <t>INE131B01039</t>
  </si>
  <si>
    <t>TCI Express Ltd.</t>
  </si>
  <si>
    <t>INE586V01016</t>
  </si>
  <si>
    <t>Aegis Logistics Ltd.</t>
  </si>
  <si>
    <t>INE208C01025</t>
  </si>
  <si>
    <t>Insecticides (India) Ltd.</t>
  </si>
  <si>
    <t>INE070I01018</t>
  </si>
  <si>
    <t>Orient Refractories Ltd.</t>
  </si>
  <si>
    <t>INE743M01012</t>
  </si>
  <si>
    <t>Harita Seating Systems Ltd.</t>
  </si>
  <si>
    <t>INE939D01015</t>
  </si>
  <si>
    <t>PSP Projects Ltd.</t>
  </si>
  <si>
    <t>INE488V01015</t>
  </si>
  <si>
    <t>Persistent Systems Ltd.</t>
  </si>
  <si>
    <t>INE262H01013</t>
  </si>
  <si>
    <t>Royal Orchid Hotels Ltd.</t>
  </si>
  <si>
    <t>INE283H01019</t>
  </si>
  <si>
    <t>6.75% HDFC BK F&amp;O FD RED 27-06-2019</t>
  </si>
  <si>
    <t>6.9% AU SMALL FIN BK F&amp;O 02-09-19</t>
  </si>
  <si>
    <t>6.75% HDFC BANK FD RED 04-06-2019</t>
  </si>
  <si>
    <t>95 Days</t>
  </si>
  <si>
    <t>6.75% HDFC BANK F&amp;O FD RED 03-06-2019</t>
  </si>
  <si>
    <t>Crompton Greaves Cons Electrical Ltd.</t>
  </si>
  <si>
    <t>INE299U01018</t>
  </si>
  <si>
    <t>6.75% HDFC BANK F&amp;O FD RED 19-06-2019</t>
  </si>
  <si>
    <t>7.25% RBL BANK F&amp;O FD RED 07-06-2019</t>
  </si>
  <si>
    <t>7.4% KOTAK MAH BK F&amp;O QTY COM FD17-07-19</t>
  </si>
  <si>
    <t>7.25%AU SMALL FI BK QTY CM F&amp;O 11-02-20</t>
  </si>
  <si>
    <t>7.75% RBL BANK QTY COM F&amp;O RED 22-08-19</t>
  </si>
  <si>
    <t>7.75% RBL BANK QTY COM F&amp;O RED 19-08-19</t>
  </si>
  <si>
    <t>HDFC Asset Management Company Ltd.</t>
  </si>
  <si>
    <t>INE127D01025</t>
  </si>
  <si>
    <t>Avenue Supermarts Ltd.</t>
  </si>
  <si>
    <t>INE192R01011</t>
  </si>
  <si>
    <t>Capacit E Infraprojects Ltd.</t>
  </si>
  <si>
    <t>INE264T01014</t>
  </si>
  <si>
    <t>Dr. Lal Path Labs Ltd.</t>
  </si>
  <si>
    <t>INE600L01024</t>
  </si>
  <si>
    <t>H G Infra Engineering Ltd.</t>
  </si>
  <si>
    <t>INE926X01010</t>
  </si>
  <si>
    <t>Quess Corp Ltd.</t>
  </si>
  <si>
    <t>INE615P01015</t>
  </si>
  <si>
    <t>SERVICES</t>
  </si>
  <si>
    <t>Dixon Technologies (India) Ltd.</t>
  </si>
  <si>
    <t>INE935N01012</t>
  </si>
  <si>
    <t>Godrej Agrovet Ltd.</t>
  </si>
  <si>
    <t>INE850D01014</t>
  </si>
  <si>
    <t>MAS Financial Services Ltd.</t>
  </si>
  <si>
    <t>INE348L01012</t>
  </si>
  <si>
    <t>LAURUS LABS LIMITED</t>
  </si>
  <si>
    <t>INE947Q01010</t>
  </si>
  <si>
    <t>Amber Enterprises India Ltd.</t>
  </si>
  <si>
    <t>INE371P01015</t>
  </si>
  <si>
    <t>Eris Lifesciences Ltd.</t>
  </si>
  <si>
    <t>INE406M01024</t>
  </si>
  <si>
    <t>Mahindra Logistics Ltd.</t>
  </si>
  <si>
    <t>INE766P01016</t>
  </si>
  <si>
    <t>Advanced Enzyme Technologies Ltd.</t>
  </si>
  <si>
    <t>INE837H01020</t>
  </si>
  <si>
    <t>Indian Energy Exchange Ltd.</t>
  </si>
  <si>
    <t>INE022Q01020</t>
  </si>
  <si>
    <t>Central Depository Services (I) Ltd.</t>
  </si>
  <si>
    <t>INE736A01011</t>
  </si>
  <si>
    <t>GNA Axles Ltd.</t>
  </si>
  <si>
    <t>INE934S01014</t>
  </si>
  <si>
    <t>Indostar Capital Finance Ltd.</t>
  </si>
  <si>
    <t>INE896L01010</t>
  </si>
  <si>
    <t>RBL Bank Ltd.27/06/2019</t>
  </si>
  <si>
    <t>(B)Index / Stock Option</t>
  </si>
  <si>
    <t>PUT NIFTY 24/06/2021 10500</t>
  </si>
  <si>
    <t>INDEX OPTIONS</t>
  </si>
  <si>
    <t>6.9% AU SMALL FI BK F&amp;O FD 08-06-19</t>
  </si>
  <si>
    <t>Bajaj Finserv Ltd.</t>
  </si>
  <si>
    <t>INE918I01018</t>
  </si>
  <si>
    <t>Bajaj Auto Ltd.</t>
  </si>
  <si>
    <t>INE917I01010</t>
  </si>
  <si>
    <t>Hero MotoCorp Ltd.</t>
  </si>
  <si>
    <t>INE158A01026</t>
  </si>
  <si>
    <t>Adani Ports &amp; Special Economic Zone Ltd.</t>
  </si>
  <si>
    <t>INE742F01042</t>
  </si>
  <si>
    <t>GAIL (India) Ltd.</t>
  </si>
  <si>
    <t>INE129A01019</t>
  </si>
  <si>
    <t>Eicher Motors Ltd.</t>
  </si>
  <si>
    <t>INE066A01013</t>
  </si>
  <si>
    <t>Cipla Ltd.</t>
  </si>
  <si>
    <t>INE059A01026</t>
  </si>
  <si>
    <t>Yes Bank Ltd.</t>
  </si>
  <si>
    <t>INE528G01027</t>
  </si>
  <si>
    <t>Bharti Infratel Ltd.</t>
  </si>
  <si>
    <t>INE121J01017</t>
  </si>
  <si>
    <t>TELECOM -  EQUIPMENT &amp; ACCESSORIES</t>
  </si>
  <si>
    <t>Zee Entertainment Enterprises Ltd.</t>
  </si>
  <si>
    <t>INE256A01028</t>
  </si>
  <si>
    <t>Bank of Baroda</t>
  </si>
  <si>
    <t>INE028A01039</t>
  </si>
  <si>
    <t>IDFC First Bank Ltd.</t>
  </si>
  <si>
    <t>INE092T01019</t>
  </si>
  <si>
    <t>Godrej Consumer Products Ltd.</t>
  </si>
  <si>
    <t>INE102D01028</t>
  </si>
  <si>
    <t>Dabur India Ltd.</t>
  </si>
  <si>
    <t>INE016A01026</t>
  </si>
  <si>
    <t>Pidilite Industries Ltd.</t>
  </si>
  <si>
    <t>INE318A01026</t>
  </si>
  <si>
    <t>LIC Housing Finance Ltd.</t>
  </si>
  <si>
    <t>INE115A01026</t>
  </si>
  <si>
    <t>Bosch Ltd.</t>
  </si>
  <si>
    <t>INE323A01026</t>
  </si>
  <si>
    <t>Container Corporation Of India Ltd.</t>
  </si>
  <si>
    <t>INE111A01025</t>
  </si>
  <si>
    <t>Bharat Electronics Ltd.</t>
  </si>
  <si>
    <t>INE263A01024</t>
  </si>
  <si>
    <t>Oracle Financial Services Software Ltd.</t>
  </si>
  <si>
    <t>INE881D01027</t>
  </si>
  <si>
    <t>Hindustan Zinc Ltd.</t>
  </si>
  <si>
    <t>INE267A01025</t>
  </si>
  <si>
    <t>Natco Pharma Ltd.</t>
  </si>
  <si>
    <t>INE987B01026</t>
  </si>
  <si>
    <t>Investment in Mutual fund</t>
  </si>
  <si>
    <t>RELIANCE ETF GOLD BEES</t>
  </si>
  <si>
    <t>INF732E01102</t>
  </si>
  <si>
    <t>Max Financial Services Ltd.</t>
  </si>
  <si>
    <t>INE180A01020</t>
  </si>
  <si>
    <t>Sterlite Technologies Ltd.</t>
  </si>
  <si>
    <t>INE089C01029</t>
  </si>
  <si>
    <t>Mold-Tek Packaging Ltd.</t>
  </si>
  <si>
    <t>INE893J01029</t>
  </si>
  <si>
    <t>6.75% HDFC BANK F&amp;O FD RED 21-06-2019</t>
  </si>
  <si>
    <t>6.75% HDFC BANK F&amp;O FD 06-07-2019</t>
  </si>
  <si>
    <t>Kansai Nerolac Paints Ltd.</t>
  </si>
  <si>
    <t>INE531A01024</t>
  </si>
  <si>
    <t>Apollo Tyres Ltd.</t>
  </si>
  <si>
    <t>INE438A01022</t>
  </si>
  <si>
    <t>Kirloskar Brothers Ltd.</t>
  </si>
  <si>
    <t>INE732A01036</t>
  </si>
  <si>
    <t>Future Retail Ltd.</t>
  </si>
  <si>
    <t>INE752P01024</t>
  </si>
  <si>
    <t>Tejas Networks Ltd.</t>
  </si>
  <si>
    <t>INE010J01012</t>
  </si>
  <si>
    <t>TIL Ltd.</t>
  </si>
  <si>
    <t>INE806C01018</t>
  </si>
  <si>
    <t>Arrow Greentech Ltd.</t>
  </si>
  <si>
    <t>INE570D01018</t>
  </si>
  <si>
    <t>EDELWEISS RUR &amp; CORP SERV ZCB 14-02-2020**</t>
  </si>
  <si>
    <t>INE657N07282</t>
  </si>
  <si>
    <t>ECL FINANCE LTD.ZCB RED 03-04-2020**</t>
  </si>
  <si>
    <t>INE804I078R2</t>
  </si>
  <si>
    <t>9.04% REC LTD NCD RED 12-10-2019**</t>
  </si>
  <si>
    <t>INE020B08856</t>
  </si>
  <si>
    <t>8.39% RAJASTHAN SDL RED 15-03-2020</t>
  </si>
  <si>
    <t>IN2920150298</t>
  </si>
  <si>
    <t>8.21% RAJASTHAN SDL RED-31-03-2020</t>
  </si>
  <si>
    <t>IN2920150397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</si>
  <si>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</si>
  <si>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</si>
  <si>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</si>
  <si>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</si>
  <si>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</si>
  <si>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</si>
  <si>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</si>
  <si>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</si>
  <si>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</si>
  <si>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</si>
  <si>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</si>
  <si>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</si>
  <si>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</si>
  <si>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</si>
  <si>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</si>
  <si>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</si>
  <si>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7.85% BHOPAL DHULE TRANS NCD 04-04-2022**</t>
  </si>
  <si>
    <t>INE774N07087</t>
  </si>
  <si>
    <t>ADITYA BIRLA HSG FIN ZCB RED 13-04-2022**</t>
  </si>
  <si>
    <t>INE831R07235</t>
  </si>
  <si>
    <t>2% TATA STEEL LTD. NCD RED 23-04-2022**</t>
  </si>
  <si>
    <t>INE081A08181</t>
  </si>
  <si>
    <t>SUNDARAM BNP PARI HOME FIN ZCB 07-03-22**</t>
  </si>
  <si>
    <t>INE667F07HA9</t>
  </si>
  <si>
    <t>ICRA AA+</t>
  </si>
  <si>
    <t>9.55% HINDALCO IND NCD RED 25-04-2022**</t>
  </si>
  <si>
    <t>INE038A07258</t>
  </si>
  <si>
    <t>INE002A08575</t>
  </si>
  <si>
    <t>7.95% SIDBI NCD RED 26-04-2022**</t>
  </si>
  <si>
    <t>INE556F08JK7</t>
  </si>
  <si>
    <t>9.65% SBI CARDS &amp; PAY NCD RED 25-04-2022#**</t>
  </si>
  <si>
    <t>INE018E08060</t>
  </si>
  <si>
    <t>10.1% POWER GRID NCD RED 12-06-2019**</t>
  </si>
  <si>
    <t>INE752E07DS3</t>
  </si>
  <si>
    <t>Treasury bills</t>
  </si>
  <si>
    <t>91 DAYS TBILL RED 22-08-2019</t>
  </si>
  <si>
    <t>IN002019X086</t>
  </si>
  <si>
    <t>91 DAYS TBILL RED 01-08-2019</t>
  </si>
  <si>
    <t>IN002019X052</t>
  </si>
  <si>
    <t>CANARA BANK CD RED 06-06-2019#**</t>
  </si>
  <si>
    <t>INE476A16SB2</t>
  </si>
  <si>
    <t>BANK OF IND CD RED 07-06-2019#**</t>
  </si>
  <si>
    <t>INE084A16BU0</t>
  </si>
  <si>
    <t>IDFC FIRST BK CD RED 25-06-2019#**</t>
  </si>
  <si>
    <t>INE092T16KR0</t>
  </si>
  <si>
    <t>ICICI BANK CD RED 31-07-2019#**</t>
  </si>
  <si>
    <t>INE090A166U0</t>
  </si>
  <si>
    <t>AXIS BANK LTD CD RED 20-06-2019#**</t>
  </si>
  <si>
    <t>INE238A162I7</t>
  </si>
  <si>
    <t>PUNJAB NATIONAL BANK CD RED 13-06-2019#**</t>
  </si>
  <si>
    <t>INE160A16LY9</t>
  </si>
  <si>
    <t>INDIAN BANK CD RED 03-06-2019#**</t>
  </si>
  <si>
    <t>INE562A16JJ1</t>
  </si>
  <si>
    <t>FITCH A1+</t>
  </si>
  <si>
    <t>SIDBI CD RED 18-06-2019#**</t>
  </si>
  <si>
    <t>INE556F16457</t>
  </si>
  <si>
    <t>BANK OF BARODA CD RED 24-06-2019#**</t>
  </si>
  <si>
    <t>INE705A16SO7</t>
  </si>
  <si>
    <t>AXIS BANK LTD CD RED 26-06-2019#**</t>
  </si>
  <si>
    <t>INE238A163M7</t>
  </si>
  <si>
    <t>AXIS BANK LTD CD RED 07-06-2019#**</t>
  </si>
  <si>
    <t>INE238A169I2</t>
  </si>
  <si>
    <t>GIC HOUSING FIN CP RED 19-07-2019#**</t>
  </si>
  <si>
    <t>INE289B14ET4</t>
  </si>
  <si>
    <t>KOTAK MAHINDRA INV CP 14-06-19#**</t>
  </si>
  <si>
    <t>INE975F14RS3</t>
  </si>
  <si>
    <t>RELIANCE JIO INFO LTD CP RED 17-06-2019#**</t>
  </si>
  <si>
    <t>INE110L14KA8</t>
  </si>
  <si>
    <t>KOTAK MAH PRIME CP RED 19-06-2019#**</t>
  </si>
  <si>
    <t>INE916D14M76</t>
  </si>
  <si>
    <t>NETWORK 18 MEDIA &amp; IN CP RED 24-06-2019#**</t>
  </si>
  <si>
    <t>INE870H14GU1</t>
  </si>
  <si>
    <t>JULIUS BAER CAPITAL CP RED 24-06-2019#**</t>
  </si>
  <si>
    <t>INE824H14AF2</t>
  </si>
  <si>
    <t>COROMANDEL INTL CP RED 25-06-2019#**</t>
  </si>
  <si>
    <t>INE169A14FM2</t>
  </si>
  <si>
    <t>NABHA POWER CP RED 26-06-2019#**</t>
  </si>
  <si>
    <t>INE445L14AP7</t>
  </si>
  <si>
    <t>CENTURY TEXT &amp; IND CP RED 27-06-2019#**</t>
  </si>
  <si>
    <t>INE055A14HJ5</t>
  </si>
  <si>
    <t>PNB HSG FIN CP RED 30-07-2019#**</t>
  </si>
  <si>
    <t>INE572E14GW6</t>
  </si>
  <si>
    <t>RELIANCE IND CP RED 14-06-2019#**</t>
  </si>
  <si>
    <t>INE002A14CN0</t>
  </si>
  <si>
    <t>SBI CARDS &amp; PAY SERV CP RED 12-06-2019#**</t>
  </si>
  <si>
    <t>INE018E14MR8</t>
  </si>
  <si>
    <t>THE RAMCO CEMENTS CP RED 21-06-2019#**</t>
  </si>
  <si>
    <t>INE331A14HN2</t>
  </si>
  <si>
    <t>PNB HSG FIN CP RED 07-06-2019#**</t>
  </si>
  <si>
    <t>INE572E14GR6</t>
  </si>
  <si>
    <t>CHAMBAL FERT &amp; CHEM CP RED 18-06-2019#**</t>
  </si>
  <si>
    <t>INE085A14EW2</t>
  </si>
  <si>
    <t>CENTURY TEX &amp; IND CP RED 24-06-2019#**</t>
  </si>
  <si>
    <t>INE055A14HH9</t>
  </si>
  <si>
    <t>CEAT LTD CP RED 24-06-2019#**</t>
  </si>
  <si>
    <t>INE482A14684</t>
  </si>
  <si>
    <t>RELIANCE JIO INFO LTD CP RED 22-07-2019#**</t>
  </si>
  <si>
    <t>INE110L14KC4</t>
  </si>
  <si>
    <t>TATA MOTORS FINANCE CP RED 29-07-2019#**</t>
  </si>
  <si>
    <t>INE601U14BQ2</t>
  </si>
  <si>
    <t>MUTHOOT FINANCE CP RED 31-07-2019#**</t>
  </si>
  <si>
    <t>INE414G14LL9</t>
  </si>
  <si>
    <t>NABARD CP RED 08-08-2019#**</t>
  </si>
  <si>
    <t>INE261F14FO2</t>
  </si>
  <si>
    <t>SHRIRAM TRANSPORT FIN CP RED 07-06-2019#**</t>
  </si>
  <si>
    <t>INE721A14CQ8</t>
  </si>
  <si>
    <t>BLUE STAR CP RED 10-06-2019#**</t>
  </si>
  <si>
    <t>INE472A14KL2</t>
  </si>
  <si>
    <t>CHAMBAL FERT &amp; CHEM CP 10-06-19#**</t>
  </si>
  <si>
    <t>INE085A14EZ5</t>
  </si>
  <si>
    <t>HERO CYCLES  CP RED 11-06-2019#**</t>
  </si>
  <si>
    <t>INE668E14920</t>
  </si>
  <si>
    <t>INDIAN OIL CORP LTD CP RED 14-06-2019#**</t>
  </si>
  <si>
    <t>INE242A14LE2</t>
  </si>
  <si>
    <t>NABARD CP RED 17-06-2019#**</t>
  </si>
  <si>
    <t>INE261F14FI4</t>
  </si>
  <si>
    <t>TATA STEEL LTD CP RED 21-06-2019#**</t>
  </si>
  <si>
    <t>INE081A14924</t>
  </si>
  <si>
    <t>LARSEN &amp; TOUBRO CP 24-06-2019#**</t>
  </si>
  <si>
    <t>INE018A14GQ0</t>
  </si>
  <si>
    <t>HERO CYCLES  CP RED 04-06-2019#**</t>
  </si>
  <si>
    <t>INE668E14938</t>
  </si>
  <si>
    <t>Fixed Deposit</t>
  </si>
  <si>
    <t>7.8% RBL BANK LTD FD RED 25-06-2019</t>
  </si>
  <si>
    <t>91 Days</t>
  </si>
  <si>
    <t>7.7% INDUSIND BANK FD RED 24-06-2019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</si>
  <si>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</si>
  <si>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</si>
  <si>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</si>
  <si>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</si>
  <si>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</si>
  <si>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</si>
  <si>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</si>
  <si>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</si>
  <si>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</si>
  <si>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</si>
  <si>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</si>
  <si>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</si>
  <si>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</si>
  <si>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</si>
  <si>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</si>
  <si>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</si>
  <si>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</si>
  <si>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</si>
  <si>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Direct Plan Bonus Option</t>
  </si>
  <si>
    <t>^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</si>
  <si>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</si>
  <si>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</si>
  <si>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</si>
  <si>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</si>
  <si>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</si>
  <si>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</si>
  <si>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</si>
  <si>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</si>
  <si>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</si>
  <si>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</si>
  <si>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</si>
  <si>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</si>
  <si>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</si>
  <si>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May 31, 2019</t>
  </si>
  <si>
    <t>6. Investment in foreign securities/ADRs/GDRs at the end of the month</t>
  </si>
  <si>
    <t>7. Average Portfolio Maturity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</si>
  <si>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</si>
  <si>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</si>
  <si>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</si>
  <si>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</si>
  <si>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</si>
  <si>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</si>
  <si>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</si>
  <si>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</si>
  <si>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</si>
  <si>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</si>
  <si>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</si>
  <si>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</si>
  <si>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</si>
  <si>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Fortnightly Dividend</t>
  </si>
  <si>
    <t>Direct Plan weekly Dividend</t>
  </si>
  <si>
    <t>Regular Plan Fortnightly dividend</t>
  </si>
  <si>
    <t>Regular Plan Weekly Dividend</t>
  </si>
  <si>
    <t>Regular Annual Dividend Option</t>
  </si>
  <si>
    <t>Regular  Monthly Dividend</t>
  </si>
  <si>
    <t>Retail Annual Dividend Option</t>
  </si>
  <si>
    <t>Regular Plan Monthly Dividend</t>
  </si>
  <si>
    <t>Segregated Assets - Growth Option</t>
  </si>
  <si>
    <t>Direct Plan Monthly Dividend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</si>
  <si>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</si>
  <si>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</si>
  <si>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</si>
  <si>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</si>
  <si>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</si>
  <si>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</si>
  <si>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</si>
  <si>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</si>
  <si>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</si>
  <si>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</si>
  <si>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</si>
  <si>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</si>
  <si>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</si>
  <si>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</si>
  <si>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</si>
  <si>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</si>
  <si>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daily dividend</t>
  </si>
  <si>
    <t>Regular Plan Daily Dividend</t>
  </si>
  <si>
    <t>Retail Plan Daily Dividend</t>
  </si>
  <si>
    <t>Retail Plan Weekly Dividend</t>
  </si>
  <si>
    <t>Monthly Dividend Direct Plan</t>
  </si>
  <si>
    <t>Monthly Dividend Regular Plan</t>
  </si>
  <si>
    <t>Direct Plan – Monthly Dividend</t>
  </si>
  <si>
    <t>Regular Plan - Monthly Dividend</t>
  </si>
  <si>
    <t>Plan B - Dividend option</t>
  </si>
  <si>
    <t>Plan B - Growth option</t>
  </si>
  <si>
    <t>Plan C - Dividend option</t>
  </si>
  <si>
    <t>Plan C - Growth option</t>
  </si>
  <si>
    <t>Growth Option</t>
  </si>
  <si>
    <t>Dividend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</si>
  <si>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</si>
  <si>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</si>
  <si>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</si>
  <si>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</si>
  <si>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 xml:space="preserve">Direct Plan daily dividend </t>
  </si>
  <si>
    <t>Direct Plan  Growth Option</t>
  </si>
  <si>
    <t>Regular Plan  Growth Option</t>
  </si>
  <si>
    <t>Fund Id</t>
  </si>
  <si>
    <t>Fund Desc</t>
  </si>
  <si>
    <t>RELIABLE DEV TRUST SR 12 PTC 20-12-21#**</t>
  </si>
  <si>
    <t>Edelweiss Mutual Fund</t>
  </si>
  <si>
    <t xml:space="preserve">801,802 &amp; 803, 08th Floor, Windsor, Off. C.S.T. Road, Kalina, Santacruz (E), Mumbai 400098, Maharashtra  </t>
  </si>
  <si>
    <t>8.27% NHAI NCD RED 28-03-2029**</t>
  </si>
  <si>
    <t>8.24% NABARD NCD RED 22-03-2029**</t>
  </si>
  <si>
    <t>8.41% HUDCO NCD RED 15-03-2029**</t>
  </si>
  <si>
    <t>8.95% FOOD CORP OF INDIA NCD 01-03-2029**</t>
  </si>
  <si>
    <t>8.3% RELIANCE INDUS SR J NCD 08-03-2022**</t>
  </si>
  <si>
    <t>8.85% REC LTD. NCD RED 16-04-2029**</t>
  </si>
  <si>
    <t>8.25% INDIAN RAIL FI NCD 28-02-2024**</t>
  </si>
  <si>
    <t>8.7% LIC HOUS FIN NCD RED 23-03-2029**</t>
  </si>
  <si>
    <t>PORTFOLIO STATEMENT OF EDELWEISS MAIDEN OPPORTUNITIES FUND - SERIES 1 AS ON MAY 31, 2019</t>
  </si>
  <si>
    <t>8. Total gross exposure to derivative instruments (excluding reversed positions) at the end of the month (Rs. in Lakhs)</t>
  </si>
  <si>
    <t>9. Margin Deposits includes Margin money placed on derivatives other than margin money placed with bank</t>
  </si>
  <si>
    <t>7. Portfolio Turnover Ratio</t>
  </si>
  <si>
    <t>7. Total gross exposure to derivative instruments (excluding reversed positions) at the end of the month (Rs. in Lakhs)</t>
  </si>
  <si>
    <t>8. Margin Deposits includes Margin money placed on derivatives other than margin money placed with bank</t>
  </si>
  <si>
    <t>9. Total value and percentage of Illiquid Equity shares &amp;  Equity related instruments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</si>
  <si>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</si>
  <si>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</si>
  <si>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</si>
  <si>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</si>
  <si>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</si>
  <si>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</si>
  <si>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</si>
  <si>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</si>
  <si>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</si>
  <si>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</si>
  <si>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EEELSS</t>
  </si>
  <si>
    <t>EEEQTF</t>
  </si>
  <si>
    <t>EEESCF</t>
  </si>
  <si>
    <t>EEESSF</t>
  </si>
  <si>
    <t>EEMOF1</t>
  </si>
  <si>
    <t>EENF50</t>
  </si>
  <si>
    <t>EENFBA</t>
  </si>
  <si>
    <t>EENQ30</t>
  </si>
  <si>
    <t>EEPRUA</t>
  </si>
  <si>
    <t>EESMCF</t>
  </si>
  <si>
    <t>EETAXF</t>
  </si>
  <si>
    <t>EFMS41</t>
  </si>
  <si>
    <t>EFMS49</t>
  </si>
  <si>
    <t>EFMS55</t>
  </si>
  <si>
    <t>ELLIQF</t>
  </si>
  <si>
    <t>EOASEF</t>
  </si>
  <si>
    <t>EOCHIF</t>
  </si>
  <si>
    <t>EOEDOF</t>
  </si>
  <si>
    <t>EOEMOP</t>
  </si>
  <si>
    <t>EOUSEF</t>
  </si>
  <si>
    <t>EDELWEISS MUTUAL FUND</t>
  </si>
  <si>
    <t>PORTFOLIO STATEMENT as on 31st May 2019</t>
  </si>
  <si>
    <t>10. Total value and percentage of Illiquid Equity shares &amp;  Equity related instruments</t>
  </si>
  <si>
    <t>10.Value of investment made by other schemes under same management (Rs. In Lakhs)</t>
  </si>
  <si>
    <t>(A close ended equity scheme investing across large cap, mid cap and small cap stocks)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</si>
</sst>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165" fontId="0" fillId="0" borderId="1" xfId="0" applyNumberFormat="1" applyBorder="1"/>
    <xf numFmtId="166" fontId="0" fillId="0" borderId="1" xfId="0" applyNumberFormat="1" applyBorder="1"/>
    <xf numFmtId="164" fontId="0" fillId="0" borderId="2" xfId="0" applyNumberFormat="1" applyBorder="1"/>
    <xf numFmtId="4" fontId="0" fillId="0" borderId="2" xfId="0" applyNumberFormat="1" applyBorder="1"/>
    <xf numFmtId="164" fontId="3" fillId="0" borderId="2" xfId="0" applyNumberFormat="1" applyFont="1" applyBorder="1"/>
    <xf numFmtId="4" fontId="3" fillId="0" borderId="2" xfId="0" applyNumberFormat="1" applyFont="1" applyBorder="1"/>
    <xf numFmtId="164" fontId="3" fillId="0" borderId="3" xfId="0" applyNumberFormat="1" applyFont="1" applyBorder="1"/>
    <xf numFmtId="4" fontId="3" fillId="0" borderId="3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0" fillId="0" borderId="2" xfId="0" applyNumberFormat="1" applyBorder="1"/>
    <xf numFmtId="4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65" fontId="0" fillId="0" borderId="2" xfId="0" applyNumberFormat="1" applyBorder="1"/>
    <xf numFmtId="166" fontId="3" fillId="0" borderId="4" xfId="0" applyNumberFormat="1" applyFont="1" applyBorder="1"/>
    <xf numFmtId="0" fontId="4" fillId="0" borderId="0" xfId="1"/>
    <xf numFmtId="0" fontId="3" fillId="0" borderId="5" xfId="0" applyFont="1" applyBorder="1"/>
    <xf numFmtId="0" fontId="3" fillId="0" borderId="2" xfId="0" applyFont="1" applyBorder="1" applyAlignment="1">
      <alignment horizontal="left"/>
    </xf>
    <xf numFmtId="10" fontId="3" fillId="0" borderId="6" xfId="0" applyNumberFormat="1" applyFont="1" applyBorder="1"/>
    <xf numFmtId="0" fontId="5" fillId="0" borderId="7" xfId="0" applyFont="1" applyFill="1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2" xfId="0" applyBorder="1"/>
    <xf numFmtId="167" fontId="0" fillId="0" borderId="13" xfId="0" applyNumberFormat="1" applyBorder="1"/>
    <xf numFmtId="0" fontId="0" fillId="0" borderId="5" xfId="0" applyBorder="1"/>
    <xf numFmtId="10" fontId="0" fillId="0" borderId="6" xfId="0" applyNumberFormat="1" applyBorder="1"/>
    <xf numFmtId="10" fontId="3" fillId="0" borderId="14" xfId="0" applyNumberFormat="1" applyFont="1" applyBorder="1"/>
    <xf numFmtId="10" fontId="0" fillId="0" borderId="14" xfId="0" applyNumberForma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10" fontId="3" fillId="0" borderId="17" xfId="0" applyNumberFormat="1" applyFont="1" applyBorder="1"/>
    <xf numFmtId="0" fontId="3" fillId="0" borderId="10" xfId="0" applyFont="1" applyBorder="1"/>
    <xf numFmtId="0" fontId="0" fillId="0" borderId="10" xfId="0" applyBorder="1" applyAlignment="1">
      <alignment wrapText="1"/>
    </xf>
    <xf numFmtId="168" fontId="3" fillId="0" borderId="0" xfId="0" applyNumberFormat="1" applyFont="1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/>
    <xf numFmtId="167" fontId="0" fillId="0" borderId="6" xfId="0" applyNumberFormat="1" applyBorder="1"/>
    <xf numFmtId="169" fontId="0" fillId="0" borderId="15" xfId="0" applyNumberFormat="1" applyBorder="1"/>
    <xf numFmtId="169" fontId="0" fillId="0" borderId="4" xfId="0" applyNumberFormat="1" applyBorder="1"/>
    <xf numFmtId="0" fontId="0" fillId="0" borderId="18" xfId="0" applyBorder="1"/>
    <xf numFmtId="167" fontId="3" fillId="0" borderId="14" xfId="0" applyNumberFormat="1" applyFont="1" applyBorder="1"/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right" vertical="center"/>
    </xf>
    <xf numFmtId="0" fontId="6" fillId="0" borderId="4" xfId="1" applyFont="1" applyBorder="1"/>
    <xf numFmtId="0" fontId="7" fillId="0" borderId="4" xfId="1" applyFont="1" applyBorder="1"/>
    <xf numFmtId="0" fontId="0" fillId="0" borderId="0" xfId="0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0" xfId="0" applyBorder="1" applyAlignment="1">
      <alignment horizontal="right" vertical="top"/>
    </xf>
    <xf numFmtId="4" fontId="0" fillId="0" borderId="0" xfId="0" applyNumberFormat="1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right" vertical="top"/>
    </xf>
    <xf numFmtId="0" fontId="0" fillId="0" borderId="10" xfId="0" applyBorder="1" applyAlignment="1">
      <alignment vertical="center" wrapText="1"/>
    </xf>
    <xf numFmtId="0" fontId="0" fillId="0" borderId="22" xfId="0" applyBorder="1" applyAlignment="1">
      <alignment wrapText="1"/>
    </xf>
    <xf numFmtId="4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7" workbookViewId="0">
      <selection activeCell="B28" sqref="B28"/>
    </sheetView>
  </sheetViews>
  <sheetFormatPr defaultRowHeight="15" x14ac:dyDescent="0.25"/>
  <cols>
    <col min="1" max="1" width="8.42578125" bestFit="1" customWidth="1"/>
    <col min="2" max="2" width="54" bestFit="1" customWidth="1"/>
  </cols>
  <sheetData>
    <row r="1" spans="1:2" x14ac:dyDescent="0.25">
      <c r="A1" s="78" t="s">
        <v>1220</v>
      </c>
      <c r="B1" s="79"/>
    </row>
    <row r="2" spans="1:2" x14ac:dyDescent="0.25">
      <c r="A2" s="80" t="s">
        <v>1221</v>
      </c>
      <c r="B2" s="80"/>
    </row>
    <row r="3" spans="1:2" s="1" customFormat="1" x14ac:dyDescent="0.25">
      <c r="A3" s="32" t="s">
        <v>1170</v>
      </c>
      <c r="B3" s="32" t="s">
        <v>1171</v>
      </c>
    </row>
    <row r="4" spans="1:2" x14ac:dyDescent="0.25">
      <c r="A4" s="63" t="s">
        <v>1190</v>
      </c>
      <c r="B4" s="62" t="str">
        <f>HYPERLINK("[Portfolio Monthly 31052019.xlsx]EDACBF!A1","Edelweiss Dynamic Bond Fund")</f>
        <v>Edelweiss Dynamic Bond Fund</v>
      </c>
    </row>
    <row r="5" spans="1:2" x14ac:dyDescent="0.25">
      <c r="A5" s="63" t="s">
        <v>1191</v>
      </c>
      <c r="B5" s="62" t="str">
        <f>HYPERLINK("[Portfolio Monthly 31052019.xlsx]EDBPDF!A1","Edelweiss Banking and PSU Debt Fund")</f>
        <v>Edelweiss Banking and PSU Debt Fund</v>
      </c>
    </row>
    <row r="6" spans="1:2" x14ac:dyDescent="0.25">
      <c r="A6" s="63" t="s">
        <v>1192</v>
      </c>
      <c r="B6" s="62" t="str">
        <f>HYPERLINK("[Portfolio Monthly 31052019.xlsx]EDCDOF!A1","Edelweiss Corporate Bond Fund")</f>
        <v>Edelweiss Corporate Bond Fund</v>
      </c>
    </row>
    <row r="7" spans="1:2" x14ac:dyDescent="0.25">
      <c r="A7" s="63" t="s">
        <v>1193</v>
      </c>
      <c r="B7" s="62" t="str">
        <f>HYPERLINK("[Portfolio Monthly 31052019.xlsx]EDGSEC!A1","Edelweiss Government Securities Fund")</f>
        <v>Edelweiss Government Securities Fund</v>
      </c>
    </row>
    <row r="8" spans="1:2" x14ac:dyDescent="0.25">
      <c r="A8" s="63" t="s">
        <v>1194</v>
      </c>
      <c r="B8" s="62" t="str">
        <f>HYPERLINK("[Portfolio Monthly 31052019.xlsx]EDSTIF!A1","Edelweiss Short Term Fund")</f>
        <v>Edelweiss Short Term Fund</v>
      </c>
    </row>
    <row r="9" spans="1:2" x14ac:dyDescent="0.25">
      <c r="A9" s="63" t="s">
        <v>1195</v>
      </c>
      <c r="B9" s="62" t="str">
        <f>HYPERLINK("[Portfolio Monthly 31052019.xlsx]EDTREF!A1","Edelweiss Low Duration Fund")</f>
        <v>Edelweiss Low Duration Fund</v>
      </c>
    </row>
    <row r="10" spans="1:2" x14ac:dyDescent="0.25">
      <c r="A10" s="63" t="s">
        <v>1196</v>
      </c>
      <c r="B10" s="62" t="str">
        <f>HYPERLINK("[Portfolio Monthly 31052019.xlsx]EEARBF!A1","Edelweiss Arbitrage Fund")</f>
        <v>Edelweiss Arbitrage Fund</v>
      </c>
    </row>
    <row r="11" spans="1:2" x14ac:dyDescent="0.25">
      <c r="A11" s="63" t="s">
        <v>1197</v>
      </c>
      <c r="B11" s="62" t="str">
        <f>HYPERLINK("[Portfolio Monthly 31052019.xlsx]EEARFD!A1","Edelweiss Balanced Advantage Fund")</f>
        <v>Edelweiss Balanced Advantage Fund</v>
      </c>
    </row>
    <row r="12" spans="1:2" x14ac:dyDescent="0.25">
      <c r="A12" s="63" t="s">
        <v>1198</v>
      </c>
      <c r="B12" s="62" t="str">
        <f>HYPERLINK("[Portfolio Monthly 31052019.xlsx]EEDGEF!A1","Edelweiss Large Cap Fund")</f>
        <v>Edelweiss Large Cap Fund</v>
      </c>
    </row>
    <row r="13" spans="1:2" x14ac:dyDescent="0.25">
      <c r="A13" s="63" t="s">
        <v>1199</v>
      </c>
      <c r="B13" s="62" t="str">
        <f>HYPERLINK("[Portfolio Monthly 31052019.xlsx]EEECRF!A1","Edelweiss Multi-Cap Fund")</f>
        <v>Edelweiss Multi-Cap Fund</v>
      </c>
    </row>
    <row r="14" spans="1:2" x14ac:dyDescent="0.25">
      <c r="A14" s="63" t="s">
        <v>1200</v>
      </c>
      <c r="B14" s="62" t="str">
        <f>HYPERLINK("[Portfolio Monthly 31052019.xlsx]EEELSS!A1","Edelweiss Long Term Equity Fund")</f>
        <v>Edelweiss Long Term Equity Fund</v>
      </c>
    </row>
    <row r="15" spans="1:2" x14ac:dyDescent="0.25">
      <c r="A15" s="63" t="s">
        <v>1201</v>
      </c>
      <c r="B15" s="62" t="str">
        <f>HYPERLINK("[Portfolio Monthly 31052019.xlsx]EEEQTF!A1","Edelweiss Large &amp; Mid Cap Fund")</f>
        <v>Edelweiss Large &amp; Mid Cap Fund</v>
      </c>
    </row>
    <row r="16" spans="1:2" x14ac:dyDescent="0.25">
      <c r="A16" s="63" t="s">
        <v>1202</v>
      </c>
      <c r="B16" s="62" t="str">
        <f>HYPERLINK("[Portfolio Monthly 31052019.xlsx]EEESCF!A1","Edelweiss Small Cap Fund")</f>
        <v>Edelweiss Small Cap Fund</v>
      </c>
    </row>
    <row r="17" spans="1:2" x14ac:dyDescent="0.25">
      <c r="A17" s="63" t="s">
        <v>1203</v>
      </c>
      <c r="B17" s="62" t="str">
        <f>HYPERLINK("[Portfolio Monthly 31052019.xlsx]EEESSF!A1","Edelweiss Equity Savings Fund")</f>
        <v>Edelweiss Equity Savings Fund</v>
      </c>
    </row>
    <row r="18" spans="1:2" x14ac:dyDescent="0.25">
      <c r="A18" s="63" t="s">
        <v>1204</v>
      </c>
      <c r="B18" s="62" t="str">
        <f>HYPERLINK("[Portfolio Monthly 31052019.xlsx]EEMOF1!A1","EDELWEISS MAIDEN OPPORTUNITIES FUND - SERIES 1")</f>
        <v>EDELWEISS MAIDEN OPPORTUNITIES FUND - SERIES 1</v>
      </c>
    </row>
    <row r="19" spans="1:2" x14ac:dyDescent="0.25">
      <c r="A19" s="63" t="s">
        <v>1205</v>
      </c>
      <c r="B19" s="62" t="str">
        <f>HYPERLINK("[Portfolio Monthly 31052019.xlsx]EENF50!A1","Edelweiss ETF - NIFTY 50")</f>
        <v>Edelweiss ETF - NIFTY 50</v>
      </c>
    </row>
    <row r="20" spans="1:2" x14ac:dyDescent="0.25">
      <c r="A20" s="63" t="s">
        <v>1206</v>
      </c>
      <c r="B20" s="62" t="str">
        <f>HYPERLINK("[Portfolio Monthly 31052019.xlsx]EENFBA!A1","Edelweiss ETF - Nifty Bank")</f>
        <v>Edelweiss ETF - Nifty Bank</v>
      </c>
    </row>
    <row r="21" spans="1:2" x14ac:dyDescent="0.25">
      <c r="A21" s="63" t="s">
        <v>1207</v>
      </c>
      <c r="B21" s="62" t="str">
        <f>HYPERLINK("[Portfolio Monthly 31052019.xlsx]EENQ30!A1","Edelweiss ETF - Nifty 100 Quality 30")</f>
        <v>Edelweiss ETF - Nifty 100 Quality 30</v>
      </c>
    </row>
    <row r="22" spans="1:2" x14ac:dyDescent="0.25">
      <c r="A22" s="63" t="s">
        <v>1208</v>
      </c>
      <c r="B22" s="62" t="str">
        <f>HYPERLINK("[Portfolio Monthly 31052019.xlsx]EEPRUA!A1","Edelweiss Multi-Asset Allocation Fund")</f>
        <v>Edelweiss Multi-Asset Allocation Fund</v>
      </c>
    </row>
    <row r="23" spans="1:2" x14ac:dyDescent="0.25">
      <c r="A23" s="63" t="s">
        <v>1209</v>
      </c>
      <c r="B23" s="62" t="str">
        <f>HYPERLINK("[Portfolio Monthly 31052019.xlsx]EESMCF!A1","Edelweiss Mid Cap Fund")</f>
        <v>Edelweiss Mid Cap Fund</v>
      </c>
    </row>
    <row r="24" spans="1:2" x14ac:dyDescent="0.25">
      <c r="A24" s="63" t="s">
        <v>1210</v>
      </c>
      <c r="B24" s="62" t="str">
        <f>HYPERLINK("[Portfolio Monthly 31052019.xlsx]EETAXF!A1","Edelweiss Tax Advantage Fund")</f>
        <v>Edelweiss Tax Advantage Fund</v>
      </c>
    </row>
    <row r="25" spans="1:2" x14ac:dyDescent="0.25">
      <c r="A25" s="63" t="s">
        <v>1211</v>
      </c>
      <c r="B25" s="62" t="str">
        <f>HYPERLINK("[Portfolio Monthly 31052019.xlsx]EFMS41!A1","Edelweiss Fixed Maturity Plan - Series 41")</f>
        <v>Edelweiss Fixed Maturity Plan - Series 41</v>
      </c>
    </row>
    <row r="26" spans="1:2" x14ac:dyDescent="0.25">
      <c r="A26" s="63" t="s">
        <v>1212</v>
      </c>
      <c r="B26" s="62" t="str">
        <f>HYPERLINK("[Portfolio Monthly 31052019.xlsx]EFMS49!A1","Edelweiss Fixed Maturity Plan - Series 49")</f>
        <v>Edelweiss Fixed Maturity Plan - Series 49</v>
      </c>
    </row>
    <row r="27" spans="1:2" x14ac:dyDescent="0.25">
      <c r="A27" s="63" t="s">
        <v>1213</v>
      </c>
      <c r="B27" s="62" t="str">
        <f>HYPERLINK("[Portfolio Monthly 31052019.xlsx]EFMS55!A1","Edelweiss Fixed Maturity Plan - Series 55")</f>
        <v>Edelweiss Fixed Maturity Plan - Series 55</v>
      </c>
    </row>
    <row r="28" spans="1:2" x14ac:dyDescent="0.25">
      <c r="A28" s="63" t="s">
        <v>1214</v>
      </c>
      <c r="B28" s="62" t="str">
        <f>HYPERLINK("[Portfolio Monthly 31052019.xlsx]ELLIQF!A1","Edelweiss Liquid Fund")</f>
        <v>Edelweiss Liquid Fund</v>
      </c>
    </row>
    <row r="29" spans="1:2" x14ac:dyDescent="0.25">
      <c r="A29" s="63" t="s">
        <v>1215</v>
      </c>
      <c r="B29" s="62" t="str">
        <f>HYPERLINK("[Portfolio Monthly 31052019.xlsx]EOASEF!A1","Edelweiss ASEAN Equity Off-shore Fund")</f>
        <v>Edelweiss ASEAN Equity Off-shore Fund</v>
      </c>
    </row>
    <row r="30" spans="1:2" x14ac:dyDescent="0.25">
      <c r="A30" s="63" t="s">
        <v>1216</v>
      </c>
      <c r="B30" s="62" t="str">
        <f>HYPERLINK("[Portfolio Monthly 31052019.xlsx]EOCHIF!A1","Edelweiss Greater China Equity Off-shore Fund")</f>
        <v>Edelweiss Greater China Equity Off-shore Fund</v>
      </c>
    </row>
    <row r="31" spans="1:2" x14ac:dyDescent="0.25">
      <c r="A31" s="63" t="s">
        <v>1217</v>
      </c>
      <c r="B31" s="62" t="str">
        <f>HYPERLINK("[Portfolio Monthly 31052019.xlsx]EOEDOF!A1","Edelweiss Europe Dynamic Equity Offshore Fund")</f>
        <v>Edelweiss Europe Dynamic Equity Offshore Fund</v>
      </c>
    </row>
    <row r="32" spans="1:2" x14ac:dyDescent="0.25">
      <c r="A32" s="63" t="s">
        <v>1218</v>
      </c>
      <c r="B32" s="62" t="str">
        <f>HYPERLINK("[Portfolio Monthly 31052019.xlsx]EOEMOP!A1","Edelweiss Emerging Markets Opportunities Equity Offshore Fund")</f>
        <v>Edelweiss Emerging Markets Opportunities Equity Offshore Fund</v>
      </c>
    </row>
    <row r="33" spans="1:2" x14ac:dyDescent="0.25">
      <c r="A33" s="63" t="s">
        <v>1219</v>
      </c>
      <c r="B33" s="62" t="str">
        <f>HYPERLINK("[Portfolio Monthly 31052019.xlsx]EOUSEF!A1","Edelweiss US Value Equity Off-shore Fund")</f>
        <v>Edelweiss US Value Equity Off-shore Fund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showGridLines="0" workbookViewId="0">
      <pane ySplit="7" topLeftCell="A8" activePane="bottomLeft" state="frozen"/>
      <selection sqref="A1:B1"/>
      <selection pane="bottomLeft" activeCell="C27" sqref="C27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22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23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56858</v>
      </c>
      <c r="E11" s="5">
        <v>1379.01</v>
      </c>
      <c r="F11" s="43">
        <v>8.3599999999999994E-2</v>
      </c>
    </row>
    <row r="12" spans="1:8" x14ac:dyDescent="0.25">
      <c r="A12" s="42" t="s">
        <v>197</v>
      </c>
      <c r="B12" s="11" t="s">
        <v>198</v>
      </c>
      <c r="C12" s="11" t="s">
        <v>199</v>
      </c>
      <c r="D12" s="4">
        <v>65502</v>
      </c>
      <c r="E12" s="5">
        <v>871.27</v>
      </c>
      <c r="F12" s="43">
        <v>5.28E-2</v>
      </c>
    </row>
    <row r="13" spans="1:8" x14ac:dyDescent="0.25">
      <c r="A13" s="42" t="s">
        <v>535</v>
      </c>
      <c r="B13" s="11" t="s">
        <v>536</v>
      </c>
      <c r="C13" s="11" t="s">
        <v>202</v>
      </c>
      <c r="D13" s="4">
        <v>11483</v>
      </c>
      <c r="E13" s="5">
        <v>848.94</v>
      </c>
      <c r="F13" s="43">
        <v>5.1400000000000001E-2</v>
      </c>
    </row>
    <row r="14" spans="1:8" x14ac:dyDescent="0.25">
      <c r="A14" s="42" t="s">
        <v>194</v>
      </c>
      <c r="B14" s="11" t="s">
        <v>195</v>
      </c>
      <c r="C14" s="11" t="s">
        <v>196</v>
      </c>
      <c r="D14" s="4">
        <v>37368</v>
      </c>
      <c r="E14" s="5">
        <v>815.61</v>
      </c>
      <c r="F14" s="43">
        <v>4.9399999999999999E-2</v>
      </c>
    </row>
    <row r="15" spans="1:8" x14ac:dyDescent="0.25">
      <c r="A15" s="42" t="s">
        <v>240</v>
      </c>
      <c r="B15" s="11" t="s">
        <v>241</v>
      </c>
      <c r="C15" s="11" t="s">
        <v>196</v>
      </c>
      <c r="D15" s="4">
        <v>22793</v>
      </c>
      <c r="E15" s="5">
        <v>790.26</v>
      </c>
      <c r="F15" s="43">
        <v>4.7899999999999998E-2</v>
      </c>
    </row>
    <row r="16" spans="1:8" x14ac:dyDescent="0.25">
      <c r="A16" s="42" t="s">
        <v>533</v>
      </c>
      <c r="B16" s="11" t="s">
        <v>534</v>
      </c>
      <c r="C16" s="11" t="s">
        <v>205</v>
      </c>
      <c r="D16" s="4">
        <v>145282</v>
      </c>
      <c r="E16" s="5">
        <v>615.55999999999995</v>
      </c>
      <c r="F16" s="43">
        <v>3.73E-2</v>
      </c>
    </row>
    <row r="17" spans="1:6" x14ac:dyDescent="0.25">
      <c r="A17" s="42" t="s">
        <v>209</v>
      </c>
      <c r="B17" s="11" t="s">
        <v>210</v>
      </c>
      <c r="C17" s="11" t="s">
        <v>211</v>
      </c>
      <c r="D17" s="4">
        <v>21351</v>
      </c>
      <c r="E17" s="5">
        <v>468.99</v>
      </c>
      <c r="F17" s="43">
        <v>2.8400000000000002E-2</v>
      </c>
    </row>
    <row r="18" spans="1:6" x14ac:dyDescent="0.25">
      <c r="A18" s="42" t="s">
        <v>537</v>
      </c>
      <c r="B18" s="11" t="s">
        <v>538</v>
      </c>
      <c r="C18" s="11" t="s">
        <v>205</v>
      </c>
      <c r="D18" s="4">
        <v>28579</v>
      </c>
      <c r="E18" s="5">
        <v>435.02</v>
      </c>
      <c r="F18" s="43">
        <v>2.64E-2</v>
      </c>
    </row>
    <row r="19" spans="1:6" x14ac:dyDescent="0.25">
      <c r="A19" s="42" t="s">
        <v>219</v>
      </c>
      <c r="B19" s="11" t="s">
        <v>220</v>
      </c>
      <c r="C19" s="11" t="s">
        <v>221</v>
      </c>
      <c r="D19" s="4">
        <v>27659</v>
      </c>
      <c r="E19" s="5">
        <v>430.8</v>
      </c>
      <c r="F19" s="43">
        <v>2.6100000000000002E-2</v>
      </c>
    </row>
    <row r="20" spans="1:6" x14ac:dyDescent="0.25">
      <c r="A20" s="42" t="s">
        <v>270</v>
      </c>
      <c r="B20" s="11" t="s">
        <v>271</v>
      </c>
      <c r="C20" s="11" t="s">
        <v>211</v>
      </c>
      <c r="D20" s="4">
        <v>58054</v>
      </c>
      <c r="E20" s="5">
        <v>428.29</v>
      </c>
      <c r="F20" s="43">
        <v>2.5999999999999999E-2</v>
      </c>
    </row>
    <row r="21" spans="1:6" x14ac:dyDescent="0.25">
      <c r="A21" s="42" t="s">
        <v>215</v>
      </c>
      <c r="B21" s="11" t="s">
        <v>216</v>
      </c>
      <c r="C21" s="11" t="s">
        <v>205</v>
      </c>
      <c r="D21" s="4">
        <v>114854</v>
      </c>
      <c r="E21" s="5">
        <v>404.86</v>
      </c>
      <c r="F21" s="43">
        <v>2.4500000000000001E-2</v>
      </c>
    </row>
    <row r="22" spans="1:6" x14ac:dyDescent="0.25">
      <c r="A22" s="42" t="s">
        <v>569</v>
      </c>
      <c r="B22" s="11" t="s">
        <v>570</v>
      </c>
      <c r="C22" s="11" t="s">
        <v>231</v>
      </c>
      <c r="D22" s="4">
        <v>201633</v>
      </c>
      <c r="E22" s="5">
        <v>381.69</v>
      </c>
      <c r="F22" s="43">
        <v>2.3099999999999999E-2</v>
      </c>
    </row>
    <row r="23" spans="1:6" x14ac:dyDescent="0.25">
      <c r="A23" s="42" t="s">
        <v>306</v>
      </c>
      <c r="B23" s="11" t="s">
        <v>307</v>
      </c>
      <c r="C23" s="11" t="s">
        <v>308</v>
      </c>
      <c r="D23" s="4">
        <v>221516</v>
      </c>
      <c r="E23" s="5">
        <v>380.9</v>
      </c>
      <c r="F23" s="43">
        <v>2.3099999999999999E-2</v>
      </c>
    </row>
    <row r="24" spans="1:6" x14ac:dyDescent="0.25">
      <c r="A24" s="42" t="s">
        <v>558</v>
      </c>
      <c r="B24" s="11" t="s">
        <v>559</v>
      </c>
      <c r="C24" s="11" t="s">
        <v>196</v>
      </c>
      <c r="D24" s="4">
        <v>29157</v>
      </c>
      <c r="E24" s="5">
        <v>343.03</v>
      </c>
      <c r="F24" s="43">
        <v>2.0799999999999999E-2</v>
      </c>
    </row>
    <row r="25" spans="1:6" x14ac:dyDescent="0.25">
      <c r="A25" s="42" t="s">
        <v>200</v>
      </c>
      <c r="B25" s="11" t="s">
        <v>201</v>
      </c>
      <c r="C25" s="11" t="s">
        <v>202</v>
      </c>
      <c r="D25" s="4">
        <v>120666</v>
      </c>
      <c r="E25" s="5">
        <v>336.12</v>
      </c>
      <c r="F25" s="43">
        <v>2.0400000000000001E-2</v>
      </c>
    </row>
    <row r="26" spans="1:6" x14ac:dyDescent="0.25">
      <c r="A26" s="42" t="s">
        <v>249</v>
      </c>
      <c r="B26" s="11" t="s">
        <v>250</v>
      </c>
      <c r="C26" s="11" t="s">
        <v>211</v>
      </c>
      <c r="D26" s="4">
        <v>30220</v>
      </c>
      <c r="E26" s="5">
        <v>330.17</v>
      </c>
      <c r="F26" s="43">
        <v>0.02</v>
      </c>
    </row>
    <row r="27" spans="1:6" x14ac:dyDescent="0.25">
      <c r="A27" s="42" t="s">
        <v>643</v>
      </c>
      <c r="B27" s="11" t="s">
        <v>644</v>
      </c>
      <c r="C27" s="11" t="s">
        <v>231</v>
      </c>
      <c r="D27" s="4">
        <v>239632</v>
      </c>
      <c r="E27" s="5">
        <v>319.31</v>
      </c>
      <c r="F27" s="43">
        <v>1.9300000000000001E-2</v>
      </c>
    </row>
    <row r="28" spans="1:6" x14ac:dyDescent="0.25">
      <c r="A28" s="42" t="s">
        <v>309</v>
      </c>
      <c r="B28" s="11" t="s">
        <v>310</v>
      </c>
      <c r="C28" s="11" t="s">
        <v>196</v>
      </c>
      <c r="D28" s="4">
        <v>31712</v>
      </c>
      <c r="E28" s="5">
        <v>317.37</v>
      </c>
      <c r="F28" s="43">
        <v>1.9199999999999998E-2</v>
      </c>
    </row>
    <row r="29" spans="1:6" x14ac:dyDescent="0.25">
      <c r="A29" s="42" t="s">
        <v>550</v>
      </c>
      <c r="B29" s="11" t="s">
        <v>551</v>
      </c>
      <c r="C29" s="11" t="s">
        <v>253</v>
      </c>
      <c r="D29" s="4">
        <v>4472</v>
      </c>
      <c r="E29" s="5">
        <v>307.22000000000003</v>
      </c>
      <c r="F29" s="43">
        <v>1.8599999999999998E-2</v>
      </c>
    </row>
    <row r="30" spans="1:6" x14ac:dyDescent="0.25">
      <c r="A30" s="42" t="s">
        <v>259</v>
      </c>
      <c r="B30" s="11" t="s">
        <v>260</v>
      </c>
      <c r="C30" s="11" t="s">
        <v>205</v>
      </c>
      <c r="D30" s="4">
        <v>31234</v>
      </c>
      <c r="E30" s="5">
        <v>252.46</v>
      </c>
      <c r="F30" s="43">
        <v>1.5299999999999999E-2</v>
      </c>
    </row>
    <row r="31" spans="1:6" x14ac:dyDescent="0.25">
      <c r="A31" s="42" t="s">
        <v>567</v>
      </c>
      <c r="B31" s="11" t="s">
        <v>568</v>
      </c>
      <c r="C31" s="11" t="s">
        <v>211</v>
      </c>
      <c r="D31" s="4">
        <v>13061</v>
      </c>
      <c r="E31" s="5">
        <v>233.15</v>
      </c>
      <c r="F31" s="43">
        <v>1.41E-2</v>
      </c>
    </row>
    <row r="32" spans="1:6" x14ac:dyDescent="0.25">
      <c r="A32" s="42" t="s">
        <v>547</v>
      </c>
      <c r="B32" s="11" t="s">
        <v>548</v>
      </c>
      <c r="C32" s="11" t="s">
        <v>549</v>
      </c>
      <c r="D32" s="4">
        <v>12387</v>
      </c>
      <c r="E32" s="5">
        <v>231.53</v>
      </c>
      <c r="F32" s="43">
        <v>1.4E-2</v>
      </c>
    </row>
    <row r="33" spans="1:6" x14ac:dyDescent="0.25">
      <c r="A33" s="42" t="s">
        <v>552</v>
      </c>
      <c r="B33" s="11" t="s">
        <v>553</v>
      </c>
      <c r="C33" s="11" t="s">
        <v>202</v>
      </c>
      <c r="D33" s="4">
        <v>19555</v>
      </c>
      <c r="E33" s="5">
        <v>225.34</v>
      </c>
      <c r="F33" s="43">
        <v>1.37E-2</v>
      </c>
    </row>
    <row r="34" spans="1:6" x14ac:dyDescent="0.25">
      <c r="A34" s="42" t="s">
        <v>603</v>
      </c>
      <c r="B34" s="11" t="s">
        <v>604</v>
      </c>
      <c r="C34" s="11" t="s">
        <v>208</v>
      </c>
      <c r="D34" s="4">
        <v>13359</v>
      </c>
      <c r="E34" s="5">
        <v>209.05</v>
      </c>
      <c r="F34" s="43">
        <v>1.2699999999999999E-2</v>
      </c>
    </row>
    <row r="35" spans="1:6" x14ac:dyDescent="0.25">
      <c r="A35" s="42" t="s">
        <v>575</v>
      </c>
      <c r="B35" s="11" t="s">
        <v>576</v>
      </c>
      <c r="C35" s="11" t="s">
        <v>211</v>
      </c>
      <c r="D35" s="4">
        <v>20347</v>
      </c>
      <c r="E35" s="5">
        <v>202.22</v>
      </c>
      <c r="F35" s="43">
        <v>1.23E-2</v>
      </c>
    </row>
    <row r="36" spans="1:6" x14ac:dyDescent="0.25">
      <c r="A36" s="42" t="s">
        <v>599</v>
      </c>
      <c r="B36" s="11" t="s">
        <v>600</v>
      </c>
      <c r="C36" s="11" t="s">
        <v>562</v>
      </c>
      <c r="D36" s="4">
        <v>11097</v>
      </c>
      <c r="E36" s="5">
        <v>198.46</v>
      </c>
      <c r="F36" s="43">
        <v>1.2E-2</v>
      </c>
    </row>
    <row r="37" spans="1:6" x14ac:dyDescent="0.25">
      <c r="A37" s="42" t="s">
        <v>645</v>
      </c>
      <c r="B37" s="11" t="s">
        <v>646</v>
      </c>
      <c r="C37" s="11" t="s">
        <v>208</v>
      </c>
      <c r="D37" s="4">
        <v>6720</v>
      </c>
      <c r="E37" s="5">
        <v>179.99</v>
      </c>
      <c r="F37" s="43">
        <v>1.09E-2</v>
      </c>
    </row>
    <row r="38" spans="1:6" x14ac:dyDescent="0.25">
      <c r="A38" s="42" t="s">
        <v>581</v>
      </c>
      <c r="B38" s="11" t="s">
        <v>582</v>
      </c>
      <c r="C38" s="11" t="s">
        <v>196</v>
      </c>
      <c r="D38" s="4">
        <v>11410</v>
      </c>
      <c r="E38" s="5">
        <v>174.88</v>
      </c>
      <c r="F38" s="43">
        <v>1.06E-2</v>
      </c>
    </row>
    <row r="39" spans="1:6" x14ac:dyDescent="0.25">
      <c r="A39" s="42" t="s">
        <v>322</v>
      </c>
      <c r="B39" s="11" t="s">
        <v>323</v>
      </c>
      <c r="C39" s="11" t="s">
        <v>211</v>
      </c>
      <c r="D39" s="4">
        <v>22746</v>
      </c>
      <c r="E39" s="5">
        <v>172.95</v>
      </c>
      <c r="F39" s="43">
        <v>1.0500000000000001E-2</v>
      </c>
    </row>
    <row r="40" spans="1:6" x14ac:dyDescent="0.25">
      <c r="A40" s="42" t="s">
        <v>647</v>
      </c>
      <c r="B40" s="11" t="s">
        <v>648</v>
      </c>
      <c r="C40" s="11" t="s">
        <v>277</v>
      </c>
      <c r="D40" s="4">
        <v>10500</v>
      </c>
      <c r="E40" s="5">
        <v>164.78</v>
      </c>
      <c r="F40" s="43">
        <v>0.01</v>
      </c>
    </row>
    <row r="41" spans="1:6" x14ac:dyDescent="0.25">
      <c r="A41" s="42" t="s">
        <v>563</v>
      </c>
      <c r="B41" s="11" t="s">
        <v>564</v>
      </c>
      <c r="C41" s="11" t="s">
        <v>226</v>
      </c>
      <c r="D41" s="4">
        <v>3384</v>
      </c>
      <c r="E41" s="5">
        <v>161.08000000000001</v>
      </c>
      <c r="F41" s="43">
        <v>9.7999999999999997E-3</v>
      </c>
    </row>
    <row r="42" spans="1:6" x14ac:dyDescent="0.25">
      <c r="A42" s="42" t="s">
        <v>206</v>
      </c>
      <c r="B42" s="11" t="s">
        <v>207</v>
      </c>
      <c r="C42" s="11" t="s">
        <v>208</v>
      </c>
      <c r="D42" s="4">
        <v>38384</v>
      </c>
      <c r="E42" s="5">
        <v>157.32</v>
      </c>
      <c r="F42" s="43">
        <v>9.4999999999999998E-3</v>
      </c>
    </row>
    <row r="43" spans="1:6" x14ac:dyDescent="0.25">
      <c r="A43" s="42" t="s">
        <v>649</v>
      </c>
      <c r="B43" s="11" t="s">
        <v>650</v>
      </c>
      <c r="C43" s="11" t="s">
        <v>202</v>
      </c>
      <c r="D43" s="4">
        <v>11195</v>
      </c>
      <c r="E43" s="5">
        <v>150.53</v>
      </c>
      <c r="F43" s="43">
        <v>9.1000000000000004E-3</v>
      </c>
    </row>
    <row r="44" spans="1:6" x14ac:dyDescent="0.25">
      <c r="A44" s="42" t="s">
        <v>651</v>
      </c>
      <c r="B44" s="11" t="s">
        <v>652</v>
      </c>
      <c r="C44" s="11" t="s">
        <v>208</v>
      </c>
      <c r="D44" s="4">
        <v>8847</v>
      </c>
      <c r="E44" s="5">
        <v>140.87</v>
      </c>
      <c r="F44" s="43">
        <v>8.5000000000000006E-3</v>
      </c>
    </row>
    <row r="45" spans="1:6" x14ac:dyDescent="0.25">
      <c r="A45" s="42" t="s">
        <v>612</v>
      </c>
      <c r="B45" s="11" t="s">
        <v>613</v>
      </c>
      <c r="C45" s="11" t="s">
        <v>346</v>
      </c>
      <c r="D45" s="4">
        <v>39632</v>
      </c>
      <c r="E45" s="5">
        <v>133.46</v>
      </c>
      <c r="F45" s="43">
        <v>8.0999999999999996E-3</v>
      </c>
    </row>
    <row r="46" spans="1:6" x14ac:dyDescent="0.25">
      <c r="A46" s="42" t="s">
        <v>583</v>
      </c>
      <c r="B46" s="11" t="s">
        <v>584</v>
      </c>
      <c r="C46" s="11" t="s">
        <v>199</v>
      </c>
      <c r="D46" s="4">
        <v>80373</v>
      </c>
      <c r="E46" s="5">
        <v>133.06</v>
      </c>
      <c r="F46" s="43">
        <v>8.0999999999999996E-3</v>
      </c>
    </row>
    <row r="47" spans="1:6" x14ac:dyDescent="0.25">
      <c r="A47" s="42" t="s">
        <v>653</v>
      </c>
      <c r="B47" s="11" t="s">
        <v>654</v>
      </c>
      <c r="C47" s="11" t="s">
        <v>205</v>
      </c>
      <c r="D47" s="4">
        <v>18565</v>
      </c>
      <c r="E47" s="5">
        <v>129.24</v>
      </c>
      <c r="F47" s="43">
        <v>7.7999999999999996E-3</v>
      </c>
    </row>
    <row r="48" spans="1:6" x14ac:dyDescent="0.25">
      <c r="A48" s="42" t="s">
        <v>349</v>
      </c>
      <c r="B48" s="11" t="s">
        <v>350</v>
      </c>
      <c r="C48" s="11" t="s">
        <v>211</v>
      </c>
      <c r="D48" s="4">
        <v>12225</v>
      </c>
      <c r="E48" s="5">
        <v>119.55</v>
      </c>
      <c r="F48" s="43">
        <v>7.1999999999999998E-3</v>
      </c>
    </row>
    <row r="49" spans="1:6" x14ac:dyDescent="0.25">
      <c r="A49" s="42" t="s">
        <v>655</v>
      </c>
      <c r="B49" s="11" t="s">
        <v>656</v>
      </c>
      <c r="C49" s="11" t="s">
        <v>211</v>
      </c>
      <c r="D49" s="4">
        <v>6479</v>
      </c>
      <c r="E49" s="5">
        <v>113.95</v>
      </c>
      <c r="F49" s="43">
        <v>6.8999999999999999E-3</v>
      </c>
    </row>
    <row r="50" spans="1:6" x14ac:dyDescent="0.25">
      <c r="A50" s="42" t="s">
        <v>657</v>
      </c>
      <c r="B50" s="11" t="s">
        <v>658</v>
      </c>
      <c r="C50" s="11" t="s">
        <v>277</v>
      </c>
      <c r="D50" s="4">
        <v>11043</v>
      </c>
      <c r="E50" s="5">
        <v>112.64</v>
      </c>
      <c r="F50" s="43">
        <v>6.7999999999999996E-3</v>
      </c>
    </row>
    <row r="51" spans="1:6" x14ac:dyDescent="0.25">
      <c r="A51" s="42" t="s">
        <v>659</v>
      </c>
      <c r="B51" s="11" t="s">
        <v>660</v>
      </c>
      <c r="C51" s="11" t="s">
        <v>211</v>
      </c>
      <c r="D51" s="4">
        <v>39200</v>
      </c>
      <c r="E51" s="5">
        <v>112.27</v>
      </c>
      <c r="F51" s="43">
        <v>6.7999999999999996E-3</v>
      </c>
    </row>
    <row r="52" spans="1:6" x14ac:dyDescent="0.25">
      <c r="A52" s="42" t="s">
        <v>661</v>
      </c>
      <c r="B52" s="11" t="s">
        <v>662</v>
      </c>
      <c r="C52" s="11" t="s">
        <v>202</v>
      </c>
      <c r="D52" s="4">
        <v>7856</v>
      </c>
      <c r="E52" s="5">
        <v>110.56</v>
      </c>
      <c r="F52" s="43">
        <v>6.7000000000000002E-3</v>
      </c>
    </row>
    <row r="53" spans="1:6" x14ac:dyDescent="0.25">
      <c r="A53" s="42" t="s">
        <v>663</v>
      </c>
      <c r="B53" s="11" t="s">
        <v>664</v>
      </c>
      <c r="C53" s="11" t="s">
        <v>202</v>
      </c>
      <c r="D53" s="4">
        <v>8032</v>
      </c>
      <c r="E53" s="5">
        <v>105.02</v>
      </c>
      <c r="F53" s="43">
        <v>6.4000000000000003E-3</v>
      </c>
    </row>
    <row r="54" spans="1:6" x14ac:dyDescent="0.25">
      <c r="A54" s="42" t="s">
        <v>560</v>
      </c>
      <c r="B54" s="11" t="s">
        <v>561</v>
      </c>
      <c r="C54" s="11" t="s">
        <v>562</v>
      </c>
      <c r="D54" s="4">
        <v>21608</v>
      </c>
      <c r="E54" s="5">
        <v>100.98</v>
      </c>
      <c r="F54" s="43">
        <v>6.1000000000000004E-3</v>
      </c>
    </row>
    <row r="55" spans="1:6" x14ac:dyDescent="0.25">
      <c r="A55" s="42" t="s">
        <v>554</v>
      </c>
      <c r="B55" s="11" t="s">
        <v>555</v>
      </c>
      <c r="C55" s="11" t="s">
        <v>256</v>
      </c>
      <c r="D55" s="4">
        <v>6700</v>
      </c>
      <c r="E55" s="5">
        <v>80.63</v>
      </c>
      <c r="F55" s="43">
        <v>4.8999999999999998E-3</v>
      </c>
    </row>
    <row r="56" spans="1:6" x14ac:dyDescent="0.25">
      <c r="A56" s="42" t="s">
        <v>614</v>
      </c>
      <c r="B56" s="11" t="s">
        <v>615</v>
      </c>
      <c r="C56" s="11" t="s">
        <v>202</v>
      </c>
      <c r="D56" s="4">
        <v>679</v>
      </c>
      <c r="E56" s="5">
        <v>74.569999999999993</v>
      </c>
      <c r="F56" s="43">
        <v>4.4999999999999997E-3</v>
      </c>
    </row>
    <row r="57" spans="1:6" x14ac:dyDescent="0.25">
      <c r="A57" s="42" t="s">
        <v>237</v>
      </c>
      <c r="B57" s="11" t="s">
        <v>238</v>
      </c>
      <c r="C57" s="11" t="s">
        <v>239</v>
      </c>
      <c r="D57" s="4">
        <v>25678</v>
      </c>
      <c r="E57" s="5">
        <v>69.77</v>
      </c>
      <c r="F57" s="43">
        <v>4.1999999999999997E-3</v>
      </c>
    </row>
    <row r="58" spans="1:6" x14ac:dyDescent="0.25">
      <c r="A58" s="42" t="s">
        <v>293</v>
      </c>
      <c r="B58" s="11" t="s">
        <v>294</v>
      </c>
      <c r="C58" s="11" t="s">
        <v>267</v>
      </c>
      <c r="D58" s="4">
        <v>42266</v>
      </c>
      <c r="E58" s="5">
        <v>67.86</v>
      </c>
      <c r="F58" s="43">
        <v>4.1000000000000003E-3</v>
      </c>
    </row>
    <row r="59" spans="1:6" x14ac:dyDescent="0.25">
      <c r="A59" s="42" t="s">
        <v>665</v>
      </c>
      <c r="B59" s="11" t="s">
        <v>666</v>
      </c>
      <c r="C59" s="11" t="s">
        <v>196</v>
      </c>
      <c r="D59" s="4">
        <v>8027</v>
      </c>
      <c r="E59" s="5">
        <v>67.430000000000007</v>
      </c>
      <c r="F59" s="43">
        <v>4.1000000000000003E-3</v>
      </c>
    </row>
    <row r="60" spans="1:6" x14ac:dyDescent="0.25">
      <c r="A60" s="20" t="s">
        <v>89</v>
      </c>
      <c r="B60" s="12"/>
      <c r="C60" s="12"/>
      <c r="D60" s="6"/>
      <c r="E60" s="15">
        <v>14590.02</v>
      </c>
      <c r="F60" s="44">
        <v>0.88400000000000001</v>
      </c>
    </row>
    <row r="61" spans="1:6" x14ac:dyDescent="0.25">
      <c r="A61" s="20" t="s">
        <v>368</v>
      </c>
      <c r="B61" s="11"/>
      <c r="C61" s="11"/>
      <c r="D61" s="4"/>
      <c r="E61" s="5"/>
      <c r="F61" s="43"/>
    </row>
    <row r="62" spans="1:6" x14ac:dyDescent="0.25">
      <c r="A62" s="20" t="s">
        <v>89</v>
      </c>
      <c r="B62" s="11"/>
      <c r="C62" s="11"/>
      <c r="D62" s="4"/>
      <c r="E62" s="16" t="s">
        <v>64</v>
      </c>
      <c r="F62" s="45" t="s">
        <v>64</v>
      </c>
    </row>
    <row r="63" spans="1:6" x14ac:dyDescent="0.25">
      <c r="A63" s="46" t="s">
        <v>101</v>
      </c>
      <c r="B63" s="33"/>
      <c r="C63" s="33"/>
      <c r="D63" s="34"/>
      <c r="E63" s="9">
        <v>14590.02</v>
      </c>
      <c r="F63" s="48">
        <v>0.88400000000000001</v>
      </c>
    </row>
    <row r="64" spans="1:6" x14ac:dyDescent="0.25">
      <c r="A64" s="42"/>
      <c r="B64" s="11"/>
      <c r="C64" s="11"/>
      <c r="D64" s="4"/>
      <c r="E64" s="5"/>
      <c r="F64" s="43"/>
    </row>
    <row r="65" spans="1:6" x14ac:dyDescent="0.25">
      <c r="A65" s="20" t="s">
        <v>369</v>
      </c>
      <c r="B65" s="11"/>
      <c r="C65" s="11"/>
      <c r="D65" s="4"/>
      <c r="E65" s="5"/>
      <c r="F65" s="43"/>
    </row>
    <row r="66" spans="1:6" x14ac:dyDescent="0.25">
      <c r="A66" s="20" t="s">
        <v>370</v>
      </c>
      <c r="B66" s="11"/>
      <c r="C66" s="11"/>
      <c r="D66" s="4"/>
      <c r="E66" s="5"/>
      <c r="F66" s="43"/>
    </row>
    <row r="67" spans="1:6" x14ac:dyDescent="0.25">
      <c r="A67" s="42" t="s">
        <v>667</v>
      </c>
      <c r="B67" s="11"/>
      <c r="C67" s="11" t="s">
        <v>630</v>
      </c>
      <c r="D67" s="4">
        <v>12225</v>
      </c>
      <c r="E67" s="5">
        <v>1456.79</v>
      </c>
      <c r="F67" s="43">
        <v>8.8276999999999994E-2</v>
      </c>
    </row>
    <row r="68" spans="1:6" x14ac:dyDescent="0.25">
      <c r="A68" s="42" t="s">
        <v>629</v>
      </c>
      <c r="B68" s="11"/>
      <c r="C68" s="11" t="s">
        <v>630</v>
      </c>
      <c r="D68" s="4">
        <v>780</v>
      </c>
      <c r="E68" s="5">
        <v>244.33</v>
      </c>
      <c r="F68" s="43">
        <v>1.4805E-2</v>
      </c>
    </row>
    <row r="69" spans="1:6" x14ac:dyDescent="0.25">
      <c r="A69" s="20" t="s">
        <v>89</v>
      </c>
      <c r="B69" s="12"/>
      <c r="C69" s="12"/>
      <c r="D69" s="6"/>
      <c r="E69" s="15">
        <v>1701.12</v>
      </c>
      <c r="F69" s="44">
        <v>0.10308199999999999</v>
      </c>
    </row>
    <row r="70" spans="1:6" x14ac:dyDescent="0.25">
      <c r="A70" s="42"/>
      <c r="B70" s="11"/>
      <c r="C70" s="11"/>
      <c r="D70" s="4"/>
      <c r="E70" s="5"/>
      <c r="F70" s="43"/>
    </row>
    <row r="71" spans="1:6" x14ac:dyDescent="0.25">
      <c r="A71" s="42"/>
      <c r="B71" s="11"/>
      <c r="C71" s="11"/>
      <c r="D71" s="4"/>
      <c r="E71" s="5"/>
      <c r="F71" s="43"/>
    </row>
    <row r="72" spans="1:6" x14ac:dyDescent="0.25">
      <c r="A72" s="42"/>
      <c r="B72" s="11"/>
      <c r="C72" s="11"/>
      <c r="D72" s="4"/>
      <c r="E72" s="5"/>
      <c r="F72" s="43"/>
    </row>
    <row r="73" spans="1:6" x14ac:dyDescent="0.25">
      <c r="A73" s="46" t="s">
        <v>101</v>
      </c>
      <c r="B73" s="33"/>
      <c r="C73" s="33"/>
      <c r="D73" s="34"/>
      <c r="E73" s="15">
        <v>1701.12</v>
      </c>
      <c r="F73" s="44">
        <v>0.10308199999999999</v>
      </c>
    </row>
    <row r="74" spans="1:6" x14ac:dyDescent="0.25">
      <c r="A74" s="42"/>
      <c r="B74" s="11"/>
      <c r="C74" s="11"/>
      <c r="D74" s="4"/>
      <c r="E74" s="5"/>
      <c r="F74" s="43"/>
    </row>
    <row r="75" spans="1:6" x14ac:dyDescent="0.25">
      <c r="A75" s="20" t="s">
        <v>458</v>
      </c>
      <c r="B75" s="12"/>
      <c r="C75" s="12"/>
      <c r="D75" s="6"/>
      <c r="E75" s="7"/>
      <c r="F75" s="22"/>
    </row>
    <row r="76" spans="1:6" x14ac:dyDescent="0.25">
      <c r="A76" s="20" t="s">
        <v>459</v>
      </c>
      <c r="B76" s="12"/>
      <c r="C76" s="12"/>
      <c r="D76" s="6"/>
      <c r="E76" s="7"/>
      <c r="F76" s="22"/>
    </row>
    <row r="77" spans="1:6" x14ac:dyDescent="0.25">
      <c r="A77" s="42" t="s">
        <v>668</v>
      </c>
      <c r="B77" s="11"/>
      <c r="C77" s="11" t="s">
        <v>669</v>
      </c>
      <c r="D77" s="4">
        <v>20000000</v>
      </c>
      <c r="E77" s="5">
        <v>200</v>
      </c>
      <c r="F77" s="43">
        <v>1.21E-2</v>
      </c>
    </row>
    <row r="78" spans="1:6" x14ac:dyDescent="0.25">
      <c r="A78" s="42" t="s">
        <v>670</v>
      </c>
      <c r="B78" s="11"/>
      <c r="C78" s="11" t="s">
        <v>494</v>
      </c>
      <c r="D78" s="4">
        <v>5000000</v>
      </c>
      <c r="E78" s="5">
        <v>50</v>
      </c>
      <c r="F78" s="43">
        <v>3.0000000000000001E-3</v>
      </c>
    </row>
    <row r="79" spans="1:6" x14ac:dyDescent="0.25">
      <c r="A79" s="42" t="s">
        <v>671</v>
      </c>
      <c r="B79" s="11"/>
      <c r="C79" s="11" t="s">
        <v>494</v>
      </c>
      <c r="D79" s="4">
        <v>5000000</v>
      </c>
      <c r="E79" s="5">
        <v>50</v>
      </c>
      <c r="F79" s="43">
        <v>3.0000000000000001E-3</v>
      </c>
    </row>
    <row r="80" spans="1:6" x14ac:dyDescent="0.25">
      <c r="A80" s="20" t="s">
        <v>89</v>
      </c>
      <c r="B80" s="12"/>
      <c r="C80" s="12"/>
      <c r="D80" s="6"/>
      <c r="E80" s="15">
        <v>300</v>
      </c>
      <c r="F80" s="44">
        <v>1.8100000000000002E-2</v>
      </c>
    </row>
    <row r="81" spans="1:6" ht="14.45" customHeight="1" x14ac:dyDescent="0.25">
      <c r="A81" s="46" t="s">
        <v>101</v>
      </c>
      <c r="B81" s="33"/>
      <c r="C81" s="33"/>
      <c r="D81" s="34"/>
      <c r="E81" s="9">
        <v>300</v>
      </c>
      <c r="F81" s="48">
        <v>1.8100000000000002E-2</v>
      </c>
    </row>
    <row r="82" spans="1:6" x14ac:dyDescent="0.25">
      <c r="A82" s="42"/>
      <c r="B82" s="11"/>
      <c r="C82" s="11"/>
      <c r="D82" s="4"/>
      <c r="E82" s="5"/>
      <c r="F82" s="43"/>
    </row>
    <row r="83" spans="1:6" x14ac:dyDescent="0.25">
      <c r="A83" s="42"/>
      <c r="B83" s="11"/>
      <c r="C83" s="11"/>
      <c r="D83" s="4"/>
      <c r="E83" s="5"/>
      <c r="F83" s="43"/>
    </row>
    <row r="84" spans="1:6" x14ac:dyDescent="0.25">
      <c r="A84" s="20" t="s">
        <v>102</v>
      </c>
      <c r="B84" s="11"/>
      <c r="C84" s="11"/>
      <c r="D84" s="4"/>
      <c r="E84" s="5"/>
      <c r="F84" s="43"/>
    </row>
    <row r="85" spans="1:6" x14ac:dyDescent="0.25">
      <c r="A85" s="42" t="s">
        <v>103</v>
      </c>
      <c r="B85" s="11"/>
      <c r="C85" s="11"/>
      <c r="D85" s="4"/>
      <c r="E85" s="5">
        <v>1527.26</v>
      </c>
      <c r="F85" s="43">
        <v>9.2499999999999999E-2</v>
      </c>
    </row>
    <row r="86" spans="1:6" x14ac:dyDescent="0.25">
      <c r="A86" s="20" t="s">
        <v>89</v>
      </c>
      <c r="B86" s="12"/>
      <c r="C86" s="12"/>
      <c r="D86" s="6"/>
      <c r="E86" s="15">
        <v>1527.26</v>
      </c>
      <c r="F86" s="44">
        <v>9.2499999999999999E-2</v>
      </c>
    </row>
    <row r="87" spans="1:6" x14ac:dyDescent="0.25">
      <c r="A87" s="42"/>
      <c r="B87" s="11"/>
      <c r="C87" s="11"/>
      <c r="D87" s="4"/>
      <c r="E87" s="5"/>
      <c r="F87" s="43"/>
    </row>
    <row r="88" spans="1:6" x14ac:dyDescent="0.25">
      <c r="A88" s="46" t="s">
        <v>101</v>
      </c>
      <c r="B88" s="33"/>
      <c r="C88" s="33"/>
      <c r="D88" s="34"/>
      <c r="E88" s="15">
        <v>1527.26</v>
      </c>
      <c r="F88" s="44">
        <v>9.2499999999999999E-2</v>
      </c>
    </row>
    <row r="89" spans="1:6" x14ac:dyDescent="0.25">
      <c r="A89" s="42" t="s">
        <v>104</v>
      </c>
      <c r="B89" s="11"/>
      <c r="C89" s="11"/>
      <c r="D89" s="4"/>
      <c r="E89" s="5">
        <v>85.15</v>
      </c>
      <c r="F89" s="43">
        <v>5.4000000000000003E-3</v>
      </c>
    </row>
    <row r="90" spans="1:6" x14ac:dyDescent="0.25">
      <c r="A90" s="47" t="s">
        <v>105</v>
      </c>
      <c r="B90" s="13"/>
      <c r="C90" s="13"/>
      <c r="D90" s="8"/>
      <c r="E90" s="9">
        <v>16502.43</v>
      </c>
      <c r="F90" s="48">
        <v>1</v>
      </c>
    </row>
    <row r="91" spans="1:6" x14ac:dyDescent="0.25">
      <c r="A91" s="28"/>
      <c r="B91" s="26"/>
      <c r="C91" s="26"/>
      <c r="D91" s="26"/>
      <c r="E91" s="26"/>
      <c r="F91" s="27"/>
    </row>
    <row r="92" spans="1:6" x14ac:dyDescent="0.25">
      <c r="A92" s="49" t="s">
        <v>532</v>
      </c>
      <c r="B92" s="26"/>
      <c r="C92" s="26"/>
      <c r="D92" s="26"/>
      <c r="E92" s="26"/>
      <c r="F92" s="27"/>
    </row>
    <row r="93" spans="1:6" x14ac:dyDescent="0.25">
      <c r="A93" s="28"/>
      <c r="B93" s="26"/>
      <c r="C93" s="26"/>
      <c r="D93" s="26"/>
      <c r="E93" s="26"/>
      <c r="F93" s="27"/>
    </row>
    <row r="94" spans="1:6" x14ac:dyDescent="0.25">
      <c r="A94" s="28"/>
      <c r="B94" s="26"/>
      <c r="C94" s="26"/>
      <c r="D94" s="26"/>
      <c r="E94" s="26"/>
      <c r="F94" s="27"/>
    </row>
    <row r="95" spans="1:6" x14ac:dyDescent="0.25">
      <c r="A95" s="49" t="s">
        <v>1086</v>
      </c>
      <c r="B95" s="26"/>
      <c r="C95" s="26"/>
      <c r="D95" s="26"/>
      <c r="E95" s="26"/>
      <c r="F95" s="27"/>
    </row>
    <row r="96" spans="1:6" x14ac:dyDescent="0.25">
      <c r="A96" s="50" t="s">
        <v>1087</v>
      </c>
      <c r="B96" s="64" t="s">
        <v>64</v>
      </c>
      <c r="C96" s="26"/>
      <c r="D96" s="26"/>
      <c r="E96" s="26"/>
      <c r="F96" s="27"/>
    </row>
    <row r="97" spans="1:6" x14ac:dyDescent="0.25">
      <c r="A97" s="28" t="s">
        <v>1088</v>
      </c>
      <c r="B97" s="26"/>
      <c r="C97" s="26"/>
      <c r="D97" s="26"/>
      <c r="E97" s="26"/>
      <c r="F97" s="27"/>
    </row>
    <row r="98" spans="1:6" x14ac:dyDescent="0.25">
      <c r="A98" s="28" t="s">
        <v>1089</v>
      </c>
      <c r="B98" s="26" t="s">
        <v>1090</v>
      </c>
      <c r="C98" s="26" t="s">
        <v>1090</v>
      </c>
      <c r="D98" s="26"/>
      <c r="E98" s="26"/>
      <c r="F98" s="27"/>
    </row>
    <row r="99" spans="1:6" x14ac:dyDescent="0.25">
      <c r="A99" s="28"/>
      <c r="B99" s="51">
        <v>43585</v>
      </c>
      <c r="C99" s="51">
        <v>43616</v>
      </c>
      <c r="D99" s="26"/>
      <c r="E99" s="26"/>
      <c r="F99" s="27"/>
    </row>
    <row r="100" spans="1:6" x14ac:dyDescent="0.25">
      <c r="A100" s="28" t="s">
        <v>1094</v>
      </c>
      <c r="B100" s="26">
        <v>22.74</v>
      </c>
      <c r="C100" s="26">
        <v>23.26</v>
      </c>
      <c r="D100" s="26"/>
      <c r="E100" s="26"/>
      <c r="F100" s="27"/>
    </row>
    <row r="101" spans="1:6" x14ac:dyDescent="0.25">
      <c r="A101" s="28" t="s">
        <v>1095</v>
      </c>
      <c r="B101" s="26">
        <v>37.380000000000003</v>
      </c>
      <c r="C101" s="26">
        <v>38.229999999999997</v>
      </c>
      <c r="D101" s="26"/>
      <c r="E101" s="26"/>
      <c r="F101" s="27"/>
    </row>
    <row r="102" spans="1:6" x14ac:dyDescent="0.25">
      <c r="A102" s="28" t="s">
        <v>1157</v>
      </c>
      <c r="B102" s="26">
        <v>36.42</v>
      </c>
      <c r="C102" s="26">
        <v>37.200000000000003</v>
      </c>
      <c r="D102" s="26"/>
      <c r="E102" s="26"/>
      <c r="F102" s="27"/>
    </row>
    <row r="103" spans="1:6" x14ac:dyDescent="0.25">
      <c r="A103" s="28" t="s">
        <v>1158</v>
      </c>
      <c r="B103" s="26">
        <v>35.99</v>
      </c>
      <c r="C103" s="26">
        <v>36.76</v>
      </c>
      <c r="D103" s="26"/>
      <c r="E103" s="26"/>
      <c r="F103" s="27"/>
    </row>
    <row r="104" spans="1:6" x14ac:dyDescent="0.25">
      <c r="A104" s="28" t="s">
        <v>1159</v>
      </c>
      <c r="B104" s="26">
        <v>29.03</v>
      </c>
      <c r="C104" s="26">
        <v>29.66</v>
      </c>
      <c r="D104" s="26"/>
      <c r="E104" s="26"/>
      <c r="F104" s="27"/>
    </row>
    <row r="105" spans="1:6" x14ac:dyDescent="0.25">
      <c r="A105" s="28" t="s">
        <v>1160</v>
      </c>
      <c r="B105" s="26">
        <v>35.520000000000003</v>
      </c>
      <c r="C105" s="26">
        <v>36.28</v>
      </c>
      <c r="D105" s="26"/>
      <c r="E105" s="26"/>
      <c r="F105" s="27"/>
    </row>
    <row r="106" spans="1:6" x14ac:dyDescent="0.25">
      <c r="A106" s="28" t="s">
        <v>1113</v>
      </c>
      <c r="B106" s="26">
        <v>19.579999999999998</v>
      </c>
      <c r="C106" s="26">
        <v>20</v>
      </c>
      <c r="D106" s="26"/>
      <c r="E106" s="26"/>
      <c r="F106" s="27"/>
    </row>
    <row r="107" spans="1:6" x14ac:dyDescent="0.25">
      <c r="A107" s="28" t="s">
        <v>1115</v>
      </c>
      <c r="B107" s="26">
        <v>35.81</v>
      </c>
      <c r="C107" s="26">
        <v>36.58</v>
      </c>
      <c r="D107" s="26"/>
      <c r="E107" s="26"/>
      <c r="F107" s="27"/>
    </row>
    <row r="108" spans="1:6" x14ac:dyDescent="0.25">
      <c r="A108" s="28"/>
      <c r="B108" s="26"/>
      <c r="C108" s="26"/>
      <c r="D108" s="26"/>
      <c r="E108" s="26"/>
      <c r="F108" s="27"/>
    </row>
    <row r="109" spans="1:6" x14ac:dyDescent="0.25">
      <c r="A109" s="28" t="s">
        <v>1105</v>
      </c>
      <c r="B109" s="64" t="s">
        <v>64</v>
      </c>
      <c r="C109" s="26"/>
      <c r="D109" s="26"/>
      <c r="E109" s="26"/>
      <c r="F109" s="27"/>
    </row>
    <row r="110" spans="1:6" x14ac:dyDescent="0.25">
      <c r="A110" s="28" t="s">
        <v>1106</v>
      </c>
      <c r="B110" s="64" t="s">
        <v>64</v>
      </c>
      <c r="C110" s="26"/>
      <c r="D110" s="26"/>
      <c r="E110" s="26"/>
      <c r="F110" s="27"/>
    </row>
    <row r="111" spans="1:6" ht="14.45" customHeight="1" x14ac:dyDescent="0.25">
      <c r="A111" s="67" t="s">
        <v>1107</v>
      </c>
      <c r="B111" s="70" t="s">
        <v>64</v>
      </c>
      <c r="C111" s="26"/>
      <c r="D111" s="26"/>
      <c r="E111" s="26"/>
      <c r="F111" s="27"/>
    </row>
    <row r="112" spans="1:6" x14ac:dyDescent="0.25">
      <c r="A112" s="67" t="s">
        <v>1108</v>
      </c>
      <c r="B112" s="70" t="s">
        <v>64</v>
      </c>
      <c r="C112" s="26"/>
      <c r="D112" s="26"/>
      <c r="E112" s="26"/>
      <c r="F112" s="27"/>
    </row>
    <row r="113" spans="1:6" x14ac:dyDescent="0.25">
      <c r="A113" s="28" t="s">
        <v>1186</v>
      </c>
      <c r="B113" s="65">
        <v>2.83</v>
      </c>
      <c r="C113" s="26"/>
      <c r="D113" s="26"/>
      <c r="E113" s="26"/>
      <c r="F113" s="27"/>
    </row>
    <row r="114" spans="1:6" ht="30" x14ac:dyDescent="0.25">
      <c r="A114" s="50" t="s">
        <v>1184</v>
      </c>
      <c r="B114" s="65">
        <v>1701.12</v>
      </c>
      <c r="C114" s="26"/>
      <c r="D114" s="26"/>
      <c r="E114" s="26"/>
      <c r="F114" s="27"/>
    </row>
    <row r="115" spans="1:6" ht="30" x14ac:dyDescent="0.25">
      <c r="A115" s="50" t="s">
        <v>1185</v>
      </c>
      <c r="B115" s="64" t="s">
        <v>64</v>
      </c>
      <c r="C115" s="26"/>
      <c r="D115" s="26"/>
      <c r="E115" s="26"/>
      <c r="F115" s="27"/>
    </row>
    <row r="116" spans="1:6" x14ac:dyDescent="0.25">
      <c r="A116" s="50"/>
      <c r="B116" s="64"/>
      <c r="C116" s="26"/>
      <c r="D116" s="26"/>
      <c r="E116" s="26"/>
      <c r="F116" s="27"/>
    </row>
    <row r="117" spans="1:6" ht="15.75" thickBot="1" x14ac:dyDescent="0.3">
      <c r="A117" s="58"/>
      <c r="B117" s="53"/>
      <c r="C117" s="53"/>
      <c r="D117" s="53"/>
      <c r="E117" s="53"/>
      <c r="F117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showGridLines="0" workbookViewId="0">
      <pane ySplit="7" topLeftCell="A92" activePane="bottomLeft" state="frozen"/>
      <selection sqref="A1:B1"/>
      <selection pane="bottomLeft" activeCell="A4" sqref="A4:F4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24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25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135521</v>
      </c>
      <c r="E11" s="5">
        <v>3286.86</v>
      </c>
      <c r="F11" s="43">
        <v>9.1899999999999996E-2</v>
      </c>
    </row>
    <row r="12" spans="1:8" x14ac:dyDescent="0.25">
      <c r="A12" s="42" t="s">
        <v>533</v>
      </c>
      <c r="B12" s="11" t="s">
        <v>534</v>
      </c>
      <c r="C12" s="11" t="s">
        <v>205</v>
      </c>
      <c r="D12" s="4">
        <v>508123</v>
      </c>
      <c r="E12" s="5">
        <v>2152.92</v>
      </c>
      <c r="F12" s="43">
        <v>6.0199999999999997E-2</v>
      </c>
    </row>
    <row r="13" spans="1:8" x14ac:dyDescent="0.25">
      <c r="A13" s="42" t="s">
        <v>197</v>
      </c>
      <c r="B13" s="11" t="s">
        <v>198</v>
      </c>
      <c r="C13" s="11" t="s">
        <v>199</v>
      </c>
      <c r="D13" s="4">
        <v>125085</v>
      </c>
      <c r="E13" s="5">
        <v>1663.82</v>
      </c>
      <c r="F13" s="43">
        <v>4.65E-2</v>
      </c>
    </row>
    <row r="14" spans="1:8" x14ac:dyDescent="0.25">
      <c r="A14" s="42" t="s">
        <v>219</v>
      </c>
      <c r="B14" s="11" t="s">
        <v>220</v>
      </c>
      <c r="C14" s="11" t="s">
        <v>221</v>
      </c>
      <c r="D14" s="4">
        <v>87138</v>
      </c>
      <c r="E14" s="5">
        <v>1357.22</v>
      </c>
      <c r="F14" s="43">
        <v>3.7999999999999999E-2</v>
      </c>
    </row>
    <row r="15" spans="1:8" x14ac:dyDescent="0.25">
      <c r="A15" s="42" t="s">
        <v>259</v>
      </c>
      <c r="B15" s="11" t="s">
        <v>260</v>
      </c>
      <c r="C15" s="11" t="s">
        <v>205</v>
      </c>
      <c r="D15" s="4">
        <v>162568</v>
      </c>
      <c r="E15" s="5">
        <v>1314.04</v>
      </c>
      <c r="F15" s="43">
        <v>3.6799999999999999E-2</v>
      </c>
    </row>
    <row r="16" spans="1:8" x14ac:dyDescent="0.25">
      <c r="A16" s="42" t="s">
        <v>209</v>
      </c>
      <c r="B16" s="11" t="s">
        <v>210</v>
      </c>
      <c r="C16" s="11" t="s">
        <v>211</v>
      </c>
      <c r="D16" s="4">
        <v>50124</v>
      </c>
      <c r="E16" s="5">
        <v>1101</v>
      </c>
      <c r="F16" s="43">
        <v>3.0800000000000001E-2</v>
      </c>
    </row>
    <row r="17" spans="1:6" x14ac:dyDescent="0.25">
      <c r="A17" s="42" t="s">
        <v>215</v>
      </c>
      <c r="B17" s="11" t="s">
        <v>216</v>
      </c>
      <c r="C17" s="11" t="s">
        <v>205</v>
      </c>
      <c r="D17" s="4">
        <v>310886</v>
      </c>
      <c r="E17" s="5">
        <v>1095.8699999999999</v>
      </c>
      <c r="F17" s="43">
        <v>3.0700000000000002E-2</v>
      </c>
    </row>
    <row r="18" spans="1:6" x14ac:dyDescent="0.25">
      <c r="A18" s="42" t="s">
        <v>270</v>
      </c>
      <c r="B18" s="11" t="s">
        <v>271</v>
      </c>
      <c r="C18" s="11" t="s">
        <v>211</v>
      </c>
      <c r="D18" s="4">
        <v>140004</v>
      </c>
      <c r="E18" s="5">
        <v>1032.8800000000001</v>
      </c>
      <c r="F18" s="43">
        <v>2.8899999999999999E-2</v>
      </c>
    </row>
    <row r="19" spans="1:6" x14ac:dyDescent="0.25">
      <c r="A19" s="42" t="s">
        <v>200</v>
      </c>
      <c r="B19" s="11" t="s">
        <v>201</v>
      </c>
      <c r="C19" s="11" t="s">
        <v>202</v>
      </c>
      <c r="D19" s="4">
        <v>363352</v>
      </c>
      <c r="E19" s="5">
        <v>1012.12</v>
      </c>
      <c r="F19" s="43">
        <v>2.8299999999999999E-2</v>
      </c>
    </row>
    <row r="20" spans="1:6" x14ac:dyDescent="0.25">
      <c r="A20" s="42" t="s">
        <v>194</v>
      </c>
      <c r="B20" s="11" t="s">
        <v>195</v>
      </c>
      <c r="C20" s="11" t="s">
        <v>196</v>
      </c>
      <c r="D20" s="4">
        <v>41619</v>
      </c>
      <c r="E20" s="5">
        <v>908.4</v>
      </c>
      <c r="F20" s="43">
        <v>2.5399999999999999E-2</v>
      </c>
    </row>
    <row r="21" spans="1:6" x14ac:dyDescent="0.25">
      <c r="A21" s="42" t="s">
        <v>537</v>
      </c>
      <c r="B21" s="11" t="s">
        <v>538</v>
      </c>
      <c r="C21" s="11" t="s">
        <v>205</v>
      </c>
      <c r="D21" s="4">
        <v>57426</v>
      </c>
      <c r="E21" s="5">
        <v>874.11</v>
      </c>
      <c r="F21" s="43">
        <v>2.4400000000000002E-2</v>
      </c>
    </row>
    <row r="22" spans="1:6" x14ac:dyDescent="0.25">
      <c r="A22" s="42" t="s">
        <v>235</v>
      </c>
      <c r="B22" s="11" t="s">
        <v>236</v>
      </c>
      <c r="C22" s="11" t="s">
        <v>205</v>
      </c>
      <c r="D22" s="4">
        <v>48930</v>
      </c>
      <c r="E22" s="5">
        <v>785.5</v>
      </c>
      <c r="F22" s="43">
        <v>2.1999999999999999E-2</v>
      </c>
    </row>
    <row r="23" spans="1:6" x14ac:dyDescent="0.25">
      <c r="A23" s="42" t="s">
        <v>240</v>
      </c>
      <c r="B23" s="11" t="s">
        <v>241</v>
      </c>
      <c r="C23" s="11" t="s">
        <v>196</v>
      </c>
      <c r="D23" s="4">
        <v>20995</v>
      </c>
      <c r="E23" s="5">
        <v>727.92</v>
      </c>
      <c r="F23" s="43">
        <v>2.0400000000000001E-2</v>
      </c>
    </row>
    <row r="24" spans="1:6" x14ac:dyDescent="0.25">
      <c r="A24" s="42" t="s">
        <v>563</v>
      </c>
      <c r="B24" s="11" t="s">
        <v>564</v>
      </c>
      <c r="C24" s="11" t="s">
        <v>226</v>
      </c>
      <c r="D24" s="4">
        <v>13954</v>
      </c>
      <c r="E24" s="5">
        <v>664.22</v>
      </c>
      <c r="F24" s="43">
        <v>1.8599999999999998E-2</v>
      </c>
    </row>
    <row r="25" spans="1:6" x14ac:dyDescent="0.25">
      <c r="A25" s="42" t="s">
        <v>663</v>
      </c>
      <c r="B25" s="11" t="s">
        <v>664</v>
      </c>
      <c r="C25" s="11" t="s">
        <v>202</v>
      </c>
      <c r="D25" s="4">
        <v>45735</v>
      </c>
      <c r="E25" s="5">
        <v>598.01</v>
      </c>
      <c r="F25" s="43">
        <v>1.67E-2</v>
      </c>
    </row>
    <row r="26" spans="1:6" x14ac:dyDescent="0.25">
      <c r="A26" s="42" t="s">
        <v>547</v>
      </c>
      <c r="B26" s="11" t="s">
        <v>548</v>
      </c>
      <c r="C26" s="11" t="s">
        <v>549</v>
      </c>
      <c r="D26" s="4">
        <v>31103</v>
      </c>
      <c r="E26" s="5">
        <v>581.36</v>
      </c>
      <c r="F26" s="43">
        <v>1.6299999999999999E-2</v>
      </c>
    </row>
    <row r="27" spans="1:6" x14ac:dyDescent="0.25">
      <c r="A27" s="42" t="s">
        <v>672</v>
      </c>
      <c r="B27" s="11" t="s">
        <v>673</v>
      </c>
      <c r="C27" s="11" t="s">
        <v>256</v>
      </c>
      <c r="D27" s="4">
        <v>164190</v>
      </c>
      <c r="E27" s="5">
        <v>563.25</v>
      </c>
      <c r="F27" s="43">
        <v>1.5800000000000002E-2</v>
      </c>
    </row>
    <row r="28" spans="1:6" x14ac:dyDescent="0.25">
      <c r="A28" s="42" t="s">
        <v>581</v>
      </c>
      <c r="B28" s="11" t="s">
        <v>582</v>
      </c>
      <c r="C28" s="11" t="s">
        <v>196</v>
      </c>
      <c r="D28" s="4">
        <v>33567</v>
      </c>
      <c r="E28" s="5">
        <v>514.48</v>
      </c>
      <c r="F28" s="43">
        <v>1.44E-2</v>
      </c>
    </row>
    <row r="29" spans="1:6" x14ac:dyDescent="0.25">
      <c r="A29" s="42" t="s">
        <v>315</v>
      </c>
      <c r="B29" s="11" t="s">
        <v>316</v>
      </c>
      <c r="C29" s="11" t="s">
        <v>317</v>
      </c>
      <c r="D29" s="4">
        <v>41623</v>
      </c>
      <c r="E29" s="5">
        <v>514.36</v>
      </c>
      <c r="F29" s="43">
        <v>1.44E-2</v>
      </c>
    </row>
    <row r="30" spans="1:6" x14ac:dyDescent="0.25">
      <c r="A30" s="42" t="s">
        <v>674</v>
      </c>
      <c r="B30" s="11" t="s">
        <v>675</v>
      </c>
      <c r="C30" s="11" t="s">
        <v>196</v>
      </c>
      <c r="D30" s="4">
        <v>367072</v>
      </c>
      <c r="E30" s="5">
        <v>510.6</v>
      </c>
      <c r="F30" s="43">
        <v>1.43E-2</v>
      </c>
    </row>
    <row r="31" spans="1:6" x14ac:dyDescent="0.25">
      <c r="A31" s="42" t="s">
        <v>543</v>
      </c>
      <c r="B31" s="11" t="s">
        <v>544</v>
      </c>
      <c r="C31" s="11" t="s">
        <v>205</v>
      </c>
      <c r="D31" s="4">
        <v>68274</v>
      </c>
      <c r="E31" s="5">
        <v>469.28</v>
      </c>
      <c r="F31" s="43">
        <v>1.3100000000000001E-2</v>
      </c>
    </row>
    <row r="32" spans="1:6" x14ac:dyDescent="0.25">
      <c r="A32" s="42" t="s">
        <v>676</v>
      </c>
      <c r="B32" s="11" t="s">
        <v>677</v>
      </c>
      <c r="C32" s="11" t="s">
        <v>205</v>
      </c>
      <c r="D32" s="4">
        <v>416075</v>
      </c>
      <c r="E32" s="5">
        <v>446.66</v>
      </c>
      <c r="F32" s="43">
        <v>1.2500000000000001E-2</v>
      </c>
    </row>
    <row r="33" spans="1:6" x14ac:dyDescent="0.25">
      <c r="A33" s="42" t="s">
        <v>678</v>
      </c>
      <c r="B33" s="11" t="s">
        <v>679</v>
      </c>
      <c r="C33" s="11" t="s">
        <v>277</v>
      </c>
      <c r="D33" s="4">
        <v>300242</v>
      </c>
      <c r="E33" s="5">
        <v>435.95</v>
      </c>
      <c r="F33" s="43">
        <v>1.2200000000000001E-2</v>
      </c>
    </row>
    <row r="34" spans="1:6" x14ac:dyDescent="0.25">
      <c r="A34" s="42" t="s">
        <v>342</v>
      </c>
      <c r="B34" s="11" t="s">
        <v>343</v>
      </c>
      <c r="C34" s="11" t="s">
        <v>221</v>
      </c>
      <c r="D34" s="4">
        <v>443081</v>
      </c>
      <c r="E34" s="5">
        <v>433.11</v>
      </c>
      <c r="F34" s="43">
        <v>1.21E-2</v>
      </c>
    </row>
    <row r="35" spans="1:6" x14ac:dyDescent="0.25">
      <c r="A35" s="42" t="s">
        <v>597</v>
      </c>
      <c r="B35" s="11" t="s">
        <v>598</v>
      </c>
      <c r="C35" s="11" t="s">
        <v>562</v>
      </c>
      <c r="D35" s="4">
        <v>81829</v>
      </c>
      <c r="E35" s="5">
        <v>430.18</v>
      </c>
      <c r="F35" s="43">
        <v>1.2E-2</v>
      </c>
    </row>
    <row r="36" spans="1:6" x14ac:dyDescent="0.25">
      <c r="A36" s="42" t="s">
        <v>592</v>
      </c>
      <c r="B36" s="11" t="s">
        <v>593</v>
      </c>
      <c r="C36" s="11" t="s">
        <v>196</v>
      </c>
      <c r="D36" s="4">
        <v>29537</v>
      </c>
      <c r="E36" s="5">
        <v>419.34</v>
      </c>
      <c r="F36" s="43">
        <v>1.17E-2</v>
      </c>
    </row>
    <row r="37" spans="1:6" x14ac:dyDescent="0.25">
      <c r="A37" s="42" t="s">
        <v>680</v>
      </c>
      <c r="B37" s="11" t="s">
        <v>681</v>
      </c>
      <c r="C37" s="11" t="s">
        <v>208</v>
      </c>
      <c r="D37" s="4">
        <v>44027</v>
      </c>
      <c r="E37" s="5">
        <v>413.04</v>
      </c>
      <c r="F37" s="43">
        <v>1.1599999999999999E-2</v>
      </c>
    </row>
    <row r="38" spans="1:6" x14ac:dyDescent="0.25">
      <c r="A38" s="42" t="s">
        <v>682</v>
      </c>
      <c r="B38" s="11" t="s">
        <v>683</v>
      </c>
      <c r="C38" s="11" t="s">
        <v>596</v>
      </c>
      <c r="D38" s="4">
        <v>32643</v>
      </c>
      <c r="E38" s="5">
        <v>404.38</v>
      </c>
      <c r="F38" s="43">
        <v>1.1299999999999999E-2</v>
      </c>
    </row>
    <row r="39" spans="1:6" x14ac:dyDescent="0.25">
      <c r="A39" s="42" t="s">
        <v>684</v>
      </c>
      <c r="B39" s="11" t="s">
        <v>685</v>
      </c>
      <c r="C39" s="11" t="s">
        <v>205</v>
      </c>
      <c r="D39" s="4">
        <v>188663</v>
      </c>
      <c r="E39" s="5">
        <v>399.97</v>
      </c>
      <c r="F39" s="43">
        <v>1.12E-2</v>
      </c>
    </row>
    <row r="40" spans="1:6" x14ac:dyDescent="0.25">
      <c r="A40" s="42" t="s">
        <v>686</v>
      </c>
      <c r="B40" s="11" t="s">
        <v>687</v>
      </c>
      <c r="C40" s="11" t="s">
        <v>688</v>
      </c>
      <c r="D40" s="4">
        <v>244059</v>
      </c>
      <c r="E40" s="5">
        <v>383.54</v>
      </c>
      <c r="F40" s="43">
        <v>1.0699999999999999E-2</v>
      </c>
    </row>
    <row r="41" spans="1:6" x14ac:dyDescent="0.25">
      <c r="A41" s="42" t="s">
        <v>689</v>
      </c>
      <c r="B41" s="11" t="s">
        <v>690</v>
      </c>
      <c r="C41" s="11" t="s">
        <v>196</v>
      </c>
      <c r="D41" s="4">
        <v>99855</v>
      </c>
      <c r="E41" s="5">
        <v>361.92</v>
      </c>
      <c r="F41" s="43">
        <v>1.01E-2</v>
      </c>
    </row>
    <row r="42" spans="1:6" x14ac:dyDescent="0.25">
      <c r="A42" s="42" t="s">
        <v>691</v>
      </c>
      <c r="B42" s="11" t="s">
        <v>692</v>
      </c>
      <c r="C42" s="11" t="s">
        <v>549</v>
      </c>
      <c r="D42" s="4">
        <v>109489</v>
      </c>
      <c r="E42" s="5">
        <v>345.05</v>
      </c>
      <c r="F42" s="43">
        <v>9.7000000000000003E-3</v>
      </c>
    </row>
    <row r="43" spans="1:6" x14ac:dyDescent="0.25">
      <c r="A43" s="42" t="s">
        <v>661</v>
      </c>
      <c r="B43" s="11" t="s">
        <v>662</v>
      </c>
      <c r="C43" s="11" t="s">
        <v>202</v>
      </c>
      <c r="D43" s="4">
        <v>23548</v>
      </c>
      <c r="E43" s="5">
        <v>331.39</v>
      </c>
      <c r="F43" s="43">
        <v>9.2999999999999992E-3</v>
      </c>
    </row>
    <row r="44" spans="1:6" x14ac:dyDescent="0.25">
      <c r="A44" s="42" t="s">
        <v>693</v>
      </c>
      <c r="B44" s="11" t="s">
        <v>694</v>
      </c>
      <c r="C44" s="11" t="s">
        <v>562</v>
      </c>
      <c r="D44" s="4">
        <v>17427</v>
      </c>
      <c r="E44" s="5">
        <v>329.89</v>
      </c>
      <c r="F44" s="43">
        <v>9.1999999999999998E-3</v>
      </c>
    </row>
    <row r="45" spans="1:6" x14ac:dyDescent="0.25">
      <c r="A45" s="42" t="s">
        <v>695</v>
      </c>
      <c r="B45" s="11" t="s">
        <v>696</v>
      </c>
      <c r="C45" s="11" t="s">
        <v>226</v>
      </c>
      <c r="D45" s="4">
        <v>30926</v>
      </c>
      <c r="E45" s="5">
        <v>322.56</v>
      </c>
      <c r="F45" s="43">
        <v>8.9999999999999993E-3</v>
      </c>
    </row>
    <row r="46" spans="1:6" x14ac:dyDescent="0.25">
      <c r="A46" s="42" t="s">
        <v>558</v>
      </c>
      <c r="B46" s="11" t="s">
        <v>559</v>
      </c>
      <c r="C46" s="11" t="s">
        <v>196</v>
      </c>
      <c r="D46" s="4">
        <v>26596</v>
      </c>
      <c r="E46" s="5">
        <v>312.89999999999998</v>
      </c>
      <c r="F46" s="43">
        <v>8.8000000000000005E-3</v>
      </c>
    </row>
    <row r="47" spans="1:6" x14ac:dyDescent="0.25">
      <c r="A47" s="42" t="s">
        <v>697</v>
      </c>
      <c r="B47" s="11" t="s">
        <v>698</v>
      </c>
      <c r="C47" s="11" t="s">
        <v>277</v>
      </c>
      <c r="D47" s="4">
        <v>26325</v>
      </c>
      <c r="E47" s="5">
        <v>312.81</v>
      </c>
      <c r="F47" s="43">
        <v>8.6999999999999994E-3</v>
      </c>
    </row>
    <row r="48" spans="1:6" x14ac:dyDescent="0.25">
      <c r="A48" s="42" t="s">
        <v>699</v>
      </c>
      <c r="B48" s="11" t="s">
        <v>700</v>
      </c>
      <c r="C48" s="11" t="s">
        <v>688</v>
      </c>
      <c r="D48" s="4">
        <v>400485</v>
      </c>
      <c r="E48" s="5">
        <v>300.95999999999998</v>
      </c>
      <c r="F48" s="43">
        <v>8.3999999999999995E-3</v>
      </c>
    </row>
    <row r="49" spans="1:6" x14ac:dyDescent="0.25">
      <c r="A49" s="42" t="s">
        <v>701</v>
      </c>
      <c r="B49" s="11" t="s">
        <v>702</v>
      </c>
      <c r="C49" s="11" t="s">
        <v>221</v>
      </c>
      <c r="D49" s="4">
        <v>207807</v>
      </c>
      <c r="E49" s="5">
        <v>296.85000000000002</v>
      </c>
      <c r="F49" s="43">
        <v>8.3000000000000001E-3</v>
      </c>
    </row>
    <row r="50" spans="1:6" x14ac:dyDescent="0.25">
      <c r="A50" s="42" t="s">
        <v>227</v>
      </c>
      <c r="B50" s="11" t="s">
        <v>228</v>
      </c>
      <c r="C50" s="11" t="s">
        <v>205</v>
      </c>
      <c r="D50" s="4">
        <v>364337</v>
      </c>
      <c r="E50" s="5">
        <v>293.83999999999997</v>
      </c>
      <c r="F50" s="43">
        <v>8.2000000000000007E-3</v>
      </c>
    </row>
    <row r="51" spans="1:6" x14ac:dyDescent="0.25">
      <c r="A51" s="42" t="s">
        <v>539</v>
      </c>
      <c r="B51" s="11" t="s">
        <v>540</v>
      </c>
      <c r="C51" s="11" t="s">
        <v>211</v>
      </c>
      <c r="D51" s="4">
        <v>21897</v>
      </c>
      <c r="E51" s="5">
        <v>286.13</v>
      </c>
      <c r="F51" s="43">
        <v>8.0000000000000002E-3</v>
      </c>
    </row>
    <row r="52" spans="1:6" x14ac:dyDescent="0.25">
      <c r="A52" s="42" t="s">
        <v>587</v>
      </c>
      <c r="B52" s="11" t="s">
        <v>588</v>
      </c>
      <c r="C52" s="11" t="s">
        <v>589</v>
      </c>
      <c r="D52" s="4">
        <v>132792</v>
      </c>
      <c r="E52" s="5">
        <v>280.12</v>
      </c>
      <c r="F52" s="43">
        <v>7.7999999999999996E-3</v>
      </c>
    </row>
    <row r="53" spans="1:6" x14ac:dyDescent="0.25">
      <c r="A53" s="42" t="s">
        <v>703</v>
      </c>
      <c r="B53" s="11" t="s">
        <v>704</v>
      </c>
      <c r="C53" s="11" t="s">
        <v>244</v>
      </c>
      <c r="D53" s="4">
        <v>96711</v>
      </c>
      <c r="E53" s="5">
        <v>278.33</v>
      </c>
      <c r="F53" s="43">
        <v>7.7999999999999996E-3</v>
      </c>
    </row>
    <row r="54" spans="1:6" x14ac:dyDescent="0.25">
      <c r="A54" s="42" t="s">
        <v>705</v>
      </c>
      <c r="B54" s="11" t="s">
        <v>706</v>
      </c>
      <c r="C54" s="11" t="s">
        <v>549</v>
      </c>
      <c r="D54" s="4">
        <v>12158</v>
      </c>
      <c r="E54" s="5">
        <v>262.13</v>
      </c>
      <c r="F54" s="43">
        <v>7.3000000000000001E-3</v>
      </c>
    </row>
    <row r="55" spans="1:6" x14ac:dyDescent="0.25">
      <c r="A55" s="42" t="s">
        <v>707</v>
      </c>
      <c r="B55" s="11" t="s">
        <v>708</v>
      </c>
      <c r="C55" s="11" t="s">
        <v>221</v>
      </c>
      <c r="D55" s="4">
        <v>101305</v>
      </c>
      <c r="E55" s="5">
        <v>257.57</v>
      </c>
      <c r="F55" s="43">
        <v>7.1999999999999998E-3</v>
      </c>
    </row>
    <row r="56" spans="1:6" x14ac:dyDescent="0.25">
      <c r="A56" s="42" t="s">
        <v>709</v>
      </c>
      <c r="B56" s="11" t="s">
        <v>710</v>
      </c>
      <c r="C56" s="11" t="s">
        <v>317</v>
      </c>
      <c r="D56" s="4">
        <v>17289</v>
      </c>
      <c r="E56" s="5">
        <v>253.61</v>
      </c>
      <c r="F56" s="43">
        <v>7.1000000000000004E-3</v>
      </c>
    </row>
    <row r="57" spans="1:6" x14ac:dyDescent="0.25">
      <c r="A57" s="42" t="s">
        <v>651</v>
      </c>
      <c r="B57" s="11" t="s">
        <v>652</v>
      </c>
      <c r="C57" s="11" t="s">
        <v>208</v>
      </c>
      <c r="D57" s="4">
        <v>15810</v>
      </c>
      <c r="E57" s="5">
        <v>251.74</v>
      </c>
      <c r="F57" s="43">
        <v>7.0000000000000001E-3</v>
      </c>
    </row>
    <row r="58" spans="1:6" x14ac:dyDescent="0.25">
      <c r="A58" s="42" t="s">
        <v>711</v>
      </c>
      <c r="B58" s="11" t="s">
        <v>712</v>
      </c>
      <c r="C58" s="11" t="s">
        <v>256</v>
      </c>
      <c r="D58" s="4">
        <v>63531</v>
      </c>
      <c r="E58" s="5">
        <v>247.39</v>
      </c>
      <c r="F58" s="43">
        <v>6.8999999999999999E-3</v>
      </c>
    </row>
    <row r="59" spans="1:6" x14ac:dyDescent="0.25">
      <c r="A59" s="42" t="s">
        <v>713</v>
      </c>
      <c r="B59" s="11" t="s">
        <v>714</v>
      </c>
      <c r="C59" s="11" t="s">
        <v>226</v>
      </c>
      <c r="D59" s="4">
        <v>14227</v>
      </c>
      <c r="E59" s="5">
        <v>239.87</v>
      </c>
      <c r="F59" s="43">
        <v>6.7000000000000002E-3</v>
      </c>
    </row>
    <row r="60" spans="1:6" x14ac:dyDescent="0.25">
      <c r="A60" s="42" t="s">
        <v>715</v>
      </c>
      <c r="B60" s="11" t="s">
        <v>716</v>
      </c>
      <c r="C60" s="11" t="s">
        <v>231</v>
      </c>
      <c r="D60" s="4">
        <v>45724</v>
      </c>
      <c r="E60" s="5">
        <v>230.91</v>
      </c>
      <c r="F60" s="43">
        <v>6.4999999999999997E-3</v>
      </c>
    </row>
    <row r="61" spans="1:6" x14ac:dyDescent="0.25">
      <c r="A61" s="42" t="s">
        <v>599</v>
      </c>
      <c r="B61" s="11" t="s">
        <v>600</v>
      </c>
      <c r="C61" s="11" t="s">
        <v>562</v>
      </c>
      <c r="D61" s="4">
        <v>12903</v>
      </c>
      <c r="E61" s="5">
        <v>230.76</v>
      </c>
      <c r="F61" s="43">
        <v>6.4999999999999997E-3</v>
      </c>
    </row>
    <row r="62" spans="1:6" x14ac:dyDescent="0.25">
      <c r="A62" s="42" t="s">
        <v>605</v>
      </c>
      <c r="B62" s="11" t="s">
        <v>606</v>
      </c>
      <c r="C62" s="11" t="s">
        <v>607</v>
      </c>
      <c r="D62" s="4">
        <v>7554</v>
      </c>
      <c r="E62" s="5">
        <v>226.66</v>
      </c>
      <c r="F62" s="43">
        <v>6.3E-3</v>
      </c>
    </row>
    <row r="63" spans="1:6" x14ac:dyDescent="0.25">
      <c r="A63" s="42" t="s">
        <v>717</v>
      </c>
      <c r="B63" s="11" t="s">
        <v>718</v>
      </c>
      <c r="C63" s="11" t="s">
        <v>317</v>
      </c>
      <c r="D63" s="4">
        <v>29654</v>
      </c>
      <c r="E63" s="5">
        <v>221.8</v>
      </c>
      <c r="F63" s="43">
        <v>6.1999999999999998E-3</v>
      </c>
    </row>
    <row r="64" spans="1:6" x14ac:dyDescent="0.25">
      <c r="A64" s="42" t="s">
        <v>719</v>
      </c>
      <c r="B64" s="11" t="s">
        <v>720</v>
      </c>
      <c r="C64" s="11" t="s">
        <v>211</v>
      </c>
      <c r="D64" s="4">
        <v>10400</v>
      </c>
      <c r="E64" s="5">
        <v>213.54</v>
      </c>
      <c r="F64" s="43">
        <v>6.0000000000000001E-3</v>
      </c>
    </row>
    <row r="65" spans="1:6" x14ac:dyDescent="0.25">
      <c r="A65" s="42" t="s">
        <v>721</v>
      </c>
      <c r="B65" s="11" t="s">
        <v>722</v>
      </c>
      <c r="C65" s="11" t="s">
        <v>562</v>
      </c>
      <c r="D65" s="4">
        <v>34291</v>
      </c>
      <c r="E65" s="5">
        <v>204.29</v>
      </c>
      <c r="F65" s="43">
        <v>5.7000000000000002E-3</v>
      </c>
    </row>
    <row r="66" spans="1:6" x14ac:dyDescent="0.25">
      <c r="A66" s="42" t="s">
        <v>206</v>
      </c>
      <c r="B66" s="11" t="s">
        <v>207</v>
      </c>
      <c r="C66" s="11" t="s">
        <v>208</v>
      </c>
      <c r="D66" s="4">
        <v>46069</v>
      </c>
      <c r="E66" s="5">
        <v>188.81</v>
      </c>
      <c r="F66" s="43">
        <v>5.3E-3</v>
      </c>
    </row>
    <row r="67" spans="1:6" x14ac:dyDescent="0.25">
      <c r="A67" s="42" t="s">
        <v>723</v>
      </c>
      <c r="B67" s="11" t="s">
        <v>724</v>
      </c>
      <c r="C67" s="11" t="s">
        <v>549</v>
      </c>
      <c r="D67" s="4">
        <v>16007</v>
      </c>
      <c r="E67" s="5">
        <v>188.27</v>
      </c>
      <c r="F67" s="43">
        <v>5.3E-3</v>
      </c>
    </row>
    <row r="68" spans="1:6" x14ac:dyDescent="0.25">
      <c r="A68" s="42" t="s">
        <v>725</v>
      </c>
      <c r="B68" s="11" t="s">
        <v>726</v>
      </c>
      <c r="C68" s="11" t="s">
        <v>317</v>
      </c>
      <c r="D68" s="4">
        <v>23328</v>
      </c>
      <c r="E68" s="5">
        <v>188.15</v>
      </c>
      <c r="F68" s="43">
        <v>5.3E-3</v>
      </c>
    </row>
    <row r="69" spans="1:6" x14ac:dyDescent="0.25">
      <c r="A69" s="42" t="s">
        <v>603</v>
      </c>
      <c r="B69" s="11" t="s">
        <v>604</v>
      </c>
      <c r="C69" s="11" t="s">
        <v>208</v>
      </c>
      <c r="D69" s="4">
        <v>11240</v>
      </c>
      <c r="E69" s="5">
        <v>175.89</v>
      </c>
      <c r="F69" s="43">
        <v>4.8999999999999998E-3</v>
      </c>
    </row>
    <row r="70" spans="1:6" x14ac:dyDescent="0.25">
      <c r="A70" s="42" t="s">
        <v>727</v>
      </c>
      <c r="B70" s="11" t="s">
        <v>728</v>
      </c>
      <c r="C70" s="11" t="s">
        <v>244</v>
      </c>
      <c r="D70" s="4">
        <v>117325</v>
      </c>
      <c r="E70" s="5">
        <v>157.51</v>
      </c>
      <c r="F70" s="43">
        <v>4.4000000000000003E-3</v>
      </c>
    </row>
    <row r="71" spans="1:6" x14ac:dyDescent="0.25">
      <c r="A71" s="42" t="s">
        <v>298</v>
      </c>
      <c r="B71" s="11" t="s">
        <v>299</v>
      </c>
      <c r="C71" s="11" t="s">
        <v>208</v>
      </c>
      <c r="D71" s="4">
        <v>22653</v>
      </c>
      <c r="E71" s="5">
        <v>152.32</v>
      </c>
      <c r="F71" s="43">
        <v>4.3E-3</v>
      </c>
    </row>
    <row r="72" spans="1:6" x14ac:dyDescent="0.25">
      <c r="A72" s="42" t="s">
        <v>729</v>
      </c>
      <c r="B72" s="11" t="s">
        <v>730</v>
      </c>
      <c r="C72" s="11" t="s">
        <v>277</v>
      </c>
      <c r="D72" s="4">
        <v>139796</v>
      </c>
      <c r="E72" s="5">
        <v>149.30000000000001</v>
      </c>
      <c r="F72" s="43">
        <v>4.1999999999999997E-3</v>
      </c>
    </row>
    <row r="73" spans="1:6" x14ac:dyDescent="0.25">
      <c r="A73" s="42" t="s">
        <v>731</v>
      </c>
      <c r="B73" s="11" t="s">
        <v>732</v>
      </c>
      <c r="C73" s="11" t="s">
        <v>244</v>
      </c>
      <c r="D73" s="4">
        <v>51200</v>
      </c>
      <c r="E73" s="5">
        <v>143.49</v>
      </c>
      <c r="F73" s="43">
        <v>4.0000000000000001E-3</v>
      </c>
    </row>
    <row r="74" spans="1:6" x14ac:dyDescent="0.25">
      <c r="A74" s="42" t="s">
        <v>733</v>
      </c>
      <c r="B74" s="11" t="s">
        <v>734</v>
      </c>
      <c r="C74" s="11" t="s">
        <v>244</v>
      </c>
      <c r="D74" s="4">
        <v>39698</v>
      </c>
      <c r="E74" s="5">
        <v>132.59</v>
      </c>
      <c r="F74" s="43">
        <v>3.7000000000000002E-3</v>
      </c>
    </row>
    <row r="75" spans="1:6" x14ac:dyDescent="0.25">
      <c r="A75" s="20" t="s">
        <v>89</v>
      </c>
      <c r="B75" s="12"/>
      <c r="C75" s="12"/>
      <c r="D75" s="6"/>
      <c r="E75" s="15">
        <v>33863.74</v>
      </c>
      <c r="F75" s="44">
        <v>0.94730000000000003</v>
      </c>
    </row>
    <row r="76" spans="1:6" x14ac:dyDescent="0.25">
      <c r="A76" s="20" t="s">
        <v>368</v>
      </c>
      <c r="B76" s="11"/>
      <c r="C76" s="11"/>
      <c r="D76" s="4"/>
      <c r="E76" s="5"/>
      <c r="F76" s="43"/>
    </row>
    <row r="77" spans="1:6" x14ac:dyDescent="0.25">
      <c r="A77" s="20" t="s">
        <v>89</v>
      </c>
      <c r="B77" s="11"/>
      <c r="C77" s="11"/>
      <c r="D77" s="4"/>
      <c r="E77" s="16" t="s">
        <v>64</v>
      </c>
      <c r="F77" s="45" t="s">
        <v>64</v>
      </c>
    </row>
    <row r="78" spans="1:6" x14ac:dyDescent="0.25">
      <c r="A78" s="46" t="s">
        <v>101</v>
      </c>
      <c r="B78" s="33"/>
      <c r="C78" s="33"/>
      <c r="D78" s="34"/>
      <c r="E78" s="9">
        <v>33863.74</v>
      </c>
      <c r="F78" s="48">
        <v>0.94730000000000003</v>
      </c>
    </row>
    <row r="79" spans="1:6" x14ac:dyDescent="0.25">
      <c r="A79" s="42"/>
      <c r="B79" s="11"/>
      <c r="C79" s="11"/>
      <c r="D79" s="4"/>
      <c r="E79" s="5"/>
      <c r="F79" s="43"/>
    </row>
    <row r="80" spans="1:6" x14ac:dyDescent="0.25">
      <c r="A80" s="20" t="s">
        <v>458</v>
      </c>
      <c r="B80" s="12"/>
      <c r="C80" s="12"/>
      <c r="D80" s="6"/>
      <c r="E80" s="7"/>
      <c r="F80" s="22"/>
    </row>
    <row r="81" spans="1:6" ht="14.45" customHeight="1" x14ac:dyDescent="0.25">
      <c r="A81" s="20" t="s">
        <v>459</v>
      </c>
      <c r="B81" s="12"/>
      <c r="C81" s="12"/>
      <c r="D81" s="6"/>
      <c r="E81" s="7"/>
      <c r="F81" s="22"/>
    </row>
    <row r="82" spans="1:6" x14ac:dyDescent="0.25">
      <c r="A82" s="42" t="s">
        <v>735</v>
      </c>
      <c r="B82" s="11"/>
      <c r="C82" s="11" t="s">
        <v>669</v>
      </c>
      <c r="D82" s="4">
        <v>26500000</v>
      </c>
      <c r="E82" s="5">
        <v>265</v>
      </c>
      <c r="F82" s="43">
        <v>7.4000000000000003E-3</v>
      </c>
    </row>
    <row r="83" spans="1:6" x14ac:dyDescent="0.25">
      <c r="A83" s="42" t="s">
        <v>736</v>
      </c>
      <c r="B83" s="11"/>
      <c r="C83" s="11" t="s">
        <v>669</v>
      </c>
      <c r="D83" s="4">
        <v>12500000</v>
      </c>
      <c r="E83" s="5">
        <v>125</v>
      </c>
      <c r="F83" s="43">
        <v>3.5000000000000001E-3</v>
      </c>
    </row>
    <row r="84" spans="1:6" x14ac:dyDescent="0.25">
      <c r="A84" s="42" t="s">
        <v>737</v>
      </c>
      <c r="B84" s="11"/>
      <c r="C84" s="11" t="s">
        <v>669</v>
      </c>
      <c r="D84" s="4">
        <v>8050000</v>
      </c>
      <c r="E84" s="5">
        <v>80.5</v>
      </c>
      <c r="F84" s="43">
        <v>2.3E-3</v>
      </c>
    </row>
    <row r="85" spans="1:6" x14ac:dyDescent="0.25">
      <c r="A85" s="42" t="s">
        <v>738</v>
      </c>
      <c r="B85" s="11"/>
      <c r="C85" s="11" t="s">
        <v>669</v>
      </c>
      <c r="D85" s="4">
        <v>4700000</v>
      </c>
      <c r="E85" s="5">
        <v>47</v>
      </c>
      <c r="F85" s="43">
        <v>1.2999999999999999E-3</v>
      </c>
    </row>
    <row r="86" spans="1:6" x14ac:dyDescent="0.25">
      <c r="A86" s="42" t="s">
        <v>739</v>
      </c>
      <c r="B86" s="11"/>
      <c r="C86" s="11" t="s">
        <v>494</v>
      </c>
      <c r="D86" s="4">
        <v>4500000</v>
      </c>
      <c r="E86" s="5">
        <v>45</v>
      </c>
      <c r="F86" s="43">
        <v>1.2999999999999999E-3</v>
      </c>
    </row>
    <row r="87" spans="1:6" x14ac:dyDescent="0.25">
      <c r="A87" s="42" t="s">
        <v>740</v>
      </c>
      <c r="B87" s="11"/>
      <c r="C87" s="11" t="s">
        <v>494</v>
      </c>
      <c r="D87" s="4">
        <v>2500000</v>
      </c>
      <c r="E87" s="5">
        <v>25</v>
      </c>
      <c r="F87" s="43">
        <v>6.9999999999999999E-4</v>
      </c>
    </row>
    <row r="88" spans="1:6" x14ac:dyDescent="0.25">
      <c r="A88" s="20" t="s">
        <v>89</v>
      </c>
      <c r="B88" s="12"/>
      <c r="C88" s="12"/>
      <c r="D88" s="6"/>
      <c r="E88" s="15">
        <v>587.5</v>
      </c>
      <c r="F88" s="44">
        <v>1.6500000000000001E-2</v>
      </c>
    </row>
    <row r="89" spans="1:6" x14ac:dyDescent="0.25">
      <c r="A89" s="46" t="s">
        <v>101</v>
      </c>
      <c r="B89" s="33"/>
      <c r="C89" s="33"/>
      <c r="D89" s="34"/>
      <c r="E89" s="9">
        <v>587.5</v>
      </c>
      <c r="F89" s="48">
        <v>1.6500000000000001E-2</v>
      </c>
    </row>
    <row r="90" spans="1:6" x14ac:dyDescent="0.25">
      <c r="A90" s="42"/>
      <c r="B90" s="11"/>
      <c r="C90" s="11"/>
      <c r="D90" s="4"/>
      <c r="E90" s="5"/>
      <c r="F90" s="43"/>
    </row>
    <row r="91" spans="1:6" x14ac:dyDescent="0.25">
      <c r="A91" s="42"/>
      <c r="B91" s="11"/>
      <c r="C91" s="11"/>
      <c r="D91" s="4"/>
      <c r="E91" s="5"/>
      <c r="F91" s="43"/>
    </row>
    <row r="92" spans="1:6" x14ac:dyDescent="0.25">
      <c r="A92" s="20" t="s">
        <v>102</v>
      </c>
      <c r="B92" s="11"/>
      <c r="C92" s="11"/>
      <c r="D92" s="4"/>
      <c r="E92" s="5"/>
      <c r="F92" s="43"/>
    </row>
    <row r="93" spans="1:6" x14ac:dyDescent="0.25">
      <c r="A93" s="42" t="s">
        <v>103</v>
      </c>
      <c r="B93" s="11"/>
      <c r="C93" s="11"/>
      <c r="D93" s="4"/>
      <c r="E93" s="5">
        <v>1941.05</v>
      </c>
      <c r="F93" s="43">
        <v>5.4300000000000001E-2</v>
      </c>
    </row>
    <row r="94" spans="1:6" x14ac:dyDescent="0.25">
      <c r="A94" s="20" t="s">
        <v>89</v>
      </c>
      <c r="B94" s="12"/>
      <c r="C94" s="12"/>
      <c r="D94" s="6"/>
      <c r="E94" s="15">
        <v>1941.05</v>
      </c>
      <c r="F94" s="44">
        <v>5.4300000000000001E-2</v>
      </c>
    </row>
    <row r="95" spans="1:6" x14ac:dyDescent="0.25">
      <c r="A95" s="42"/>
      <c r="B95" s="11"/>
      <c r="C95" s="11"/>
      <c r="D95" s="4"/>
      <c r="E95" s="5"/>
      <c r="F95" s="43"/>
    </row>
    <row r="96" spans="1:6" x14ac:dyDescent="0.25">
      <c r="A96" s="46" t="s">
        <v>101</v>
      </c>
      <c r="B96" s="33"/>
      <c r="C96" s="33"/>
      <c r="D96" s="34"/>
      <c r="E96" s="15">
        <v>1941.05</v>
      </c>
      <c r="F96" s="44">
        <v>5.4300000000000001E-2</v>
      </c>
    </row>
    <row r="97" spans="1:6" x14ac:dyDescent="0.25">
      <c r="A97" s="42" t="s">
        <v>104</v>
      </c>
      <c r="B97" s="11"/>
      <c r="C97" s="11"/>
      <c r="D97" s="4"/>
      <c r="E97" s="14">
        <v>-638.22</v>
      </c>
      <c r="F97" s="55">
        <v>-1.8100000000000002E-2</v>
      </c>
    </row>
    <row r="98" spans="1:6" x14ac:dyDescent="0.25">
      <c r="A98" s="47" t="s">
        <v>105</v>
      </c>
      <c r="B98" s="13"/>
      <c r="C98" s="13"/>
      <c r="D98" s="8"/>
      <c r="E98" s="9">
        <v>35754.07</v>
      </c>
      <c r="F98" s="48">
        <v>1</v>
      </c>
    </row>
    <row r="99" spans="1:6" x14ac:dyDescent="0.25">
      <c r="A99" s="28"/>
      <c r="B99" s="26"/>
      <c r="C99" s="26"/>
      <c r="D99" s="26"/>
      <c r="E99" s="26"/>
      <c r="F99" s="27"/>
    </row>
    <row r="100" spans="1:6" x14ac:dyDescent="0.25">
      <c r="A100" s="28"/>
      <c r="B100" s="26"/>
      <c r="C100" s="26"/>
      <c r="D100" s="26"/>
      <c r="E100" s="26"/>
      <c r="F100" s="27"/>
    </row>
    <row r="101" spans="1:6" x14ac:dyDescent="0.25">
      <c r="A101" s="28"/>
      <c r="B101" s="26"/>
      <c r="C101" s="26"/>
      <c r="D101" s="26"/>
      <c r="E101" s="26"/>
      <c r="F101" s="27"/>
    </row>
    <row r="102" spans="1:6" x14ac:dyDescent="0.25">
      <c r="A102" s="49" t="s">
        <v>1086</v>
      </c>
      <c r="B102" s="26"/>
      <c r="C102" s="26"/>
      <c r="D102" s="26"/>
      <c r="E102" s="26"/>
      <c r="F102" s="27"/>
    </row>
    <row r="103" spans="1:6" x14ac:dyDescent="0.25">
      <c r="A103" s="50" t="s">
        <v>1087</v>
      </c>
      <c r="B103" s="64" t="s">
        <v>64</v>
      </c>
      <c r="C103" s="26"/>
      <c r="D103" s="26"/>
      <c r="E103" s="26"/>
      <c r="F103" s="27"/>
    </row>
    <row r="104" spans="1:6" x14ac:dyDescent="0.25">
      <c r="A104" s="28" t="s">
        <v>1088</v>
      </c>
      <c r="B104" s="26"/>
      <c r="C104" s="26"/>
      <c r="D104" s="26"/>
      <c r="E104" s="26"/>
      <c r="F104" s="27"/>
    </row>
    <row r="105" spans="1:6" x14ac:dyDescent="0.25">
      <c r="A105" s="28" t="s">
        <v>1089</v>
      </c>
      <c r="B105" s="26" t="s">
        <v>1090</v>
      </c>
      <c r="C105" s="26" t="s">
        <v>1090</v>
      </c>
      <c r="D105" s="26"/>
      <c r="E105" s="26"/>
      <c r="F105" s="27"/>
    </row>
    <row r="106" spans="1:6" x14ac:dyDescent="0.25">
      <c r="A106" s="28"/>
      <c r="B106" s="51">
        <v>43585</v>
      </c>
      <c r="C106" s="51">
        <v>43616</v>
      </c>
      <c r="D106" s="26"/>
      <c r="E106" s="26"/>
      <c r="F106" s="27"/>
    </row>
    <row r="107" spans="1:6" x14ac:dyDescent="0.25">
      <c r="A107" s="28" t="s">
        <v>1094</v>
      </c>
      <c r="B107" s="26">
        <v>13.928000000000001</v>
      </c>
      <c r="C107" s="26">
        <v>14.432</v>
      </c>
      <c r="D107" s="26"/>
      <c r="E107" s="26"/>
      <c r="F107" s="27"/>
    </row>
    <row r="108" spans="1:6" x14ac:dyDescent="0.25">
      <c r="A108" s="28" t="s">
        <v>1095</v>
      </c>
      <c r="B108" s="26">
        <v>15.164999999999999</v>
      </c>
      <c r="C108" s="26">
        <v>15.715</v>
      </c>
      <c r="D108" s="26"/>
      <c r="E108" s="26"/>
      <c r="F108" s="27"/>
    </row>
    <row r="109" spans="1:6" x14ac:dyDescent="0.25">
      <c r="A109" s="28" t="s">
        <v>1113</v>
      </c>
      <c r="B109" s="26">
        <v>13.486000000000001</v>
      </c>
      <c r="C109" s="26">
        <v>13.954000000000001</v>
      </c>
      <c r="D109" s="26"/>
      <c r="E109" s="26"/>
      <c r="F109" s="27"/>
    </row>
    <row r="110" spans="1:6" x14ac:dyDescent="0.25">
      <c r="A110" s="28" t="s">
        <v>1115</v>
      </c>
      <c r="B110" s="26">
        <v>14.554</v>
      </c>
      <c r="C110" s="26">
        <v>15.058999999999999</v>
      </c>
      <c r="D110" s="26"/>
      <c r="E110" s="26"/>
      <c r="F110" s="27"/>
    </row>
    <row r="111" spans="1:6" x14ac:dyDescent="0.25">
      <c r="A111" s="28"/>
      <c r="B111" s="26"/>
      <c r="C111" s="26"/>
      <c r="D111" s="26"/>
      <c r="E111" s="26"/>
      <c r="F111" s="27"/>
    </row>
    <row r="112" spans="1:6" x14ac:dyDescent="0.25">
      <c r="A112" s="28" t="s">
        <v>1105</v>
      </c>
      <c r="B112" s="64" t="s">
        <v>64</v>
      </c>
      <c r="C112" s="26"/>
      <c r="D112" s="26"/>
      <c r="E112" s="26"/>
      <c r="F112" s="27"/>
    </row>
    <row r="113" spans="1:6" x14ac:dyDescent="0.25">
      <c r="A113" s="28" t="s">
        <v>1106</v>
      </c>
      <c r="B113" s="64" t="s">
        <v>64</v>
      </c>
      <c r="C113" s="26"/>
      <c r="D113" s="26"/>
      <c r="E113" s="26"/>
      <c r="F113" s="27"/>
    </row>
    <row r="114" spans="1:6" ht="30" x14ac:dyDescent="0.25">
      <c r="A114" s="67" t="s">
        <v>1107</v>
      </c>
      <c r="B114" s="70" t="s">
        <v>64</v>
      </c>
      <c r="C114" s="26"/>
      <c r="D114" s="26"/>
      <c r="E114" s="26"/>
      <c r="F114" s="27"/>
    </row>
    <row r="115" spans="1:6" x14ac:dyDescent="0.25">
      <c r="A115" s="67" t="s">
        <v>1108</v>
      </c>
      <c r="B115" s="70" t="s">
        <v>64</v>
      </c>
      <c r="C115" s="26"/>
      <c r="D115" s="26"/>
      <c r="E115" s="26"/>
      <c r="F115" s="27"/>
    </row>
    <row r="116" spans="1:6" x14ac:dyDescent="0.25">
      <c r="A116" s="28" t="s">
        <v>1186</v>
      </c>
      <c r="B116" s="65">
        <v>1.56</v>
      </c>
      <c r="C116" s="26"/>
      <c r="D116" s="26"/>
      <c r="E116" s="26"/>
      <c r="F116" s="27"/>
    </row>
    <row r="117" spans="1:6" ht="30" x14ac:dyDescent="0.25">
      <c r="A117" s="50" t="s">
        <v>1184</v>
      </c>
      <c r="B117" s="64" t="s">
        <v>64</v>
      </c>
      <c r="C117" s="26"/>
      <c r="D117" s="26"/>
      <c r="E117" s="26"/>
      <c r="F117" s="27"/>
    </row>
    <row r="118" spans="1:6" ht="30.75" thickBot="1" x14ac:dyDescent="0.3">
      <c r="A118" s="52" t="s">
        <v>1185</v>
      </c>
      <c r="B118" s="66" t="s">
        <v>64</v>
      </c>
      <c r="C118" s="53"/>
      <c r="D118" s="53"/>
      <c r="E118" s="53"/>
      <c r="F118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pane ySplit="7" topLeftCell="A76" activePane="bottomLeft" state="frozen"/>
      <selection sqref="A1:B1"/>
      <selection pane="bottomLeft" activeCell="D96" sqref="D96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26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27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38179</v>
      </c>
      <c r="E11" s="5">
        <v>925.97</v>
      </c>
      <c r="F11" s="43">
        <v>8.7599999999999997E-2</v>
      </c>
    </row>
    <row r="12" spans="1:8" x14ac:dyDescent="0.25">
      <c r="A12" s="42" t="s">
        <v>533</v>
      </c>
      <c r="B12" s="11" t="s">
        <v>534</v>
      </c>
      <c r="C12" s="11" t="s">
        <v>205</v>
      </c>
      <c r="D12" s="4">
        <v>140413</v>
      </c>
      <c r="E12" s="5">
        <v>594.92999999999995</v>
      </c>
      <c r="F12" s="43">
        <v>5.6300000000000003E-2</v>
      </c>
    </row>
    <row r="13" spans="1:8" x14ac:dyDescent="0.25">
      <c r="A13" s="42" t="s">
        <v>194</v>
      </c>
      <c r="B13" s="11" t="s">
        <v>195</v>
      </c>
      <c r="C13" s="11" t="s">
        <v>196</v>
      </c>
      <c r="D13" s="4">
        <v>21144</v>
      </c>
      <c r="E13" s="5">
        <v>461.5</v>
      </c>
      <c r="F13" s="43">
        <v>4.3700000000000003E-2</v>
      </c>
    </row>
    <row r="14" spans="1:8" x14ac:dyDescent="0.25">
      <c r="A14" s="42" t="s">
        <v>219</v>
      </c>
      <c r="B14" s="11" t="s">
        <v>220</v>
      </c>
      <c r="C14" s="11" t="s">
        <v>221</v>
      </c>
      <c r="D14" s="4">
        <v>29024</v>
      </c>
      <c r="E14" s="5">
        <v>452.06</v>
      </c>
      <c r="F14" s="43">
        <v>4.2799999999999998E-2</v>
      </c>
    </row>
    <row r="15" spans="1:8" x14ac:dyDescent="0.25">
      <c r="A15" s="42" t="s">
        <v>259</v>
      </c>
      <c r="B15" s="11" t="s">
        <v>260</v>
      </c>
      <c r="C15" s="11" t="s">
        <v>205</v>
      </c>
      <c r="D15" s="4">
        <v>54313</v>
      </c>
      <c r="E15" s="5">
        <v>439.01</v>
      </c>
      <c r="F15" s="43">
        <v>4.1500000000000002E-2</v>
      </c>
    </row>
    <row r="16" spans="1:8" x14ac:dyDescent="0.25">
      <c r="A16" s="42" t="s">
        <v>270</v>
      </c>
      <c r="B16" s="11" t="s">
        <v>271</v>
      </c>
      <c r="C16" s="11" t="s">
        <v>211</v>
      </c>
      <c r="D16" s="4">
        <v>50791</v>
      </c>
      <c r="E16" s="5">
        <v>374.71</v>
      </c>
      <c r="F16" s="43">
        <v>3.5499999999999997E-2</v>
      </c>
    </row>
    <row r="17" spans="1:6" x14ac:dyDescent="0.25">
      <c r="A17" s="42" t="s">
        <v>197</v>
      </c>
      <c r="B17" s="11" t="s">
        <v>198</v>
      </c>
      <c r="C17" s="11" t="s">
        <v>199</v>
      </c>
      <c r="D17" s="4">
        <v>27574</v>
      </c>
      <c r="E17" s="5">
        <v>366.78</v>
      </c>
      <c r="F17" s="43">
        <v>3.4700000000000002E-2</v>
      </c>
    </row>
    <row r="18" spans="1:6" x14ac:dyDescent="0.25">
      <c r="A18" s="42" t="s">
        <v>200</v>
      </c>
      <c r="B18" s="11" t="s">
        <v>201</v>
      </c>
      <c r="C18" s="11" t="s">
        <v>202</v>
      </c>
      <c r="D18" s="4">
        <v>126522</v>
      </c>
      <c r="E18" s="5">
        <v>352.43</v>
      </c>
      <c r="F18" s="43">
        <v>3.3399999999999999E-2</v>
      </c>
    </row>
    <row r="19" spans="1:6" x14ac:dyDescent="0.25">
      <c r="A19" s="42" t="s">
        <v>537</v>
      </c>
      <c r="B19" s="11" t="s">
        <v>538</v>
      </c>
      <c r="C19" s="11" t="s">
        <v>205</v>
      </c>
      <c r="D19" s="4">
        <v>19496</v>
      </c>
      <c r="E19" s="5">
        <v>296.76</v>
      </c>
      <c r="F19" s="43">
        <v>2.81E-2</v>
      </c>
    </row>
    <row r="20" spans="1:6" x14ac:dyDescent="0.25">
      <c r="A20" s="42" t="s">
        <v>209</v>
      </c>
      <c r="B20" s="11" t="s">
        <v>210</v>
      </c>
      <c r="C20" s="11" t="s">
        <v>211</v>
      </c>
      <c r="D20" s="4">
        <v>12968</v>
      </c>
      <c r="E20" s="5">
        <v>284.85000000000002</v>
      </c>
      <c r="F20" s="43">
        <v>2.7E-2</v>
      </c>
    </row>
    <row r="21" spans="1:6" x14ac:dyDescent="0.25">
      <c r="A21" s="42" t="s">
        <v>215</v>
      </c>
      <c r="B21" s="11" t="s">
        <v>216</v>
      </c>
      <c r="C21" s="11" t="s">
        <v>205</v>
      </c>
      <c r="D21" s="4">
        <v>79889</v>
      </c>
      <c r="E21" s="5">
        <v>281.61</v>
      </c>
      <c r="F21" s="43">
        <v>2.6599999999999999E-2</v>
      </c>
    </row>
    <row r="22" spans="1:6" x14ac:dyDescent="0.25">
      <c r="A22" s="42" t="s">
        <v>240</v>
      </c>
      <c r="B22" s="11" t="s">
        <v>241</v>
      </c>
      <c r="C22" s="11" t="s">
        <v>196</v>
      </c>
      <c r="D22" s="4">
        <v>6362</v>
      </c>
      <c r="E22" s="5">
        <v>220.58</v>
      </c>
      <c r="F22" s="43">
        <v>2.0899999999999998E-2</v>
      </c>
    </row>
    <row r="23" spans="1:6" x14ac:dyDescent="0.25">
      <c r="A23" s="42" t="s">
        <v>547</v>
      </c>
      <c r="B23" s="11" t="s">
        <v>548</v>
      </c>
      <c r="C23" s="11" t="s">
        <v>549</v>
      </c>
      <c r="D23" s="4">
        <v>11792</v>
      </c>
      <c r="E23" s="5">
        <v>220.41</v>
      </c>
      <c r="F23" s="43">
        <v>2.0899999999999998E-2</v>
      </c>
    </row>
    <row r="24" spans="1:6" x14ac:dyDescent="0.25">
      <c r="A24" s="42" t="s">
        <v>713</v>
      </c>
      <c r="B24" s="11" t="s">
        <v>714</v>
      </c>
      <c r="C24" s="11" t="s">
        <v>226</v>
      </c>
      <c r="D24" s="4">
        <v>12164</v>
      </c>
      <c r="E24" s="5">
        <v>205.09</v>
      </c>
      <c r="F24" s="43">
        <v>1.9400000000000001E-2</v>
      </c>
    </row>
    <row r="25" spans="1:6" x14ac:dyDescent="0.25">
      <c r="A25" s="42" t="s">
        <v>315</v>
      </c>
      <c r="B25" s="11" t="s">
        <v>316</v>
      </c>
      <c r="C25" s="11" t="s">
        <v>317</v>
      </c>
      <c r="D25" s="4">
        <v>16071</v>
      </c>
      <c r="E25" s="5">
        <v>198.6</v>
      </c>
      <c r="F25" s="43">
        <v>1.8800000000000001E-2</v>
      </c>
    </row>
    <row r="26" spans="1:6" x14ac:dyDescent="0.25">
      <c r="A26" s="42" t="s">
        <v>543</v>
      </c>
      <c r="B26" s="11" t="s">
        <v>544</v>
      </c>
      <c r="C26" s="11" t="s">
        <v>205</v>
      </c>
      <c r="D26" s="4">
        <v>25662</v>
      </c>
      <c r="E26" s="5">
        <v>176.39</v>
      </c>
      <c r="F26" s="43">
        <v>1.67E-2</v>
      </c>
    </row>
    <row r="27" spans="1:6" x14ac:dyDescent="0.25">
      <c r="A27" s="42" t="s">
        <v>676</v>
      </c>
      <c r="B27" s="11" t="s">
        <v>677</v>
      </c>
      <c r="C27" s="11" t="s">
        <v>205</v>
      </c>
      <c r="D27" s="4">
        <v>156429</v>
      </c>
      <c r="E27" s="5">
        <v>167.93</v>
      </c>
      <c r="F27" s="43">
        <v>1.5900000000000001E-2</v>
      </c>
    </row>
    <row r="28" spans="1:6" x14ac:dyDescent="0.25">
      <c r="A28" s="42" t="s">
        <v>581</v>
      </c>
      <c r="B28" s="11" t="s">
        <v>582</v>
      </c>
      <c r="C28" s="11" t="s">
        <v>196</v>
      </c>
      <c r="D28" s="4">
        <v>10881</v>
      </c>
      <c r="E28" s="5">
        <v>166.77</v>
      </c>
      <c r="F28" s="43">
        <v>1.5800000000000002E-2</v>
      </c>
    </row>
    <row r="29" spans="1:6" x14ac:dyDescent="0.25">
      <c r="A29" s="42" t="s">
        <v>592</v>
      </c>
      <c r="B29" s="11" t="s">
        <v>593</v>
      </c>
      <c r="C29" s="11" t="s">
        <v>196</v>
      </c>
      <c r="D29" s="4">
        <v>10960</v>
      </c>
      <c r="E29" s="5">
        <v>155.6</v>
      </c>
      <c r="F29" s="43">
        <v>1.47E-2</v>
      </c>
    </row>
    <row r="30" spans="1:6" x14ac:dyDescent="0.25">
      <c r="A30" s="42" t="s">
        <v>686</v>
      </c>
      <c r="B30" s="11" t="s">
        <v>687</v>
      </c>
      <c r="C30" s="11" t="s">
        <v>688</v>
      </c>
      <c r="D30" s="4">
        <v>93278</v>
      </c>
      <c r="E30" s="5">
        <v>146.59</v>
      </c>
      <c r="F30" s="43">
        <v>1.3899999999999999E-2</v>
      </c>
    </row>
    <row r="31" spans="1:6" x14ac:dyDescent="0.25">
      <c r="A31" s="42" t="s">
        <v>674</v>
      </c>
      <c r="B31" s="11" t="s">
        <v>675</v>
      </c>
      <c r="C31" s="11" t="s">
        <v>196</v>
      </c>
      <c r="D31" s="4">
        <v>104471</v>
      </c>
      <c r="E31" s="5">
        <v>145.32</v>
      </c>
      <c r="F31" s="43">
        <v>1.38E-2</v>
      </c>
    </row>
    <row r="32" spans="1:6" x14ac:dyDescent="0.25">
      <c r="A32" s="42" t="s">
        <v>587</v>
      </c>
      <c r="B32" s="11" t="s">
        <v>588</v>
      </c>
      <c r="C32" s="11" t="s">
        <v>589</v>
      </c>
      <c r="D32" s="4">
        <v>66671</v>
      </c>
      <c r="E32" s="5">
        <v>140.63999999999999</v>
      </c>
      <c r="F32" s="43">
        <v>1.3299999999999999E-2</v>
      </c>
    </row>
    <row r="33" spans="1:6" x14ac:dyDescent="0.25">
      <c r="A33" s="42" t="s">
        <v>342</v>
      </c>
      <c r="B33" s="11" t="s">
        <v>343</v>
      </c>
      <c r="C33" s="11" t="s">
        <v>221</v>
      </c>
      <c r="D33" s="4">
        <v>136009</v>
      </c>
      <c r="E33" s="5">
        <v>132.94999999999999</v>
      </c>
      <c r="F33" s="43">
        <v>1.26E-2</v>
      </c>
    </row>
    <row r="34" spans="1:6" x14ac:dyDescent="0.25">
      <c r="A34" s="42" t="s">
        <v>682</v>
      </c>
      <c r="B34" s="11" t="s">
        <v>683</v>
      </c>
      <c r="C34" s="11" t="s">
        <v>596</v>
      </c>
      <c r="D34" s="4">
        <v>10199</v>
      </c>
      <c r="E34" s="5">
        <v>126.35</v>
      </c>
      <c r="F34" s="43">
        <v>1.2E-2</v>
      </c>
    </row>
    <row r="35" spans="1:6" x14ac:dyDescent="0.25">
      <c r="A35" s="42" t="s">
        <v>684</v>
      </c>
      <c r="B35" s="11" t="s">
        <v>685</v>
      </c>
      <c r="C35" s="11" t="s">
        <v>205</v>
      </c>
      <c r="D35" s="4">
        <v>59498</v>
      </c>
      <c r="E35" s="5">
        <v>126.14</v>
      </c>
      <c r="F35" s="43">
        <v>1.1900000000000001E-2</v>
      </c>
    </row>
    <row r="36" spans="1:6" x14ac:dyDescent="0.25">
      <c r="A36" s="42" t="s">
        <v>689</v>
      </c>
      <c r="B36" s="11" t="s">
        <v>690</v>
      </c>
      <c r="C36" s="11" t="s">
        <v>196</v>
      </c>
      <c r="D36" s="4">
        <v>34574</v>
      </c>
      <c r="E36" s="5">
        <v>125.31</v>
      </c>
      <c r="F36" s="43">
        <v>1.1900000000000001E-2</v>
      </c>
    </row>
    <row r="37" spans="1:6" x14ac:dyDescent="0.25">
      <c r="A37" s="42" t="s">
        <v>705</v>
      </c>
      <c r="B37" s="11" t="s">
        <v>706</v>
      </c>
      <c r="C37" s="11" t="s">
        <v>549</v>
      </c>
      <c r="D37" s="4">
        <v>5807</v>
      </c>
      <c r="E37" s="5">
        <v>125.2</v>
      </c>
      <c r="F37" s="43">
        <v>1.18E-2</v>
      </c>
    </row>
    <row r="38" spans="1:6" x14ac:dyDescent="0.25">
      <c r="A38" s="42" t="s">
        <v>678</v>
      </c>
      <c r="B38" s="11" t="s">
        <v>679</v>
      </c>
      <c r="C38" s="11" t="s">
        <v>277</v>
      </c>
      <c r="D38" s="4">
        <v>84244</v>
      </c>
      <c r="E38" s="5">
        <v>122.32</v>
      </c>
      <c r="F38" s="43">
        <v>1.1599999999999999E-2</v>
      </c>
    </row>
    <row r="39" spans="1:6" x14ac:dyDescent="0.25">
      <c r="A39" s="42" t="s">
        <v>558</v>
      </c>
      <c r="B39" s="11" t="s">
        <v>559</v>
      </c>
      <c r="C39" s="11" t="s">
        <v>196</v>
      </c>
      <c r="D39" s="4">
        <v>10108</v>
      </c>
      <c r="E39" s="5">
        <v>118.92</v>
      </c>
      <c r="F39" s="43">
        <v>1.1299999999999999E-2</v>
      </c>
    </row>
    <row r="40" spans="1:6" x14ac:dyDescent="0.25">
      <c r="A40" s="42" t="s">
        <v>701</v>
      </c>
      <c r="B40" s="11" t="s">
        <v>702</v>
      </c>
      <c r="C40" s="11" t="s">
        <v>221</v>
      </c>
      <c r="D40" s="4">
        <v>81846</v>
      </c>
      <c r="E40" s="5">
        <v>116.92</v>
      </c>
      <c r="F40" s="43">
        <v>1.11E-2</v>
      </c>
    </row>
    <row r="41" spans="1:6" x14ac:dyDescent="0.25">
      <c r="A41" s="42" t="s">
        <v>597</v>
      </c>
      <c r="B41" s="11" t="s">
        <v>598</v>
      </c>
      <c r="C41" s="11" t="s">
        <v>562</v>
      </c>
      <c r="D41" s="4">
        <v>21272</v>
      </c>
      <c r="E41" s="5">
        <v>111.83</v>
      </c>
      <c r="F41" s="43">
        <v>1.06E-2</v>
      </c>
    </row>
    <row r="42" spans="1:6" x14ac:dyDescent="0.25">
      <c r="A42" s="42" t="s">
        <v>563</v>
      </c>
      <c r="B42" s="11" t="s">
        <v>564</v>
      </c>
      <c r="C42" s="11" t="s">
        <v>226</v>
      </c>
      <c r="D42" s="4">
        <v>2202</v>
      </c>
      <c r="E42" s="5">
        <v>104.82</v>
      </c>
      <c r="F42" s="43">
        <v>9.9000000000000008E-3</v>
      </c>
    </row>
    <row r="43" spans="1:6" x14ac:dyDescent="0.25">
      <c r="A43" s="42" t="s">
        <v>227</v>
      </c>
      <c r="B43" s="11" t="s">
        <v>228</v>
      </c>
      <c r="C43" s="11" t="s">
        <v>205</v>
      </c>
      <c r="D43" s="4">
        <v>129500</v>
      </c>
      <c r="E43" s="5">
        <v>104.44</v>
      </c>
      <c r="F43" s="43">
        <v>9.9000000000000008E-3</v>
      </c>
    </row>
    <row r="44" spans="1:6" x14ac:dyDescent="0.25">
      <c r="A44" s="42" t="s">
        <v>672</v>
      </c>
      <c r="B44" s="11" t="s">
        <v>673</v>
      </c>
      <c r="C44" s="11" t="s">
        <v>256</v>
      </c>
      <c r="D44" s="4">
        <v>29756</v>
      </c>
      <c r="E44" s="5">
        <v>102.08</v>
      </c>
      <c r="F44" s="43">
        <v>9.7000000000000003E-3</v>
      </c>
    </row>
    <row r="45" spans="1:6" x14ac:dyDescent="0.25">
      <c r="A45" s="42" t="s">
        <v>715</v>
      </c>
      <c r="B45" s="11" t="s">
        <v>716</v>
      </c>
      <c r="C45" s="11" t="s">
        <v>231</v>
      </c>
      <c r="D45" s="4">
        <v>19903</v>
      </c>
      <c r="E45" s="5">
        <v>100.51</v>
      </c>
      <c r="F45" s="43">
        <v>9.4999999999999998E-3</v>
      </c>
    </row>
    <row r="46" spans="1:6" x14ac:dyDescent="0.25">
      <c r="A46" s="42" t="s">
        <v>556</v>
      </c>
      <c r="B46" s="11" t="s">
        <v>557</v>
      </c>
      <c r="C46" s="11" t="s">
        <v>202</v>
      </c>
      <c r="D46" s="4">
        <v>3376</v>
      </c>
      <c r="E46" s="5">
        <v>98.65</v>
      </c>
      <c r="F46" s="43">
        <v>9.2999999999999992E-3</v>
      </c>
    </row>
    <row r="47" spans="1:6" x14ac:dyDescent="0.25">
      <c r="A47" s="42" t="s">
        <v>661</v>
      </c>
      <c r="B47" s="11" t="s">
        <v>662</v>
      </c>
      <c r="C47" s="11" t="s">
        <v>202</v>
      </c>
      <c r="D47" s="4">
        <v>7002</v>
      </c>
      <c r="E47" s="5">
        <v>98.54</v>
      </c>
      <c r="F47" s="43">
        <v>9.2999999999999992E-3</v>
      </c>
    </row>
    <row r="48" spans="1:6" x14ac:dyDescent="0.25">
      <c r="A48" s="42" t="s">
        <v>539</v>
      </c>
      <c r="B48" s="11" t="s">
        <v>540</v>
      </c>
      <c r="C48" s="11" t="s">
        <v>211</v>
      </c>
      <c r="D48" s="4">
        <v>7529</v>
      </c>
      <c r="E48" s="5">
        <v>98.38</v>
      </c>
      <c r="F48" s="43">
        <v>9.2999999999999992E-3</v>
      </c>
    </row>
    <row r="49" spans="1:6" x14ac:dyDescent="0.25">
      <c r="A49" s="42" t="s">
        <v>663</v>
      </c>
      <c r="B49" s="11" t="s">
        <v>664</v>
      </c>
      <c r="C49" s="11" t="s">
        <v>202</v>
      </c>
      <c r="D49" s="4">
        <v>7399</v>
      </c>
      <c r="E49" s="5">
        <v>96.75</v>
      </c>
      <c r="F49" s="43">
        <v>9.1999999999999998E-3</v>
      </c>
    </row>
    <row r="50" spans="1:6" x14ac:dyDescent="0.25">
      <c r="A50" s="42" t="s">
        <v>235</v>
      </c>
      <c r="B50" s="11" t="s">
        <v>236</v>
      </c>
      <c r="C50" s="11" t="s">
        <v>205</v>
      </c>
      <c r="D50" s="4">
        <v>5800</v>
      </c>
      <c r="E50" s="5">
        <v>93.11</v>
      </c>
      <c r="F50" s="43">
        <v>8.8000000000000005E-3</v>
      </c>
    </row>
    <row r="51" spans="1:6" x14ac:dyDescent="0.25">
      <c r="A51" s="42" t="s">
        <v>605</v>
      </c>
      <c r="B51" s="11" t="s">
        <v>606</v>
      </c>
      <c r="C51" s="11" t="s">
        <v>607</v>
      </c>
      <c r="D51" s="4">
        <v>2999</v>
      </c>
      <c r="E51" s="5">
        <v>89.99</v>
      </c>
      <c r="F51" s="43">
        <v>8.5000000000000006E-3</v>
      </c>
    </row>
    <row r="52" spans="1:6" x14ac:dyDescent="0.25">
      <c r="A52" s="42" t="s">
        <v>651</v>
      </c>
      <c r="B52" s="11" t="s">
        <v>652</v>
      </c>
      <c r="C52" s="11" t="s">
        <v>208</v>
      </c>
      <c r="D52" s="4">
        <v>5338</v>
      </c>
      <c r="E52" s="5">
        <v>85</v>
      </c>
      <c r="F52" s="43">
        <v>8.0000000000000002E-3</v>
      </c>
    </row>
    <row r="53" spans="1:6" x14ac:dyDescent="0.25">
      <c r="A53" s="42" t="s">
        <v>709</v>
      </c>
      <c r="B53" s="11" t="s">
        <v>710</v>
      </c>
      <c r="C53" s="11" t="s">
        <v>317</v>
      </c>
      <c r="D53" s="4">
        <v>5758</v>
      </c>
      <c r="E53" s="5">
        <v>84.46</v>
      </c>
      <c r="F53" s="43">
        <v>8.0000000000000002E-3</v>
      </c>
    </row>
    <row r="54" spans="1:6" x14ac:dyDescent="0.25">
      <c r="A54" s="42" t="s">
        <v>697</v>
      </c>
      <c r="B54" s="11" t="s">
        <v>698</v>
      </c>
      <c r="C54" s="11" t="s">
        <v>277</v>
      </c>
      <c r="D54" s="4">
        <v>6694</v>
      </c>
      <c r="E54" s="5">
        <v>79.540000000000006</v>
      </c>
      <c r="F54" s="43">
        <v>7.4999999999999997E-3</v>
      </c>
    </row>
    <row r="55" spans="1:6" x14ac:dyDescent="0.25">
      <c r="A55" s="42" t="s">
        <v>206</v>
      </c>
      <c r="B55" s="11" t="s">
        <v>207</v>
      </c>
      <c r="C55" s="11" t="s">
        <v>208</v>
      </c>
      <c r="D55" s="4">
        <v>18196</v>
      </c>
      <c r="E55" s="5">
        <v>74.58</v>
      </c>
      <c r="F55" s="43">
        <v>7.1000000000000004E-3</v>
      </c>
    </row>
    <row r="56" spans="1:6" x14ac:dyDescent="0.25">
      <c r="A56" s="42" t="s">
        <v>723</v>
      </c>
      <c r="B56" s="11" t="s">
        <v>724</v>
      </c>
      <c r="C56" s="11" t="s">
        <v>549</v>
      </c>
      <c r="D56" s="4">
        <v>6315</v>
      </c>
      <c r="E56" s="5">
        <v>74.28</v>
      </c>
      <c r="F56" s="43">
        <v>7.0000000000000001E-3</v>
      </c>
    </row>
    <row r="57" spans="1:6" x14ac:dyDescent="0.25">
      <c r="A57" s="42" t="s">
        <v>680</v>
      </c>
      <c r="B57" s="11" t="s">
        <v>681</v>
      </c>
      <c r="C57" s="11" t="s">
        <v>208</v>
      </c>
      <c r="D57" s="4">
        <v>7739</v>
      </c>
      <c r="E57" s="5">
        <v>72.599999999999994</v>
      </c>
      <c r="F57" s="43">
        <v>6.8999999999999999E-3</v>
      </c>
    </row>
    <row r="58" spans="1:6" x14ac:dyDescent="0.25">
      <c r="A58" s="42" t="s">
        <v>717</v>
      </c>
      <c r="B58" s="11" t="s">
        <v>718</v>
      </c>
      <c r="C58" s="11" t="s">
        <v>317</v>
      </c>
      <c r="D58" s="4">
        <v>9496</v>
      </c>
      <c r="E58" s="5">
        <v>71.03</v>
      </c>
      <c r="F58" s="43">
        <v>6.7000000000000002E-3</v>
      </c>
    </row>
    <row r="59" spans="1:6" x14ac:dyDescent="0.25">
      <c r="A59" s="42" t="s">
        <v>298</v>
      </c>
      <c r="B59" s="11" t="s">
        <v>299</v>
      </c>
      <c r="C59" s="11" t="s">
        <v>208</v>
      </c>
      <c r="D59" s="4">
        <v>9847</v>
      </c>
      <c r="E59" s="5">
        <v>66.209999999999994</v>
      </c>
      <c r="F59" s="43">
        <v>6.3E-3</v>
      </c>
    </row>
    <row r="60" spans="1:6" x14ac:dyDescent="0.25">
      <c r="A60" s="42" t="s">
        <v>603</v>
      </c>
      <c r="B60" s="11" t="s">
        <v>604</v>
      </c>
      <c r="C60" s="11" t="s">
        <v>208</v>
      </c>
      <c r="D60" s="4">
        <v>4111</v>
      </c>
      <c r="E60" s="5">
        <v>64.33</v>
      </c>
      <c r="F60" s="43">
        <v>6.1000000000000004E-3</v>
      </c>
    </row>
    <row r="61" spans="1:6" x14ac:dyDescent="0.25">
      <c r="A61" s="42" t="s">
        <v>599</v>
      </c>
      <c r="B61" s="11" t="s">
        <v>600</v>
      </c>
      <c r="C61" s="11" t="s">
        <v>562</v>
      </c>
      <c r="D61" s="4">
        <v>3293</v>
      </c>
      <c r="E61" s="5">
        <v>58.89</v>
      </c>
      <c r="F61" s="43">
        <v>5.5999999999999999E-3</v>
      </c>
    </row>
    <row r="62" spans="1:6" x14ac:dyDescent="0.25">
      <c r="A62" s="42" t="s">
        <v>733</v>
      </c>
      <c r="B62" s="11" t="s">
        <v>734</v>
      </c>
      <c r="C62" s="11" t="s">
        <v>244</v>
      </c>
      <c r="D62" s="4">
        <v>17100</v>
      </c>
      <c r="E62" s="5">
        <v>57.11</v>
      </c>
      <c r="F62" s="43">
        <v>5.4000000000000003E-3</v>
      </c>
    </row>
    <row r="63" spans="1:6" x14ac:dyDescent="0.25">
      <c r="A63" s="42" t="s">
        <v>741</v>
      </c>
      <c r="B63" s="11" t="s">
        <v>742</v>
      </c>
      <c r="C63" s="11" t="s">
        <v>256</v>
      </c>
      <c r="D63" s="4">
        <v>20933</v>
      </c>
      <c r="E63" s="5">
        <v>56.52</v>
      </c>
      <c r="F63" s="43">
        <v>5.3E-3</v>
      </c>
    </row>
    <row r="64" spans="1:6" x14ac:dyDescent="0.25">
      <c r="A64" s="42" t="s">
        <v>725</v>
      </c>
      <c r="B64" s="11" t="s">
        <v>726</v>
      </c>
      <c r="C64" s="11" t="s">
        <v>317</v>
      </c>
      <c r="D64" s="4">
        <v>6841</v>
      </c>
      <c r="E64" s="5">
        <v>55.18</v>
      </c>
      <c r="F64" s="43">
        <v>5.1999999999999998E-3</v>
      </c>
    </row>
    <row r="65" spans="1:6" x14ac:dyDescent="0.25">
      <c r="A65" s="42" t="s">
        <v>729</v>
      </c>
      <c r="B65" s="11" t="s">
        <v>730</v>
      </c>
      <c r="C65" s="11" t="s">
        <v>277</v>
      </c>
      <c r="D65" s="4">
        <v>48882</v>
      </c>
      <c r="E65" s="5">
        <v>52.21</v>
      </c>
      <c r="F65" s="43">
        <v>4.8999999999999998E-3</v>
      </c>
    </row>
    <row r="66" spans="1:6" x14ac:dyDescent="0.25">
      <c r="A66" s="42" t="s">
        <v>727</v>
      </c>
      <c r="B66" s="11" t="s">
        <v>728</v>
      </c>
      <c r="C66" s="11" t="s">
        <v>244</v>
      </c>
      <c r="D66" s="4">
        <v>29310</v>
      </c>
      <c r="E66" s="5">
        <v>39.35</v>
      </c>
      <c r="F66" s="43">
        <v>3.7000000000000002E-3</v>
      </c>
    </row>
    <row r="67" spans="1:6" x14ac:dyDescent="0.25">
      <c r="A67" s="42" t="s">
        <v>693</v>
      </c>
      <c r="B67" s="11" t="s">
        <v>694</v>
      </c>
      <c r="C67" s="11" t="s">
        <v>562</v>
      </c>
      <c r="D67" s="4">
        <v>2002</v>
      </c>
      <c r="E67" s="5">
        <v>37.9</v>
      </c>
      <c r="F67" s="43">
        <v>3.5999999999999999E-3</v>
      </c>
    </row>
    <row r="68" spans="1:6" x14ac:dyDescent="0.25">
      <c r="A68" s="42" t="s">
        <v>699</v>
      </c>
      <c r="B68" s="11" t="s">
        <v>700</v>
      </c>
      <c r="C68" s="11" t="s">
        <v>688</v>
      </c>
      <c r="D68" s="4">
        <v>48405</v>
      </c>
      <c r="E68" s="5">
        <v>36.380000000000003</v>
      </c>
      <c r="F68" s="43">
        <v>3.3999999999999998E-3</v>
      </c>
    </row>
    <row r="69" spans="1:6" x14ac:dyDescent="0.25">
      <c r="A69" s="42" t="s">
        <v>743</v>
      </c>
      <c r="B69" s="11" t="s">
        <v>744</v>
      </c>
      <c r="C69" s="11" t="s">
        <v>274</v>
      </c>
      <c r="D69" s="4">
        <v>920</v>
      </c>
      <c r="E69" s="5">
        <v>26.19</v>
      </c>
      <c r="F69" s="43">
        <v>2.5000000000000001E-3</v>
      </c>
    </row>
    <row r="70" spans="1:6" x14ac:dyDescent="0.25">
      <c r="A70" s="20" t="s">
        <v>89</v>
      </c>
      <c r="B70" s="12"/>
      <c r="C70" s="12"/>
      <c r="D70" s="6"/>
      <c r="E70" s="15">
        <v>9959.5</v>
      </c>
      <c r="F70" s="44">
        <v>0.94269999999999998</v>
      </c>
    </row>
    <row r="71" spans="1:6" x14ac:dyDescent="0.25">
      <c r="A71" s="20" t="s">
        <v>368</v>
      </c>
      <c r="B71" s="11"/>
      <c r="C71" s="11"/>
      <c r="D71" s="4"/>
      <c r="E71" s="5"/>
      <c r="F71" s="43"/>
    </row>
    <row r="72" spans="1:6" x14ac:dyDescent="0.25">
      <c r="A72" s="20" t="s">
        <v>89</v>
      </c>
      <c r="B72" s="11"/>
      <c r="C72" s="11"/>
      <c r="D72" s="4"/>
      <c r="E72" s="16" t="s">
        <v>64</v>
      </c>
      <c r="F72" s="45" t="s">
        <v>64</v>
      </c>
    </row>
    <row r="73" spans="1:6" x14ac:dyDescent="0.25">
      <c r="A73" s="46" t="s">
        <v>101</v>
      </c>
      <c r="B73" s="33"/>
      <c r="C73" s="33"/>
      <c r="D73" s="34"/>
      <c r="E73" s="9">
        <v>9959.5</v>
      </c>
      <c r="F73" s="48">
        <v>0.94269999999999998</v>
      </c>
    </row>
    <row r="74" spans="1:6" x14ac:dyDescent="0.25">
      <c r="A74" s="42"/>
      <c r="B74" s="11"/>
      <c r="C74" s="11"/>
      <c r="D74" s="4"/>
      <c r="E74" s="5"/>
      <c r="F74" s="43"/>
    </row>
    <row r="75" spans="1:6" x14ac:dyDescent="0.25">
      <c r="A75" s="42"/>
      <c r="B75" s="11"/>
      <c r="C75" s="11"/>
      <c r="D75" s="4"/>
      <c r="E75" s="5"/>
      <c r="F75" s="43"/>
    </row>
    <row r="76" spans="1:6" x14ac:dyDescent="0.25">
      <c r="A76" s="20" t="s">
        <v>102</v>
      </c>
      <c r="B76" s="11"/>
      <c r="C76" s="11"/>
      <c r="D76" s="4"/>
      <c r="E76" s="5"/>
      <c r="F76" s="43"/>
    </row>
    <row r="77" spans="1:6" x14ac:dyDescent="0.25">
      <c r="A77" s="42" t="s">
        <v>103</v>
      </c>
      <c r="B77" s="11"/>
      <c r="C77" s="11"/>
      <c r="D77" s="4"/>
      <c r="E77" s="5">
        <v>513.75</v>
      </c>
      <c r="F77" s="43">
        <v>4.8599999999999997E-2</v>
      </c>
    </row>
    <row r="78" spans="1:6" x14ac:dyDescent="0.25">
      <c r="A78" s="20" t="s">
        <v>89</v>
      </c>
      <c r="B78" s="12"/>
      <c r="C78" s="12"/>
      <c r="D78" s="6"/>
      <c r="E78" s="15">
        <v>513.75</v>
      </c>
      <c r="F78" s="44">
        <v>4.8599999999999997E-2</v>
      </c>
    </row>
    <row r="79" spans="1:6" x14ac:dyDescent="0.25">
      <c r="A79" s="42"/>
      <c r="B79" s="11"/>
      <c r="C79" s="11"/>
      <c r="D79" s="4"/>
      <c r="E79" s="5"/>
      <c r="F79" s="43"/>
    </row>
    <row r="80" spans="1:6" x14ac:dyDescent="0.25">
      <c r="A80" s="46" t="s">
        <v>101</v>
      </c>
      <c r="B80" s="33"/>
      <c r="C80" s="33"/>
      <c r="D80" s="34"/>
      <c r="E80" s="15">
        <v>513.75</v>
      </c>
      <c r="F80" s="44">
        <v>4.8599999999999997E-2</v>
      </c>
    </row>
    <row r="81" spans="1:6" ht="14.45" customHeight="1" x14ac:dyDescent="0.25">
      <c r="A81" s="42" t="s">
        <v>104</v>
      </c>
      <c r="B81" s="11"/>
      <c r="C81" s="11"/>
      <c r="D81" s="4"/>
      <c r="E81" s="5">
        <v>94.02</v>
      </c>
      <c r="F81" s="43">
        <v>8.6999999999999994E-3</v>
      </c>
    </row>
    <row r="82" spans="1:6" x14ac:dyDescent="0.25">
      <c r="A82" s="47" t="s">
        <v>105</v>
      </c>
      <c r="B82" s="13"/>
      <c r="C82" s="13"/>
      <c r="D82" s="8"/>
      <c r="E82" s="9">
        <v>10567.27</v>
      </c>
      <c r="F82" s="48">
        <v>1</v>
      </c>
    </row>
    <row r="83" spans="1:6" x14ac:dyDescent="0.25">
      <c r="A83" s="28"/>
      <c r="B83" s="26"/>
      <c r="C83" s="26"/>
      <c r="D83" s="26"/>
      <c r="E83" s="26"/>
      <c r="F83" s="27"/>
    </row>
    <row r="84" spans="1:6" x14ac:dyDescent="0.25">
      <c r="A84" s="28"/>
      <c r="B84" s="26"/>
      <c r="C84" s="26"/>
      <c r="D84" s="26"/>
      <c r="E84" s="26"/>
      <c r="F84" s="27"/>
    </row>
    <row r="85" spans="1:6" x14ac:dyDescent="0.25">
      <c r="A85" s="28"/>
      <c r="B85" s="26"/>
      <c r="C85" s="26"/>
      <c r="D85" s="26"/>
      <c r="E85" s="26"/>
      <c r="F85" s="27"/>
    </row>
    <row r="86" spans="1:6" x14ac:dyDescent="0.25">
      <c r="A86" s="49" t="s">
        <v>1086</v>
      </c>
      <c r="B86" s="26"/>
      <c r="C86" s="26"/>
      <c r="D86" s="26"/>
      <c r="E86" s="26"/>
      <c r="F86" s="27"/>
    </row>
    <row r="87" spans="1:6" x14ac:dyDescent="0.25">
      <c r="A87" s="50" t="s">
        <v>1087</v>
      </c>
      <c r="B87" s="64" t="s">
        <v>64</v>
      </c>
      <c r="C87" s="26"/>
      <c r="D87" s="26"/>
      <c r="E87" s="26"/>
      <c r="F87" s="27"/>
    </row>
    <row r="88" spans="1:6" x14ac:dyDescent="0.25">
      <c r="A88" s="28" t="s">
        <v>1088</v>
      </c>
      <c r="B88" s="26"/>
      <c r="C88" s="26"/>
      <c r="D88" s="26"/>
      <c r="E88" s="26"/>
      <c r="F88" s="27"/>
    </row>
    <row r="89" spans="1:6" x14ac:dyDescent="0.25">
      <c r="A89" s="28" t="s">
        <v>1089</v>
      </c>
      <c r="B89" s="26" t="s">
        <v>1090</v>
      </c>
      <c r="C89" s="26" t="s">
        <v>1090</v>
      </c>
      <c r="D89" s="26"/>
      <c r="E89" s="26"/>
      <c r="F89" s="27"/>
    </row>
    <row r="90" spans="1:6" x14ac:dyDescent="0.25">
      <c r="A90" s="28"/>
      <c r="B90" s="51">
        <v>43585</v>
      </c>
      <c r="C90" s="51">
        <v>43616</v>
      </c>
      <c r="D90" s="26"/>
      <c r="E90" s="26"/>
      <c r="F90" s="27"/>
    </row>
    <row r="91" spans="1:6" x14ac:dyDescent="0.25">
      <c r="A91" s="28" t="s">
        <v>1094</v>
      </c>
      <c r="B91" s="26">
        <v>20.38</v>
      </c>
      <c r="C91" s="26">
        <v>21.02</v>
      </c>
      <c r="D91" s="26"/>
      <c r="E91" s="26"/>
      <c r="F91" s="27"/>
    </row>
    <row r="92" spans="1:6" x14ac:dyDescent="0.25">
      <c r="A92" s="28" t="s">
        <v>1095</v>
      </c>
      <c r="B92" s="26">
        <v>49.41</v>
      </c>
      <c r="C92" s="26">
        <v>50.98</v>
      </c>
      <c r="D92" s="26"/>
      <c r="E92" s="26"/>
      <c r="F92" s="27"/>
    </row>
    <row r="93" spans="1:6" x14ac:dyDescent="0.25">
      <c r="A93" s="28" t="s">
        <v>1113</v>
      </c>
      <c r="B93" s="26">
        <v>15.98</v>
      </c>
      <c r="C93" s="26">
        <v>16.46</v>
      </c>
      <c r="D93" s="26"/>
      <c r="E93" s="26"/>
      <c r="F93" s="27"/>
    </row>
    <row r="94" spans="1:6" x14ac:dyDescent="0.25">
      <c r="A94" s="28" t="s">
        <v>1115</v>
      </c>
      <c r="B94" s="26">
        <v>46.4</v>
      </c>
      <c r="C94" s="26">
        <v>47.79</v>
      </c>
      <c r="D94" s="26"/>
      <c r="E94" s="26"/>
      <c r="F94" s="27"/>
    </row>
    <row r="95" spans="1:6" x14ac:dyDescent="0.25">
      <c r="A95" s="28"/>
      <c r="B95" s="26"/>
      <c r="C95" s="26"/>
      <c r="D95" s="26"/>
      <c r="E95" s="26"/>
      <c r="F95" s="27"/>
    </row>
    <row r="96" spans="1:6" x14ac:dyDescent="0.25">
      <c r="A96" s="28" t="s">
        <v>1105</v>
      </c>
      <c r="B96" s="64" t="s">
        <v>64</v>
      </c>
      <c r="C96" s="26"/>
      <c r="D96" s="26"/>
      <c r="E96" s="26"/>
      <c r="F96" s="27"/>
    </row>
    <row r="97" spans="1:6" x14ac:dyDescent="0.25">
      <c r="A97" s="28" t="s">
        <v>1106</v>
      </c>
      <c r="B97" s="64" t="s">
        <v>64</v>
      </c>
      <c r="C97" s="26"/>
      <c r="D97" s="26"/>
      <c r="E97" s="26"/>
      <c r="F97" s="27"/>
    </row>
    <row r="98" spans="1:6" ht="30" x14ac:dyDescent="0.25">
      <c r="A98" s="67" t="s">
        <v>1107</v>
      </c>
      <c r="B98" s="70" t="s">
        <v>64</v>
      </c>
      <c r="C98" s="26"/>
      <c r="D98" s="26"/>
      <c r="E98" s="26"/>
      <c r="F98" s="27"/>
    </row>
    <row r="99" spans="1:6" x14ac:dyDescent="0.25">
      <c r="A99" s="67" t="s">
        <v>1108</v>
      </c>
      <c r="B99" s="70" t="s">
        <v>64</v>
      </c>
      <c r="C99" s="26"/>
      <c r="D99" s="26"/>
      <c r="E99" s="26"/>
      <c r="F99" s="27"/>
    </row>
    <row r="100" spans="1:6" x14ac:dyDescent="0.25">
      <c r="A100" s="28" t="s">
        <v>1186</v>
      </c>
      <c r="B100" s="65">
        <v>0.95</v>
      </c>
      <c r="C100" s="26"/>
      <c r="D100" s="26"/>
      <c r="E100" s="26"/>
      <c r="F100" s="27"/>
    </row>
    <row r="101" spans="1:6" ht="30" x14ac:dyDescent="0.25">
      <c r="A101" s="50" t="s">
        <v>1184</v>
      </c>
      <c r="B101" s="64" t="s">
        <v>64</v>
      </c>
      <c r="C101" s="26"/>
      <c r="D101" s="26"/>
      <c r="E101" s="26"/>
      <c r="F101" s="27"/>
    </row>
    <row r="102" spans="1:6" ht="30" x14ac:dyDescent="0.25">
      <c r="A102" s="50" t="s">
        <v>1185</v>
      </c>
      <c r="B102" s="64" t="s">
        <v>64</v>
      </c>
      <c r="C102" s="26"/>
      <c r="D102" s="26"/>
      <c r="E102" s="26"/>
      <c r="F102" s="27"/>
    </row>
    <row r="103" spans="1:6" ht="15.75" thickBot="1" x14ac:dyDescent="0.3">
      <c r="A103" s="58"/>
      <c r="B103" s="53"/>
      <c r="C103" s="53"/>
      <c r="D103" s="53"/>
      <c r="E103" s="53"/>
      <c r="F103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showGridLines="0" workbookViewId="0">
      <pane ySplit="7" topLeftCell="A86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28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29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168620</v>
      </c>
      <c r="E11" s="5">
        <v>4089.63</v>
      </c>
      <c r="F11" s="43">
        <v>9.4700000000000006E-2</v>
      </c>
    </row>
    <row r="12" spans="1:8" x14ac:dyDescent="0.25">
      <c r="A12" s="42" t="s">
        <v>533</v>
      </c>
      <c r="B12" s="11" t="s">
        <v>534</v>
      </c>
      <c r="C12" s="11" t="s">
        <v>205</v>
      </c>
      <c r="D12" s="4">
        <v>669408</v>
      </c>
      <c r="E12" s="5">
        <v>2836.28</v>
      </c>
      <c r="F12" s="43">
        <v>6.5699999999999995E-2</v>
      </c>
    </row>
    <row r="13" spans="1:8" x14ac:dyDescent="0.25">
      <c r="A13" s="42" t="s">
        <v>219</v>
      </c>
      <c r="B13" s="11" t="s">
        <v>220</v>
      </c>
      <c r="C13" s="11" t="s">
        <v>221</v>
      </c>
      <c r="D13" s="4">
        <v>139934</v>
      </c>
      <c r="E13" s="5">
        <v>2179.54</v>
      </c>
      <c r="F13" s="43">
        <v>5.0500000000000003E-2</v>
      </c>
    </row>
    <row r="14" spans="1:8" x14ac:dyDescent="0.25">
      <c r="A14" s="42" t="s">
        <v>197</v>
      </c>
      <c r="B14" s="11" t="s">
        <v>198</v>
      </c>
      <c r="C14" s="11" t="s">
        <v>199</v>
      </c>
      <c r="D14" s="4">
        <v>142931</v>
      </c>
      <c r="E14" s="5">
        <v>1901.2</v>
      </c>
      <c r="F14" s="43">
        <v>4.3999999999999997E-2</v>
      </c>
    </row>
    <row r="15" spans="1:8" x14ac:dyDescent="0.25">
      <c r="A15" s="42" t="s">
        <v>259</v>
      </c>
      <c r="B15" s="11" t="s">
        <v>260</v>
      </c>
      <c r="C15" s="11" t="s">
        <v>205</v>
      </c>
      <c r="D15" s="4">
        <v>226954</v>
      </c>
      <c r="E15" s="5">
        <v>1834.47</v>
      </c>
      <c r="F15" s="43">
        <v>4.2500000000000003E-2</v>
      </c>
    </row>
    <row r="16" spans="1:8" x14ac:dyDescent="0.25">
      <c r="A16" s="42" t="s">
        <v>194</v>
      </c>
      <c r="B16" s="11" t="s">
        <v>195</v>
      </c>
      <c r="C16" s="11" t="s">
        <v>196</v>
      </c>
      <c r="D16" s="4">
        <v>76524</v>
      </c>
      <c r="E16" s="5">
        <v>1670.25</v>
      </c>
      <c r="F16" s="43">
        <v>3.8699999999999998E-2</v>
      </c>
    </row>
    <row r="17" spans="1:6" x14ac:dyDescent="0.25">
      <c r="A17" s="42" t="s">
        <v>215</v>
      </c>
      <c r="B17" s="11" t="s">
        <v>216</v>
      </c>
      <c r="C17" s="11" t="s">
        <v>205</v>
      </c>
      <c r="D17" s="4">
        <v>392955</v>
      </c>
      <c r="E17" s="5">
        <v>1385.17</v>
      </c>
      <c r="F17" s="43">
        <v>3.2099999999999997E-2</v>
      </c>
    </row>
    <row r="18" spans="1:6" x14ac:dyDescent="0.25">
      <c r="A18" s="42" t="s">
        <v>270</v>
      </c>
      <c r="B18" s="11" t="s">
        <v>271</v>
      </c>
      <c r="C18" s="11" t="s">
        <v>211</v>
      </c>
      <c r="D18" s="4">
        <v>161257</v>
      </c>
      <c r="E18" s="5">
        <v>1189.67</v>
      </c>
      <c r="F18" s="43">
        <v>2.75E-2</v>
      </c>
    </row>
    <row r="19" spans="1:6" x14ac:dyDescent="0.25">
      <c r="A19" s="42" t="s">
        <v>200</v>
      </c>
      <c r="B19" s="11" t="s">
        <v>201</v>
      </c>
      <c r="C19" s="11" t="s">
        <v>202</v>
      </c>
      <c r="D19" s="4">
        <v>368934</v>
      </c>
      <c r="E19" s="5">
        <v>1027.67</v>
      </c>
      <c r="F19" s="43">
        <v>2.3800000000000002E-2</v>
      </c>
    </row>
    <row r="20" spans="1:6" x14ac:dyDescent="0.25">
      <c r="A20" s="42" t="s">
        <v>235</v>
      </c>
      <c r="B20" s="11" t="s">
        <v>236</v>
      </c>
      <c r="C20" s="11" t="s">
        <v>205</v>
      </c>
      <c r="D20" s="4">
        <v>61142</v>
      </c>
      <c r="E20" s="5">
        <v>981.54</v>
      </c>
      <c r="F20" s="43">
        <v>2.2700000000000001E-2</v>
      </c>
    </row>
    <row r="21" spans="1:6" x14ac:dyDescent="0.25">
      <c r="A21" s="42" t="s">
        <v>537</v>
      </c>
      <c r="B21" s="11" t="s">
        <v>538</v>
      </c>
      <c r="C21" s="11" t="s">
        <v>205</v>
      </c>
      <c r="D21" s="4">
        <v>64012</v>
      </c>
      <c r="E21" s="5">
        <v>974.36</v>
      </c>
      <c r="F21" s="43">
        <v>2.2599999999999999E-2</v>
      </c>
    </row>
    <row r="22" spans="1:6" x14ac:dyDescent="0.25">
      <c r="A22" s="42" t="s">
        <v>240</v>
      </c>
      <c r="B22" s="11" t="s">
        <v>241</v>
      </c>
      <c r="C22" s="11" t="s">
        <v>196</v>
      </c>
      <c r="D22" s="4">
        <v>27275</v>
      </c>
      <c r="E22" s="5">
        <v>945.65</v>
      </c>
      <c r="F22" s="43">
        <v>2.1899999999999999E-2</v>
      </c>
    </row>
    <row r="23" spans="1:6" x14ac:dyDescent="0.25">
      <c r="A23" s="42" t="s">
        <v>547</v>
      </c>
      <c r="B23" s="11" t="s">
        <v>548</v>
      </c>
      <c r="C23" s="11" t="s">
        <v>549</v>
      </c>
      <c r="D23" s="4">
        <v>47323</v>
      </c>
      <c r="E23" s="5">
        <v>884.54</v>
      </c>
      <c r="F23" s="43">
        <v>2.0500000000000001E-2</v>
      </c>
    </row>
    <row r="24" spans="1:6" x14ac:dyDescent="0.25">
      <c r="A24" s="42" t="s">
        <v>581</v>
      </c>
      <c r="B24" s="11" t="s">
        <v>582</v>
      </c>
      <c r="C24" s="11" t="s">
        <v>196</v>
      </c>
      <c r="D24" s="4">
        <v>56028</v>
      </c>
      <c r="E24" s="5">
        <v>858.74</v>
      </c>
      <c r="F24" s="43">
        <v>1.9900000000000001E-2</v>
      </c>
    </row>
    <row r="25" spans="1:6" x14ac:dyDescent="0.25">
      <c r="A25" s="42" t="s">
        <v>563</v>
      </c>
      <c r="B25" s="11" t="s">
        <v>564</v>
      </c>
      <c r="C25" s="11" t="s">
        <v>226</v>
      </c>
      <c r="D25" s="4">
        <v>17940</v>
      </c>
      <c r="E25" s="5">
        <v>853.96</v>
      </c>
      <c r="F25" s="43">
        <v>1.9800000000000002E-2</v>
      </c>
    </row>
    <row r="26" spans="1:6" x14ac:dyDescent="0.25">
      <c r="A26" s="42" t="s">
        <v>315</v>
      </c>
      <c r="B26" s="11" t="s">
        <v>316</v>
      </c>
      <c r="C26" s="11" t="s">
        <v>317</v>
      </c>
      <c r="D26" s="4">
        <v>68341</v>
      </c>
      <c r="E26" s="5">
        <v>844.52</v>
      </c>
      <c r="F26" s="43">
        <v>1.9599999999999999E-2</v>
      </c>
    </row>
    <row r="27" spans="1:6" x14ac:dyDescent="0.25">
      <c r="A27" s="42" t="s">
        <v>663</v>
      </c>
      <c r="B27" s="11" t="s">
        <v>664</v>
      </c>
      <c r="C27" s="11" t="s">
        <v>202</v>
      </c>
      <c r="D27" s="4">
        <v>63630</v>
      </c>
      <c r="E27" s="5">
        <v>831.99</v>
      </c>
      <c r="F27" s="43">
        <v>1.9300000000000001E-2</v>
      </c>
    </row>
    <row r="28" spans="1:6" x14ac:dyDescent="0.25">
      <c r="A28" s="42" t="s">
        <v>686</v>
      </c>
      <c r="B28" s="11" t="s">
        <v>687</v>
      </c>
      <c r="C28" s="11" t="s">
        <v>688</v>
      </c>
      <c r="D28" s="4">
        <v>510558</v>
      </c>
      <c r="E28" s="5">
        <v>802.34</v>
      </c>
      <c r="F28" s="43">
        <v>1.8599999999999998E-2</v>
      </c>
    </row>
    <row r="29" spans="1:6" x14ac:dyDescent="0.25">
      <c r="A29" s="42" t="s">
        <v>209</v>
      </c>
      <c r="B29" s="11" t="s">
        <v>210</v>
      </c>
      <c r="C29" s="11" t="s">
        <v>211</v>
      </c>
      <c r="D29" s="4">
        <v>36045</v>
      </c>
      <c r="E29" s="5">
        <v>791.75</v>
      </c>
      <c r="F29" s="43">
        <v>1.83E-2</v>
      </c>
    </row>
    <row r="30" spans="1:6" x14ac:dyDescent="0.25">
      <c r="A30" s="42" t="s">
        <v>543</v>
      </c>
      <c r="B30" s="11" t="s">
        <v>544</v>
      </c>
      <c r="C30" s="11" t="s">
        <v>205</v>
      </c>
      <c r="D30" s="4">
        <v>111299</v>
      </c>
      <c r="E30" s="5">
        <v>765.01</v>
      </c>
      <c r="F30" s="43">
        <v>1.77E-2</v>
      </c>
    </row>
    <row r="31" spans="1:6" x14ac:dyDescent="0.25">
      <c r="A31" s="42" t="s">
        <v>745</v>
      </c>
      <c r="B31" s="11" t="s">
        <v>746</v>
      </c>
      <c r="C31" s="11" t="s">
        <v>214</v>
      </c>
      <c r="D31" s="4">
        <v>65947</v>
      </c>
      <c r="E31" s="5">
        <v>750.08</v>
      </c>
      <c r="F31" s="43">
        <v>1.7399999999999999E-2</v>
      </c>
    </row>
    <row r="32" spans="1:6" x14ac:dyDescent="0.25">
      <c r="A32" s="42" t="s">
        <v>672</v>
      </c>
      <c r="B32" s="11" t="s">
        <v>673</v>
      </c>
      <c r="C32" s="11" t="s">
        <v>256</v>
      </c>
      <c r="D32" s="4">
        <v>216499</v>
      </c>
      <c r="E32" s="5">
        <v>742.7</v>
      </c>
      <c r="F32" s="43">
        <v>1.72E-2</v>
      </c>
    </row>
    <row r="33" spans="1:6" x14ac:dyDescent="0.25">
      <c r="A33" s="42" t="s">
        <v>693</v>
      </c>
      <c r="B33" s="11" t="s">
        <v>694</v>
      </c>
      <c r="C33" s="11" t="s">
        <v>562</v>
      </c>
      <c r="D33" s="4">
        <v>35956</v>
      </c>
      <c r="E33" s="5">
        <v>680.65</v>
      </c>
      <c r="F33" s="43">
        <v>1.5800000000000002E-2</v>
      </c>
    </row>
    <row r="34" spans="1:6" x14ac:dyDescent="0.25">
      <c r="A34" s="42" t="s">
        <v>676</v>
      </c>
      <c r="B34" s="11" t="s">
        <v>677</v>
      </c>
      <c r="C34" s="11" t="s">
        <v>205</v>
      </c>
      <c r="D34" s="4">
        <v>629615</v>
      </c>
      <c r="E34" s="5">
        <v>675.89</v>
      </c>
      <c r="F34" s="43">
        <v>1.5599999999999999E-2</v>
      </c>
    </row>
    <row r="35" spans="1:6" x14ac:dyDescent="0.25">
      <c r="A35" s="42" t="s">
        <v>680</v>
      </c>
      <c r="B35" s="11" t="s">
        <v>681</v>
      </c>
      <c r="C35" s="11" t="s">
        <v>208</v>
      </c>
      <c r="D35" s="4">
        <v>71835</v>
      </c>
      <c r="E35" s="5">
        <v>673.92</v>
      </c>
      <c r="F35" s="43">
        <v>1.5599999999999999E-2</v>
      </c>
    </row>
    <row r="36" spans="1:6" x14ac:dyDescent="0.25">
      <c r="A36" s="42" t="s">
        <v>682</v>
      </c>
      <c r="B36" s="11" t="s">
        <v>683</v>
      </c>
      <c r="C36" s="11" t="s">
        <v>596</v>
      </c>
      <c r="D36" s="4">
        <v>53572</v>
      </c>
      <c r="E36" s="5">
        <v>663.65</v>
      </c>
      <c r="F36" s="43">
        <v>1.54E-2</v>
      </c>
    </row>
    <row r="37" spans="1:6" x14ac:dyDescent="0.25">
      <c r="A37" s="42" t="s">
        <v>747</v>
      </c>
      <c r="B37" s="11" t="s">
        <v>748</v>
      </c>
      <c r="C37" s="11" t="s">
        <v>244</v>
      </c>
      <c r="D37" s="4">
        <v>99915</v>
      </c>
      <c r="E37" s="5">
        <v>650.85</v>
      </c>
      <c r="F37" s="43">
        <v>1.5100000000000001E-2</v>
      </c>
    </row>
    <row r="38" spans="1:6" x14ac:dyDescent="0.25">
      <c r="A38" s="42" t="s">
        <v>713</v>
      </c>
      <c r="B38" s="11" t="s">
        <v>714</v>
      </c>
      <c r="C38" s="11" t="s">
        <v>226</v>
      </c>
      <c r="D38" s="4">
        <v>37092</v>
      </c>
      <c r="E38" s="5">
        <v>625.37</v>
      </c>
      <c r="F38" s="43">
        <v>1.4500000000000001E-2</v>
      </c>
    </row>
    <row r="39" spans="1:6" x14ac:dyDescent="0.25">
      <c r="A39" s="42" t="s">
        <v>599</v>
      </c>
      <c r="B39" s="11" t="s">
        <v>600</v>
      </c>
      <c r="C39" s="11" t="s">
        <v>562</v>
      </c>
      <c r="D39" s="4">
        <v>34865</v>
      </c>
      <c r="E39" s="5">
        <v>623.53</v>
      </c>
      <c r="F39" s="43">
        <v>1.44E-2</v>
      </c>
    </row>
    <row r="40" spans="1:6" x14ac:dyDescent="0.25">
      <c r="A40" s="42" t="s">
        <v>684</v>
      </c>
      <c r="B40" s="11" t="s">
        <v>685</v>
      </c>
      <c r="C40" s="11" t="s">
        <v>205</v>
      </c>
      <c r="D40" s="4">
        <v>292998</v>
      </c>
      <c r="E40" s="5">
        <v>621.16</v>
      </c>
      <c r="F40" s="43">
        <v>1.44E-2</v>
      </c>
    </row>
    <row r="41" spans="1:6" x14ac:dyDescent="0.25">
      <c r="A41" s="42" t="s">
        <v>749</v>
      </c>
      <c r="B41" s="11" t="s">
        <v>750</v>
      </c>
      <c r="C41" s="11" t="s">
        <v>589</v>
      </c>
      <c r="D41" s="4">
        <v>155873</v>
      </c>
      <c r="E41" s="5">
        <v>611.17999999999995</v>
      </c>
      <c r="F41" s="43">
        <v>1.4200000000000001E-2</v>
      </c>
    </row>
    <row r="42" spans="1:6" x14ac:dyDescent="0.25">
      <c r="A42" s="42" t="s">
        <v>751</v>
      </c>
      <c r="B42" s="11" t="s">
        <v>752</v>
      </c>
      <c r="C42" s="11" t="s">
        <v>317</v>
      </c>
      <c r="D42" s="4">
        <v>104667</v>
      </c>
      <c r="E42" s="5">
        <v>607.23</v>
      </c>
      <c r="F42" s="43">
        <v>1.41E-2</v>
      </c>
    </row>
    <row r="43" spans="1:6" x14ac:dyDescent="0.25">
      <c r="A43" s="42" t="s">
        <v>723</v>
      </c>
      <c r="B43" s="11" t="s">
        <v>724</v>
      </c>
      <c r="C43" s="11" t="s">
        <v>549</v>
      </c>
      <c r="D43" s="4">
        <v>46349</v>
      </c>
      <c r="E43" s="5">
        <v>545.16</v>
      </c>
      <c r="F43" s="43">
        <v>1.26E-2</v>
      </c>
    </row>
    <row r="44" spans="1:6" x14ac:dyDescent="0.25">
      <c r="A44" s="42" t="s">
        <v>709</v>
      </c>
      <c r="B44" s="11" t="s">
        <v>710</v>
      </c>
      <c r="C44" s="11" t="s">
        <v>317</v>
      </c>
      <c r="D44" s="4">
        <v>33172</v>
      </c>
      <c r="E44" s="5">
        <v>486.6</v>
      </c>
      <c r="F44" s="43">
        <v>1.1299999999999999E-2</v>
      </c>
    </row>
    <row r="45" spans="1:6" x14ac:dyDescent="0.25">
      <c r="A45" s="42" t="s">
        <v>719</v>
      </c>
      <c r="B45" s="11" t="s">
        <v>720</v>
      </c>
      <c r="C45" s="11" t="s">
        <v>211</v>
      </c>
      <c r="D45" s="4">
        <v>22616</v>
      </c>
      <c r="E45" s="5">
        <v>464.37</v>
      </c>
      <c r="F45" s="43">
        <v>1.0800000000000001E-2</v>
      </c>
    </row>
    <row r="46" spans="1:6" x14ac:dyDescent="0.25">
      <c r="A46" s="42" t="s">
        <v>587</v>
      </c>
      <c r="B46" s="11" t="s">
        <v>588</v>
      </c>
      <c r="C46" s="11" t="s">
        <v>589</v>
      </c>
      <c r="D46" s="4">
        <v>212060</v>
      </c>
      <c r="E46" s="5">
        <v>447.34</v>
      </c>
      <c r="F46" s="43">
        <v>1.04E-2</v>
      </c>
    </row>
    <row r="47" spans="1:6" x14ac:dyDescent="0.25">
      <c r="A47" s="42" t="s">
        <v>647</v>
      </c>
      <c r="B47" s="11" t="s">
        <v>648</v>
      </c>
      <c r="C47" s="11" t="s">
        <v>277</v>
      </c>
      <c r="D47" s="4">
        <v>26931</v>
      </c>
      <c r="E47" s="5">
        <v>422.63</v>
      </c>
      <c r="F47" s="43">
        <v>9.7999999999999997E-3</v>
      </c>
    </row>
    <row r="48" spans="1:6" x14ac:dyDescent="0.25">
      <c r="A48" s="42" t="s">
        <v>651</v>
      </c>
      <c r="B48" s="11" t="s">
        <v>652</v>
      </c>
      <c r="C48" s="11" t="s">
        <v>208</v>
      </c>
      <c r="D48" s="4">
        <v>25640</v>
      </c>
      <c r="E48" s="5">
        <v>408.27</v>
      </c>
      <c r="F48" s="43">
        <v>9.4999999999999998E-3</v>
      </c>
    </row>
    <row r="49" spans="1:6" x14ac:dyDescent="0.25">
      <c r="A49" s="42" t="s">
        <v>753</v>
      </c>
      <c r="B49" s="11" t="s">
        <v>754</v>
      </c>
      <c r="C49" s="11" t="s">
        <v>317</v>
      </c>
      <c r="D49" s="4">
        <v>30274</v>
      </c>
      <c r="E49" s="5">
        <v>401.1</v>
      </c>
      <c r="F49" s="43">
        <v>9.2999999999999992E-3</v>
      </c>
    </row>
    <row r="50" spans="1:6" x14ac:dyDescent="0.25">
      <c r="A50" s="42" t="s">
        <v>603</v>
      </c>
      <c r="B50" s="11" t="s">
        <v>604</v>
      </c>
      <c r="C50" s="11" t="s">
        <v>208</v>
      </c>
      <c r="D50" s="4">
        <v>25461</v>
      </c>
      <c r="E50" s="5">
        <v>398.43</v>
      </c>
      <c r="F50" s="43">
        <v>9.1999999999999998E-3</v>
      </c>
    </row>
    <row r="51" spans="1:6" x14ac:dyDescent="0.25">
      <c r="A51" s="42" t="s">
        <v>558</v>
      </c>
      <c r="B51" s="11" t="s">
        <v>559</v>
      </c>
      <c r="C51" s="11" t="s">
        <v>196</v>
      </c>
      <c r="D51" s="4">
        <v>28993</v>
      </c>
      <c r="E51" s="5">
        <v>341.1</v>
      </c>
      <c r="F51" s="43">
        <v>7.9000000000000008E-3</v>
      </c>
    </row>
    <row r="52" spans="1:6" x14ac:dyDescent="0.25">
      <c r="A52" s="42" t="s">
        <v>227</v>
      </c>
      <c r="B52" s="11" t="s">
        <v>228</v>
      </c>
      <c r="C52" s="11" t="s">
        <v>205</v>
      </c>
      <c r="D52" s="4">
        <v>417833</v>
      </c>
      <c r="E52" s="5">
        <v>336.98</v>
      </c>
      <c r="F52" s="43">
        <v>7.7999999999999996E-3</v>
      </c>
    </row>
    <row r="53" spans="1:6" x14ac:dyDescent="0.25">
      <c r="A53" s="42" t="s">
        <v>717</v>
      </c>
      <c r="B53" s="11" t="s">
        <v>718</v>
      </c>
      <c r="C53" s="11" t="s">
        <v>317</v>
      </c>
      <c r="D53" s="4">
        <v>39219</v>
      </c>
      <c r="E53" s="5">
        <v>293.33999999999997</v>
      </c>
      <c r="F53" s="43">
        <v>6.7999999999999996E-3</v>
      </c>
    </row>
    <row r="54" spans="1:6" x14ac:dyDescent="0.25">
      <c r="A54" s="42" t="s">
        <v>657</v>
      </c>
      <c r="B54" s="11" t="s">
        <v>658</v>
      </c>
      <c r="C54" s="11" t="s">
        <v>277</v>
      </c>
      <c r="D54" s="4">
        <v>21240</v>
      </c>
      <c r="E54" s="5">
        <v>216.65</v>
      </c>
      <c r="F54" s="43">
        <v>5.0000000000000001E-3</v>
      </c>
    </row>
    <row r="55" spans="1:6" x14ac:dyDescent="0.25">
      <c r="A55" s="42" t="s">
        <v>298</v>
      </c>
      <c r="B55" s="11" t="s">
        <v>299</v>
      </c>
      <c r="C55" s="11" t="s">
        <v>208</v>
      </c>
      <c r="D55" s="4">
        <v>30267</v>
      </c>
      <c r="E55" s="5">
        <v>203.52</v>
      </c>
      <c r="F55" s="43">
        <v>4.7000000000000002E-3</v>
      </c>
    </row>
    <row r="56" spans="1:6" x14ac:dyDescent="0.25">
      <c r="A56" s="42" t="s">
        <v>755</v>
      </c>
      <c r="B56" s="11" t="s">
        <v>756</v>
      </c>
      <c r="C56" s="11" t="s">
        <v>244</v>
      </c>
      <c r="D56" s="4">
        <v>12489</v>
      </c>
      <c r="E56" s="5">
        <v>70.13</v>
      </c>
      <c r="F56" s="43">
        <v>1.6000000000000001E-3</v>
      </c>
    </row>
    <row r="57" spans="1:6" x14ac:dyDescent="0.25">
      <c r="A57" s="20" t="s">
        <v>89</v>
      </c>
      <c r="B57" s="12"/>
      <c r="C57" s="12"/>
      <c r="D57" s="6"/>
      <c r="E57" s="15">
        <v>40610.11</v>
      </c>
      <c r="F57" s="44">
        <v>0.94079999999999997</v>
      </c>
    </row>
    <row r="58" spans="1:6" x14ac:dyDescent="0.25">
      <c r="A58" s="20" t="s">
        <v>368</v>
      </c>
      <c r="B58" s="11"/>
      <c r="C58" s="11"/>
      <c r="D58" s="4"/>
      <c r="E58" s="5"/>
      <c r="F58" s="43"/>
    </row>
    <row r="59" spans="1:6" x14ac:dyDescent="0.25">
      <c r="A59" s="20" t="s">
        <v>89</v>
      </c>
      <c r="B59" s="11"/>
      <c r="C59" s="11"/>
      <c r="D59" s="4"/>
      <c r="E59" s="16" t="s">
        <v>64</v>
      </c>
      <c r="F59" s="45" t="s">
        <v>64</v>
      </c>
    </row>
    <row r="60" spans="1:6" x14ac:dyDescent="0.25">
      <c r="A60" s="46" t="s">
        <v>101</v>
      </c>
      <c r="B60" s="33"/>
      <c r="C60" s="33"/>
      <c r="D60" s="34"/>
      <c r="E60" s="9">
        <v>40610.11</v>
      </c>
      <c r="F60" s="48">
        <v>0.94079999999999997</v>
      </c>
    </row>
    <row r="61" spans="1:6" x14ac:dyDescent="0.25">
      <c r="A61" s="42"/>
      <c r="B61" s="11"/>
      <c r="C61" s="11"/>
      <c r="D61" s="4"/>
      <c r="E61" s="5"/>
      <c r="F61" s="43"/>
    </row>
    <row r="62" spans="1:6" x14ac:dyDescent="0.25">
      <c r="A62" s="20" t="s">
        <v>65</v>
      </c>
      <c r="B62" s="11"/>
      <c r="C62" s="11"/>
      <c r="D62" s="4"/>
      <c r="E62" s="5"/>
      <c r="F62" s="43"/>
    </row>
    <row r="63" spans="1:6" x14ac:dyDescent="0.25">
      <c r="A63" s="20" t="s">
        <v>66</v>
      </c>
      <c r="B63" s="11"/>
      <c r="C63" s="11"/>
      <c r="D63" s="4"/>
      <c r="E63" s="5"/>
      <c r="F63" s="43"/>
    </row>
    <row r="64" spans="1:6" x14ac:dyDescent="0.25">
      <c r="A64" s="42" t="s">
        <v>757</v>
      </c>
      <c r="B64" s="11" t="s">
        <v>758</v>
      </c>
      <c r="C64" s="11" t="s">
        <v>168</v>
      </c>
      <c r="D64" s="4">
        <v>2035.5</v>
      </c>
      <c r="E64" s="5">
        <v>2.0499999999999998</v>
      </c>
      <c r="F64" s="43">
        <v>0</v>
      </c>
    </row>
    <row r="65" spans="1:6" x14ac:dyDescent="0.25">
      <c r="A65" s="20" t="s">
        <v>89</v>
      </c>
      <c r="B65" s="12"/>
      <c r="C65" s="12"/>
      <c r="D65" s="6"/>
      <c r="E65" s="15">
        <v>2.0499999999999998</v>
      </c>
      <c r="F65" s="44">
        <v>0</v>
      </c>
    </row>
    <row r="66" spans="1:6" x14ac:dyDescent="0.25">
      <c r="A66" s="42"/>
      <c r="B66" s="11"/>
      <c r="C66" s="11"/>
      <c r="D66" s="4"/>
      <c r="E66" s="5"/>
      <c r="F66" s="43"/>
    </row>
    <row r="67" spans="1:6" x14ac:dyDescent="0.25">
      <c r="A67" s="20" t="s">
        <v>96</v>
      </c>
      <c r="B67" s="11"/>
      <c r="C67" s="11"/>
      <c r="D67" s="4"/>
      <c r="E67" s="5"/>
      <c r="F67" s="43"/>
    </row>
    <row r="68" spans="1:6" x14ac:dyDescent="0.25">
      <c r="A68" s="20" t="s">
        <v>89</v>
      </c>
      <c r="B68" s="11"/>
      <c r="C68" s="11"/>
      <c r="D68" s="4"/>
      <c r="E68" s="16" t="s">
        <v>64</v>
      </c>
      <c r="F68" s="45" t="s">
        <v>64</v>
      </c>
    </row>
    <row r="69" spans="1:6" x14ac:dyDescent="0.25">
      <c r="A69" s="42"/>
      <c r="B69" s="11"/>
      <c r="C69" s="11"/>
      <c r="D69" s="4"/>
      <c r="E69" s="5"/>
      <c r="F69" s="43"/>
    </row>
    <row r="70" spans="1:6" x14ac:dyDescent="0.25">
      <c r="A70" s="20" t="s">
        <v>100</v>
      </c>
      <c r="B70" s="11"/>
      <c r="C70" s="11"/>
      <c r="D70" s="4"/>
      <c r="E70" s="5"/>
      <c r="F70" s="43"/>
    </row>
    <row r="71" spans="1:6" x14ac:dyDescent="0.25">
      <c r="A71" s="20" t="s">
        <v>89</v>
      </c>
      <c r="B71" s="11"/>
      <c r="C71" s="11"/>
      <c r="D71" s="4"/>
      <c r="E71" s="16" t="s">
        <v>64</v>
      </c>
      <c r="F71" s="45" t="s">
        <v>64</v>
      </c>
    </row>
    <row r="72" spans="1:6" x14ac:dyDescent="0.25">
      <c r="A72" s="42"/>
      <c r="B72" s="11"/>
      <c r="C72" s="11"/>
      <c r="D72" s="4"/>
      <c r="E72" s="5"/>
      <c r="F72" s="43"/>
    </row>
    <row r="73" spans="1:6" x14ac:dyDescent="0.25">
      <c r="A73" s="46" t="s">
        <v>101</v>
      </c>
      <c r="B73" s="33"/>
      <c r="C73" s="33"/>
      <c r="D73" s="34"/>
      <c r="E73" s="15">
        <v>2.0499999999999998</v>
      </c>
      <c r="F73" s="44">
        <v>0</v>
      </c>
    </row>
    <row r="74" spans="1:6" x14ac:dyDescent="0.25">
      <c r="A74" s="42"/>
      <c r="B74" s="11"/>
      <c r="C74" s="11"/>
      <c r="D74" s="4"/>
      <c r="E74" s="5"/>
      <c r="F74" s="43"/>
    </row>
    <row r="75" spans="1:6" x14ac:dyDescent="0.25">
      <c r="A75" s="20" t="s">
        <v>458</v>
      </c>
      <c r="B75" s="12"/>
      <c r="C75" s="12"/>
      <c r="D75" s="6"/>
      <c r="E75" s="7"/>
      <c r="F75" s="22"/>
    </row>
    <row r="76" spans="1:6" x14ac:dyDescent="0.25">
      <c r="A76" s="20" t="s">
        <v>459</v>
      </c>
      <c r="B76" s="12"/>
      <c r="C76" s="12"/>
      <c r="D76" s="6"/>
      <c r="E76" s="7"/>
      <c r="F76" s="22"/>
    </row>
    <row r="77" spans="1:6" x14ac:dyDescent="0.25">
      <c r="A77" s="42" t="s">
        <v>759</v>
      </c>
      <c r="B77" s="11"/>
      <c r="C77" s="11" t="s">
        <v>669</v>
      </c>
      <c r="D77" s="4">
        <v>44000000</v>
      </c>
      <c r="E77" s="5">
        <v>440</v>
      </c>
      <c r="F77" s="43">
        <v>1.0200000000000001E-2</v>
      </c>
    </row>
    <row r="78" spans="1:6" x14ac:dyDescent="0.25">
      <c r="A78" s="42" t="s">
        <v>760</v>
      </c>
      <c r="B78" s="11"/>
      <c r="C78" s="11" t="s">
        <v>669</v>
      </c>
      <c r="D78" s="4">
        <v>30100000</v>
      </c>
      <c r="E78" s="5">
        <v>301</v>
      </c>
      <c r="F78" s="43">
        <v>7.0000000000000001E-3</v>
      </c>
    </row>
    <row r="79" spans="1:6" x14ac:dyDescent="0.25">
      <c r="A79" s="42" t="s">
        <v>761</v>
      </c>
      <c r="B79" s="11"/>
      <c r="C79" s="11" t="s">
        <v>494</v>
      </c>
      <c r="D79" s="4">
        <v>20000000</v>
      </c>
      <c r="E79" s="5">
        <v>200</v>
      </c>
      <c r="F79" s="43">
        <v>4.5999999999999999E-3</v>
      </c>
    </row>
    <row r="80" spans="1:6" x14ac:dyDescent="0.25">
      <c r="A80" s="42" t="s">
        <v>762</v>
      </c>
      <c r="B80" s="11"/>
      <c r="C80" s="11" t="s">
        <v>494</v>
      </c>
      <c r="D80" s="4">
        <v>11500000</v>
      </c>
      <c r="E80" s="5">
        <v>115</v>
      </c>
      <c r="F80" s="43">
        <v>2.7000000000000001E-3</v>
      </c>
    </row>
    <row r="81" spans="1:6" ht="14.45" customHeight="1" x14ac:dyDescent="0.25">
      <c r="A81" s="20" t="s">
        <v>89</v>
      </c>
      <c r="B81" s="12"/>
      <c r="C81" s="12"/>
      <c r="D81" s="6"/>
      <c r="E81" s="15">
        <v>1056</v>
      </c>
      <c r="F81" s="44">
        <v>2.4500000000000001E-2</v>
      </c>
    </row>
    <row r="82" spans="1:6" x14ac:dyDescent="0.25">
      <c r="A82" s="46" t="s">
        <v>101</v>
      </c>
      <c r="B82" s="33"/>
      <c r="C82" s="33"/>
      <c r="D82" s="34"/>
      <c r="E82" s="9">
        <v>1056</v>
      </c>
      <c r="F82" s="48">
        <v>2.4500000000000001E-2</v>
      </c>
    </row>
    <row r="83" spans="1:6" x14ac:dyDescent="0.25">
      <c r="A83" s="42"/>
      <c r="B83" s="11"/>
      <c r="C83" s="11"/>
      <c r="D83" s="4"/>
      <c r="E83" s="5"/>
      <c r="F83" s="43"/>
    </row>
    <row r="84" spans="1:6" x14ac:dyDescent="0.25">
      <c r="A84" s="42"/>
      <c r="B84" s="11"/>
      <c r="C84" s="11"/>
      <c r="D84" s="4"/>
      <c r="E84" s="5"/>
      <c r="F84" s="43"/>
    </row>
    <row r="85" spans="1:6" x14ac:dyDescent="0.25">
      <c r="A85" s="20" t="s">
        <v>102</v>
      </c>
      <c r="B85" s="11"/>
      <c r="C85" s="11"/>
      <c r="D85" s="4"/>
      <c r="E85" s="5"/>
      <c r="F85" s="43"/>
    </row>
    <row r="86" spans="1:6" x14ac:dyDescent="0.25">
      <c r="A86" s="42" t="s">
        <v>103</v>
      </c>
      <c r="B86" s="11"/>
      <c r="C86" s="11"/>
      <c r="D86" s="4"/>
      <c r="E86" s="5">
        <v>1994.03</v>
      </c>
      <c r="F86" s="43">
        <v>4.6199999999999998E-2</v>
      </c>
    </row>
    <row r="87" spans="1:6" x14ac:dyDescent="0.25">
      <c r="A87" s="20" t="s">
        <v>89</v>
      </c>
      <c r="B87" s="12"/>
      <c r="C87" s="12"/>
      <c r="D87" s="6"/>
      <c r="E87" s="15">
        <v>1994.03</v>
      </c>
      <c r="F87" s="44">
        <v>4.6199999999999998E-2</v>
      </c>
    </row>
    <row r="88" spans="1:6" x14ac:dyDescent="0.25">
      <c r="A88" s="42"/>
      <c r="B88" s="11"/>
      <c r="C88" s="11"/>
      <c r="D88" s="4"/>
      <c r="E88" s="5"/>
      <c r="F88" s="43"/>
    </row>
    <row r="89" spans="1:6" x14ac:dyDescent="0.25">
      <c r="A89" s="46" t="s">
        <v>101</v>
      </c>
      <c r="B89" s="33"/>
      <c r="C89" s="33"/>
      <c r="D89" s="34"/>
      <c r="E89" s="15">
        <v>1994.03</v>
      </c>
      <c r="F89" s="44">
        <v>4.6199999999999998E-2</v>
      </c>
    </row>
    <row r="90" spans="1:6" x14ac:dyDescent="0.25">
      <c r="A90" s="42" t="s">
        <v>104</v>
      </c>
      <c r="B90" s="11"/>
      <c r="C90" s="11"/>
      <c r="D90" s="4"/>
      <c r="E90" s="14">
        <v>-469.61</v>
      </c>
      <c r="F90" s="55">
        <v>-1.15E-2</v>
      </c>
    </row>
    <row r="91" spans="1:6" x14ac:dyDescent="0.25">
      <c r="A91" s="47" t="s">
        <v>105</v>
      </c>
      <c r="B91" s="13"/>
      <c r="C91" s="13"/>
      <c r="D91" s="8"/>
      <c r="E91" s="9">
        <v>43192.58</v>
      </c>
      <c r="F91" s="48">
        <v>1</v>
      </c>
    </row>
    <row r="92" spans="1:6" x14ac:dyDescent="0.25">
      <c r="A92" s="28"/>
      <c r="B92" s="26"/>
      <c r="C92" s="26"/>
      <c r="D92" s="26"/>
      <c r="E92" s="26"/>
      <c r="F92" s="27"/>
    </row>
    <row r="93" spans="1:6" x14ac:dyDescent="0.25">
      <c r="A93" s="49" t="s">
        <v>107</v>
      </c>
      <c r="B93" s="26"/>
      <c r="C93" s="26"/>
      <c r="D93" s="26"/>
      <c r="E93" s="26"/>
      <c r="F93" s="27"/>
    </row>
    <row r="94" spans="1:6" x14ac:dyDescent="0.25">
      <c r="A94" s="28"/>
      <c r="B94" s="26"/>
      <c r="C94" s="26"/>
      <c r="D94" s="26"/>
      <c r="E94" s="26"/>
      <c r="F94" s="27"/>
    </row>
    <row r="95" spans="1:6" x14ac:dyDescent="0.25">
      <c r="A95" s="28"/>
      <c r="B95" s="26"/>
      <c r="C95" s="26"/>
      <c r="D95" s="26"/>
      <c r="E95" s="26"/>
      <c r="F95" s="27"/>
    </row>
    <row r="96" spans="1:6" x14ac:dyDescent="0.25">
      <c r="A96" s="49" t="s">
        <v>1086</v>
      </c>
      <c r="B96" s="26"/>
      <c r="C96" s="26"/>
      <c r="D96" s="26"/>
      <c r="E96" s="26"/>
      <c r="F96" s="27"/>
    </row>
    <row r="97" spans="1:6" x14ac:dyDescent="0.25">
      <c r="A97" s="50" t="s">
        <v>1087</v>
      </c>
      <c r="B97" s="64" t="s">
        <v>64</v>
      </c>
      <c r="C97" s="26"/>
      <c r="D97" s="26"/>
      <c r="E97" s="26"/>
      <c r="F97" s="27"/>
    </row>
    <row r="98" spans="1:6" x14ac:dyDescent="0.25">
      <c r="A98" s="28" t="s">
        <v>1088</v>
      </c>
      <c r="B98" s="26"/>
      <c r="C98" s="26"/>
      <c r="D98" s="26"/>
      <c r="E98" s="26"/>
      <c r="F98" s="27"/>
    </row>
    <row r="99" spans="1:6" x14ac:dyDescent="0.25">
      <c r="A99" s="28" t="s">
        <v>1089</v>
      </c>
      <c r="B99" s="26" t="s">
        <v>1090</v>
      </c>
      <c r="C99" s="26" t="s">
        <v>1090</v>
      </c>
      <c r="D99" s="26"/>
      <c r="E99" s="26"/>
      <c r="F99" s="27"/>
    </row>
    <row r="100" spans="1:6" x14ac:dyDescent="0.25">
      <c r="A100" s="28"/>
      <c r="B100" s="51">
        <v>43585</v>
      </c>
      <c r="C100" s="51">
        <v>43616</v>
      </c>
      <c r="D100" s="26"/>
      <c r="E100" s="26"/>
      <c r="F100" s="27"/>
    </row>
    <row r="101" spans="1:6" x14ac:dyDescent="0.25">
      <c r="A101" s="28" t="s">
        <v>1094</v>
      </c>
      <c r="B101" s="26">
        <v>17.497</v>
      </c>
      <c r="C101" s="26">
        <v>18.010999999999999</v>
      </c>
      <c r="D101" s="26"/>
      <c r="E101" s="26"/>
      <c r="F101" s="27"/>
    </row>
    <row r="102" spans="1:6" x14ac:dyDescent="0.25">
      <c r="A102" s="28" t="s">
        <v>1095</v>
      </c>
      <c r="B102" s="26">
        <v>33.152999999999999</v>
      </c>
      <c r="C102" s="26">
        <v>34.127000000000002</v>
      </c>
      <c r="D102" s="26"/>
      <c r="E102" s="26"/>
      <c r="F102" s="27"/>
    </row>
    <row r="103" spans="1:6" x14ac:dyDescent="0.25">
      <c r="A103" s="28" t="s">
        <v>1113</v>
      </c>
      <c r="B103" s="26">
        <v>16.28</v>
      </c>
      <c r="C103" s="26">
        <v>16.738</v>
      </c>
      <c r="D103" s="26"/>
      <c r="E103" s="26"/>
      <c r="F103" s="27"/>
    </row>
    <row r="104" spans="1:6" x14ac:dyDescent="0.25">
      <c r="A104" s="28" t="s">
        <v>1115</v>
      </c>
      <c r="B104" s="26">
        <v>31.021000000000001</v>
      </c>
      <c r="C104" s="26">
        <v>31.893000000000001</v>
      </c>
      <c r="D104" s="26"/>
      <c r="E104" s="26"/>
      <c r="F104" s="27"/>
    </row>
    <row r="105" spans="1:6" x14ac:dyDescent="0.25">
      <c r="A105" s="28"/>
      <c r="B105" s="26"/>
      <c r="C105" s="26"/>
      <c r="D105" s="26"/>
      <c r="E105" s="26"/>
      <c r="F105" s="27"/>
    </row>
    <row r="106" spans="1:6" x14ac:dyDescent="0.25">
      <c r="A106" s="28" t="s">
        <v>1105</v>
      </c>
      <c r="B106" s="64" t="s">
        <v>64</v>
      </c>
      <c r="C106" s="26"/>
      <c r="D106" s="26"/>
      <c r="E106" s="26"/>
      <c r="F106" s="27"/>
    </row>
    <row r="107" spans="1:6" x14ac:dyDescent="0.25">
      <c r="A107" s="28" t="s">
        <v>1106</v>
      </c>
      <c r="B107" s="64" t="s">
        <v>64</v>
      </c>
      <c r="C107" s="26"/>
      <c r="D107" s="26"/>
      <c r="E107" s="26"/>
      <c r="F107" s="27"/>
    </row>
    <row r="108" spans="1:6" ht="30" x14ac:dyDescent="0.25">
      <c r="A108" s="67" t="s">
        <v>1107</v>
      </c>
      <c r="B108" s="70" t="s">
        <v>64</v>
      </c>
      <c r="C108" s="26"/>
      <c r="D108" s="26"/>
      <c r="E108" s="26"/>
      <c r="F108" s="27"/>
    </row>
    <row r="109" spans="1:6" x14ac:dyDescent="0.25">
      <c r="A109" s="67" t="s">
        <v>1108</v>
      </c>
      <c r="B109" s="70" t="s">
        <v>64</v>
      </c>
      <c r="C109" s="26"/>
      <c r="D109" s="26"/>
      <c r="E109" s="26"/>
      <c r="F109" s="27"/>
    </row>
    <row r="110" spans="1:6" x14ac:dyDescent="0.25">
      <c r="A110" s="28" t="s">
        <v>1186</v>
      </c>
      <c r="B110" s="65">
        <v>2.14</v>
      </c>
      <c r="C110" s="26"/>
      <c r="D110" s="26"/>
      <c r="E110" s="26"/>
      <c r="F110" s="27"/>
    </row>
    <row r="111" spans="1:6" ht="30" x14ac:dyDescent="0.25">
      <c r="A111" s="50" t="s">
        <v>1184</v>
      </c>
      <c r="B111" s="64" t="s">
        <v>64</v>
      </c>
      <c r="C111" s="26"/>
      <c r="D111" s="26"/>
      <c r="E111" s="26"/>
      <c r="F111" s="27"/>
    </row>
    <row r="112" spans="1:6" ht="30" x14ac:dyDescent="0.25">
      <c r="A112" s="50" t="s">
        <v>1185</v>
      </c>
      <c r="B112" s="64" t="s">
        <v>64</v>
      </c>
      <c r="C112" s="26"/>
      <c r="D112" s="26"/>
      <c r="E112" s="26"/>
      <c r="F112" s="27"/>
    </row>
    <row r="113" spans="1:6" ht="15.75" thickBot="1" x14ac:dyDescent="0.3">
      <c r="A113" s="58"/>
      <c r="B113" s="53"/>
      <c r="C113" s="53"/>
      <c r="D113" s="53"/>
      <c r="E113" s="53"/>
      <c r="F113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showGridLines="0" workbookViewId="0">
      <pane ySplit="7" topLeftCell="A113" activePane="bottomLeft" state="frozen"/>
      <selection sqref="A1:B1"/>
      <selection pane="bottomLeft" activeCell="B119" sqref="B119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30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31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674</v>
      </c>
      <c r="B11" s="11" t="s">
        <v>675</v>
      </c>
      <c r="C11" s="11" t="s">
        <v>196</v>
      </c>
      <c r="D11" s="4">
        <v>703129</v>
      </c>
      <c r="E11" s="5">
        <v>978.05</v>
      </c>
      <c r="F11" s="43">
        <v>3.27E-2</v>
      </c>
    </row>
    <row r="12" spans="1:8" x14ac:dyDescent="0.25">
      <c r="A12" s="42" t="s">
        <v>689</v>
      </c>
      <c r="B12" s="11" t="s">
        <v>690</v>
      </c>
      <c r="C12" s="11" t="s">
        <v>196</v>
      </c>
      <c r="D12" s="4">
        <v>259207</v>
      </c>
      <c r="E12" s="5">
        <v>939.5</v>
      </c>
      <c r="F12" s="43">
        <v>3.1399999999999997E-2</v>
      </c>
    </row>
    <row r="13" spans="1:8" x14ac:dyDescent="0.25">
      <c r="A13" s="42" t="s">
        <v>691</v>
      </c>
      <c r="B13" s="11" t="s">
        <v>692</v>
      </c>
      <c r="C13" s="11" t="s">
        <v>549</v>
      </c>
      <c r="D13" s="4">
        <v>277303</v>
      </c>
      <c r="E13" s="5">
        <v>873.92</v>
      </c>
      <c r="F13" s="43">
        <v>2.93E-2</v>
      </c>
    </row>
    <row r="14" spans="1:8" x14ac:dyDescent="0.25">
      <c r="A14" s="42" t="s">
        <v>539</v>
      </c>
      <c r="B14" s="11" t="s">
        <v>540</v>
      </c>
      <c r="C14" s="11" t="s">
        <v>211</v>
      </c>
      <c r="D14" s="4">
        <v>66685</v>
      </c>
      <c r="E14" s="5">
        <v>871.37</v>
      </c>
      <c r="F14" s="43">
        <v>2.92E-2</v>
      </c>
    </row>
    <row r="15" spans="1:8" x14ac:dyDescent="0.25">
      <c r="A15" s="42" t="s">
        <v>763</v>
      </c>
      <c r="B15" s="11" t="s">
        <v>764</v>
      </c>
      <c r="C15" s="11" t="s">
        <v>285</v>
      </c>
      <c r="D15" s="4">
        <v>187380</v>
      </c>
      <c r="E15" s="5">
        <v>705.02</v>
      </c>
      <c r="F15" s="43">
        <v>2.3599999999999999E-2</v>
      </c>
    </row>
    <row r="16" spans="1:8" x14ac:dyDescent="0.25">
      <c r="A16" s="42" t="s">
        <v>676</v>
      </c>
      <c r="B16" s="11" t="s">
        <v>677</v>
      </c>
      <c r="C16" s="11" t="s">
        <v>205</v>
      </c>
      <c r="D16" s="4">
        <v>653668</v>
      </c>
      <c r="E16" s="5">
        <v>701.71</v>
      </c>
      <c r="F16" s="43">
        <v>2.35E-2</v>
      </c>
    </row>
    <row r="17" spans="1:6" x14ac:dyDescent="0.25">
      <c r="A17" s="42" t="s">
        <v>765</v>
      </c>
      <c r="B17" s="11" t="s">
        <v>766</v>
      </c>
      <c r="C17" s="11" t="s">
        <v>208</v>
      </c>
      <c r="D17" s="4">
        <v>182554</v>
      </c>
      <c r="E17" s="5">
        <v>684.58</v>
      </c>
      <c r="F17" s="43">
        <v>2.29E-2</v>
      </c>
    </row>
    <row r="18" spans="1:6" x14ac:dyDescent="0.25">
      <c r="A18" s="42" t="s">
        <v>767</v>
      </c>
      <c r="B18" s="11" t="s">
        <v>768</v>
      </c>
      <c r="C18" s="11" t="s">
        <v>317</v>
      </c>
      <c r="D18" s="4">
        <v>150786</v>
      </c>
      <c r="E18" s="5">
        <v>663.08</v>
      </c>
      <c r="F18" s="43">
        <v>2.2200000000000001E-2</v>
      </c>
    </row>
    <row r="19" spans="1:6" x14ac:dyDescent="0.25">
      <c r="A19" s="42" t="s">
        <v>543</v>
      </c>
      <c r="B19" s="11" t="s">
        <v>544</v>
      </c>
      <c r="C19" s="11" t="s">
        <v>205</v>
      </c>
      <c r="D19" s="4">
        <v>93910</v>
      </c>
      <c r="E19" s="5">
        <v>645.49</v>
      </c>
      <c r="F19" s="43">
        <v>2.1600000000000001E-2</v>
      </c>
    </row>
    <row r="20" spans="1:6" x14ac:dyDescent="0.25">
      <c r="A20" s="42" t="s">
        <v>342</v>
      </c>
      <c r="B20" s="11" t="s">
        <v>343</v>
      </c>
      <c r="C20" s="11" t="s">
        <v>221</v>
      </c>
      <c r="D20" s="4">
        <v>642197</v>
      </c>
      <c r="E20" s="5">
        <v>627.75</v>
      </c>
      <c r="F20" s="43">
        <v>2.1000000000000001E-2</v>
      </c>
    </row>
    <row r="21" spans="1:6" x14ac:dyDescent="0.25">
      <c r="A21" s="42" t="s">
        <v>678</v>
      </c>
      <c r="B21" s="11" t="s">
        <v>679</v>
      </c>
      <c r="C21" s="11" t="s">
        <v>277</v>
      </c>
      <c r="D21" s="4">
        <v>431628</v>
      </c>
      <c r="E21" s="5">
        <v>626.72</v>
      </c>
      <c r="F21" s="43">
        <v>2.1000000000000001E-2</v>
      </c>
    </row>
    <row r="22" spans="1:6" x14ac:dyDescent="0.25">
      <c r="A22" s="42" t="s">
        <v>695</v>
      </c>
      <c r="B22" s="11" t="s">
        <v>696</v>
      </c>
      <c r="C22" s="11" t="s">
        <v>226</v>
      </c>
      <c r="D22" s="4">
        <v>59103</v>
      </c>
      <c r="E22" s="5">
        <v>616.44000000000005</v>
      </c>
      <c r="F22" s="43">
        <v>2.06E-2</v>
      </c>
    </row>
    <row r="23" spans="1:6" x14ac:dyDescent="0.25">
      <c r="A23" s="42" t="s">
        <v>725</v>
      </c>
      <c r="B23" s="11" t="s">
        <v>726</v>
      </c>
      <c r="C23" s="11" t="s">
        <v>317</v>
      </c>
      <c r="D23" s="4">
        <v>74741</v>
      </c>
      <c r="E23" s="5">
        <v>602.82000000000005</v>
      </c>
      <c r="F23" s="43">
        <v>2.0199999999999999E-2</v>
      </c>
    </row>
    <row r="24" spans="1:6" x14ac:dyDescent="0.25">
      <c r="A24" s="42" t="s">
        <v>547</v>
      </c>
      <c r="B24" s="11" t="s">
        <v>548</v>
      </c>
      <c r="C24" s="11" t="s">
        <v>549</v>
      </c>
      <c r="D24" s="4">
        <v>32092</v>
      </c>
      <c r="E24" s="5">
        <v>599.85</v>
      </c>
      <c r="F24" s="43">
        <v>2.01E-2</v>
      </c>
    </row>
    <row r="25" spans="1:6" x14ac:dyDescent="0.25">
      <c r="A25" s="42" t="s">
        <v>581</v>
      </c>
      <c r="B25" s="11" t="s">
        <v>582</v>
      </c>
      <c r="C25" s="11" t="s">
        <v>196</v>
      </c>
      <c r="D25" s="4">
        <v>38665</v>
      </c>
      <c r="E25" s="5">
        <v>592.62</v>
      </c>
      <c r="F25" s="43">
        <v>1.9800000000000002E-2</v>
      </c>
    </row>
    <row r="26" spans="1:6" x14ac:dyDescent="0.25">
      <c r="A26" s="42" t="s">
        <v>769</v>
      </c>
      <c r="B26" s="11" t="s">
        <v>770</v>
      </c>
      <c r="C26" s="11" t="s">
        <v>196</v>
      </c>
      <c r="D26" s="4">
        <v>90292</v>
      </c>
      <c r="E26" s="5">
        <v>587.53</v>
      </c>
      <c r="F26" s="43">
        <v>1.9699999999999999E-2</v>
      </c>
    </row>
    <row r="27" spans="1:6" x14ac:dyDescent="0.25">
      <c r="A27" s="42" t="s">
        <v>771</v>
      </c>
      <c r="B27" s="11" t="s">
        <v>772</v>
      </c>
      <c r="C27" s="11" t="s">
        <v>244</v>
      </c>
      <c r="D27" s="4">
        <v>104084</v>
      </c>
      <c r="E27" s="5">
        <v>566.89</v>
      </c>
      <c r="F27" s="43">
        <v>1.9E-2</v>
      </c>
    </row>
    <row r="28" spans="1:6" x14ac:dyDescent="0.25">
      <c r="A28" s="42" t="s">
        <v>684</v>
      </c>
      <c r="B28" s="11" t="s">
        <v>685</v>
      </c>
      <c r="C28" s="11" t="s">
        <v>205</v>
      </c>
      <c r="D28" s="4">
        <v>255395</v>
      </c>
      <c r="E28" s="5">
        <v>541.44000000000005</v>
      </c>
      <c r="F28" s="43">
        <v>1.8100000000000002E-2</v>
      </c>
    </row>
    <row r="29" spans="1:6" x14ac:dyDescent="0.25">
      <c r="A29" s="42" t="s">
        <v>663</v>
      </c>
      <c r="B29" s="11" t="s">
        <v>664</v>
      </c>
      <c r="C29" s="11" t="s">
        <v>202</v>
      </c>
      <c r="D29" s="4">
        <v>41301</v>
      </c>
      <c r="E29" s="5">
        <v>540.03</v>
      </c>
      <c r="F29" s="43">
        <v>1.8100000000000002E-2</v>
      </c>
    </row>
    <row r="30" spans="1:6" x14ac:dyDescent="0.25">
      <c r="A30" s="42" t="s">
        <v>773</v>
      </c>
      <c r="B30" s="11" t="s">
        <v>774</v>
      </c>
      <c r="C30" s="11" t="s">
        <v>285</v>
      </c>
      <c r="D30" s="4">
        <v>30086</v>
      </c>
      <c r="E30" s="5">
        <v>536.33000000000004</v>
      </c>
      <c r="F30" s="43">
        <v>1.7999999999999999E-2</v>
      </c>
    </row>
    <row r="31" spans="1:6" x14ac:dyDescent="0.25">
      <c r="A31" s="42" t="s">
        <v>713</v>
      </c>
      <c r="B31" s="11" t="s">
        <v>714</v>
      </c>
      <c r="C31" s="11" t="s">
        <v>226</v>
      </c>
      <c r="D31" s="4">
        <v>31012</v>
      </c>
      <c r="E31" s="5">
        <v>522.86</v>
      </c>
      <c r="F31" s="43">
        <v>1.7500000000000002E-2</v>
      </c>
    </row>
    <row r="32" spans="1:6" x14ac:dyDescent="0.25">
      <c r="A32" s="42" t="s">
        <v>775</v>
      </c>
      <c r="B32" s="11" t="s">
        <v>776</v>
      </c>
      <c r="C32" s="11" t="s">
        <v>202</v>
      </c>
      <c r="D32" s="4">
        <v>148710</v>
      </c>
      <c r="E32" s="5">
        <v>500.48</v>
      </c>
      <c r="F32" s="43">
        <v>1.6799999999999999E-2</v>
      </c>
    </row>
    <row r="33" spans="1:6" x14ac:dyDescent="0.25">
      <c r="A33" s="42" t="s">
        <v>715</v>
      </c>
      <c r="B33" s="11" t="s">
        <v>716</v>
      </c>
      <c r="C33" s="11" t="s">
        <v>231</v>
      </c>
      <c r="D33" s="4">
        <v>93766</v>
      </c>
      <c r="E33" s="5">
        <v>473.52</v>
      </c>
      <c r="F33" s="43">
        <v>1.5900000000000001E-2</v>
      </c>
    </row>
    <row r="34" spans="1:6" x14ac:dyDescent="0.25">
      <c r="A34" s="42" t="s">
        <v>680</v>
      </c>
      <c r="B34" s="11" t="s">
        <v>681</v>
      </c>
      <c r="C34" s="11" t="s">
        <v>208</v>
      </c>
      <c r="D34" s="4">
        <v>50108</v>
      </c>
      <c r="E34" s="5">
        <v>470.09</v>
      </c>
      <c r="F34" s="43">
        <v>1.5699999999999999E-2</v>
      </c>
    </row>
    <row r="35" spans="1:6" x14ac:dyDescent="0.25">
      <c r="A35" s="42" t="s">
        <v>777</v>
      </c>
      <c r="B35" s="11" t="s">
        <v>778</v>
      </c>
      <c r="C35" s="11" t="s">
        <v>244</v>
      </c>
      <c r="D35" s="4">
        <v>72428</v>
      </c>
      <c r="E35" s="5">
        <v>460.71</v>
      </c>
      <c r="F35" s="43">
        <v>1.54E-2</v>
      </c>
    </row>
    <row r="36" spans="1:6" x14ac:dyDescent="0.25">
      <c r="A36" s="42" t="s">
        <v>597</v>
      </c>
      <c r="B36" s="11" t="s">
        <v>598</v>
      </c>
      <c r="C36" s="11" t="s">
        <v>562</v>
      </c>
      <c r="D36" s="4">
        <v>86933</v>
      </c>
      <c r="E36" s="5">
        <v>457.01</v>
      </c>
      <c r="F36" s="43">
        <v>1.5299999999999999E-2</v>
      </c>
    </row>
    <row r="37" spans="1:6" x14ac:dyDescent="0.25">
      <c r="A37" s="42" t="s">
        <v>779</v>
      </c>
      <c r="B37" s="11" t="s">
        <v>780</v>
      </c>
      <c r="C37" s="11" t="s">
        <v>317</v>
      </c>
      <c r="D37" s="4">
        <v>273619</v>
      </c>
      <c r="E37" s="5">
        <v>455.3</v>
      </c>
      <c r="F37" s="43">
        <v>1.52E-2</v>
      </c>
    </row>
    <row r="38" spans="1:6" x14ac:dyDescent="0.25">
      <c r="A38" s="42" t="s">
        <v>727</v>
      </c>
      <c r="B38" s="11" t="s">
        <v>728</v>
      </c>
      <c r="C38" s="11" t="s">
        <v>244</v>
      </c>
      <c r="D38" s="4">
        <v>322775</v>
      </c>
      <c r="E38" s="5">
        <v>433.33</v>
      </c>
      <c r="F38" s="43">
        <v>1.4500000000000001E-2</v>
      </c>
    </row>
    <row r="39" spans="1:6" x14ac:dyDescent="0.25">
      <c r="A39" s="42" t="s">
        <v>781</v>
      </c>
      <c r="B39" s="11" t="s">
        <v>782</v>
      </c>
      <c r="C39" s="11" t="s">
        <v>549</v>
      </c>
      <c r="D39" s="4">
        <v>10613</v>
      </c>
      <c r="E39" s="5">
        <v>429.46</v>
      </c>
      <c r="F39" s="43">
        <v>1.44E-2</v>
      </c>
    </row>
    <row r="40" spans="1:6" x14ac:dyDescent="0.25">
      <c r="A40" s="42" t="s">
        <v>693</v>
      </c>
      <c r="B40" s="11" t="s">
        <v>694</v>
      </c>
      <c r="C40" s="11" t="s">
        <v>562</v>
      </c>
      <c r="D40" s="4">
        <v>22156</v>
      </c>
      <c r="E40" s="5">
        <v>419.41</v>
      </c>
      <c r="F40" s="43">
        <v>1.4E-2</v>
      </c>
    </row>
    <row r="41" spans="1:6" x14ac:dyDescent="0.25">
      <c r="A41" s="42" t="s">
        <v>783</v>
      </c>
      <c r="B41" s="11" t="s">
        <v>784</v>
      </c>
      <c r="C41" s="11" t="s">
        <v>562</v>
      </c>
      <c r="D41" s="4">
        <v>110504</v>
      </c>
      <c r="E41" s="5">
        <v>416.16</v>
      </c>
      <c r="F41" s="43">
        <v>1.3899999999999999E-2</v>
      </c>
    </row>
    <row r="42" spans="1:6" x14ac:dyDescent="0.25">
      <c r="A42" s="42" t="s">
        <v>705</v>
      </c>
      <c r="B42" s="11" t="s">
        <v>706</v>
      </c>
      <c r="C42" s="11" t="s">
        <v>549</v>
      </c>
      <c r="D42" s="4">
        <v>19204</v>
      </c>
      <c r="E42" s="5">
        <v>414.04</v>
      </c>
      <c r="F42" s="43">
        <v>1.3899999999999999E-2</v>
      </c>
    </row>
    <row r="43" spans="1:6" x14ac:dyDescent="0.25">
      <c r="A43" s="42" t="s">
        <v>785</v>
      </c>
      <c r="B43" s="11" t="s">
        <v>786</v>
      </c>
      <c r="C43" s="11" t="s">
        <v>549</v>
      </c>
      <c r="D43" s="4">
        <v>54315</v>
      </c>
      <c r="E43" s="5">
        <v>401.09</v>
      </c>
      <c r="F43" s="43">
        <v>1.34E-2</v>
      </c>
    </row>
    <row r="44" spans="1:6" x14ac:dyDescent="0.25">
      <c r="A44" s="42" t="s">
        <v>711</v>
      </c>
      <c r="B44" s="11" t="s">
        <v>712</v>
      </c>
      <c r="C44" s="11" t="s">
        <v>256</v>
      </c>
      <c r="D44" s="4">
        <v>99866</v>
      </c>
      <c r="E44" s="5">
        <v>388.88</v>
      </c>
      <c r="F44" s="43">
        <v>1.2999999999999999E-2</v>
      </c>
    </row>
    <row r="45" spans="1:6" x14ac:dyDescent="0.25">
      <c r="A45" s="42" t="s">
        <v>747</v>
      </c>
      <c r="B45" s="11" t="s">
        <v>748</v>
      </c>
      <c r="C45" s="11" t="s">
        <v>244</v>
      </c>
      <c r="D45" s="4">
        <v>58833</v>
      </c>
      <c r="E45" s="5">
        <v>383.24</v>
      </c>
      <c r="F45" s="43">
        <v>1.2800000000000001E-2</v>
      </c>
    </row>
    <row r="46" spans="1:6" x14ac:dyDescent="0.25">
      <c r="A46" s="42" t="s">
        <v>787</v>
      </c>
      <c r="B46" s="11" t="s">
        <v>788</v>
      </c>
      <c r="C46" s="11" t="s">
        <v>205</v>
      </c>
      <c r="D46" s="4">
        <v>138414</v>
      </c>
      <c r="E46" s="5">
        <v>382.65</v>
      </c>
      <c r="F46" s="43">
        <v>1.2800000000000001E-2</v>
      </c>
    </row>
    <row r="47" spans="1:6" x14ac:dyDescent="0.25">
      <c r="A47" s="42" t="s">
        <v>701</v>
      </c>
      <c r="B47" s="11" t="s">
        <v>702</v>
      </c>
      <c r="C47" s="11" t="s">
        <v>221</v>
      </c>
      <c r="D47" s="4">
        <v>264384</v>
      </c>
      <c r="E47" s="5">
        <v>377.67</v>
      </c>
      <c r="F47" s="43">
        <v>1.26E-2</v>
      </c>
    </row>
    <row r="48" spans="1:6" x14ac:dyDescent="0.25">
      <c r="A48" s="42" t="s">
        <v>789</v>
      </c>
      <c r="B48" s="11" t="s">
        <v>790</v>
      </c>
      <c r="C48" s="11" t="s">
        <v>277</v>
      </c>
      <c r="D48" s="4">
        <v>56212</v>
      </c>
      <c r="E48" s="5">
        <v>376.54</v>
      </c>
      <c r="F48" s="43">
        <v>1.26E-2</v>
      </c>
    </row>
    <row r="49" spans="1:6" x14ac:dyDescent="0.25">
      <c r="A49" s="42" t="s">
        <v>699</v>
      </c>
      <c r="B49" s="11" t="s">
        <v>700</v>
      </c>
      <c r="C49" s="11" t="s">
        <v>688</v>
      </c>
      <c r="D49" s="4">
        <v>494907</v>
      </c>
      <c r="E49" s="5">
        <v>371.92</v>
      </c>
      <c r="F49" s="43">
        <v>1.2500000000000001E-2</v>
      </c>
    </row>
    <row r="50" spans="1:6" x14ac:dyDescent="0.25">
      <c r="A50" s="42" t="s">
        <v>741</v>
      </c>
      <c r="B50" s="11" t="s">
        <v>742</v>
      </c>
      <c r="C50" s="11" t="s">
        <v>256</v>
      </c>
      <c r="D50" s="4">
        <v>133848</v>
      </c>
      <c r="E50" s="5">
        <v>361.39</v>
      </c>
      <c r="F50" s="43">
        <v>1.21E-2</v>
      </c>
    </row>
    <row r="51" spans="1:6" x14ac:dyDescent="0.25">
      <c r="A51" s="42" t="s">
        <v>721</v>
      </c>
      <c r="B51" s="11" t="s">
        <v>722</v>
      </c>
      <c r="C51" s="11" t="s">
        <v>562</v>
      </c>
      <c r="D51" s="4">
        <v>59548</v>
      </c>
      <c r="E51" s="5">
        <v>354.76</v>
      </c>
      <c r="F51" s="43">
        <v>1.1900000000000001E-2</v>
      </c>
    </row>
    <row r="52" spans="1:6" x14ac:dyDescent="0.25">
      <c r="A52" s="42" t="s">
        <v>592</v>
      </c>
      <c r="B52" s="11" t="s">
        <v>593</v>
      </c>
      <c r="C52" s="11" t="s">
        <v>196</v>
      </c>
      <c r="D52" s="4">
        <v>24416</v>
      </c>
      <c r="E52" s="5">
        <v>346.63</v>
      </c>
      <c r="F52" s="43">
        <v>1.1599999999999999E-2</v>
      </c>
    </row>
    <row r="53" spans="1:6" x14ac:dyDescent="0.25">
      <c r="A53" s="42" t="s">
        <v>791</v>
      </c>
      <c r="B53" s="11" t="s">
        <v>792</v>
      </c>
      <c r="C53" s="11" t="s">
        <v>562</v>
      </c>
      <c r="D53" s="4">
        <v>6521</v>
      </c>
      <c r="E53" s="5">
        <v>335.8</v>
      </c>
      <c r="F53" s="43">
        <v>1.12E-2</v>
      </c>
    </row>
    <row r="54" spans="1:6" x14ac:dyDescent="0.25">
      <c r="A54" s="42" t="s">
        <v>605</v>
      </c>
      <c r="B54" s="11" t="s">
        <v>606</v>
      </c>
      <c r="C54" s="11" t="s">
        <v>607</v>
      </c>
      <c r="D54" s="4">
        <v>10910</v>
      </c>
      <c r="E54" s="5">
        <v>327.36</v>
      </c>
      <c r="F54" s="43">
        <v>1.0999999999999999E-2</v>
      </c>
    </row>
    <row r="55" spans="1:6" x14ac:dyDescent="0.25">
      <c r="A55" s="42" t="s">
        <v>793</v>
      </c>
      <c r="B55" s="11" t="s">
        <v>794</v>
      </c>
      <c r="C55" s="11" t="s">
        <v>317</v>
      </c>
      <c r="D55" s="4">
        <v>60539</v>
      </c>
      <c r="E55" s="5">
        <v>325.33999999999997</v>
      </c>
      <c r="F55" s="43">
        <v>1.09E-2</v>
      </c>
    </row>
    <row r="56" spans="1:6" x14ac:dyDescent="0.25">
      <c r="A56" s="42" t="s">
        <v>682</v>
      </c>
      <c r="B56" s="11" t="s">
        <v>683</v>
      </c>
      <c r="C56" s="11" t="s">
        <v>596</v>
      </c>
      <c r="D56" s="4">
        <v>25035</v>
      </c>
      <c r="E56" s="5">
        <v>310.13</v>
      </c>
      <c r="F56" s="43">
        <v>1.04E-2</v>
      </c>
    </row>
    <row r="57" spans="1:6" x14ac:dyDescent="0.25">
      <c r="A57" s="42" t="s">
        <v>672</v>
      </c>
      <c r="B57" s="11" t="s">
        <v>673</v>
      </c>
      <c r="C57" s="11" t="s">
        <v>256</v>
      </c>
      <c r="D57" s="4">
        <v>86116</v>
      </c>
      <c r="E57" s="5">
        <v>295.42</v>
      </c>
      <c r="F57" s="43">
        <v>9.9000000000000008E-3</v>
      </c>
    </row>
    <row r="58" spans="1:6" x14ac:dyDescent="0.25">
      <c r="A58" s="42" t="s">
        <v>697</v>
      </c>
      <c r="B58" s="11" t="s">
        <v>698</v>
      </c>
      <c r="C58" s="11" t="s">
        <v>277</v>
      </c>
      <c r="D58" s="4">
        <v>24594</v>
      </c>
      <c r="E58" s="5">
        <v>292.24</v>
      </c>
      <c r="F58" s="43">
        <v>9.7999999999999997E-3</v>
      </c>
    </row>
    <row r="59" spans="1:6" x14ac:dyDescent="0.25">
      <c r="A59" s="42" t="s">
        <v>703</v>
      </c>
      <c r="B59" s="11" t="s">
        <v>704</v>
      </c>
      <c r="C59" s="11" t="s">
        <v>244</v>
      </c>
      <c r="D59" s="4">
        <v>101537</v>
      </c>
      <c r="E59" s="5">
        <v>292.22000000000003</v>
      </c>
      <c r="F59" s="43">
        <v>9.7999999999999997E-3</v>
      </c>
    </row>
    <row r="60" spans="1:6" x14ac:dyDescent="0.25">
      <c r="A60" s="42" t="s">
        <v>795</v>
      </c>
      <c r="B60" s="11" t="s">
        <v>796</v>
      </c>
      <c r="C60" s="11" t="s">
        <v>317</v>
      </c>
      <c r="D60" s="4">
        <v>34555</v>
      </c>
      <c r="E60" s="5">
        <v>291.52</v>
      </c>
      <c r="F60" s="43">
        <v>9.7999999999999997E-3</v>
      </c>
    </row>
    <row r="61" spans="1:6" x14ac:dyDescent="0.25">
      <c r="A61" s="42" t="s">
        <v>797</v>
      </c>
      <c r="B61" s="11" t="s">
        <v>798</v>
      </c>
      <c r="C61" s="11" t="s">
        <v>365</v>
      </c>
      <c r="D61" s="4">
        <v>39689</v>
      </c>
      <c r="E61" s="5">
        <v>280.33999999999997</v>
      </c>
      <c r="F61" s="43">
        <v>9.4000000000000004E-3</v>
      </c>
    </row>
    <row r="62" spans="1:6" x14ac:dyDescent="0.25">
      <c r="A62" s="42" t="s">
        <v>799</v>
      </c>
      <c r="B62" s="11" t="s">
        <v>800</v>
      </c>
      <c r="C62" s="11" t="s">
        <v>346</v>
      </c>
      <c r="D62" s="4">
        <v>120407</v>
      </c>
      <c r="E62" s="5">
        <v>272.12</v>
      </c>
      <c r="F62" s="43">
        <v>9.1000000000000004E-3</v>
      </c>
    </row>
    <row r="63" spans="1:6" x14ac:dyDescent="0.25">
      <c r="A63" s="42" t="s">
        <v>801</v>
      </c>
      <c r="B63" s="11" t="s">
        <v>802</v>
      </c>
      <c r="C63" s="11" t="s">
        <v>214</v>
      </c>
      <c r="D63" s="4">
        <v>35721</v>
      </c>
      <c r="E63" s="5">
        <v>249.81</v>
      </c>
      <c r="F63" s="43">
        <v>8.3999999999999995E-3</v>
      </c>
    </row>
    <row r="64" spans="1:6" x14ac:dyDescent="0.25">
      <c r="A64" s="42" t="s">
        <v>707</v>
      </c>
      <c r="B64" s="11" t="s">
        <v>708</v>
      </c>
      <c r="C64" s="11" t="s">
        <v>221</v>
      </c>
      <c r="D64" s="4">
        <v>96067</v>
      </c>
      <c r="E64" s="5">
        <v>244.25</v>
      </c>
      <c r="F64" s="43">
        <v>8.2000000000000007E-3</v>
      </c>
    </row>
    <row r="65" spans="1:6" x14ac:dyDescent="0.25">
      <c r="A65" s="42" t="s">
        <v>625</v>
      </c>
      <c r="B65" s="11" t="s">
        <v>626</v>
      </c>
      <c r="C65" s="11" t="s">
        <v>589</v>
      </c>
      <c r="D65" s="4">
        <v>29817</v>
      </c>
      <c r="E65" s="5">
        <v>238.8</v>
      </c>
      <c r="F65" s="43">
        <v>8.0000000000000002E-3</v>
      </c>
    </row>
    <row r="66" spans="1:6" x14ac:dyDescent="0.25">
      <c r="A66" s="42" t="s">
        <v>803</v>
      </c>
      <c r="B66" s="11" t="s">
        <v>804</v>
      </c>
      <c r="C66" s="11" t="s">
        <v>562</v>
      </c>
      <c r="D66" s="4">
        <v>101987</v>
      </c>
      <c r="E66" s="5">
        <v>229.67</v>
      </c>
      <c r="F66" s="43">
        <v>7.7000000000000002E-3</v>
      </c>
    </row>
    <row r="67" spans="1:6" x14ac:dyDescent="0.25">
      <c r="A67" s="42" t="s">
        <v>805</v>
      </c>
      <c r="B67" s="11" t="s">
        <v>806</v>
      </c>
      <c r="C67" s="11" t="s">
        <v>256</v>
      </c>
      <c r="D67" s="4">
        <v>49711</v>
      </c>
      <c r="E67" s="5">
        <v>222.95</v>
      </c>
      <c r="F67" s="43">
        <v>7.4999999999999997E-3</v>
      </c>
    </row>
    <row r="68" spans="1:6" x14ac:dyDescent="0.25">
      <c r="A68" s="42" t="s">
        <v>731</v>
      </c>
      <c r="B68" s="11" t="s">
        <v>732</v>
      </c>
      <c r="C68" s="11" t="s">
        <v>244</v>
      </c>
      <c r="D68" s="4">
        <v>78890</v>
      </c>
      <c r="E68" s="5">
        <v>221.09</v>
      </c>
      <c r="F68" s="43">
        <v>7.4000000000000003E-3</v>
      </c>
    </row>
    <row r="69" spans="1:6" x14ac:dyDescent="0.25">
      <c r="A69" s="42" t="s">
        <v>733</v>
      </c>
      <c r="B69" s="11" t="s">
        <v>734</v>
      </c>
      <c r="C69" s="11" t="s">
        <v>244</v>
      </c>
      <c r="D69" s="4">
        <v>63217</v>
      </c>
      <c r="E69" s="5">
        <v>211.14</v>
      </c>
      <c r="F69" s="43">
        <v>7.1000000000000004E-3</v>
      </c>
    </row>
    <row r="70" spans="1:6" x14ac:dyDescent="0.25">
      <c r="A70" s="42" t="s">
        <v>807</v>
      </c>
      <c r="B70" s="11" t="s">
        <v>808</v>
      </c>
      <c r="C70" s="11" t="s">
        <v>244</v>
      </c>
      <c r="D70" s="4">
        <v>35616</v>
      </c>
      <c r="E70" s="5">
        <v>185.67</v>
      </c>
      <c r="F70" s="43">
        <v>6.1999999999999998E-3</v>
      </c>
    </row>
    <row r="71" spans="1:6" x14ac:dyDescent="0.25">
      <c r="A71" s="42" t="s">
        <v>749</v>
      </c>
      <c r="B71" s="11" t="s">
        <v>750</v>
      </c>
      <c r="C71" s="11" t="s">
        <v>589</v>
      </c>
      <c r="D71" s="4">
        <v>45143</v>
      </c>
      <c r="E71" s="5">
        <v>177.01</v>
      </c>
      <c r="F71" s="43">
        <v>5.8999999999999999E-3</v>
      </c>
    </row>
    <row r="72" spans="1:6" x14ac:dyDescent="0.25">
      <c r="A72" s="42" t="s">
        <v>809</v>
      </c>
      <c r="B72" s="11" t="s">
        <v>810</v>
      </c>
      <c r="C72" s="11" t="s">
        <v>211</v>
      </c>
      <c r="D72" s="4">
        <v>28621</v>
      </c>
      <c r="E72" s="5">
        <v>166.56</v>
      </c>
      <c r="F72" s="43">
        <v>5.5999999999999999E-3</v>
      </c>
    </row>
    <row r="73" spans="1:6" x14ac:dyDescent="0.25">
      <c r="A73" s="42" t="s">
        <v>729</v>
      </c>
      <c r="B73" s="11" t="s">
        <v>730</v>
      </c>
      <c r="C73" s="11" t="s">
        <v>277</v>
      </c>
      <c r="D73" s="4">
        <v>143271</v>
      </c>
      <c r="E73" s="5">
        <v>153.01</v>
      </c>
      <c r="F73" s="43">
        <v>5.1000000000000004E-3</v>
      </c>
    </row>
    <row r="74" spans="1:6" x14ac:dyDescent="0.25">
      <c r="A74" s="42" t="s">
        <v>811</v>
      </c>
      <c r="B74" s="11" t="s">
        <v>812</v>
      </c>
      <c r="C74" s="11" t="s">
        <v>688</v>
      </c>
      <c r="D74" s="4">
        <v>125921</v>
      </c>
      <c r="E74" s="5">
        <v>149.03</v>
      </c>
      <c r="F74" s="43">
        <v>5.0000000000000001E-3</v>
      </c>
    </row>
    <row r="75" spans="1:6" x14ac:dyDescent="0.25">
      <c r="A75" s="42" t="s">
        <v>587</v>
      </c>
      <c r="B75" s="11" t="s">
        <v>588</v>
      </c>
      <c r="C75" s="11" t="s">
        <v>589</v>
      </c>
      <c r="D75" s="4">
        <v>70083</v>
      </c>
      <c r="E75" s="5">
        <v>147.84</v>
      </c>
      <c r="F75" s="43">
        <v>4.8999999999999998E-3</v>
      </c>
    </row>
    <row r="76" spans="1:6" x14ac:dyDescent="0.25">
      <c r="A76" s="42" t="s">
        <v>745</v>
      </c>
      <c r="B76" s="11" t="s">
        <v>746</v>
      </c>
      <c r="C76" s="11" t="s">
        <v>214</v>
      </c>
      <c r="D76" s="4">
        <v>12071</v>
      </c>
      <c r="E76" s="5">
        <v>137.30000000000001</v>
      </c>
      <c r="F76" s="43">
        <v>4.5999999999999999E-3</v>
      </c>
    </row>
    <row r="77" spans="1:6" x14ac:dyDescent="0.25">
      <c r="A77" s="42" t="s">
        <v>599</v>
      </c>
      <c r="B77" s="11" t="s">
        <v>600</v>
      </c>
      <c r="C77" s="11" t="s">
        <v>562</v>
      </c>
      <c r="D77" s="4">
        <v>6489</v>
      </c>
      <c r="E77" s="5">
        <v>116.05</v>
      </c>
      <c r="F77" s="43">
        <v>3.8999999999999998E-3</v>
      </c>
    </row>
    <row r="78" spans="1:6" x14ac:dyDescent="0.25">
      <c r="A78" s="42" t="s">
        <v>709</v>
      </c>
      <c r="B78" s="11" t="s">
        <v>710</v>
      </c>
      <c r="C78" s="11" t="s">
        <v>317</v>
      </c>
      <c r="D78" s="4">
        <v>6922</v>
      </c>
      <c r="E78" s="5">
        <v>101.54</v>
      </c>
      <c r="F78" s="43">
        <v>3.3999999999999998E-3</v>
      </c>
    </row>
    <row r="79" spans="1:6" x14ac:dyDescent="0.25">
      <c r="A79" s="20" t="s">
        <v>89</v>
      </c>
      <c r="B79" s="12"/>
      <c r="C79" s="12"/>
      <c r="D79" s="6"/>
      <c r="E79" s="15">
        <v>28672.49</v>
      </c>
      <c r="F79" s="44">
        <v>0.96</v>
      </c>
    </row>
    <row r="80" spans="1:6" x14ac:dyDescent="0.25">
      <c r="A80" s="20" t="s">
        <v>368</v>
      </c>
      <c r="B80" s="11"/>
      <c r="C80" s="11"/>
      <c r="D80" s="4"/>
      <c r="E80" s="5"/>
      <c r="F80" s="43"/>
    </row>
    <row r="81" spans="1:6" ht="14.45" customHeight="1" x14ac:dyDescent="0.25">
      <c r="A81" s="20" t="s">
        <v>89</v>
      </c>
      <c r="B81" s="11"/>
      <c r="C81" s="11"/>
      <c r="D81" s="4"/>
      <c r="E81" s="16" t="s">
        <v>64</v>
      </c>
      <c r="F81" s="45" t="s">
        <v>64</v>
      </c>
    </row>
    <row r="82" spans="1:6" x14ac:dyDescent="0.25">
      <c r="A82" s="46" t="s">
        <v>101</v>
      </c>
      <c r="B82" s="33"/>
      <c r="C82" s="33"/>
      <c r="D82" s="34"/>
      <c r="E82" s="9">
        <v>28672.49</v>
      </c>
      <c r="F82" s="48">
        <v>0.96</v>
      </c>
    </row>
    <row r="83" spans="1:6" x14ac:dyDescent="0.25">
      <c r="A83" s="42"/>
      <c r="B83" s="11"/>
      <c r="C83" s="11"/>
      <c r="D83" s="4"/>
      <c r="E83" s="5"/>
      <c r="F83" s="43"/>
    </row>
    <row r="84" spans="1:6" x14ac:dyDescent="0.25">
      <c r="A84" s="20" t="s">
        <v>458</v>
      </c>
      <c r="B84" s="12"/>
      <c r="C84" s="12"/>
      <c r="D84" s="6"/>
      <c r="E84" s="7"/>
      <c r="F84" s="22"/>
    </row>
    <row r="85" spans="1:6" x14ac:dyDescent="0.25">
      <c r="A85" s="20" t="s">
        <v>459</v>
      </c>
      <c r="B85" s="12"/>
      <c r="C85" s="12"/>
      <c r="D85" s="6"/>
      <c r="E85" s="7"/>
      <c r="F85" s="22"/>
    </row>
    <row r="86" spans="1:6" x14ac:dyDescent="0.25">
      <c r="A86" s="42" t="s">
        <v>813</v>
      </c>
      <c r="B86" s="11"/>
      <c r="C86" s="11" t="s">
        <v>669</v>
      </c>
      <c r="D86" s="4">
        <v>20000000</v>
      </c>
      <c r="E86" s="5">
        <v>200</v>
      </c>
      <c r="F86" s="43">
        <v>6.7000000000000002E-3</v>
      </c>
    </row>
    <row r="87" spans="1:6" x14ac:dyDescent="0.25">
      <c r="A87" s="42" t="s">
        <v>814</v>
      </c>
      <c r="B87" s="11"/>
      <c r="C87" s="11" t="s">
        <v>640</v>
      </c>
      <c r="D87" s="4">
        <v>10000000</v>
      </c>
      <c r="E87" s="5">
        <v>100</v>
      </c>
      <c r="F87" s="43">
        <v>3.3E-3</v>
      </c>
    </row>
    <row r="88" spans="1:6" x14ac:dyDescent="0.25">
      <c r="A88" s="42" t="s">
        <v>815</v>
      </c>
      <c r="B88" s="11"/>
      <c r="C88" s="11" t="s">
        <v>816</v>
      </c>
      <c r="D88" s="4">
        <v>10000000</v>
      </c>
      <c r="E88" s="5">
        <v>100</v>
      </c>
      <c r="F88" s="43">
        <v>3.3E-3</v>
      </c>
    </row>
    <row r="89" spans="1:6" x14ac:dyDescent="0.25">
      <c r="A89" s="42" t="s">
        <v>817</v>
      </c>
      <c r="B89" s="11"/>
      <c r="C89" s="11" t="s">
        <v>640</v>
      </c>
      <c r="D89" s="4">
        <v>10000000</v>
      </c>
      <c r="E89" s="5">
        <v>100</v>
      </c>
      <c r="F89" s="43">
        <v>3.3E-3</v>
      </c>
    </row>
    <row r="90" spans="1:6" x14ac:dyDescent="0.25">
      <c r="A90" s="20" t="s">
        <v>89</v>
      </c>
      <c r="B90" s="12"/>
      <c r="C90" s="12"/>
      <c r="D90" s="6"/>
      <c r="E90" s="15">
        <v>500</v>
      </c>
      <c r="F90" s="44">
        <v>1.66E-2</v>
      </c>
    </row>
    <row r="91" spans="1:6" x14ac:dyDescent="0.25">
      <c r="A91" s="46" t="s">
        <v>101</v>
      </c>
      <c r="B91" s="33"/>
      <c r="C91" s="33"/>
      <c r="D91" s="34"/>
      <c r="E91" s="9">
        <v>500</v>
      </c>
      <c r="F91" s="48">
        <v>1.66E-2</v>
      </c>
    </row>
    <row r="92" spans="1:6" x14ac:dyDescent="0.25">
      <c r="A92" s="42"/>
      <c r="B92" s="11"/>
      <c r="C92" s="11"/>
      <c r="D92" s="4"/>
      <c r="E92" s="5"/>
      <c r="F92" s="43"/>
    </row>
    <row r="93" spans="1:6" x14ac:dyDescent="0.25">
      <c r="A93" s="42"/>
      <c r="B93" s="11"/>
      <c r="C93" s="11"/>
      <c r="D93" s="4"/>
      <c r="E93" s="5"/>
      <c r="F93" s="43"/>
    </row>
    <row r="94" spans="1:6" x14ac:dyDescent="0.25">
      <c r="A94" s="20" t="s">
        <v>102</v>
      </c>
      <c r="B94" s="11"/>
      <c r="C94" s="11"/>
      <c r="D94" s="4"/>
      <c r="E94" s="5"/>
      <c r="F94" s="43"/>
    </row>
    <row r="95" spans="1:6" x14ac:dyDescent="0.25">
      <c r="A95" s="42" t="s">
        <v>103</v>
      </c>
      <c r="B95" s="11"/>
      <c r="C95" s="11"/>
      <c r="D95" s="4"/>
      <c r="E95" s="5">
        <v>738.64</v>
      </c>
      <c r="F95" s="43">
        <v>2.47E-2</v>
      </c>
    </row>
    <row r="96" spans="1:6" x14ac:dyDescent="0.25">
      <c r="A96" s="20" t="s">
        <v>89</v>
      </c>
      <c r="B96" s="12"/>
      <c r="C96" s="12"/>
      <c r="D96" s="6"/>
      <c r="E96" s="15">
        <v>738.64</v>
      </c>
      <c r="F96" s="44">
        <v>2.47E-2</v>
      </c>
    </row>
    <row r="97" spans="1:6" x14ac:dyDescent="0.25">
      <c r="A97" s="42"/>
      <c r="B97" s="11"/>
      <c r="C97" s="11"/>
      <c r="D97" s="4"/>
      <c r="E97" s="5"/>
      <c r="F97" s="43"/>
    </row>
    <row r="98" spans="1:6" x14ac:dyDescent="0.25">
      <c r="A98" s="46" t="s">
        <v>101</v>
      </c>
      <c r="B98" s="33"/>
      <c r="C98" s="33"/>
      <c r="D98" s="34"/>
      <c r="E98" s="15">
        <v>738.64</v>
      </c>
      <c r="F98" s="44">
        <v>2.47E-2</v>
      </c>
    </row>
    <row r="99" spans="1:6" x14ac:dyDescent="0.25">
      <c r="A99" s="42" t="s">
        <v>104</v>
      </c>
      <c r="B99" s="11"/>
      <c r="C99" s="11"/>
      <c r="D99" s="4"/>
      <c r="E99" s="14">
        <v>-38.270000000000003</v>
      </c>
      <c r="F99" s="55">
        <v>-1.2999999999999999E-3</v>
      </c>
    </row>
    <row r="100" spans="1:6" x14ac:dyDescent="0.25">
      <c r="A100" s="47" t="s">
        <v>105</v>
      </c>
      <c r="B100" s="13"/>
      <c r="C100" s="13"/>
      <c r="D100" s="8"/>
      <c r="E100" s="9">
        <v>29872.86</v>
      </c>
      <c r="F100" s="48">
        <v>1</v>
      </c>
    </row>
    <row r="101" spans="1:6" x14ac:dyDescent="0.25">
      <c r="A101" s="28"/>
      <c r="B101" s="26"/>
      <c r="C101" s="26"/>
      <c r="D101" s="26"/>
      <c r="E101" s="26"/>
      <c r="F101" s="27"/>
    </row>
    <row r="102" spans="1:6" x14ac:dyDescent="0.25">
      <c r="A102" s="28"/>
      <c r="B102" s="26"/>
      <c r="C102" s="26"/>
      <c r="D102" s="26"/>
      <c r="E102" s="26"/>
      <c r="F102" s="27"/>
    </row>
    <row r="103" spans="1:6" x14ac:dyDescent="0.25">
      <c r="A103" s="28"/>
      <c r="B103" s="26"/>
      <c r="C103" s="26"/>
      <c r="D103" s="26"/>
      <c r="E103" s="26"/>
      <c r="F103" s="27"/>
    </row>
    <row r="104" spans="1:6" x14ac:dyDescent="0.25">
      <c r="A104" s="49" t="s">
        <v>1086</v>
      </c>
      <c r="B104" s="26"/>
      <c r="C104" s="26"/>
      <c r="D104" s="26"/>
      <c r="E104" s="26"/>
      <c r="F104" s="27"/>
    </row>
    <row r="105" spans="1:6" x14ac:dyDescent="0.25">
      <c r="A105" s="50" t="s">
        <v>1087</v>
      </c>
      <c r="B105" s="64" t="s">
        <v>64</v>
      </c>
      <c r="C105" s="26"/>
      <c r="D105" s="26"/>
      <c r="E105" s="26"/>
      <c r="F105" s="27"/>
    </row>
    <row r="106" spans="1:6" x14ac:dyDescent="0.25">
      <c r="A106" s="28" t="s">
        <v>1088</v>
      </c>
      <c r="B106" s="26"/>
      <c r="C106" s="26"/>
      <c r="D106" s="26"/>
      <c r="E106" s="26"/>
      <c r="F106" s="27"/>
    </row>
    <row r="107" spans="1:6" x14ac:dyDescent="0.25">
      <c r="A107" s="28" t="s">
        <v>1089</v>
      </c>
      <c r="B107" s="26" t="s">
        <v>1090</v>
      </c>
      <c r="C107" s="26" t="s">
        <v>1090</v>
      </c>
      <c r="D107" s="26"/>
      <c r="E107" s="26"/>
      <c r="F107" s="27"/>
    </row>
    <row r="108" spans="1:6" x14ac:dyDescent="0.25">
      <c r="A108" s="28"/>
      <c r="B108" s="51">
        <v>43585</v>
      </c>
      <c r="C108" s="51">
        <v>43616</v>
      </c>
      <c r="D108" s="26"/>
      <c r="E108" s="26"/>
      <c r="F108" s="27"/>
    </row>
    <row r="109" spans="1:6" x14ac:dyDescent="0.25">
      <c r="A109" s="28" t="s">
        <v>1094</v>
      </c>
      <c r="B109" s="26">
        <v>10.974</v>
      </c>
      <c r="C109" s="26">
        <v>11.535</v>
      </c>
      <c r="D109" s="26"/>
      <c r="E109" s="26"/>
      <c r="F109" s="27"/>
    </row>
    <row r="110" spans="1:6" x14ac:dyDescent="0.25">
      <c r="A110" s="28" t="s">
        <v>1095</v>
      </c>
      <c r="B110" s="26">
        <v>10.974</v>
      </c>
      <c r="C110" s="26">
        <v>11.535</v>
      </c>
      <c r="D110" s="26"/>
      <c r="E110" s="26"/>
      <c r="F110" s="27"/>
    </row>
    <row r="111" spans="1:6" x14ac:dyDescent="0.25">
      <c r="A111" s="28" t="s">
        <v>1113</v>
      </c>
      <c r="B111" s="26">
        <v>10.938000000000001</v>
      </c>
      <c r="C111" s="26">
        <v>11.481999999999999</v>
      </c>
      <c r="D111" s="26"/>
      <c r="E111" s="26"/>
      <c r="F111" s="27"/>
    </row>
    <row r="112" spans="1:6" x14ac:dyDescent="0.25">
      <c r="A112" s="28" t="s">
        <v>1115</v>
      </c>
      <c r="B112" s="26">
        <v>10.938000000000001</v>
      </c>
      <c r="C112" s="26">
        <v>11.481999999999999</v>
      </c>
      <c r="D112" s="26"/>
      <c r="E112" s="26"/>
      <c r="F112" s="27"/>
    </row>
    <row r="113" spans="1:6" x14ac:dyDescent="0.25">
      <c r="A113" s="28"/>
      <c r="B113" s="26"/>
      <c r="C113" s="26"/>
      <c r="D113" s="26"/>
      <c r="E113" s="26"/>
      <c r="F113" s="27"/>
    </row>
    <row r="114" spans="1:6" x14ac:dyDescent="0.25">
      <c r="A114" s="28" t="s">
        <v>1105</v>
      </c>
      <c r="B114" s="64" t="s">
        <v>64</v>
      </c>
      <c r="C114" s="26"/>
      <c r="D114" s="26"/>
      <c r="E114" s="26"/>
      <c r="F114" s="27"/>
    </row>
    <row r="115" spans="1:6" x14ac:dyDescent="0.25">
      <c r="A115" s="28" t="s">
        <v>1106</v>
      </c>
      <c r="B115" s="64" t="s">
        <v>64</v>
      </c>
      <c r="C115" s="26"/>
      <c r="D115" s="26"/>
      <c r="E115" s="26"/>
      <c r="F115" s="27"/>
    </row>
    <row r="116" spans="1:6" x14ac:dyDescent="0.25">
      <c r="A116" s="67" t="s">
        <v>1107</v>
      </c>
      <c r="B116" s="70" t="s">
        <v>64</v>
      </c>
      <c r="C116" s="26"/>
      <c r="D116" s="26"/>
      <c r="E116" s="26"/>
      <c r="F116" s="27"/>
    </row>
    <row r="117" spans="1:6" x14ac:dyDescent="0.25">
      <c r="A117" s="67" t="s">
        <v>1108</v>
      </c>
      <c r="B117" s="70" t="s">
        <v>64</v>
      </c>
      <c r="C117" s="26"/>
      <c r="D117" s="26"/>
      <c r="E117" s="26"/>
      <c r="F117" s="27"/>
    </row>
    <row r="118" spans="1:6" x14ac:dyDescent="0.25">
      <c r="A118" s="31" t="s">
        <v>1186</v>
      </c>
      <c r="B118" s="65">
        <v>0.26</v>
      </c>
      <c r="C118" s="26"/>
      <c r="D118" s="26"/>
      <c r="E118" s="26"/>
      <c r="F118" s="27"/>
    </row>
    <row r="119" spans="1:6" ht="30" x14ac:dyDescent="0.25">
      <c r="A119" s="30" t="s">
        <v>1184</v>
      </c>
      <c r="B119" s="64" t="s">
        <v>64</v>
      </c>
      <c r="C119" s="26"/>
      <c r="D119" s="26"/>
      <c r="E119" s="26"/>
      <c r="F119" s="27"/>
    </row>
    <row r="120" spans="1:6" ht="30.75" thickBot="1" x14ac:dyDescent="0.3">
      <c r="A120" s="60" t="s">
        <v>1185</v>
      </c>
      <c r="B120" s="66" t="s">
        <v>64</v>
      </c>
      <c r="C120" s="53"/>
      <c r="D120" s="53"/>
      <c r="E120" s="53"/>
      <c r="F120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workbookViewId="0">
      <pane ySplit="7" topLeftCell="A127" activePane="bottomLeft" state="frozen"/>
      <selection sqref="A1:B1"/>
      <selection pane="bottomLeft" activeCell="A134" sqref="A134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32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33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242</v>
      </c>
      <c r="B11" s="11" t="s">
        <v>243</v>
      </c>
      <c r="C11" s="11" t="s">
        <v>244</v>
      </c>
      <c r="D11" s="4">
        <v>426400</v>
      </c>
      <c r="E11" s="5">
        <v>815.28</v>
      </c>
      <c r="F11" s="43">
        <v>6.4600000000000005E-2</v>
      </c>
    </row>
    <row r="12" spans="1:8" x14ac:dyDescent="0.25">
      <c r="A12" s="42" t="s">
        <v>194</v>
      </c>
      <c r="B12" s="11" t="s">
        <v>195</v>
      </c>
      <c r="C12" s="11" t="s">
        <v>196</v>
      </c>
      <c r="D12" s="4">
        <v>36223</v>
      </c>
      <c r="E12" s="5">
        <v>790.62</v>
      </c>
      <c r="F12" s="43">
        <v>6.2600000000000003E-2</v>
      </c>
    </row>
    <row r="13" spans="1:8" x14ac:dyDescent="0.25">
      <c r="A13" s="42" t="s">
        <v>215</v>
      </c>
      <c r="B13" s="11" t="s">
        <v>216</v>
      </c>
      <c r="C13" s="11" t="s">
        <v>205</v>
      </c>
      <c r="D13" s="4">
        <v>214362</v>
      </c>
      <c r="E13" s="5">
        <v>755.63</v>
      </c>
      <c r="F13" s="43">
        <v>5.9799999999999999E-2</v>
      </c>
    </row>
    <row r="14" spans="1:8" x14ac:dyDescent="0.25">
      <c r="A14" s="42" t="s">
        <v>229</v>
      </c>
      <c r="B14" s="11" t="s">
        <v>230</v>
      </c>
      <c r="C14" s="11" t="s">
        <v>231</v>
      </c>
      <c r="D14" s="4">
        <v>1460000</v>
      </c>
      <c r="E14" s="5">
        <v>735.11</v>
      </c>
      <c r="F14" s="43">
        <v>5.8200000000000002E-2</v>
      </c>
    </row>
    <row r="15" spans="1:8" x14ac:dyDescent="0.25">
      <c r="A15" s="42" t="s">
        <v>283</v>
      </c>
      <c r="B15" s="11" t="s">
        <v>284</v>
      </c>
      <c r="C15" s="11" t="s">
        <v>285</v>
      </c>
      <c r="D15" s="4">
        <v>85000</v>
      </c>
      <c r="E15" s="5">
        <v>466.78</v>
      </c>
      <c r="F15" s="43">
        <v>3.6999999999999998E-2</v>
      </c>
    </row>
    <row r="16" spans="1:8" x14ac:dyDescent="0.25">
      <c r="A16" s="42" t="s">
        <v>309</v>
      </c>
      <c r="B16" s="11" t="s">
        <v>310</v>
      </c>
      <c r="C16" s="11" t="s">
        <v>196</v>
      </c>
      <c r="D16" s="4">
        <v>38265</v>
      </c>
      <c r="E16" s="5">
        <v>382.96</v>
      </c>
      <c r="F16" s="43">
        <v>3.0300000000000001E-2</v>
      </c>
    </row>
    <row r="17" spans="1:6" x14ac:dyDescent="0.25">
      <c r="A17" s="42" t="s">
        <v>203</v>
      </c>
      <c r="B17" s="11" t="s">
        <v>204</v>
      </c>
      <c r="C17" s="11" t="s">
        <v>205</v>
      </c>
      <c r="D17" s="4">
        <v>13995</v>
      </c>
      <c r="E17" s="5">
        <v>339.43</v>
      </c>
      <c r="F17" s="43">
        <v>2.69E-2</v>
      </c>
    </row>
    <row r="18" spans="1:6" x14ac:dyDescent="0.25">
      <c r="A18" s="42" t="s">
        <v>539</v>
      </c>
      <c r="B18" s="11" t="s">
        <v>540</v>
      </c>
      <c r="C18" s="11" t="s">
        <v>211</v>
      </c>
      <c r="D18" s="4">
        <v>24000</v>
      </c>
      <c r="E18" s="5">
        <v>313.61</v>
      </c>
      <c r="F18" s="43">
        <v>2.4799999999999999E-2</v>
      </c>
    </row>
    <row r="19" spans="1:6" x14ac:dyDescent="0.25">
      <c r="A19" s="42" t="s">
        <v>293</v>
      </c>
      <c r="B19" s="11" t="s">
        <v>294</v>
      </c>
      <c r="C19" s="11" t="s">
        <v>267</v>
      </c>
      <c r="D19" s="4">
        <v>154670</v>
      </c>
      <c r="E19" s="5">
        <v>248.32</v>
      </c>
      <c r="F19" s="43">
        <v>1.9699999999999999E-2</v>
      </c>
    </row>
    <row r="20" spans="1:6" x14ac:dyDescent="0.25">
      <c r="A20" s="42" t="s">
        <v>533</v>
      </c>
      <c r="B20" s="11" t="s">
        <v>534</v>
      </c>
      <c r="C20" s="11" t="s">
        <v>205</v>
      </c>
      <c r="D20" s="4">
        <v>55025</v>
      </c>
      <c r="E20" s="5">
        <v>233.14</v>
      </c>
      <c r="F20" s="43">
        <v>1.8499999999999999E-2</v>
      </c>
    </row>
    <row r="21" spans="1:6" x14ac:dyDescent="0.25">
      <c r="A21" s="42" t="s">
        <v>240</v>
      </c>
      <c r="B21" s="11" t="s">
        <v>241</v>
      </c>
      <c r="C21" s="11" t="s">
        <v>196</v>
      </c>
      <c r="D21" s="4">
        <v>5619</v>
      </c>
      <c r="E21" s="5">
        <v>194.82</v>
      </c>
      <c r="F21" s="43">
        <v>1.54E-2</v>
      </c>
    </row>
    <row r="22" spans="1:6" x14ac:dyDescent="0.25">
      <c r="A22" s="42" t="s">
        <v>197</v>
      </c>
      <c r="B22" s="11" t="s">
        <v>198</v>
      </c>
      <c r="C22" s="11" t="s">
        <v>199</v>
      </c>
      <c r="D22" s="4">
        <v>14218</v>
      </c>
      <c r="E22" s="5">
        <v>189.12</v>
      </c>
      <c r="F22" s="43">
        <v>1.4999999999999999E-2</v>
      </c>
    </row>
    <row r="23" spans="1:6" x14ac:dyDescent="0.25">
      <c r="A23" s="42" t="s">
        <v>219</v>
      </c>
      <c r="B23" s="11" t="s">
        <v>220</v>
      </c>
      <c r="C23" s="11" t="s">
        <v>221</v>
      </c>
      <c r="D23" s="4">
        <v>11202</v>
      </c>
      <c r="E23" s="5">
        <v>174.48</v>
      </c>
      <c r="F23" s="43">
        <v>1.38E-2</v>
      </c>
    </row>
    <row r="24" spans="1:6" x14ac:dyDescent="0.25">
      <c r="A24" s="42" t="s">
        <v>209</v>
      </c>
      <c r="B24" s="11" t="s">
        <v>210</v>
      </c>
      <c r="C24" s="11" t="s">
        <v>211</v>
      </c>
      <c r="D24" s="4">
        <v>7925</v>
      </c>
      <c r="E24" s="5">
        <v>174.08</v>
      </c>
      <c r="F24" s="43">
        <v>1.38E-2</v>
      </c>
    </row>
    <row r="25" spans="1:6" x14ac:dyDescent="0.25">
      <c r="A25" s="42" t="s">
        <v>278</v>
      </c>
      <c r="B25" s="11" t="s">
        <v>279</v>
      </c>
      <c r="C25" s="11" t="s">
        <v>280</v>
      </c>
      <c r="D25" s="4">
        <v>46275</v>
      </c>
      <c r="E25" s="5">
        <v>161.41</v>
      </c>
      <c r="F25" s="43">
        <v>1.2800000000000001E-2</v>
      </c>
    </row>
    <row r="26" spans="1:6" x14ac:dyDescent="0.25">
      <c r="A26" s="42" t="s">
        <v>249</v>
      </c>
      <c r="B26" s="11" t="s">
        <v>250</v>
      </c>
      <c r="C26" s="11" t="s">
        <v>211</v>
      </c>
      <c r="D26" s="4">
        <v>12957</v>
      </c>
      <c r="E26" s="5">
        <v>141.56</v>
      </c>
      <c r="F26" s="43">
        <v>1.12E-2</v>
      </c>
    </row>
    <row r="27" spans="1:6" x14ac:dyDescent="0.25">
      <c r="A27" s="42" t="s">
        <v>270</v>
      </c>
      <c r="B27" s="11" t="s">
        <v>271</v>
      </c>
      <c r="C27" s="11" t="s">
        <v>211</v>
      </c>
      <c r="D27" s="4">
        <v>18560</v>
      </c>
      <c r="E27" s="5">
        <v>136.93</v>
      </c>
      <c r="F27" s="43">
        <v>1.0800000000000001E-2</v>
      </c>
    </row>
    <row r="28" spans="1:6" x14ac:dyDescent="0.25">
      <c r="A28" s="42" t="s">
        <v>535</v>
      </c>
      <c r="B28" s="11" t="s">
        <v>536</v>
      </c>
      <c r="C28" s="11" t="s">
        <v>202</v>
      </c>
      <c r="D28" s="4">
        <v>1838</v>
      </c>
      <c r="E28" s="5">
        <v>135.88</v>
      </c>
      <c r="F28" s="43">
        <v>1.0800000000000001E-2</v>
      </c>
    </row>
    <row r="29" spans="1:6" x14ac:dyDescent="0.25">
      <c r="A29" s="42" t="s">
        <v>537</v>
      </c>
      <c r="B29" s="11" t="s">
        <v>538</v>
      </c>
      <c r="C29" s="11" t="s">
        <v>205</v>
      </c>
      <c r="D29" s="4">
        <v>7302</v>
      </c>
      <c r="E29" s="5">
        <v>111.15</v>
      </c>
      <c r="F29" s="43">
        <v>8.8000000000000005E-3</v>
      </c>
    </row>
    <row r="30" spans="1:6" x14ac:dyDescent="0.25">
      <c r="A30" s="42" t="s">
        <v>558</v>
      </c>
      <c r="B30" s="11" t="s">
        <v>559</v>
      </c>
      <c r="C30" s="11" t="s">
        <v>196</v>
      </c>
      <c r="D30" s="4">
        <v>9185</v>
      </c>
      <c r="E30" s="5">
        <v>108.06</v>
      </c>
      <c r="F30" s="43">
        <v>8.6E-3</v>
      </c>
    </row>
    <row r="31" spans="1:6" x14ac:dyDescent="0.25">
      <c r="A31" s="42" t="s">
        <v>550</v>
      </c>
      <c r="B31" s="11" t="s">
        <v>551</v>
      </c>
      <c r="C31" s="11" t="s">
        <v>253</v>
      </c>
      <c r="D31" s="4">
        <v>1521</v>
      </c>
      <c r="E31" s="5">
        <v>104.49</v>
      </c>
      <c r="F31" s="43">
        <v>8.3000000000000001E-3</v>
      </c>
    </row>
    <row r="32" spans="1:6" x14ac:dyDescent="0.25">
      <c r="A32" s="42" t="s">
        <v>541</v>
      </c>
      <c r="B32" s="11" t="s">
        <v>542</v>
      </c>
      <c r="C32" s="11" t="s">
        <v>346</v>
      </c>
      <c r="D32" s="4">
        <v>38146</v>
      </c>
      <c r="E32" s="5">
        <v>94.24</v>
      </c>
      <c r="F32" s="43">
        <v>7.4999999999999997E-3</v>
      </c>
    </row>
    <row r="33" spans="1:6" x14ac:dyDescent="0.25">
      <c r="A33" s="42" t="s">
        <v>543</v>
      </c>
      <c r="B33" s="11" t="s">
        <v>544</v>
      </c>
      <c r="C33" s="11" t="s">
        <v>205</v>
      </c>
      <c r="D33" s="4">
        <v>12041</v>
      </c>
      <c r="E33" s="5">
        <v>82.76</v>
      </c>
      <c r="F33" s="43">
        <v>6.6E-3</v>
      </c>
    </row>
    <row r="34" spans="1:6" x14ac:dyDescent="0.25">
      <c r="A34" s="42" t="s">
        <v>200</v>
      </c>
      <c r="B34" s="11" t="s">
        <v>201</v>
      </c>
      <c r="C34" s="11" t="s">
        <v>202</v>
      </c>
      <c r="D34" s="4">
        <v>28074</v>
      </c>
      <c r="E34" s="5">
        <v>78.2</v>
      </c>
      <c r="F34" s="43">
        <v>6.1999999999999998E-3</v>
      </c>
    </row>
    <row r="35" spans="1:6" x14ac:dyDescent="0.25">
      <c r="A35" s="42" t="s">
        <v>232</v>
      </c>
      <c r="B35" s="11" t="s">
        <v>233</v>
      </c>
      <c r="C35" s="11" t="s">
        <v>234</v>
      </c>
      <c r="D35" s="4">
        <v>48000</v>
      </c>
      <c r="E35" s="5">
        <v>74.28</v>
      </c>
      <c r="F35" s="43">
        <v>5.8999999999999999E-3</v>
      </c>
    </row>
    <row r="36" spans="1:6" x14ac:dyDescent="0.25">
      <c r="A36" s="42" t="s">
        <v>306</v>
      </c>
      <c r="B36" s="11" t="s">
        <v>307</v>
      </c>
      <c r="C36" s="11" t="s">
        <v>308</v>
      </c>
      <c r="D36" s="4">
        <v>41000</v>
      </c>
      <c r="E36" s="5">
        <v>70.5</v>
      </c>
      <c r="F36" s="43">
        <v>5.5999999999999999E-3</v>
      </c>
    </row>
    <row r="37" spans="1:6" x14ac:dyDescent="0.25">
      <c r="A37" s="42" t="s">
        <v>353</v>
      </c>
      <c r="B37" s="11" t="s">
        <v>354</v>
      </c>
      <c r="C37" s="11" t="s">
        <v>199</v>
      </c>
      <c r="D37" s="4">
        <v>17044</v>
      </c>
      <c r="E37" s="5">
        <v>69.77</v>
      </c>
      <c r="F37" s="43">
        <v>5.4999999999999997E-3</v>
      </c>
    </row>
    <row r="38" spans="1:6" x14ac:dyDescent="0.25">
      <c r="A38" s="42" t="s">
        <v>349</v>
      </c>
      <c r="B38" s="11" t="s">
        <v>350</v>
      </c>
      <c r="C38" s="11" t="s">
        <v>211</v>
      </c>
      <c r="D38" s="4">
        <v>7004</v>
      </c>
      <c r="E38" s="5">
        <v>68.489999999999995</v>
      </c>
      <c r="F38" s="43">
        <v>5.4000000000000003E-3</v>
      </c>
    </row>
    <row r="39" spans="1:6" x14ac:dyDescent="0.25">
      <c r="A39" s="42" t="s">
        <v>222</v>
      </c>
      <c r="B39" s="11" t="s">
        <v>223</v>
      </c>
      <c r="C39" s="11" t="s">
        <v>202</v>
      </c>
      <c r="D39" s="4">
        <v>3811</v>
      </c>
      <c r="E39" s="5">
        <v>68.16</v>
      </c>
      <c r="F39" s="43">
        <v>5.4000000000000003E-3</v>
      </c>
    </row>
    <row r="40" spans="1:6" x14ac:dyDescent="0.25">
      <c r="A40" s="42" t="s">
        <v>575</v>
      </c>
      <c r="B40" s="11" t="s">
        <v>576</v>
      </c>
      <c r="C40" s="11" t="s">
        <v>211</v>
      </c>
      <c r="D40" s="4">
        <v>6798</v>
      </c>
      <c r="E40" s="5">
        <v>67.56</v>
      </c>
      <c r="F40" s="43">
        <v>5.4000000000000003E-3</v>
      </c>
    </row>
    <row r="41" spans="1:6" x14ac:dyDescent="0.25">
      <c r="A41" s="42" t="s">
        <v>563</v>
      </c>
      <c r="B41" s="11" t="s">
        <v>564</v>
      </c>
      <c r="C41" s="11" t="s">
        <v>226</v>
      </c>
      <c r="D41" s="4">
        <v>1408</v>
      </c>
      <c r="E41" s="5">
        <v>67.02</v>
      </c>
      <c r="F41" s="43">
        <v>5.3E-3</v>
      </c>
    </row>
    <row r="42" spans="1:6" x14ac:dyDescent="0.25">
      <c r="A42" s="42" t="s">
        <v>259</v>
      </c>
      <c r="B42" s="11" t="s">
        <v>260</v>
      </c>
      <c r="C42" s="11" t="s">
        <v>205</v>
      </c>
      <c r="D42" s="4">
        <v>8177</v>
      </c>
      <c r="E42" s="5">
        <v>66.09</v>
      </c>
      <c r="F42" s="43">
        <v>5.1999999999999998E-3</v>
      </c>
    </row>
    <row r="43" spans="1:6" x14ac:dyDescent="0.25">
      <c r="A43" s="42" t="s">
        <v>567</v>
      </c>
      <c r="B43" s="11" t="s">
        <v>568</v>
      </c>
      <c r="C43" s="11" t="s">
        <v>211</v>
      </c>
      <c r="D43" s="4">
        <v>3688</v>
      </c>
      <c r="E43" s="5">
        <v>65.83</v>
      </c>
      <c r="F43" s="43">
        <v>5.1999999999999998E-3</v>
      </c>
    </row>
    <row r="44" spans="1:6" x14ac:dyDescent="0.25">
      <c r="A44" s="42" t="s">
        <v>577</v>
      </c>
      <c r="B44" s="11" t="s">
        <v>578</v>
      </c>
      <c r="C44" s="11" t="s">
        <v>274</v>
      </c>
      <c r="D44" s="4">
        <v>7628</v>
      </c>
      <c r="E44" s="5">
        <v>62.19</v>
      </c>
      <c r="F44" s="43">
        <v>4.8999999999999998E-3</v>
      </c>
    </row>
    <row r="45" spans="1:6" x14ac:dyDescent="0.25">
      <c r="A45" s="42" t="s">
        <v>251</v>
      </c>
      <c r="B45" s="11" t="s">
        <v>252</v>
      </c>
      <c r="C45" s="11" t="s">
        <v>253</v>
      </c>
      <c r="D45" s="4">
        <v>9405</v>
      </c>
      <c r="E45" s="5">
        <v>60.86</v>
      </c>
      <c r="F45" s="43">
        <v>4.7999999999999996E-3</v>
      </c>
    </row>
    <row r="46" spans="1:6" x14ac:dyDescent="0.25">
      <c r="A46" s="42" t="s">
        <v>587</v>
      </c>
      <c r="B46" s="11" t="s">
        <v>588</v>
      </c>
      <c r="C46" s="11" t="s">
        <v>589</v>
      </c>
      <c r="D46" s="4">
        <v>28806</v>
      </c>
      <c r="E46" s="5">
        <v>60.77</v>
      </c>
      <c r="F46" s="43">
        <v>4.7999999999999996E-3</v>
      </c>
    </row>
    <row r="47" spans="1:6" x14ac:dyDescent="0.25">
      <c r="A47" s="42" t="s">
        <v>569</v>
      </c>
      <c r="B47" s="11" t="s">
        <v>570</v>
      </c>
      <c r="C47" s="11" t="s">
        <v>231</v>
      </c>
      <c r="D47" s="4">
        <v>31954</v>
      </c>
      <c r="E47" s="5">
        <v>60.49</v>
      </c>
      <c r="F47" s="43">
        <v>4.7999999999999996E-3</v>
      </c>
    </row>
    <row r="48" spans="1:6" x14ac:dyDescent="0.25">
      <c r="A48" s="42" t="s">
        <v>579</v>
      </c>
      <c r="B48" s="11" t="s">
        <v>580</v>
      </c>
      <c r="C48" s="11" t="s">
        <v>205</v>
      </c>
      <c r="D48" s="4">
        <v>10211</v>
      </c>
      <c r="E48" s="5">
        <v>60.42</v>
      </c>
      <c r="F48" s="43">
        <v>4.7999999999999996E-3</v>
      </c>
    </row>
    <row r="49" spans="1:6" x14ac:dyDescent="0.25">
      <c r="A49" s="42" t="s">
        <v>655</v>
      </c>
      <c r="B49" s="11" t="s">
        <v>656</v>
      </c>
      <c r="C49" s="11" t="s">
        <v>211</v>
      </c>
      <c r="D49" s="4">
        <v>3330</v>
      </c>
      <c r="E49" s="5">
        <v>58.57</v>
      </c>
      <c r="F49" s="43">
        <v>4.5999999999999999E-3</v>
      </c>
    </row>
    <row r="50" spans="1:6" x14ac:dyDescent="0.25">
      <c r="A50" s="42" t="s">
        <v>556</v>
      </c>
      <c r="B50" s="11" t="s">
        <v>557</v>
      </c>
      <c r="C50" s="11" t="s">
        <v>202</v>
      </c>
      <c r="D50" s="4">
        <v>1996</v>
      </c>
      <c r="E50" s="5">
        <v>58.32</v>
      </c>
      <c r="F50" s="43">
        <v>4.5999999999999999E-3</v>
      </c>
    </row>
    <row r="51" spans="1:6" x14ac:dyDescent="0.25">
      <c r="A51" s="42" t="s">
        <v>206</v>
      </c>
      <c r="B51" s="11" t="s">
        <v>207</v>
      </c>
      <c r="C51" s="11" t="s">
        <v>208</v>
      </c>
      <c r="D51" s="4">
        <v>13174</v>
      </c>
      <c r="E51" s="5">
        <v>53.99</v>
      </c>
      <c r="F51" s="43">
        <v>4.3E-3</v>
      </c>
    </row>
    <row r="52" spans="1:6" x14ac:dyDescent="0.25">
      <c r="A52" s="42" t="s">
        <v>552</v>
      </c>
      <c r="B52" s="11" t="s">
        <v>553</v>
      </c>
      <c r="C52" s="11" t="s">
        <v>202</v>
      </c>
      <c r="D52" s="4">
        <v>4232</v>
      </c>
      <c r="E52" s="5">
        <v>48.77</v>
      </c>
      <c r="F52" s="43">
        <v>3.8999999999999998E-3</v>
      </c>
    </row>
    <row r="53" spans="1:6" x14ac:dyDescent="0.25">
      <c r="A53" s="42" t="s">
        <v>237</v>
      </c>
      <c r="B53" s="11" t="s">
        <v>238</v>
      </c>
      <c r="C53" s="11" t="s">
        <v>239</v>
      </c>
      <c r="D53" s="4">
        <v>16870</v>
      </c>
      <c r="E53" s="5">
        <v>45.84</v>
      </c>
      <c r="F53" s="43">
        <v>3.5999999999999999E-3</v>
      </c>
    </row>
    <row r="54" spans="1:6" x14ac:dyDescent="0.25">
      <c r="A54" s="42" t="s">
        <v>597</v>
      </c>
      <c r="B54" s="11" t="s">
        <v>598</v>
      </c>
      <c r="C54" s="11" t="s">
        <v>562</v>
      </c>
      <c r="D54" s="4">
        <v>8542</v>
      </c>
      <c r="E54" s="5">
        <v>44.91</v>
      </c>
      <c r="F54" s="43">
        <v>3.5999999999999999E-3</v>
      </c>
    </row>
    <row r="55" spans="1:6" x14ac:dyDescent="0.25">
      <c r="A55" s="42" t="s">
        <v>322</v>
      </c>
      <c r="B55" s="11" t="s">
        <v>323</v>
      </c>
      <c r="C55" s="11" t="s">
        <v>211</v>
      </c>
      <c r="D55" s="4">
        <v>5859</v>
      </c>
      <c r="E55" s="5">
        <v>44.55</v>
      </c>
      <c r="F55" s="43">
        <v>3.5000000000000001E-3</v>
      </c>
    </row>
    <row r="56" spans="1:6" x14ac:dyDescent="0.25">
      <c r="A56" s="42" t="s">
        <v>573</v>
      </c>
      <c r="B56" s="11" t="s">
        <v>574</v>
      </c>
      <c r="C56" s="11" t="s">
        <v>549</v>
      </c>
      <c r="D56" s="4">
        <v>2858</v>
      </c>
      <c r="E56" s="5">
        <v>44.18</v>
      </c>
      <c r="F56" s="43">
        <v>3.5000000000000001E-3</v>
      </c>
    </row>
    <row r="57" spans="1:6" x14ac:dyDescent="0.25">
      <c r="A57" s="42" t="s">
        <v>565</v>
      </c>
      <c r="B57" s="11" t="s">
        <v>566</v>
      </c>
      <c r="C57" s="11" t="s">
        <v>290</v>
      </c>
      <c r="D57" s="4">
        <v>16800</v>
      </c>
      <c r="E57" s="5">
        <v>42.59</v>
      </c>
      <c r="F57" s="43">
        <v>3.3999999999999998E-3</v>
      </c>
    </row>
    <row r="58" spans="1:6" x14ac:dyDescent="0.25">
      <c r="A58" s="42" t="s">
        <v>547</v>
      </c>
      <c r="B58" s="11" t="s">
        <v>548</v>
      </c>
      <c r="C58" s="11" t="s">
        <v>549</v>
      </c>
      <c r="D58" s="4">
        <v>2221</v>
      </c>
      <c r="E58" s="5">
        <v>41.51</v>
      </c>
      <c r="F58" s="43">
        <v>3.3E-3</v>
      </c>
    </row>
    <row r="59" spans="1:6" x14ac:dyDescent="0.25">
      <c r="A59" s="42" t="s">
        <v>313</v>
      </c>
      <c r="B59" s="11" t="s">
        <v>314</v>
      </c>
      <c r="C59" s="11" t="s">
        <v>202</v>
      </c>
      <c r="D59" s="4">
        <v>11132</v>
      </c>
      <c r="E59" s="5">
        <v>41.41</v>
      </c>
      <c r="F59" s="43">
        <v>3.3E-3</v>
      </c>
    </row>
    <row r="60" spans="1:6" x14ac:dyDescent="0.25">
      <c r="A60" s="42" t="s">
        <v>592</v>
      </c>
      <c r="B60" s="11" t="s">
        <v>593</v>
      </c>
      <c r="C60" s="11" t="s">
        <v>196</v>
      </c>
      <c r="D60" s="4">
        <v>2883</v>
      </c>
      <c r="E60" s="5">
        <v>40.93</v>
      </c>
      <c r="F60" s="43">
        <v>3.2000000000000002E-3</v>
      </c>
    </row>
    <row r="61" spans="1:6" x14ac:dyDescent="0.25">
      <c r="A61" s="42" t="s">
        <v>608</v>
      </c>
      <c r="B61" s="11" t="s">
        <v>609</v>
      </c>
      <c r="C61" s="11" t="s">
        <v>208</v>
      </c>
      <c r="D61" s="4">
        <v>8211</v>
      </c>
      <c r="E61" s="5">
        <v>40.659999999999997</v>
      </c>
      <c r="F61" s="43">
        <v>3.2000000000000002E-3</v>
      </c>
    </row>
    <row r="62" spans="1:6" x14ac:dyDescent="0.25">
      <c r="A62" s="42" t="s">
        <v>610</v>
      </c>
      <c r="B62" s="11" t="s">
        <v>611</v>
      </c>
      <c r="C62" s="11" t="s">
        <v>239</v>
      </c>
      <c r="D62" s="4">
        <v>2406</v>
      </c>
      <c r="E62" s="5">
        <v>39</v>
      </c>
      <c r="F62" s="43">
        <v>3.0999999999999999E-3</v>
      </c>
    </row>
    <row r="63" spans="1:6" x14ac:dyDescent="0.25">
      <c r="A63" s="42" t="s">
        <v>545</v>
      </c>
      <c r="B63" s="11" t="s">
        <v>546</v>
      </c>
      <c r="C63" s="11" t="s">
        <v>196</v>
      </c>
      <c r="D63" s="4">
        <v>8674</v>
      </c>
      <c r="E63" s="5">
        <v>38.31</v>
      </c>
      <c r="F63" s="43">
        <v>3.0000000000000001E-3</v>
      </c>
    </row>
    <row r="64" spans="1:6" x14ac:dyDescent="0.25">
      <c r="A64" s="42" t="s">
        <v>585</v>
      </c>
      <c r="B64" s="11" t="s">
        <v>586</v>
      </c>
      <c r="C64" s="11" t="s">
        <v>196</v>
      </c>
      <c r="D64" s="4">
        <v>5491</v>
      </c>
      <c r="E64" s="5">
        <v>38.119999999999997</v>
      </c>
      <c r="F64" s="43">
        <v>3.0000000000000001E-3</v>
      </c>
    </row>
    <row r="65" spans="1:6" x14ac:dyDescent="0.25">
      <c r="A65" s="42" t="s">
        <v>616</v>
      </c>
      <c r="B65" s="11" t="s">
        <v>617</v>
      </c>
      <c r="C65" s="11" t="s">
        <v>196</v>
      </c>
      <c r="D65" s="4">
        <v>29243</v>
      </c>
      <c r="E65" s="5">
        <v>36.35</v>
      </c>
      <c r="F65" s="43">
        <v>2.8999999999999998E-3</v>
      </c>
    </row>
    <row r="66" spans="1:6" x14ac:dyDescent="0.25">
      <c r="A66" s="42" t="s">
        <v>605</v>
      </c>
      <c r="B66" s="11" t="s">
        <v>606</v>
      </c>
      <c r="C66" s="11" t="s">
        <v>607</v>
      </c>
      <c r="D66" s="4">
        <v>1134</v>
      </c>
      <c r="E66" s="5">
        <v>34.03</v>
      </c>
      <c r="F66" s="43">
        <v>2.7000000000000001E-3</v>
      </c>
    </row>
    <row r="67" spans="1:6" x14ac:dyDescent="0.25">
      <c r="A67" s="42" t="s">
        <v>661</v>
      </c>
      <c r="B67" s="11" t="s">
        <v>662</v>
      </c>
      <c r="C67" s="11" t="s">
        <v>202</v>
      </c>
      <c r="D67" s="4">
        <v>2388</v>
      </c>
      <c r="E67" s="5">
        <v>33.61</v>
      </c>
      <c r="F67" s="43">
        <v>2.7000000000000001E-3</v>
      </c>
    </row>
    <row r="68" spans="1:6" x14ac:dyDescent="0.25">
      <c r="A68" s="42" t="s">
        <v>623</v>
      </c>
      <c r="B68" s="11" t="s">
        <v>624</v>
      </c>
      <c r="C68" s="11" t="s">
        <v>256</v>
      </c>
      <c r="D68" s="4">
        <v>15807</v>
      </c>
      <c r="E68" s="5">
        <v>33.42</v>
      </c>
      <c r="F68" s="43">
        <v>2.5999999999999999E-3</v>
      </c>
    </row>
    <row r="69" spans="1:6" x14ac:dyDescent="0.25">
      <c r="A69" s="42" t="s">
        <v>599</v>
      </c>
      <c r="B69" s="11" t="s">
        <v>600</v>
      </c>
      <c r="C69" s="11" t="s">
        <v>562</v>
      </c>
      <c r="D69" s="4">
        <v>1844</v>
      </c>
      <c r="E69" s="5">
        <v>32.979999999999997</v>
      </c>
      <c r="F69" s="43">
        <v>2.5999999999999999E-3</v>
      </c>
    </row>
    <row r="70" spans="1:6" x14ac:dyDescent="0.25">
      <c r="A70" s="42" t="s">
        <v>571</v>
      </c>
      <c r="B70" s="11" t="s">
        <v>572</v>
      </c>
      <c r="C70" s="11" t="s">
        <v>308</v>
      </c>
      <c r="D70" s="4">
        <v>18300</v>
      </c>
      <c r="E70" s="5">
        <v>32.94</v>
      </c>
      <c r="F70" s="43">
        <v>2.5999999999999999E-3</v>
      </c>
    </row>
    <row r="71" spans="1:6" x14ac:dyDescent="0.25">
      <c r="A71" s="42" t="s">
        <v>560</v>
      </c>
      <c r="B71" s="11" t="s">
        <v>561</v>
      </c>
      <c r="C71" s="11" t="s">
        <v>562</v>
      </c>
      <c r="D71" s="4">
        <v>6480</v>
      </c>
      <c r="E71" s="5">
        <v>30.28</v>
      </c>
      <c r="F71" s="43">
        <v>2.3999999999999998E-3</v>
      </c>
    </row>
    <row r="72" spans="1:6" x14ac:dyDescent="0.25">
      <c r="A72" s="42" t="s">
        <v>601</v>
      </c>
      <c r="B72" s="11" t="s">
        <v>602</v>
      </c>
      <c r="C72" s="11" t="s">
        <v>214</v>
      </c>
      <c r="D72" s="4">
        <v>776</v>
      </c>
      <c r="E72" s="5">
        <v>29.74</v>
      </c>
      <c r="F72" s="43">
        <v>2.3999999999999998E-3</v>
      </c>
    </row>
    <row r="73" spans="1:6" x14ac:dyDescent="0.25">
      <c r="A73" s="42" t="s">
        <v>603</v>
      </c>
      <c r="B73" s="11" t="s">
        <v>604</v>
      </c>
      <c r="C73" s="11" t="s">
        <v>208</v>
      </c>
      <c r="D73" s="4">
        <v>1855</v>
      </c>
      <c r="E73" s="5">
        <v>29.03</v>
      </c>
      <c r="F73" s="43">
        <v>2.3E-3</v>
      </c>
    </row>
    <row r="74" spans="1:6" x14ac:dyDescent="0.25">
      <c r="A74" s="42" t="s">
        <v>324</v>
      </c>
      <c r="B74" s="11" t="s">
        <v>325</v>
      </c>
      <c r="C74" s="11" t="s">
        <v>208</v>
      </c>
      <c r="D74" s="4">
        <v>5332</v>
      </c>
      <c r="E74" s="5">
        <v>28.89</v>
      </c>
      <c r="F74" s="43">
        <v>2.3E-3</v>
      </c>
    </row>
    <row r="75" spans="1:6" x14ac:dyDescent="0.25">
      <c r="A75" s="42" t="s">
        <v>554</v>
      </c>
      <c r="B75" s="11" t="s">
        <v>555</v>
      </c>
      <c r="C75" s="11" t="s">
        <v>256</v>
      </c>
      <c r="D75" s="4">
        <v>2364</v>
      </c>
      <c r="E75" s="5">
        <v>28.45</v>
      </c>
      <c r="F75" s="43">
        <v>2.3E-3</v>
      </c>
    </row>
    <row r="76" spans="1:6" x14ac:dyDescent="0.25">
      <c r="A76" s="42" t="s">
        <v>818</v>
      </c>
      <c r="B76" s="11" t="s">
        <v>819</v>
      </c>
      <c r="C76" s="11" t="s">
        <v>317</v>
      </c>
      <c r="D76" s="4">
        <v>11772</v>
      </c>
      <c r="E76" s="5">
        <v>27.98</v>
      </c>
      <c r="F76" s="43">
        <v>2.2000000000000001E-3</v>
      </c>
    </row>
    <row r="77" spans="1:6" x14ac:dyDescent="0.25">
      <c r="A77" s="42" t="s">
        <v>332</v>
      </c>
      <c r="B77" s="11" t="s">
        <v>333</v>
      </c>
      <c r="C77" s="11" t="s">
        <v>226</v>
      </c>
      <c r="D77" s="4">
        <v>1800</v>
      </c>
      <c r="E77" s="5">
        <v>18.48</v>
      </c>
      <c r="F77" s="43">
        <v>1.5E-3</v>
      </c>
    </row>
    <row r="78" spans="1:6" x14ac:dyDescent="0.25">
      <c r="A78" s="42" t="s">
        <v>340</v>
      </c>
      <c r="B78" s="11" t="s">
        <v>341</v>
      </c>
      <c r="C78" s="11" t="s">
        <v>244</v>
      </c>
      <c r="D78" s="4">
        <v>9600</v>
      </c>
      <c r="E78" s="5">
        <v>11.88</v>
      </c>
      <c r="F78" s="43">
        <v>8.9999999999999998E-4</v>
      </c>
    </row>
    <row r="79" spans="1:6" x14ac:dyDescent="0.25">
      <c r="A79" s="20" t="s">
        <v>89</v>
      </c>
      <c r="B79" s="12"/>
      <c r="C79" s="12"/>
      <c r="D79" s="6"/>
      <c r="E79" s="15">
        <v>9020.2099999999991</v>
      </c>
      <c r="F79" s="44">
        <v>0.71450000000000002</v>
      </c>
    </row>
    <row r="80" spans="1:6" x14ac:dyDescent="0.25">
      <c r="A80" s="20" t="s">
        <v>368</v>
      </c>
      <c r="B80" s="11"/>
      <c r="C80" s="11"/>
      <c r="D80" s="4"/>
      <c r="E80" s="5"/>
      <c r="F80" s="43"/>
    </row>
    <row r="81" spans="1:6" ht="14.45" customHeight="1" x14ac:dyDescent="0.25">
      <c r="A81" s="20" t="s">
        <v>89</v>
      </c>
      <c r="B81" s="11"/>
      <c r="C81" s="11"/>
      <c r="D81" s="4"/>
      <c r="E81" s="16" t="s">
        <v>64</v>
      </c>
      <c r="F81" s="45" t="s">
        <v>64</v>
      </c>
    </row>
    <row r="82" spans="1:6" x14ac:dyDescent="0.25">
      <c r="A82" s="46" t="s">
        <v>101</v>
      </c>
      <c r="B82" s="33"/>
      <c r="C82" s="33"/>
      <c r="D82" s="34"/>
      <c r="E82" s="9">
        <v>9020.2099999999991</v>
      </c>
      <c r="F82" s="48">
        <v>0.71450000000000002</v>
      </c>
    </row>
    <row r="83" spans="1:6" x14ac:dyDescent="0.25">
      <c r="A83" s="42"/>
      <c r="B83" s="11"/>
      <c r="C83" s="11"/>
      <c r="D83" s="4"/>
      <c r="E83" s="5"/>
      <c r="F83" s="43"/>
    </row>
    <row r="84" spans="1:6" x14ac:dyDescent="0.25">
      <c r="A84" s="20" t="s">
        <v>369</v>
      </c>
      <c r="B84" s="11"/>
      <c r="C84" s="11"/>
      <c r="D84" s="4"/>
      <c r="E84" s="5"/>
      <c r="F84" s="43"/>
    </row>
    <row r="85" spans="1:6" x14ac:dyDescent="0.25">
      <c r="A85" s="20" t="s">
        <v>370</v>
      </c>
      <c r="B85" s="11"/>
      <c r="C85" s="11"/>
      <c r="D85" s="4"/>
      <c r="E85" s="5"/>
      <c r="F85" s="43"/>
    </row>
    <row r="86" spans="1:6" x14ac:dyDescent="0.25">
      <c r="A86" s="42" t="s">
        <v>383</v>
      </c>
      <c r="B86" s="11"/>
      <c r="C86" s="11" t="s">
        <v>244</v>
      </c>
      <c r="D86" s="17">
        <v>-9600</v>
      </c>
      <c r="E86" s="14">
        <v>-11.91</v>
      </c>
      <c r="F86" s="55">
        <v>-9.4300000000000004E-4</v>
      </c>
    </row>
    <row r="87" spans="1:6" x14ac:dyDescent="0.25">
      <c r="A87" s="42" t="s">
        <v>387</v>
      </c>
      <c r="B87" s="11"/>
      <c r="C87" s="11" t="s">
        <v>226</v>
      </c>
      <c r="D87" s="17">
        <v>-1800</v>
      </c>
      <c r="E87" s="14">
        <v>-18.489999999999998</v>
      </c>
      <c r="F87" s="55">
        <v>-1.464E-3</v>
      </c>
    </row>
    <row r="88" spans="1:6" x14ac:dyDescent="0.25">
      <c r="A88" s="42" t="s">
        <v>430</v>
      </c>
      <c r="B88" s="11"/>
      <c r="C88" s="11" t="s">
        <v>234</v>
      </c>
      <c r="D88" s="17">
        <v>-48000</v>
      </c>
      <c r="E88" s="14">
        <v>-74.59</v>
      </c>
      <c r="F88" s="55">
        <v>-5.9059999999999998E-3</v>
      </c>
    </row>
    <row r="89" spans="1:6" x14ac:dyDescent="0.25">
      <c r="A89" s="42" t="s">
        <v>631</v>
      </c>
      <c r="B89" s="11"/>
      <c r="C89" s="11" t="s">
        <v>211</v>
      </c>
      <c r="D89" s="17">
        <v>-6000</v>
      </c>
      <c r="E89" s="14">
        <v>-78.56</v>
      </c>
      <c r="F89" s="55">
        <v>-6.221E-3</v>
      </c>
    </row>
    <row r="90" spans="1:6" x14ac:dyDescent="0.25">
      <c r="A90" s="42" t="s">
        <v>411</v>
      </c>
      <c r="B90" s="11"/>
      <c r="C90" s="11" t="s">
        <v>280</v>
      </c>
      <c r="D90" s="17">
        <v>-46275</v>
      </c>
      <c r="E90" s="14">
        <v>-161.87</v>
      </c>
      <c r="F90" s="55">
        <v>-1.2818E-2</v>
      </c>
    </row>
    <row r="91" spans="1:6" x14ac:dyDescent="0.25">
      <c r="A91" s="42" t="s">
        <v>405</v>
      </c>
      <c r="B91" s="11"/>
      <c r="C91" s="11" t="s">
        <v>267</v>
      </c>
      <c r="D91" s="17">
        <v>-140300</v>
      </c>
      <c r="E91" s="14">
        <v>-226.09</v>
      </c>
      <c r="F91" s="55">
        <v>-1.7904E-2</v>
      </c>
    </row>
    <row r="92" spans="1:6" x14ac:dyDescent="0.25">
      <c r="A92" s="42" t="s">
        <v>429</v>
      </c>
      <c r="B92" s="11"/>
      <c r="C92" s="11" t="s">
        <v>205</v>
      </c>
      <c r="D92" s="17">
        <v>-19800</v>
      </c>
      <c r="E92" s="14">
        <v>-317.66000000000003</v>
      </c>
      <c r="F92" s="55">
        <v>-2.5155E-2</v>
      </c>
    </row>
    <row r="93" spans="1:6" x14ac:dyDescent="0.25">
      <c r="A93" s="42" t="s">
        <v>409</v>
      </c>
      <c r="B93" s="11"/>
      <c r="C93" s="11" t="s">
        <v>285</v>
      </c>
      <c r="D93" s="17">
        <v>-85000</v>
      </c>
      <c r="E93" s="14">
        <v>-467.8</v>
      </c>
      <c r="F93" s="55">
        <v>-3.7045000000000002E-2</v>
      </c>
    </row>
    <row r="94" spans="1:6" x14ac:dyDescent="0.25">
      <c r="A94" s="42" t="s">
        <v>444</v>
      </c>
      <c r="B94" s="11"/>
      <c r="C94" s="11" t="s">
        <v>196</v>
      </c>
      <c r="D94" s="17">
        <v>-27500</v>
      </c>
      <c r="E94" s="14">
        <v>-601.92999999999995</v>
      </c>
      <c r="F94" s="55">
        <v>-4.7667000000000001E-2</v>
      </c>
    </row>
    <row r="95" spans="1:6" x14ac:dyDescent="0.25">
      <c r="A95" s="42" t="s">
        <v>437</v>
      </c>
      <c r="B95" s="11"/>
      <c r="C95" s="11" t="s">
        <v>205</v>
      </c>
      <c r="D95" s="17">
        <v>-174000</v>
      </c>
      <c r="E95" s="14">
        <v>-614.83000000000004</v>
      </c>
      <c r="F95" s="55">
        <v>-4.8688000000000002E-2</v>
      </c>
    </row>
    <row r="96" spans="1:6" x14ac:dyDescent="0.25">
      <c r="A96" s="42" t="s">
        <v>431</v>
      </c>
      <c r="B96" s="11"/>
      <c r="C96" s="11" t="s">
        <v>231</v>
      </c>
      <c r="D96" s="17">
        <v>-1460000</v>
      </c>
      <c r="E96" s="14">
        <v>-739.49</v>
      </c>
      <c r="F96" s="55">
        <v>-5.8560000000000001E-2</v>
      </c>
    </row>
    <row r="97" spans="1:6" x14ac:dyDescent="0.25">
      <c r="A97" s="42" t="s">
        <v>426</v>
      </c>
      <c r="B97" s="11"/>
      <c r="C97" s="11" t="s">
        <v>244</v>
      </c>
      <c r="D97" s="17">
        <v>-426400</v>
      </c>
      <c r="E97" s="14">
        <v>-818.69</v>
      </c>
      <c r="F97" s="55">
        <v>-6.4832000000000001E-2</v>
      </c>
    </row>
    <row r="98" spans="1:6" x14ac:dyDescent="0.25">
      <c r="A98" s="20" t="s">
        <v>89</v>
      </c>
      <c r="B98" s="12"/>
      <c r="C98" s="12"/>
      <c r="D98" s="6"/>
      <c r="E98" s="18">
        <v>-4131.91</v>
      </c>
      <c r="F98" s="59">
        <v>-0.32720300000000002</v>
      </c>
    </row>
    <row r="99" spans="1:6" x14ac:dyDescent="0.25">
      <c r="A99" s="42"/>
      <c r="B99" s="11"/>
      <c r="C99" s="11"/>
      <c r="D99" s="4"/>
      <c r="E99" s="5"/>
      <c r="F99" s="43"/>
    </row>
    <row r="100" spans="1:6" x14ac:dyDescent="0.25">
      <c r="A100" s="42"/>
      <c r="B100" s="11"/>
      <c r="C100" s="11"/>
      <c r="D100" s="4"/>
      <c r="E100" s="5"/>
      <c r="F100" s="43"/>
    </row>
    <row r="101" spans="1:6" x14ac:dyDescent="0.25">
      <c r="A101" s="42"/>
      <c r="B101" s="11"/>
      <c r="C101" s="11"/>
      <c r="D101" s="4"/>
      <c r="E101" s="5"/>
      <c r="F101" s="43"/>
    </row>
    <row r="102" spans="1:6" x14ac:dyDescent="0.25">
      <c r="A102" s="46" t="s">
        <v>101</v>
      </c>
      <c r="B102" s="33"/>
      <c r="C102" s="33"/>
      <c r="D102" s="34"/>
      <c r="E102" s="18">
        <v>-4131.91</v>
      </c>
      <c r="F102" s="59">
        <v>-0.32720300000000002</v>
      </c>
    </row>
    <row r="103" spans="1:6" x14ac:dyDescent="0.25">
      <c r="A103" s="42"/>
      <c r="B103" s="11"/>
      <c r="C103" s="11"/>
      <c r="D103" s="4"/>
      <c r="E103" s="5"/>
      <c r="F103" s="43"/>
    </row>
    <row r="104" spans="1:6" x14ac:dyDescent="0.25">
      <c r="A104" s="20" t="s">
        <v>182</v>
      </c>
      <c r="B104" s="11"/>
      <c r="C104" s="11"/>
      <c r="D104" s="4"/>
      <c r="E104" s="5"/>
      <c r="F104" s="43"/>
    </row>
    <row r="105" spans="1:6" x14ac:dyDescent="0.25">
      <c r="A105" s="20" t="s">
        <v>183</v>
      </c>
      <c r="B105" s="11"/>
      <c r="C105" s="11"/>
      <c r="D105" s="4"/>
      <c r="E105" s="5"/>
      <c r="F105" s="43"/>
    </row>
    <row r="106" spans="1:6" x14ac:dyDescent="0.25">
      <c r="A106" s="42" t="s">
        <v>635</v>
      </c>
      <c r="B106" s="11" t="s">
        <v>636</v>
      </c>
      <c r="C106" s="11" t="s">
        <v>189</v>
      </c>
      <c r="D106" s="4">
        <v>1000000</v>
      </c>
      <c r="E106" s="5">
        <v>997.12</v>
      </c>
      <c r="F106" s="43">
        <v>7.9000000000000001E-2</v>
      </c>
    </row>
    <row r="107" spans="1:6" x14ac:dyDescent="0.25">
      <c r="A107" s="42"/>
      <c r="B107" s="11"/>
      <c r="C107" s="11"/>
      <c r="D107" s="4"/>
      <c r="E107" s="5"/>
      <c r="F107" s="43"/>
    </row>
    <row r="108" spans="1:6" x14ac:dyDescent="0.25">
      <c r="A108" s="46" t="s">
        <v>101</v>
      </c>
      <c r="B108" s="33"/>
      <c r="C108" s="33"/>
      <c r="D108" s="34"/>
      <c r="E108" s="15">
        <v>997.12</v>
      </c>
      <c r="F108" s="44">
        <v>7.9000000000000001E-2</v>
      </c>
    </row>
    <row r="109" spans="1:6" x14ac:dyDescent="0.25">
      <c r="A109" s="42"/>
      <c r="B109" s="11"/>
      <c r="C109" s="11"/>
      <c r="D109" s="4"/>
      <c r="E109" s="5"/>
      <c r="F109" s="43"/>
    </row>
    <row r="110" spans="1:6" x14ac:dyDescent="0.25">
      <c r="A110" s="20" t="s">
        <v>458</v>
      </c>
      <c r="B110" s="12"/>
      <c r="C110" s="12"/>
      <c r="D110" s="6"/>
      <c r="E110" s="7"/>
      <c r="F110" s="22"/>
    </row>
    <row r="111" spans="1:6" x14ac:dyDescent="0.25">
      <c r="A111" s="20" t="s">
        <v>459</v>
      </c>
      <c r="B111" s="12"/>
      <c r="C111" s="12"/>
      <c r="D111" s="6"/>
      <c r="E111" s="7"/>
      <c r="F111" s="22"/>
    </row>
    <row r="112" spans="1:6" x14ac:dyDescent="0.25">
      <c r="A112" s="42" t="s">
        <v>820</v>
      </c>
      <c r="B112" s="11"/>
      <c r="C112" s="11" t="s">
        <v>494</v>
      </c>
      <c r="D112" s="4">
        <v>30000000</v>
      </c>
      <c r="E112" s="5">
        <v>300</v>
      </c>
      <c r="F112" s="43">
        <v>2.3800000000000002E-2</v>
      </c>
    </row>
    <row r="113" spans="1:6" x14ac:dyDescent="0.25">
      <c r="A113" s="42" t="s">
        <v>485</v>
      </c>
      <c r="B113" s="11"/>
      <c r="C113" s="11" t="s">
        <v>486</v>
      </c>
      <c r="D113" s="4">
        <v>21000000</v>
      </c>
      <c r="E113" s="5">
        <v>210</v>
      </c>
      <c r="F113" s="43">
        <v>1.66E-2</v>
      </c>
    </row>
    <row r="114" spans="1:6" x14ac:dyDescent="0.25">
      <c r="A114" s="42" t="s">
        <v>821</v>
      </c>
      <c r="B114" s="11"/>
      <c r="C114" s="11" t="s">
        <v>494</v>
      </c>
      <c r="D114" s="4">
        <v>20000000</v>
      </c>
      <c r="E114" s="5">
        <v>200</v>
      </c>
      <c r="F114" s="43">
        <v>1.5800000000000002E-2</v>
      </c>
    </row>
    <row r="115" spans="1:6" x14ac:dyDescent="0.25">
      <c r="A115" s="42" t="s">
        <v>822</v>
      </c>
      <c r="B115" s="11"/>
      <c r="C115" s="11" t="s">
        <v>463</v>
      </c>
      <c r="D115" s="4">
        <v>15000000</v>
      </c>
      <c r="E115" s="5">
        <v>150</v>
      </c>
      <c r="F115" s="43">
        <v>1.1900000000000001E-2</v>
      </c>
    </row>
    <row r="116" spans="1:6" x14ac:dyDescent="0.25">
      <c r="A116" s="42" t="s">
        <v>823</v>
      </c>
      <c r="B116" s="11"/>
      <c r="C116" s="11" t="s">
        <v>482</v>
      </c>
      <c r="D116" s="4">
        <v>15000000</v>
      </c>
      <c r="E116" s="5">
        <v>150</v>
      </c>
      <c r="F116" s="43">
        <v>1.1900000000000001E-2</v>
      </c>
    </row>
    <row r="117" spans="1:6" x14ac:dyDescent="0.25">
      <c r="A117" s="42" t="s">
        <v>824</v>
      </c>
      <c r="B117" s="11"/>
      <c r="C117" s="11" t="s">
        <v>463</v>
      </c>
      <c r="D117" s="4">
        <v>10500000</v>
      </c>
      <c r="E117" s="5">
        <v>105</v>
      </c>
      <c r="F117" s="43">
        <v>8.3000000000000001E-3</v>
      </c>
    </row>
    <row r="118" spans="1:6" x14ac:dyDescent="0.25">
      <c r="A118" s="42" t="s">
        <v>825</v>
      </c>
      <c r="B118" s="11"/>
      <c r="C118" s="11" t="s">
        <v>466</v>
      </c>
      <c r="D118" s="4">
        <v>10000000</v>
      </c>
      <c r="E118" s="5">
        <v>100</v>
      </c>
      <c r="F118" s="43">
        <v>7.9000000000000008E-3</v>
      </c>
    </row>
    <row r="119" spans="1:6" x14ac:dyDescent="0.25">
      <c r="A119" s="20" t="s">
        <v>89</v>
      </c>
      <c r="B119" s="12"/>
      <c r="C119" s="12"/>
      <c r="D119" s="6"/>
      <c r="E119" s="15">
        <v>1215</v>
      </c>
      <c r="F119" s="44">
        <v>9.6199999999999994E-2</v>
      </c>
    </row>
    <row r="120" spans="1:6" x14ac:dyDescent="0.25">
      <c r="A120" s="46" t="s">
        <v>101</v>
      </c>
      <c r="B120" s="33"/>
      <c r="C120" s="33"/>
      <c r="D120" s="34"/>
      <c r="E120" s="9">
        <v>1215</v>
      </c>
      <c r="F120" s="48">
        <v>9.6199999999999994E-2</v>
      </c>
    </row>
    <row r="121" spans="1:6" x14ac:dyDescent="0.25">
      <c r="A121" s="42"/>
      <c r="B121" s="11"/>
      <c r="C121" s="11"/>
      <c r="D121" s="4"/>
      <c r="E121" s="5"/>
      <c r="F121" s="43"/>
    </row>
    <row r="122" spans="1:6" x14ac:dyDescent="0.25">
      <c r="A122" s="42"/>
      <c r="B122" s="11"/>
      <c r="C122" s="11"/>
      <c r="D122" s="4"/>
      <c r="E122" s="5"/>
      <c r="F122" s="43"/>
    </row>
    <row r="123" spans="1:6" x14ac:dyDescent="0.25">
      <c r="A123" s="20" t="s">
        <v>102</v>
      </c>
      <c r="B123" s="11"/>
      <c r="C123" s="11"/>
      <c r="D123" s="4"/>
      <c r="E123" s="5"/>
      <c r="F123" s="43"/>
    </row>
    <row r="124" spans="1:6" x14ac:dyDescent="0.25">
      <c r="A124" s="42" t="s">
        <v>103</v>
      </c>
      <c r="B124" s="11"/>
      <c r="C124" s="11"/>
      <c r="D124" s="4"/>
      <c r="E124" s="5">
        <v>1235.4000000000001</v>
      </c>
      <c r="F124" s="43">
        <v>9.7799999999999998E-2</v>
      </c>
    </row>
    <row r="125" spans="1:6" x14ac:dyDescent="0.25">
      <c r="A125" s="20" t="s">
        <v>89</v>
      </c>
      <c r="B125" s="12"/>
      <c r="C125" s="12"/>
      <c r="D125" s="6"/>
      <c r="E125" s="15">
        <v>1235.4000000000001</v>
      </c>
      <c r="F125" s="44">
        <v>9.7799999999999998E-2</v>
      </c>
    </row>
    <row r="126" spans="1:6" x14ac:dyDescent="0.25">
      <c r="A126" s="42"/>
      <c r="B126" s="11"/>
      <c r="C126" s="11"/>
      <c r="D126" s="4"/>
      <c r="E126" s="5"/>
      <c r="F126" s="43"/>
    </row>
    <row r="127" spans="1:6" x14ac:dyDescent="0.25">
      <c r="A127" s="46" t="s">
        <v>101</v>
      </c>
      <c r="B127" s="33"/>
      <c r="C127" s="33"/>
      <c r="D127" s="34"/>
      <c r="E127" s="15">
        <v>1235.4000000000001</v>
      </c>
      <c r="F127" s="44">
        <v>9.7799999999999998E-2</v>
      </c>
    </row>
    <row r="128" spans="1:6" x14ac:dyDescent="0.25">
      <c r="A128" s="42" t="s">
        <v>104</v>
      </c>
      <c r="B128" s="11"/>
      <c r="C128" s="11"/>
      <c r="D128" s="4"/>
      <c r="E128" s="5">
        <v>160.06</v>
      </c>
      <c r="F128" s="43">
        <v>1.2500000000000001E-2</v>
      </c>
    </row>
    <row r="129" spans="1:6" x14ac:dyDescent="0.25">
      <c r="A129" s="47" t="s">
        <v>105</v>
      </c>
      <c r="B129" s="13"/>
      <c r="C129" s="13"/>
      <c r="D129" s="8"/>
      <c r="E129" s="9">
        <v>12627.79</v>
      </c>
      <c r="F129" s="48">
        <v>1</v>
      </c>
    </row>
    <row r="130" spans="1:6" x14ac:dyDescent="0.25">
      <c r="A130" s="28"/>
      <c r="B130" s="26"/>
      <c r="C130" s="26"/>
      <c r="D130" s="26"/>
      <c r="E130" s="26"/>
      <c r="F130" s="27"/>
    </row>
    <row r="131" spans="1:6" x14ac:dyDescent="0.25">
      <c r="A131" s="49" t="s">
        <v>532</v>
      </c>
      <c r="B131" s="26"/>
      <c r="C131" s="26"/>
      <c r="D131" s="26"/>
      <c r="E131" s="26"/>
      <c r="F131" s="27"/>
    </row>
    <row r="132" spans="1:6" x14ac:dyDescent="0.25">
      <c r="A132" s="49" t="s">
        <v>106</v>
      </c>
      <c r="B132" s="26"/>
      <c r="C132" s="26"/>
      <c r="D132" s="26"/>
      <c r="E132" s="26"/>
      <c r="F132" s="27"/>
    </row>
    <row r="133" spans="1:6" x14ac:dyDescent="0.25">
      <c r="A133" s="49" t="s">
        <v>107</v>
      </c>
      <c r="B133" s="26"/>
      <c r="C133" s="26"/>
      <c r="D133" s="26"/>
      <c r="E133" s="26"/>
      <c r="F133" s="27"/>
    </row>
    <row r="134" spans="1:6" x14ac:dyDescent="0.25">
      <c r="A134" s="28"/>
      <c r="B134" s="26"/>
      <c r="C134" s="26"/>
      <c r="D134" s="26"/>
      <c r="E134" s="26"/>
      <c r="F134" s="27"/>
    </row>
    <row r="135" spans="1:6" x14ac:dyDescent="0.25">
      <c r="A135" s="28"/>
      <c r="B135" s="26"/>
      <c r="C135" s="26"/>
      <c r="D135" s="26"/>
      <c r="E135" s="26"/>
      <c r="F135" s="27"/>
    </row>
    <row r="136" spans="1:6" x14ac:dyDescent="0.25">
      <c r="A136" s="49" t="s">
        <v>1086</v>
      </c>
      <c r="B136" s="26"/>
      <c r="C136" s="26"/>
      <c r="D136" s="26"/>
      <c r="E136" s="26"/>
      <c r="F136" s="27"/>
    </row>
    <row r="137" spans="1:6" x14ac:dyDescent="0.25">
      <c r="A137" s="50" t="s">
        <v>1087</v>
      </c>
      <c r="B137" s="64" t="s">
        <v>64</v>
      </c>
      <c r="C137" s="26"/>
      <c r="D137" s="26"/>
      <c r="E137" s="26"/>
      <c r="F137" s="27"/>
    </row>
    <row r="138" spans="1:6" x14ac:dyDescent="0.25">
      <c r="A138" s="28" t="s">
        <v>1088</v>
      </c>
      <c r="B138" s="26"/>
      <c r="C138" s="26"/>
      <c r="D138" s="26"/>
      <c r="E138" s="26"/>
      <c r="F138" s="27"/>
    </row>
    <row r="139" spans="1:6" x14ac:dyDescent="0.25">
      <c r="A139" s="28" t="s">
        <v>1089</v>
      </c>
      <c r="B139" s="26" t="s">
        <v>1090</v>
      </c>
      <c r="C139" s="26" t="s">
        <v>1090</v>
      </c>
      <c r="D139" s="26"/>
      <c r="E139" s="26"/>
      <c r="F139" s="27"/>
    </row>
    <row r="140" spans="1:6" x14ac:dyDescent="0.25">
      <c r="A140" s="28"/>
      <c r="B140" s="51">
        <v>43585</v>
      </c>
      <c r="C140" s="51">
        <v>43616</v>
      </c>
      <c r="D140" s="26"/>
      <c r="E140" s="26"/>
      <c r="F140" s="27"/>
    </row>
    <row r="141" spans="1:6" x14ac:dyDescent="0.25">
      <c r="A141" s="28" t="s">
        <v>1092</v>
      </c>
      <c r="B141" s="26">
        <v>14.3307</v>
      </c>
      <c r="C141" s="26">
        <v>14.538</v>
      </c>
      <c r="D141" s="26"/>
      <c r="E141" s="26"/>
      <c r="F141" s="27"/>
    </row>
    <row r="142" spans="1:6" x14ac:dyDescent="0.25">
      <c r="A142" s="28" t="s">
        <v>1094</v>
      </c>
      <c r="B142" s="26">
        <v>11.676600000000001</v>
      </c>
      <c r="C142" s="26">
        <v>11.845499999999999</v>
      </c>
      <c r="D142" s="26"/>
      <c r="E142" s="26"/>
      <c r="F142" s="27"/>
    </row>
    <row r="143" spans="1:6" x14ac:dyDescent="0.25">
      <c r="A143" s="28" t="s">
        <v>1095</v>
      </c>
      <c r="B143" s="26">
        <v>14.3302</v>
      </c>
      <c r="C143" s="26">
        <v>14.5374</v>
      </c>
      <c r="D143" s="26"/>
      <c r="E143" s="26"/>
      <c r="F143" s="27"/>
    </row>
    <row r="144" spans="1:6" x14ac:dyDescent="0.25">
      <c r="A144" s="28" t="s">
        <v>1111</v>
      </c>
      <c r="B144" s="26">
        <v>12.78</v>
      </c>
      <c r="C144" s="26">
        <v>12.783200000000001</v>
      </c>
      <c r="D144" s="26"/>
      <c r="E144" s="26"/>
      <c r="F144" s="27"/>
    </row>
    <row r="145" spans="1:6" x14ac:dyDescent="0.25">
      <c r="A145" s="28" t="s">
        <v>1101</v>
      </c>
      <c r="B145" s="26">
        <v>13.920400000000001</v>
      </c>
      <c r="C145" s="26">
        <v>14.1099</v>
      </c>
      <c r="D145" s="26"/>
      <c r="E145" s="26"/>
      <c r="F145" s="27"/>
    </row>
    <row r="146" spans="1:6" x14ac:dyDescent="0.25">
      <c r="A146" s="28" t="s">
        <v>1113</v>
      </c>
      <c r="B146" s="26">
        <v>10.722200000000001</v>
      </c>
      <c r="C146" s="26">
        <v>10.8681</v>
      </c>
      <c r="D146" s="26"/>
      <c r="E146" s="26"/>
      <c r="F146" s="27"/>
    </row>
    <row r="147" spans="1:6" x14ac:dyDescent="0.25">
      <c r="A147" s="28" t="s">
        <v>1115</v>
      </c>
      <c r="B147" s="26">
        <v>13.918799999999999</v>
      </c>
      <c r="C147" s="26">
        <v>14.1081</v>
      </c>
      <c r="D147" s="26"/>
      <c r="E147" s="26"/>
      <c r="F147" s="27"/>
    </row>
    <row r="148" spans="1:6" x14ac:dyDescent="0.25">
      <c r="A148" s="28" t="s">
        <v>1116</v>
      </c>
      <c r="B148" s="26">
        <v>12.3819</v>
      </c>
      <c r="C148" s="26">
        <v>12.3687</v>
      </c>
      <c r="D148" s="26"/>
      <c r="E148" s="26"/>
      <c r="F148" s="27"/>
    </row>
    <row r="149" spans="1:6" x14ac:dyDescent="0.25">
      <c r="A149" s="28"/>
      <c r="B149" s="26"/>
      <c r="C149" s="26"/>
      <c r="D149" s="26"/>
      <c r="E149" s="26"/>
      <c r="F149" s="27"/>
    </row>
    <row r="150" spans="1:6" x14ac:dyDescent="0.25">
      <c r="A150" s="28" t="s">
        <v>1118</v>
      </c>
      <c r="B150" s="26"/>
      <c r="C150" s="26"/>
      <c r="D150" s="26"/>
      <c r="E150" s="26"/>
      <c r="F150" s="27"/>
    </row>
    <row r="151" spans="1:6" x14ac:dyDescent="0.25">
      <c r="A151" s="28"/>
      <c r="B151" s="26"/>
      <c r="C151" s="26"/>
      <c r="D151" s="26"/>
      <c r="E151" s="26"/>
      <c r="F151" s="27"/>
    </row>
    <row r="152" spans="1:6" x14ac:dyDescent="0.25">
      <c r="A152" s="56" t="s">
        <v>1119</v>
      </c>
      <c r="B152" s="57" t="s">
        <v>1120</v>
      </c>
      <c r="C152" s="57" t="s">
        <v>1121</v>
      </c>
      <c r="D152" s="57" t="s">
        <v>1122</v>
      </c>
      <c r="E152" s="26"/>
      <c r="F152" s="27"/>
    </row>
    <row r="153" spans="1:6" x14ac:dyDescent="0.25">
      <c r="A153" s="56" t="s">
        <v>1132</v>
      </c>
      <c r="B153" s="57"/>
      <c r="C153" s="57">
        <v>7.9686800000000002E-2</v>
      </c>
      <c r="D153" s="57">
        <v>7.9686800000000002E-2</v>
      </c>
      <c r="E153" s="26"/>
      <c r="F153" s="27"/>
    </row>
    <row r="154" spans="1:6" x14ac:dyDescent="0.25">
      <c r="A154" s="56" t="s">
        <v>1130</v>
      </c>
      <c r="B154" s="57"/>
      <c r="C154" s="57">
        <v>7.9686800000000002E-2</v>
      </c>
      <c r="D154" s="57">
        <v>7.9686800000000002E-2</v>
      </c>
      <c r="E154" s="26"/>
      <c r="F154" s="27"/>
    </row>
    <row r="155" spans="1:6" x14ac:dyDescent="0.25">
      <c r="A155" s="28"/>
      <c r="B155" s="26"/>
      <c r="C155" s="26"/>
      <c r="D155" s="26"/>
      <c r="E155" s="26"/>
      <c r="F155" s="27"/>
    </row>
    <row r="156" spans="1:6" x14ac:dyDescent="0.25">
      <c r="A156" s="28" t="s">
        <v>1106</v>
      </c>
      <c r="B156" s="64" t="s">
        <v>64</v>
      </c>
      <c r="C156" s="26"/>
      <c r="D156" s="26"/>
      <c r="E156" s="26"/>
      <c r="F156" s="27"/>
    </row>
    <row r="157" spans="1:6" ht="30" x14ac:dyDescent="0.25">
      <c r="A157" s="67" t="s">
        <v>1107</v>
      </c>
      <c r="B157" s="70" t="s">
        <v>64</v>
      </c>
      <c r="C157" s="26"/>
      <c r="D157" s="26"/>
      <c r="E157" s="26"/>
      <c r="F157" s="27"/>
    </row>
    <row r="158" spans="1:6" x14ac:dyDescent="0.25">
      <c r="A158" s="67" t="s">
        <v>1108</v>
      </c>
      <c r="B158" s="70" t="s">
        <v>64</v>
      </c>
      <c r="C158" s="26"/>
      <c r="D158" s="26"/>
      <c r="E158" s="26"/>
      <c r="F158" s="27"/>
    </row>
    <row r="159" spans="1:6" x14ac:dyDescent="0.25">
      <c r="A159" s="28" t="s">
        <v>1186</v>
      </c>
      <c r="B159" s="65">
        <v>6.28</v>
      </c>
      <c r="C159" s="26"/>
      <c r="D159" s="26"/>
      <c r="E159" s="26"/>
      <c r="F159" s="27"/>
    </row>
    <row r="160" spans="1:6" ht="30" x14ac:dyDescent="0.25">
      <c r="A160" s="50" t="s">
        <v>1184</v>
      </c>
      <c r="B160" s="64" t="s">
        <v>64</v>
      </c>
      <c r="C160" s="26"/>
      <c r="D160" s="26"/>
      <c r="E160" s="26"/>
      <c r="F160" s="27"/>
    </row>
    <row r="161" spans="1:6" ht="30" x14ac:dyDescent="0.25">
      <c r="A161" s="50" t="s">
        <v>1185</v>
      </c>
      <c r="B161" s="64" t="s">
        <v>64</v>
      </c>
      <c r="C161" s="26"/>
      <c r="D161" s="26"/>
      <c r="E161" s="26"/>
      <c r="F161" s="27"/>
    </row>
    <row r="162" spans="1:6" ht="15.75" thickBot="1" x14ac:dyDescent="0.3">
      <c r="A162" s="58"/>
      <c r="B162" s="53"/>
      <c r="C162" s="53"/>
      <c r="D162" s="53"/>
      <c r="E162" s="53"/>
      <c r="F162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GridLines="0" workbookViewId="0">
      <pane ySplit="7" topLeftCell="A85" activePane="bottomLeft" state="frozen"/>
      <selection sqref="A1:B1"/>
      <selection pane="bottomLeft" activeCell="F102" sqref="F102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1183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6" t="s">
        <v>1224</v>
      </c>
      <c r="B5" s="82"/>
      <c r="C5" s="82"/>
      <c r="D5" s="82"/>
      <c r="E5" s="82"/>
      <c r="F5" s="87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558</v>
      </c>
      <c r="B11" s="11" t="s">
        <v>559</v>
      </c>
      <c r="C11" s="11" t="s">
        <v>196</v>
      </c>
      <c r="D11" s="4">
        <v>140000</v>
      </c>
      <c r="E11" s="5">
        <v>1647.1</v>
      </c>
      <c r="F11" s="43">
        <v>5.2299999999999999E-2</v>
      </c>
    </row>
    <row r="12" spans="1:8" x14ac:dyDescent="0.25">
      <c r="A12" s="42" t="s">
        <v>545</v>
      </c>
      <c r="B12" s="11" t="s">
        <v>546</v>
      </c>
      <c r="C12" s="11" t="s">
        <v>196</v>
      </c>
      <c r="D12" s="4">
        <v>336387</v>
      </c>
      <c r="E12" s="5">
        <v>1485.65</v>
      </c>
      <c r="F12" s="43">
        <v>4.7100000000000003E-2</v>
      </c>
    </row>
    <row r="13" spans="1:8" x14ac:dyDescent="0.25">
      <c r="A13" s="42" t="s">
        <v>605</v>
      </c>
      <c r="B13" s="11" t="s">
        <v>606</v>
      </c>
      <c r="C13" s="11" t="s">
        <v>607</v>
      </c>
      <c r="D13" s="4">
        <v>47300</v>
      </c>
      <c r="E13" s="5">
        <v>1419.26</v>
      </c>
      <c r="F13" s="43">
        <v>4.4999999999999998E-2</v>
      </c>
    </row>
    <row r="14" spans="1:8" x14ac:dyDescent="0.25">
      <c r="A14" s="42" t="s">
        <v>579</v>
      </c>
      <c r="B14" s="11" t="s">
        <v>580</v>
      </c>
      <c r="C14" s="11" t="s">
        <v>205</v>
      </c>
      <c r="D14" s="4">
        <v>225360</v>
      </c>
      <c r="E14" s="5">
        <v>1333.46</v>
      </c>
      <c r="F14" s="43">
        <v>4.2299999999999997E-2</v>
      </c>
    </row>
    <row r="15" spans="1:8" x14ac:dyDescent="0.25">
      <c r="A15" s="42" t="s">
        <v>567</v>
      </c>
      <c r="B15" s="11" t="s">
        <v>568</v>
      </c>
      <c r="C15" s="11" t="s">
        <v>211</v>
      </c>
      <c r="D15" s="4">
        <v>70825</v>
      </c>
      <c r="E15" s="5">
        <v>1264.26</v>
      </c>
      <c r="F15" s="43">
        <v>4.0099999999999997E-2</v>
      </c>
    </row>
    <row r="16" spans="1:8" x14ac:dyDescent="0.25">
      <c r="A16" s="42" t="s">
        <v>653</v>
      </c>
      <c r="B16" s="11" t="s">
        <v>654</v>
      </c>
      <c r="C16" s="11" t="s">
        <v>205</v>
      </c>
      <c r="D16" s="4">
        <v>177204</v>
      </c>
      <c r="E16" s="5">
        <v>1233.6099999999999</v>
      </c>
      <c r="F16" s="43">
        <v>3.9100000000000003E-2</v>
      </c>
    </row>
    <row r="17" spans="1:6" x14ac:dyDescent="0.25">
      <c r="A17" s="42" t="s">
        <v>585</v>
      </c>
      <c r="B17" s="11" t="s">
        <v>586</v>
      </c>
      <c r="C17" s="11" t="s">
        <v>196</v>
      </c>
      <c r="D17" s="4">
        <v>176685</v>
      </c>
      <c r="E17" s="5">
        <v>1226.6400000000001</v>
      </c>
      <c r="F17" s="43">
        <v>3.8899999999999997E-2</v>
      </c>
    </row>
    <row r="18" spans="1:6" x14ac:dyDescent="0.25">
      <c r="A18" s="42" t="s">
        <v>592</v>
      </c>
      <c r="B18" s="11" t="s">
        <v>593</v>
      </c>
      <c r="C18" s="11" t="s">
        <v>196</v>
      </c>
      <c r="D18" s="4">
        <v>83582</v>
      </c>
      <c r="E18" s="5">
        <v>1186.6099999999999</v>
      </c>
      <c r="F18" s="43">
        <v>3.7699999999999997E-2</v>
      </c>
    </row>
    <row r="19" spans="1:6" x14ac:dyDescent="0.25">
      <c r="A19" s="42" t="s">
        <v>543</v>
      </c>
      <c r="B19" s="11" t="s">
        <v>544</v>
      </c>
      <c r="C19" s="11" t="s">
        <v>205</v>
      </c>
      <c r="D19" s="4">
        <v>171210</v>
      </c>
      <c r="E19" s="5">
        <v>1176.81</v>
      </c>
      <c r="F19" s="43">
        <v>3.73E-2</v>
      </c>
    </row>
    <row r="20" spans="1:6" x14ac:dyDescent="0.25">
      <c r="A20" s="42" t="s">
        <v>826</v>
      </c>
      <c r="B20" s="11" t="s">
        <v>827</v>
      </c>
      <c r="C20" s="11" t="s">
        <v>196</v>
      </c>
      <c r="D20" s="4">
        <v>64742</v>
      </c>
      <c r="E20" s="5">
        <v>1147.42</v>
      </c>
      <c r="F20" s="43">
        <v>3.6400000000000002E-2</v>
      </c>
    </row>
    <row r="21" spans="1:6" x14ac:dyDescent="0.25">
      <c r="A21" s="42" t="s">
        <v>828</v>
      </c>
      <c r="B21" s="11" t="s">
        <v>829</v>
      </c>
      <c r="C21" s="11" t="s">
        <v>589</v>
      </c>
      <c r="D21" s="4">
        <v>86377</v>
      </c>
      <c r="E21" s="5">
        <v>1142.8499999999999</v>
      </c>
      <c r="F21" s="43">
        <v>3.6299999999999999E-2</v>
      </c>
    </row>
    <row r="22" spans="1:6" x14ac:dyDescent="0.25">
      <c r="A22" s="42" t="s">
        <v>554</v>
      </c>
      <c r="B22" s="11" t="s">
        <v>555</v>
      </c>
      <c r="C22" s="11" t="s">
        <v>256</v>
      </c>
      <c r="D22" s="4">
        <v>89882</v>
      </c>
      <c r="E22" s="5">
        <v>1081.73</v>
      </c>
      <c r="F22" s="43">
        <v>3.4299999999999997E-2</v>
      </c>
    </row>
    <row r="23" spans="1:6" x14ac:dyDescent="0.25">
      <c r="A23" s="42" t="s">
        <v>577</v>
      </c>
      <c r="B23" s="11" t="s">
        <v>578</v>
      </c>
      <c r="C23" s="11" t="s">
        <v>274</v>
      </c>
      <c r="D23" s="4">
        <v>122811</v>
      </c>
      <c r="E23" s="5">
        <v>1001.22</v>
      </c>
      <c r="F23" s="43">
        <v>3.1800000000000002E-2</v>
      </c>
    </row>
    <row r="24" spans="1:6" x14ac:dyDescent="0.25">
      <c r="A24" s="42" t="s">
        <v>830</v>
      </c>
      <c r="B24" s="11" t="s">
        <v>831</v>
      </c>
      <c r="C24" s="11" t="s">
        <v>244</v>
      </c>
      <c r="D24" s="4">
        <v>325000</v>
      </c>
      <c r="E24" s="5">
        <v>878.31</v>
      </c>
      <c r="F24" s="43">
        <v>2.7900000000000001E-2</v>
      </c>
    </row>
    <row r="25" spans="1:6" x14ac:dyDescent="0.25">
      <c r="A25" s="42" t="s">
        <v>807</v>
      </c>
      <c r="B25" s="11" t="s">
        <v>808</v>
      </c>
      <c r="C25" s="11" t="s">
        <v>244</v>
      </c>
      <c r="D25" s="4">
        <v>151819</v>
      </c>
      <c r="E25" s="5">
        <v>791.43</v>
      </c>
      <c r="F25" s="43">
        <v>2.5100000000000001E-2</v>
      </c>
    </row>
    <row r="26" spans="1:6" x14ac:dyDescent="0.25">
      <c r="A26" s="42" t="s">
        <v>594</v>
      </c>
      <c r="B26" s="11" t="s">
        <v>595</v>
      </c>
      <c r="C26" s="11" t="s">
        <v>596</v>
      </c>
      <c r="D26" s="4">
        <v>79560</v>
      </c>
      <c r="E26" s="5">
        <v>768.91</v>
      </c>
      <c r="F26" s="43">
        <v>2.4400000000000002E-2</v>
      </c>
    </row>
    <row r="27" spans="1:6" x14ac:dyDescent="0.25">
      <c r="A27" s="42" t="s">
        <v>832</v>
      </c>
      <c r="B27" s="11" t="s">
        <v>833</v>
      </c>
      <c r="C27" s="11" t="s">
        <v>596</v>
      </c>
      <c r="D27" s="4">
        <v>68674</v>
      </c>
      <c r="E27" s="5">
        <v>712.6</v>
      </c>
      <c r="F27" s="43">
        <v>2.2599999999999999E-2</v>
      </c>
    </row>
    <row r="28" spans="1:6" x14ac:dyDescent="0.25">
      <c r="A28" s="42" t="s">
        <v>834</v>
      </c>
      <c r="B28" s="11" t="s">
        <v>835</v>
      </c>
      <c r="C28" s="11" t="s">
        <v>221</v>
      </c>
      <c r="D28" s="4">
        <v>215000</v>
      </c>
      <c r="E28" s="5">
        <v>639.41</v>
      </c>
      <c r="F28" s="43">
        <v>2.0299999999999999E-2</v>
      </c>
    </row>
    <row r="29" spans="1:6" x14ac:dyDescent="0.25">
      <c r="A29" s="42" t="s">
        <v>836</v>
      </c>
      <c r="B29" s="11" t="s">
        <v>837</v>
      </c>
      <c r="C29" s="11" t="s">
        <v>838</v>
      </c>
      <c r="D29" s="4">
        <v>97061</v>
      </c>
      <c r="E29" s="5">
        <v>631.04</v>
      </c>
      <c r="F29" s="43">
        <v>0.02</v>
      </c>
    </row>
    <row r="30" spans="1:6" x14ac:dyDescent="0.25">
      <c r="A30" s="42" t="s">
        <v>839</v>
      </c>
      <c r="B30" s="11" t="s">
        <v>840</v>
      </c>
      <c r="C30" s="11" t="s">
        <v>317</v>
      </c>
      <c r="D30" s="4">
        <v>25404</v>
      </c>
      <c r="E30" s="5">
        <v>621.97</v>
      </c>
      <c r="F30" s="43">
        <v>1.9699999999999999E-2</v>
      </c>
    </row>
    <row r="31" spans="1:6" x14ac:dyDescent="0.25">
      <c r="A31" s="42" t="s">
        <v>841</v>
      </c>
      <c r="B31" s="11" t="s">
        <v>842</v>
      </c>
      <c r="C31" s="11" t="s">
        <v>202</v>
      </c>
      <c r="D31" s="4">
        <v>119672</v>
      </c>
      <c r="E31" s="5">
        <v>608.11</v>
      </c>
      <c r="F31" s="43">
        <v>1.9300000000000001E-2</v>
      </c>
    </row>
    <row r="32" spans="1:6" x14ac:dyDescent="0.25">
      <c r="A32" s="42" t="s">
        <v>665</v>
      </c>
      <c r="B32" s="11" t="s">
        <v>666</v>
      </c>
      <c r="C32" s="11" t="s">
        <v>196</v>
      </c>
      <c r="D32" s="4">
        <v>69259</v>
      </c>
      <c r="E32" s="5">
        <v>581.78</v>
      </c>
      <c r="F32" s="43">
        <v>1.8499999999999999E-2</v>
      </c>
    </row>
    <row r="33" spans="1:6" x14ac:dyDescent="0.25">
      <c r="A33" s="42" t="s">
        <v>843</v>
      </c>
      <c r="B33" s="11" t="s">
        <v>844</v>
      </c>
      <c r="C33" s="11" t="s">
        <v>196</v>
      </c>
      <c r="D33" s="4">
        <v>107706</v>
      </c>
      <c r="E33" s="5">
        <v>571.70000000000005</v>
      </c>
      <c r="F33" s="43">
        <v>1.8100000000000002E-2</v>
      </c>
    </row>
    <row r="34" spans="1:6" x14ac:dyDescent="0.25">
      <c r="A34" s="42" t="s">
        <v>845</v>
      </c>
      <c r="B34" s="11" t="s">
        <v>846</v>
      </c>
      <c r="C34" s="11" t="s">
        <v>208</v>
      </c>
      <c r="D34" s="4">
        <v>150000</v>
      </c>
      <c r="E34" s="5">
        <v>540.83000000000004</v>
      </c>
      <c r="F34" s="43">
        <v>1.72E-2</v>
      </c>
    </row>
    <row r="35" spans="1:6" x14ac:dyDescent="0.25">
      <c r="A35" s="42" t="s">
        <v>847</v>
      </c>
      <c r="B35" s="11" t="s">
        <v>848</v>
      </c>
      <c r="C35" s="11" t="s">
        <v>317</v>
      </c>
      <c r="D35" s="4">
        <v>61000</v>
      </c>
      <c r="E35" s="5">
        <v>509.5</v>
      </c>
      <c r="F35" s="43">
        <v>1.6199999999999999E-2</v>
      </c>
    </row>
    <row r="36" spans="1:6" x14ac:dyDescent="0.25">
      <c r="A36" s="42" t="s">
        <v>849</v>
      </c>
      <c r="B36" s="11" t="s">
        <v>850</v>
      </c>
      <c r="C36" s="11" t="s">
        <v>208</v>
      </c>
      <c r="D36" s="4">
        <v>95625</v>
      </c>
      <c r="E36" s="5">
        <v>501.31</v>
      </c>
      <c r="F36" s="43">
        <v>1.5900000000000001E-2</v>
      </c>
    </row>
    <row r="37" spans="1:6" x14ac:dyDescent="0.25">
      <c r="A37" s="42" t="s">
        <v>851</v>
      </c>
      <c r="B37" s="11" t="s">
        <v>852</v>
      </c>
      <c r="C37" s="11" t="s">
        <v>365</v>
      </c>
      <c r="D37" s="4">
        <v>87512</v>
      </c>
      <c r="E37" s="5">
        <v>448.46</v>
      </c>
      <c r="F37" s="43">
        <v>1.4200000000000001E-2</v>
      </c>
    </row>
    <row r="38" spans="1:6" x14ac:dyDescent="0.25">
      <c r="A38" s="42" t="s">
        <v>853</v>
      </c>
      <c r="B38" s="11" t="s">
        <v>854</v>
      </c>
      <c r="C38" s="11" t="s">
        <v>202</v>
      </c>
      <c r="D38" s="4">
        <v>200000</v>
      </c>
      <c r="E38" s="5">
        <v>429.1</v>
      </c>
      <c r="F38" s="43">
        <v>1.3599999999999999E-2</v>
      </c>
    </row>
    <row r="39" spans="1:6" x14ac:dyDescent="0.25">
      <c r="A39" s="42" t="s">
        <v>573</v>
      </c>
      <c r="B39" s="11" t="s">
        <v>574</v>
      </c>
      <c r="C39" s="11" t="s">
        <v>549</v>
      </c>
      <c r="D39" s="4">
        <v>25974</v>
      </c>
      <c r="E39" s="5">
        <v>401.56</v>
      </c>
      <c r="F39" s="43">
        <v>1.2699999999999999E-2</v>
      </c>
    </row>
    <row r="40" spans="1:6" x14ac:dyDescent="0.25">
      <c r="A40" s="42" t="s">
        <v>855</v>
      </c>
      <c r="B40" s="11" t="s">
        <v>856</v>
      </c>
      <c r="C40" s="11" t="s">
        <v>196</v>
      </c>
      <c r="D40" s="4">
        <v>254547</v>
      </c>
      <c r="E40" s="5">
        <v>397.86</v>
      </c>
      <c r="F40" s="43">
        <v>1.26E-2</v>
      </c>
    </row>
    <row r="41" spans="1:6" x14ac:dyDescent="0.25">
      <c r="A41" s="42" t="s">
        <v>655</v>
      </c>
      <c r="B41" s="11" t="s">
        <v>656</v>
      </c>
      <c r="C41" s="11" t="s">
        <v>211</v>
      </c>
      <c r="D41" s="4">
        <v>21248</v>
      </c>
      <c r="E41" s="5">
        <v>373.71</v>
      </c>
      <c r="F41" s="43">
        <v>1.1900000000000001E-2</v>
      </c>
    </row>
    <row r="42" spans="1:6" x14ac:dyDescent="0.25">
      <c r="A42" s="42" t="s">
        <v>857</v>
      </c>
      <c r="B42" s="11" t="s">
        <v>858</v>
      </c>
      <c r="C42" s="11" t="s">
        <v>196</v>
      </c>
      <c r="D42" s="4">
        <v>151387</v>
      </c>
      <c r="E42" s="5">
        <v>344.94</v>
      </c>
      <c r="F42" s="43">
        <v>1.09E-2</v>
      </c>
    </row>
    <row r="43" spans="1:6" x14ac:dyDescent="0.25">
      <c r="A43" s="42" t="s">
        <v>627</v>
      </c>
      <c r="B43" s="11" t="s">
        <v>628</v>
      </c>
      <c r="C43" s="11" t="s">
        <v>196</v>
      </c>
      <c r="D43" s="4">
        <v>155000</v>
      </c>
      <c r="E43" s="5">
        <v>341.47</v>
      </c>
      <c r="F43" s="43">
        <v>1.0800000000000001E-2</v>
      </c>
    </row>
    <row r="44" spans="1:6" x14ac:dyDescent="0.25">
      <c r="A44" s="42" t="s">
        <v>859</v>
      </c>
      <c r="B44" s="11" t="s">
        <v>860</v>
      </c>
      <c r="C44" s="11" t="s">
        <v>256</v>
      </c>
      <c r="D44" s="4">
        <v>101186</v>
      </c>
      <c r="E44" s="5">
        <v>304.62</v>
      </c>
      <c r="F44" s="43">
        <v>9.7000000000000003E-3</v>
      </c>
    </row>
    <row r="45" spans="1:6" x14ac:dyDescent="0.25">
      <c r="A45" s="42" t="s">
        <v>861</v>
      </c>
      <c r="B45" s="11" t="s">
        <v>862</v>
      </c>
      <c r="C45" s="11" t="s">
        <v>196</v>
      </c>
      <c r="D45" s="4">
        <v>40595</v>
      </c>
      <c r="E45" s="5">
        <v>159.80000000000001</v>
      </c>
      <c r="F45" s="43">
        <v>5.1000000000000004E-3</v>
      </c>
    </row>
    <row r="46" spans="1:6" x14ac:dyDescent="0.25">
      <c r="A46" s="20" t="s">
        <v>89</v>
      </c>
      <c r="B46" s="12"/>
      <c r="C46" s="12"/>
      <c r="D46" s="6"/>
      <c r="E46" s="15">
        <v>27905.040000000001</v>
      </c>
      <c r="F46" s="44">
        <v>0.88529999999999998</v>
      </c>
    </row>
    <row r="47" spans="1:6" x14ac:dyDescent="0.25">
      <c r="A47" s="20" t="s">
        <v>368</v>
      </c>
      <c r="B47" s="11"/>
      <c r="C47" s="11"/>
      <c r="D47" s="4"/>
      <c r="E47" s="5"/>
      <c r="F47" s="43"/>
    </row>
    <row r="48" spans="1:6" x14ac:dyDescent="0.25">
      <c r="A48" s="20" t="s">
        <v>89</v>
      </c>
      <c r="B48" s="11"/>
      <c r="C48" s="11"/>
      <c r="D48" s="4"/>
      <c r="E48" s="16" t="s">
        <v>64</v>
      </c>
      <c r="F48" s="45" t="s">
        <v>64</v>
      </c>
    </row>
    <row r="49" spans="1:6" x14ac:dyDescent="0.25">
      <c r="A49" s="46" t="s">
        <v>101</v>
      </c>
      <c r="B49" s="33"/>
      <c r="C49" s="33"/>
      <c r="D49" s="34"/>
      <c r="E49" s="9">
        <v>27905.040000000001</v>
      </c>
      <c r="F49" s="48">
        <v>0.88529999999999998</v>
      </c>
    </row>
    <row r="50" spans="1:6" x14ac:dyDescent="0.25">
      <c r="A50" s="42"/>
      <c r="B50" s="11"/>
      <c r="C50" s="11"/>
      <c r="D50" s="4"/>
      <c r="E50" s="5"/>
      <c r="F50" s="43"/>
    </row>
    <row r="51" spans="1:6" x14ac:dyDescent="0.25">
      <c r="A51" s="20" t="s">
        <v>369</v>
      </c>
      <c r="B51" s="11"/>
      <c r="C51" s="11"/>
      <c r="D51" s="4"/>
      <c r="E51" s="5"/>
      <c r="F51" s="43"/>
    </row>
    <row r="52" spans="1:6" x14ac:dyDescent="0.25">
      <c r="A52" s="20" t="s">
        <v>370</v>
      </c>
      <c r="B52" s="11"/>
      <c r="C52" s="11"/>
      <c r="D52" s="4"/>
      <c r="E52" s="5"/>
      <c r="F52" s="43"/>
    </row>
    <row r="53" spans="1:6" x14ac:dyDescent="0.25">
      <c r="A53" s="42" t="s">
        <v>667</v>
      </c>
      <c r="B53" s="11"/>
      <c r="C53" s="11" t="s">
        <v>630</v>
      </c>
      <c r="D53" s="4">
        <v>11100</v>
      </c>
      <c r="E53" s="5">
        <v>1322.73</v>
      </c>
      <c r="F53" s="43">
        <v>4.1974999999999998E-2</v>
      </c>
    </row>
    <row r="54" spans="1:6" x14ac:dyDescent="0.25">
      <c r="A54" s="42" t="s">
        <v>863</v>
      </c>
      <c r="B54" s="11"/>
      <c r="C54" s="11" t="s">
        <v>205</v>
      </c>
      <c r="D54" s="4">
        <v>73200</v>
      </c>
      <c r="E54" s="5">
        <v>505.08</v>
      </c>
      <c r="F54" s="43">
        <v>1.6028000000000001E-2</v>
      </c>
    </row>
    <row r="55" spans="1:6" x14ac:dyDescent="0.25">
      <c r="A55" s="20" t="s">
        <v>89</v>
      </c>
      <c r="B55" s="12"/>
      <c r="C55" s="12"/>
      <c r="D55" s="6"/>
      <c r="E55" s="15">
        <v>1827.81</v>
      </c>
      <c r="F55" s="44">
        <v>5.8002999999999999E-2</v>
      </c>
    </row>
    <row r="56" spans="1:6" x14ac:dyDescent="0.25">
      <c r="A56" s="42"/>
      <c r="B56" s="11"/>
      <c r="C56" s="11"/>
      <c r="D56" s="4"/>
      <c r="E56" s="5"/>
      <c r="F56" s="43"/>
    </row>
    <row r="57" spans="1:6" x14ac:dyDescent="0.25">
      <c r="A57" s="42"/>
      <c r="B57" s="11"/>
      <c r="C57" s="11"/>
      <c r="D57" s="4"/>
      <c r="E57" s="5"/>
      <c r="F57" s="43"/>
    </row>
    <row r="58" spans="1:6" x14ac:dyDescent="0.25">
      <c r="A58" s="20" t="s">
        <v>864</v>
      </c>
      <c r="B58" s="12"/>
      <c r="C58" s="12"/>
      <c r="D58" s="6"/>
      <c r="E58" s="7"/>
      <c r="F58" s="22"/>
    </row>
    <row r="59" spans="1:6" x14ac:dyDescent="0.25">
      <c r="A59" s="42" t="s">
        <v>865</v>
      </c>
      <c r="B59" s="11"/>
      <c r="C59" s="11" t="s">
        <v>866</v>
      </c>
      <c r="D59" s="4">
        <v>204300</v>
      </c>
      <c r="E59" s="5">
        <v>490.32</v>
      </c>
      <c r="F59" s="43">
        <v>1.5599999999999999E-2</v>
      </c>
    </row>
    <row r="60" spans="1:6" x14ac:dyDescent="0.25">
      <c r="A60" s="20" t="s">
        <v>89</v>
      </c>
      <c r="B60" s="12"/>
      <c r="C60" s="12"/>
      <c r="D60" s="6"/>
      <c r="E60" s="15">
        <v>490.32</v>
      </c>
      <c r="F60" s="44">
        <v>1.5599999999999999E-2</v>
      </c>
    </row>
    <row r="61" spans="1:6" x14ac:dyDescent="0.25">
      <c r="A61" s="42"/>
      <c r="B61" s="11"/>
      <c r="C61" s="11"/>
      <c r="D61" s="4"/>
      <c r="E61" s="5"/>
      <c r="F61" s="43"/>
    </row>
    <row r="62" spans="1:6" x14ac:dyDescent="0.25">
      <c r="A62" s="46" t="s">
        <v>101</v>
      </c>
      <c r="B62" s="33"/>
      <c r="C62" s="33"/>
      <c r="D62" s="34"/>
      <c r="E62" s="15">
        <v>490.32</v>
      </c>
      <c r="F62" s="44">
        <v>1.5599999999999999E-2</v>
      </c>
    </row>
    <row r="63" spans="1:6" x14ac:dyDescent="0.25">
      <c r="A63" s="20" t="s">
        <v>458</v>
      </c>
      <c r="B63" s="12"/>
      <c r="C63" s="12"/>
      <c r="D63" s="6"/>
      <c r="E63" s="7"/>
      <c r="F63" s="22"/>
    </row>
    <row r="64" spans="1:6" x14ac:dyDescent="0.25">
      <c r="A64" s="20" t="s">
        <v>459</v>
      </c>
      <c r="B64" s="12"/>
      <c r="C64" s="12"/>
      <c r="D64" s="6"/>
      <c r="E64" s="7"/>
      <c r="F64" s="22"/>
    </row>
    <row r="65" spans="1:6" x14ac:dyDescent="0.25">
      <c r="A65" s="42" t="s">
        <v>867</v>
      </c>
      <c r="B65" s="11"/>
      <c r="C65" s="11" t="s">
        <v>494</v>
      </c>
      <c r="D65" s="4">
        <v>12500000</v>
      </c>
      <c r="E65" s="5">
        <v>125</v>
      </c>
      <c r="F65" s="43">
        <v>4.0000000000000001E-3</v>
      </c>
    </row>
    <row r="66" spans="1:6" x14ac:dyDescent="0.25">
      <c r="A66" s="42" t="s">
        <v>760</v>
      </c>
      <c r="B66" s="11"/>
      <c r="C66" s="11" t="s">
        <v>494</v>
      </c>
      <c r="D66" s="4">
        <v>10500000</v>
      </c>
      <c r="E66" s="5">
        <v>105</v>
      </c>
      <c r="F66" s="43">
        <v>3.3E-3</v>
      </c>
    </row>
    <row r="67" spans="1:6" x14ac:dyDescent="0.25">
      <c r="A67" s="20" t="s">
        <v>89</v>
      </c>
      <c r="B67" s="12"/>
      <c r="C67" s="12"/>
      <c r="D67" s="6"/>
      <c r="E67" s="15">
        <v>230</v>
      </c>
      <c r="F67" s="44">
        <v>7.3000000000000001E-3</v>
      </c>
    </row>
    <row r="68" spans="1:6" x14ac:dyDescent="0.25">
      <c r="A68" s="46" t="s">
        <v>101</v>
      </c>
      <c r="B68" s="33"/>
      <c r="C68" s="33"/>
      <c r="D68" s="34"/>
      <c r="E68" s="9">
        <v>230</v>
      </c>
      <c r="F68" s="48">
        <v>7.3000000000000001E-3</v>
      </c>
    </row>
    <row r="69" spans="1:6" x14ac:dyDescent="0.25">
      <c r="A69" s="42"/>
      <c r="B69" s="11"/>
      <c r="C69" s="11"/>
      <c r="D69" s="4"/>
      <c r="E69" s="5"/>
      <c r="F69" s="43"/>
    </row>
    <row r="70" spans="1:6" x14ac:dyDescent="0.25">
      <c r="A70" s="42"/>
      <c r="B70" s="11"/>
      <c r="C70" s="11"/>
      <c r="D70" s="4"/>
      <c r="E70" s="5"/>
      <c r="F70" s="43"/>
    </row>
    <row r="71" spans="1:6" x14ac:dyDescent="0.25">
      <c r="A71" s="20" t="s">
        <v>102</v>
      </c>
      <c r="B71" s="11"/>
      <c r="C71" s="11"/>
      <c r="D71" s="4"/>
      <c r="E71" s="5"/>
      <c r="F71" s="43"/>
    </row>
    <row r="72" spans="1:6" x14ac:dyDescent="0.25">
      <c r="A72" s="42" t="s">
        <v>103</v>
      </c>
      <c r="B72" s="11"/>
      <c r="C72" s="11"/>
      <c r="D72" s="4"/>
      <c r="E72" s="5">
        <v>2955.56</v>
      </c>
      <c r="F72" s="43">
        <v>9.3799999999999994E-2</v>
      </c>
    </row>
    <row r="73" spans="1:6" x14ac:dyDescent="0.25">
      <c r="A73" s="20" t="s">
        <v>89</v>
      </c>
      <c r="B73" s="12"/>
      <c r="C73" s="12"/>
      <c r="D73" s="6"/>
      <c r="E73" s="15">
        <v>2955.56</v>
      </c>
      <c r="F73" s="44">
        <v>9.3799999999999994E-2</v>
      </c>
    </row>
    <row r="74" spans="1:6" x14ac:dyDescent="0.25">
      <c r="A74" s="42"/>
      <c r="B74" s="11"/>
      <c r="C74" s="11"/>
      <c r="D74" s="4"/>
      <c r="E74" s="5"/>
      <c r="F74" s="43"/>
    </row>
    <row r="75" spans="1:6" x14ac:dyDescent="0.25">
      <c r="A75" s="46" t="s">
        <v>101</v>
      </c>
      <c r="B75" s="33"/>
      <c r="C75" s="33"/>
      <c r="D75" s="34"/>
      <c r="E75" s="15">
        <v>2955.56</v>
      </c>
      <c r="F75" s="44">
        <v>9.3799999999999994E-2</v>
      </c>
    </row>
    <row r="76" spans="1:6" x14ac:dyDescent="0.25">
      <c r="A76" s="42" t="s">
        <v>104</v>
      </c>
      <c r="B76" s="11"/>
      <c r="C76" s="11"/>
      <c r="D76" s="4"/>
      <c r="E76" s="14">
        <v>-69.09</v>
      </c>
      <c r="F76" s="55">
        <v>-2E-3</v>
      </c>
    </row>
    <row r="77" spans="1:6" x14ac:dyDescent="0.25">
      <c r="A77" s="47" t="s">
        <v>105</v>
      </c>
      <c r="B77" s="13"/>
      <c r="C77" s="13"/>
      <c r="D77" s="8"/>
      <c r="E77" s="9">
        <v>31511.83</v>
      </c>
      <c r="F77" s="48">
        <v>1</v>
      </c>
    </row>
    <row r="78" spans="1:6" x14ac:dyDescent="0.25">
      <c r="A78" s="28"/>
      <c r="B78" s="26"/>
      <c r="C78" s="26"/>
      <c r="D78" s="26"/>
      <c r="E78" s="26"/>
      <c r="F78" s="27"/>
    </row>
    <row r="79" spans="1:6" x14ac:dyDescent="0.25">
      <c r="A79" s="49" t="s">
        <v>532</v>
      </c>
      <c r="B79" s="26"/>
      <c r="C79" s="26"/>
      <c r="D79" s="26"/>
      <c r="E79" s="26"/>
      <c r="F79" s="27"/>
    </row>
    <row r="80" spans="1:6" x14ac:dyDescent="0.25">
      <c r="A80" s="28"/>
      <c r="B80" s="26"/>
      <c r="C80" s="26"/>
      <c r="D80" s="26"/>
      <c r="E80" s="26"/>
      <c r="F80" s="27"/>
    </row>
    <row r="81" spans="1:6" x14ac:dyDescent="0.25">
      <c r="A81" s="28"/>
      <c r="B81" s="26"/>
      <c r="C81" s="26"/>
      <c r="D81" s="26"/>
      <c r="E81" s="26"/>
      <c r="F81" s="27"/>
    </row>
    <row r="82" spans="1:6" x14ac:dyDescent="0.25">
      <c r="A82" s="49" t="s">
        <v>1086</v>
      </c>
      <c r="B82" s="26"/>
      <c r="C82" s="26"/>
      <c r="D82" s="26"/>
      <c r="E82" s="26"/>
      <c r="F82" s="27"/>
    </row>
    <row r="83" spans="1:6" x14ac:dyDescent="0.25">
      <c r="A83" s="50" t="s">
        <v>1087</v>
      </c>
      <c r="B83" s="64" t="s">
        <v>64</v>
      </c>
      <c r="C83" s="26"/>
      <c r="D83" s="26"/>
      <c r="E83" s="26"/>
      <c r="F83" s="27"/>
    </row>
    <row r="84" spans="1:6" x14ac:dyDescent="0.25">
      <c r="A84" s="28" t="s">
        <v>1088</v>
      </c>
      <c r="B84" s="26"/>
      <c r="C84" s="26"/>
      <c r="D84" s="26"/>
      <c r="E84" s="26"/>
      <c r="F84" s="27"/>
    </row>
    <row r="85" spans="1:6" x14ac:dyDescent="0.25">
      <c r="A85" s="28" t="s">
        <v>1089</v>
      </c>
      <c r="B85" s="26" t="s">
        <v>1090</v>
      </c>
      <c r="C85" s="26" t="s">
        <v>1090</v>
      </c>
      <c r="D85" s="26"/>
      <c r="E85" s="26"/>
      <c r="F85" s="27"/>
    </row>
    <row r="86" spans="1:6" x14ac:dyDescent="0.25">
      <c r="A86" s="28"/>
      <c r="B86" s="51">
        <v>43585</v>
      </c>
      <c r="C86" s="51">
        <v>43616</v>
      </c>
      <c r="D86" s="26"/>
      <c r="E86" s="26"/>
      <c r="F86" s="27"/>
    </row>
    <row r="87" spans="1:6" x14ac:dyDescent="0.25">
      <c r="A87" s="28" t="s">
        <v>1094</v>
      </c>
      <c r="B87" s="26">
        <v>8.9700000000000006</v>
      </c>
      <c r="C87" s="26">
        <v>9.3341999999999992</v>
      </c>
      <c r="D87" s="26"/>
      <c r="E87" s="26"/>
      <c r="F87" s="27"/>
    </row>
    <row r="88" spans="1:6" x14ac:dyDescent="0.25">
      <c r="A88" s="28" t="s">
        <v>1095</v>
      </c>
      <c r="B88" s="26">
        <v>8.9700000000000006</v>
      </c>
      <c r="C88" s="26">
        <v>9.3341999999999992</v>
      </c>
      <c r="D88" s="26"/>
      <c r="E88" s="26"/>
      <c r="F88" s="27"/>
    </row>
    <row r="89" spans="1:6" x14ac:dyDescent="0.25">
      <c r="A89" s="28" t="s">
        <v>1113</v>
      </c>
      <c r="B89" s="26">
        <v>8.8771000000000004</v>
      </c>
      <c r="C89" s="26">
        <v>9.2352000000000007</v>
      </c>
      <c r="D89" s="26"/>
      <c r="E89" s="26"/>
      <c r="F89" s="27"/>
    </row>
    <row r="90" spans="1:6" x14ac:dyDescent="0.25">
      <c r="A90" s="28" t="s">
        <v>1115</v>
      </c>
      <c r="B90" s="26">
        <v>8.8772000000000002</v>
      </c>
      <c r="C90" s="26">
        <v>9.2353000000000005</v>
      </c>
      <c r="D90" s="26"/>
      <c r="E90" s="26"/>
      <c r="F90" s="27"/>
    </row>
    <row r="91" spans="1:6" x14ac:dyDescent="0.25">
      <c r="A91" s="28"/>
      <c r="B91" s="26"/>
      <c r="C91" s="26"/>
      <c r="D91" s="26"/>
      <c r="E91" s="26"/>
      <c r="F91" s="27"/>
    </row>
    <row r="92" spans="1:6" x14ac:dyDescent="0.25">
      <c r="A92" s="28" t="s">
        <v>1105</v>
      </c>
      <c r="B92" s="64" t="s">
        <v>64</v>
      </c>
      <c r="C92" s="26"/>
      <c r="D92" s="26"/>
      <c r="E92" s="26"/>
      <c r="F92" s="27"/>
    </row>
    <row r="93" spans="1:6" x14ac:dyDescent="0.25">
      <c r="A93" s="28" t="s">
        <v>1106</v>
      </c>
      <c r="B93" s="64" t="s">
        <v>64</v>
      </c>
      <c r="C93" s="26"/>
      <c r="D93" s="26"/>
      <c r="E93" s="26"/>
      <c r="F93" s="27"/>
    </row>
    <row r="94" spans="1:6" x14ac:dyDescent="0.25">
      <c r="A94" s="67" t="s">
        <v>1107</v>
      </c>
      <c r="B94" s="70" t="s">
        <v>64</v>
      </c>
      <c r="C94" s="26"/>
      <c r="D94" s="26"/>
      <c r="E94" s="26"/>
      <c r="F94" s="27"/>
    </row>
    <row r="95" spans="1:6" x14ac:dyDescent="0.25">
      <c r="A95" s="67" t="s">
        <v>1108</v>
      </c>
      <c r="B95" s="70" t="s">
        <v>64</v>
      </c>
      <c r="C95" s="26"/>
      <c r="D95" s="26"/>
      <c r="E95" s="26"/>
      <c r="F95" s="27"/>
    </row>
    <row r="96" spans="1:6" x14ac:dyDescent="0.25">
      <c r="A96" s="28" t="s">
        <v>1186</v>
      </c>
      <c r="B96" s="65">
        <v>1.04</v>
      </c>
      <c r="C96" s="26"/>
      <c r="D96" s="26"/>
      <c r="E96" s="26"/>
      <c r="F96" s="27"/>
    </row>
    <row r="97" spans="1:6" ht="30" x14ac:dyDescent="0.25">
      <c r="A97" s="50" t="s">
        <v>1184</v>
      </c>
      <c r="B97" s="65">
        <v>2318.1315</v>
      </c>
      <c r="C97" s="26"/>
      <c r="D97" s="26"/>
      <c r="E97" s="26"/>
      <c r="F97" s="27"/>
    </row>
    <row r="98" spans="1:6" ht="30.75" thickBot="1" x14ac:dyDescent="0.3">
      <c r="A98" s="52" t="s">
        <v>1185</v>
      </c>
      <c r="B98" s="66" t="s">
        <v>64</v>
      </c>
      <c r="C98" s="53"/>
      <c r="D98" s="53"/>
      <c r="E98" s="53"/>
      <c r="F98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showGridLines="0" workbookViewId="0">
      <pane ySplit="7" topLeftCell="A68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34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35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884</v>
      </c>
      <c r="E11" s="5">
        <v>21.44</v>
      </c>
      <c r="F11" s="43">
        <v>0.1084</v>
      </c>
    </row>
    <row r="12" spans="1:8" x14ac:dyDescent="0.25">
      <c r="A12" s="42" t="s">
        <v>197</v>
      </c>
      <c r="B12" s="11" t="s">
        <v>198</v>
      </c>
      <c r="C12" s="11" t="s">
        <v>199</v>
      </c>
      <c r="D12" s="4">
        <v>1407</v>
      </c>
      <c r="E12" s="5">
        <v>18.72</v>
      </c>
      <c r="F12" s="43">
        <v>9.4600000000000004E-2</v>
      </c>
    </row>
    <row r="13" spans="1:8" x14ac:dyDescent="0.25">
      <c r="A13" s="42" t="s">
        <v>194</v>
      </c>
      <c r="B13" s="11" t="s">
        <v>195</v>
      </c>
      <c r="C13" s="11" t="s">
        <v>196</v>
      </c>
      <c r="D13" s="4">
        <v>678</v>
      </c>
      <c r="E13" s="5">
        <v>14.8</v>
      </c>
      <c r="F13" s="43">
        <v>7.4800000000000005E-2</v>
      </c>
    </row>
    <row r="14" spans="1:8" x14ac:dyDescent="0.25">
      <c r="A14" s="42" t="s">
        <v>270</v>
      </c>
      <c r="B14" s="11" t="s">
        <v>271</v>
      </c>
      <c r="C14" s="11" t="s">
        <v>211</v>
      </c>
      <c r="D14" s="4">
        <v>1562</v>
      </c>
      <c r="E14" s="5">
        <v>11.52</v>
      </c>
      <c r="F14" s="43">
        <v>5.8299999999999998E-2</v>
      </c>
    </row>
    <row r="15" spans="1:8" x14ac:dyDescent="0.25">
      <c r="A15" s="42" t="s">
        <v>533</v>
      </c>
      <c r="B15" s="11" t="s">
        <v>534</v>
      </c>
      <c r="C15" s="11" t="s">
        <v>205</v>
      </c>
      <c r="D15" s="4">
        <v>2649</v>
      </c>
      <c r="E15" s="5">
        <v>11.22</v>
      </c>
      <c r="F15" s="43">
        <v>5.67E-2</v>
      </c>
    </row>
    <row r="16" spans="1:8" x14ac:dyDescent="0.25">
      <c r="A16" s="42" t="s">
        <v>200</v>
      </c>
      <c r="B16" s="11" t="s">
        <v>201</v>
      </c>
      <c r="C16" s="11" t="s">
        <v>202</v>
      </c>
      <c r="D16" s="4">
        <v>3525</v>
      </c>
      <c r="E16" s="5">
        <v>9.82</v>
      </c>
      <c r="F16" s="43">
        <v>4.9599999999999998E-2</v>
      </c>
    </row>
    <row r="17" spans="1:6" x14ac:dyDescent="0.25">
      <c r="A17" s="42" t="s">
        <v>209</v>
      </c>
      <c r="B17" s="11" t="s">
        <v>210</v>
      </c>
      <c r="C17" s="11" t="s">
        <v>211</v>
      </c>
      <c r="D17" s="4">
        <v>432</v>
      </c>
      <c r="E17" s="5">
        <v>9.49</v>
      </c>
      <c r="F17" s="43">
        <v>4.8000000000000001E-2</v>
      </c>
    </row>
    <row r="18" spans="1:6" x14ac:dyDescent="0.25">
      <c r="A18" s="42" t="s">
        <v>537</v>
      </c>
      <c r="B18" s="11" t="s">
        <v>538</v>
      </c>
      <c r="C18" s="11" t="s">
        <v>205</v>
      </c>
      <c r="D18" s="4">
        <v>549</v>
      </c>
      <c r="E18" s="5">
        <v>8.36</v>
      </c>
      <c r="F18" s="43">
        <v>4.2299999999999997E-2</v>
      </c>
    </row>
    <row r="19" spans="1:6" x14ac:dyDescent="0.25">
      <c r="A19" s="42" t="s">
        <v>219</v>
      </c>
      <c r="B19" s="11" t="s">
        <v>220</v>
      </c>
      <c r="C19" s="11" t="s">
        <v>221</v>
      </c>
      <c r="D19" s="4">
        <v>507</v>
      </c>
      <c r="E19" s="5">
        <v>7.9</v>
      </c>
      <c r="F19" s="43">
        <v>3.9899999999999998E-2</v>
      </c>
    </row>
    <row r="20" spans="1:6" x14ac:dyDescent="0.25">
      <c r="A20" s="42" t="s">
        <v>259</v>
      </c>
      <c r="B20" s="11" t="s">
        <v>260</v>
      </c>
      <c r="C20" s="11" t="s">
        <v>205</v>
      </c>
      <c r="D20" s="4">
        <v>800</v>
      </c>
      <c r="E20" s="5">
        <v>6.47</v>
      </c>
      <c r="F20" s="43">
        <v>3.27E-2</v>
      </c>
    </row>
    <row r="21" spans="1:6" x14ac:dyDescent="0.25">
      <c r="A21" s="42" t="s">
        <v>215</v>
      </c>
      <c r="B21" s="11" t="s">
        <v>216</v>
      </c>
      <c r="C21" s="11" t="s">
        <v>205</v>
      </c>
      <c r="D21" s="4">
        <v>1543</v>
      </c>
      <c r="E21" s="5">
        <v>5.44</v>
      </c>
      <c r="F21" s="43">
        <v>2.75E-2</v>
      </c>
    </row>
    <row r="22" spans="1:6" x14ac:dyDescent="0.25">
      <c r="A22" s="42" t="s">
        <v>222</v>
      </c>
      <c r="B22" s="11" t="s">
        <v>223</v>
      </c>
      <c r="C22" s="11" t="s">
        <v>202</v>
      </c>
      <c r="D22" s="4">
        <v>293</v>
      </c>
      <c r="E22" s="5">
        <v>5.24</v>
      </c>
      <c r="F22" s="43">
        <v>2.6499999999999999E-2</v>
      </c>
    </row>
    <row r="23" spans="1:6" x14ac:dyDescent="0.25">
      <c r="A23" s="42" t="s">
        <v>550</v>
      </c>
      <c r="B23" s="11" t="s">
        <v>551</v>
      </c>
      <c r="C23" s="11" t="s">
        <v>253</v>
      </c>
      <c r="D23" s="4">
        <v>54</v>
      </c>
      <c r="E23" s="5">
        <v>3.71</v>
      </c>
      <c r="F23" s="43">
        <v>1.8800000000000001E-2</v>
      </c>
    </row>
    <row r="24" spans="1:6" x14ac:dyDescent="0.25">
      <c r="A24" s="42" t="s">
        <v>235</v>
      </c>
      <c r="B24" s="11" t="s">
        <v>236</v>
      </c>
      <c r="C24" s="11" t="s">
        <v>205</v>
      </c>
      <c r="D24" s="4">
        <v>211</v>
      </c>
      <c r="E24" s="5">
        <v>3.39</v>
      </c>
      <c r="F24" s="43">
        <v>1.7100000000000001E-2</v>
      </c>
    </row>
    <row r="25" spans="1:6" x14ac:dyDescent="0.25">
      <c r="A25" s="42" t="s">
        <v>240</v>
      </c>
      <c r="B25" s="11" t="s">
        <v>241</v>
      </c>
      <c r="C25" s="11" t="s">
        <v>196</v>
      </c>
      <c r="D25" s="4">
        <v>97</v>
      </c>
      <c r="E25" s="5">
        <v>3.36</v>
      </c>
      <c r="F25" s="43">
        <v>1.7000000000000001E-2</v>
      </c>
    </row>
    <row r="26" spans="1:6" x14ac:dyDescent="0.25">
      <c r="A26" s="42" t="s">
        <v>661</v>
      </c>
      <c r="B26" s="11" t="s">
        <v>662</v>
      </c>
      <c r="C26" s="11" t="s">
        <v>202</v>
      </c>
      <c r="D26" s="4">
        <v>185</v>
      </c>
      <c r="E26" s="5">
        <v>2.6</v>
      </c>
      <c r="F26" s="43">
        <v>1.32E-2</v>
      </c>
    </row>
    <row r="27" spans="1:6" x14ac:dyDescent="0.25">
      <c r="A27" s="42" t="s">
        <v>251</v>
      </c>
      <c r="B27" s="11" t="s">
        <v>252</v>
      </c>
      <c r="C27" s="11" t="s">
        <v>253</v>
      </c>
      <c r="D27" s="4">
        <v>383</v>
      </c>
      <c r="E27" s="5">
        <v>2.48</v>
      </c>
      <c r="F27" s="43">
        <v>1.2500000000000001E-2</v>
      </c>
    </row>
    <row r="28" spans="1:6" x14ac:dyDescent="0.25">
      <c r="A28" s="42" t="s">
        <v>278</v>
      </c>
      <c r="B28" s="11" t="s">
        <v>279</v>
      </c>
      <c r="C28" s="11" t="s">
        <v>280</v>
      </c>
      <c r="D28" s="4">
        <v>699</v>
      </c>
      <c r="E28" s="5">
        <v>2.44</v>
      </c>
      <c r="F28" s="43">
        <v>1.23E-2</v>
      </c>
    </row>
    <row r="29" spans="1:6" x14ac:dyDescent="0.25">
      <c r="A29" s="42" t="s">
        <v>249</v>
      </c>
      <c r="B29" s="11" t="s">
        <v>250</v>
      </c>
      <c r="C29" s="11" t="s">
        <v>211</v>
      </c>
      <c r="D29" s="4">
        <v>222</v>
      </c>
      <c r="E29" s="5">
        <v>2.4300000000000002</v>
      </c>
      <c r="F29" s="43">
        <v>1.23E-2</v>
      </c>
    </row>
    <row r="30" spans="1:6" x14ac:dyDescent="0.25">
      <c r="A30" s="42" t="s">
        <v>643</v>
      </c>
      <c r="B30" s="11" t="s">
        <v>644</v>
      </c>
      <c r="C30" s="11" t="s">
        <v>231</v>
      </c>
      <c r="D30" s="4">
        <v>1662</v>
      </c>
      <c r="E30" s="5">
        <v>2.21</v>
      </c>
      <c r="F30" s="43">
        <v>1.12E-2</v>
      </c>
    </row>
    <row r="31" spans="1:6" x14ac:dyDescent="0.25">
      <c r="A31" s="42" t="s">
        <v>315</v>
      </c>
      <c r="B31" s="11" t="s">
        <v>316</v>
      </c>
      <c r="C31" s="11" t="s">
        <v>317</v>
      </c>
      <c r="D31" s="4">
        <v>172</v>
      </c>
      <c r="E31" s="5">
        <v>2.13</v>
      </c>
      <c r="F31" s="43">
        <v>1.0699999999999999E-2</v>
      </c>
    </row>
    <row r="32" spans="1:6" x14ac:dyDescent="0.25">
      <c r="A32" s="42" t="s">
        <v>306</v>
      </c>
      <c r="B32" s="11" t="s">
        <v>307</v>
      </c>
      <c r="C32" s="11" t="s">
        <v>308</v>
      </c>
      <c r="D32" s="4">
        <v>1240</v>
      </c>
      <c r="E32" s="5">
        <v>2.13</v>
      </c>
      <c r="F32" s="43">
        <v>1.0800000000000001E-2</v>
      </c>
    </row>
    <row r="33" spans="1:6" x14ac:dyDescent="0.25">
      <c r="A33" s="42" t="s">
        <v>563</v>
      </c>
      <c r="B33" s="11" t="s">
        <v>564</v>
      </c>
      <c r="C33" s="11" t="s">
        <v>226</v>
      </c>
      <c r="D33" s="4">
        <v>43</v>
      </c>
      <c r="E33" s="5">
        <v>2.0499999999999998</v>
      </c>
      <c r="F33" s="43">
        <v>1.03E-2</v>
      </c>
    </row>
    <row r="34" spans="1:6" x14ac:dyDescent="0.25">
      <c r="A34" s="42" t="s">
        <v>868</v>
      </c>
      <c r="B34" s="11" t="s">
        <v>869</v>
      </c>
      <c r="C34" s="11" t="s">
        <v>196</v>
      </c>
      <c r="D34" s="4">
        <v>25</v>
      </c>
      <c r="E34" s="5">
        <v>2.0499999999999998</v>
      </c>
      <c r="F34" s="43">
        <v>1.03E-2</v>
      </c>
    </row>
    <row r="35" spans="1:6" x14ac:dyDescent="0.25">
      <c r="A35" s="42" t="s">
        <v>322</v>
      </c>
      <c r="B35" s="11" t="s">
        <v>323</v>
      </c>
      <c r="C35" s="11" t="s">
        <v>211</v>
      </c>
      <c r="D35" s="4">
        <v>255</v>
      </c>
      <c r="E35" s="5">
        <v>1.94</v>
      </c>
      <c r="F35" s="43">
        <v>9.7999999999999997E-3</v>
      </c>
    </row>
    <row r="36" spans="1:6" x14ac:dyDescent="0.25">
      <c r="A36" s="42" t="s">
        <v>206</v>
      </c>
      <c r="B36" s="11" t="s">
        <v>207</v>
      </c>
      <c r="C36" s="11" t="s">
        <v>208</v>
      </c>
      <c r="D36" s="4">
        <v>455</v>
      </c>
      <c r="E36" s="5">
        <v>1.86</v>
      </c>
      <c r="F36" s="43">
        <v>9.4000000000000004E-3</v>
      </c>
    </row>
    <row r="37" spans="1:6" x14ac:dyDescent="0.25">
      <c r="A37" s="42" t="s">
        <v>569</v>
      </c>
      <c r="B37" s="11" t="s">
        <v>570</v>
      </c>
      <c r="C37" s="11" t="s">
        <v>231</v>
      </c>
      <c r="D37" s="4">
        <v>950</v>
      </c>
      <c r="E37" s="5">
        <v>1.8</v>
      </c>
      <c r="F37" s="43">
        <v>9.1000000000000004E-3</v>
      </c>
    </row>
    <row r="38" spans="1:6" x14ac:dyDescent="0.25">
      <c r="A38" s="42" t="s">
        <v>659</v>
      </c>
      <c r="B38" s="11" t="s">
        <v>660</v>
      </c>
      <c r="C38" s="11" t="s">
        <v>211</v>
      </c>
      <c r="D38" s="4">
        <v>622</v>
      </c>
      <c r="E38" s="5">
        <v>1.78</v>
      </c>
      <c r="F38" s="43">
        <v>8.9999999999999993E-3</v>
      </c>
    </row>
    <row r="39" spans="1:6" x14ac:dyDescent="0.25">
      <c r="A39" s="42" t="s">
        <v>565</v>
      </c>
      <c r="B39" s="11" t="s">
        <v>566</v>
      </c>
      <c r="C39" s="11" t="s">
        <v>290</v>
      </c>
      <c r="D39" s="4">
        <v>685</v>
      </c>
      <c r="E39" s="5">
        <v>1.74</v>
      </c>
      <c r="F39" s="43">
        <v>8.8000000000000005E-3</v>
      </c>
    </row>
    <row r="40" spans="1:6" x14ac:dyDescent="0.25">
      <c r="A40" s="42" t="s">
        <v>870</v>
      </c>
      <c r="B40" s="11" t="s">
        <v>871</v>
      </c>
      <c r="C40" s="11" t="s">
        <v>253</v>
      </c>
      <c r="D40" s="4">
        <v>56</v>
      </c>
      <c r="E40" s="5">
        <v>1.64</v>
      </c>
      <c r="F40" s="43">
        <v>8.3000000000000001E-3</v>
      </c>
    </row>
    <row r="41" spans="1:6" x14ac:dyDescent="0.25">
      <c r="A41" s="42" t="s">
        <v>583</v>
      </c>
      <c r="B41" s="11" t="s">
        <v>584</v>
      </c>
      <c r="C41" s="11" t="s">
        <v>199</v>
      </c>
      <c r="D41" s="4">
        <v>967</v>
      </c>
      <c r="E41" s="5">
        <v>1.6</v>
      </c>
      <c r="F41" s="43">
        <v>8.0999999999999996E-3</v>
      </c>
    </row>
    <row r="42" spans="1:6" x14ac:dyDescent="0.25">
      <c r="A42" s="42" t="s">
        <v>212</v>
      </c>
      <c r="B42" s="11" t="s">
        <v>213</v>
      </c>
      <c r="C42" s="11" t="s">
        <v>214</v>
      </c>
      <c r="D42" s="4">
        <v>151</v>
      </c>
      <c r="E42" s="5">
        <v>1.51</v>
      </c>
      <c r="F42" s="43">
        <v>7.6E-3</v>
      </c>
    </row>
    <row r="43" spans="1:6" x14ac:dyDescent="0.25">
      <c r="A43" s="42" t="s">
        <v>621</v>
      </c>
      <c r="B43" s="11" t="s">
        <v>622</v>
      </c>
      <c r="C43" s="11" t="s">
        <v>239</v>
      </c>
      <c r="D43" s="4">
        <v>310</v>
      </c>
      <c r="E43" s="5">
        <v>1.51</v>
      </c>
      <c r="F43" s="43">
        <v>7.7000000000000002E-3</v>
      </c>
    </row>
    <row r="44" spans="1:6" x14ac:dyDescent="0.25">
      <c r="A44" s="42" t="s">
        <v>224</v>
      </c>
      <c r="B44" s="11" t="s">
        <v>225</v>
      </c>
      <c r="C44" s="11" t="s">
        <v>226</v>
      </c>
      <c r="D44" s="4">
        <v>163</v>
      </c>
      <c r="E44" s="5">
        <v>1.44</v>
      </c>
      <c r="F44" s="43">
        <v>7.3000000000000001E-3</v>
      </c>
    </row>
    <row r="45" spans="1:6" x14ac:dyDescent="0.25">
      <c r="A45" s="42" t="s">
        <v>872</v>
      </c>
      <c r="B45" s="11" t="s">
        <v>873</v>
      </c>
      <c r="C45" s="11" t="s">
        <v>253</v>
      </c>
      <c r="D45" s="4">
        <v>53</v>
      </c>
      <c r="E45" s="5">
        <v>1.42</v>
      </c>
      <c r="F45" s="43">
        <v>7.1999999999999998E-3</v>
      </c>
    </row>
    <row r="46" spans="1:6" x14ac:dyDescent="0.25">
      <c r="A46" s="42" t="s">
        <v>874</v>
      </c>
      <c r="B46" s="11" t="s">
        <v>875</v>
      </c>
      <c r="C46" s="11" t="s">
        <v>365</v>
      </c>
      <c r="D46" s="4">
        <v>324</v>
      </c>
      <c r="E46" s="5">
        <v>1.35</v>
      </c>
      <c r="F46" s="43">
        <v>6.7999999999999996E-3</v>
      </c>
    </row>
    <row r="47" spans="1:6" x14ac:dyDescent="0.25">
      <c r="A47" s="42" t="s">
        <v>876</v>
      </c>
      <c r="B47" s="11" t="s">
        <v>877</v>
      </c>
      <c r="C47" s="11" t="s">
        <v>346</v>
      </c>
      <c r="D47" s="4">
        <v>371</v>
      </c>
      <c r="E47" s="5">
        <v>1.34</v>
      </c>
      <c r="F47" s="43">
        <v>6.7999999999999996E-3</v>
      </c>
    </row>
    <row r="48" spans="1:6" x14ac:dyDescent="0.25">
      <c r="A48" s="42" t="s">
        <v>645</v>
      </c>
      <c r="B48" s="11" t="s">
        <v>646</v>
      </c>
      <c r="C48" s="11" t="s">
        <v>208</v>
      </c>
      <c r="D48" s="4">
        <v>50</v>
      </c>
      <c r="E48" s="5">
        <v>1.34</v>
      </c>
      <c r="F48" s="43">
        <v>6.7999999999999996E-3</v>
      </c>
    </row>
    <row r="49" spans="1:6" x14ac:dyDescent="0.25">
      <c r="A49" s="42" t="s">
        <v>556</v>
      </c>
      <c r="B49" s="11" t="s">
        <v>557</v>
      </c>
      <c r="C49" s="11" t="s">
        <v>202</v>
      </c>
      <c r="D49" s="4">
        <v>45</v>
      </c>
      <c r="E49" s="5">
        <v>1.31</v>
      </c>
      <c r="F49" s="43">
        <v>6.6E-3</v>
      </c>
    </row>
    <row r="50" spans="1:6" x14ac:dyDescent="0.25">
      <c r="A50" s="42" t="s">
        <v>353</v>
      </c>
      <c r="B50" s="11" t="s">
        <v>354</v>
      </c>
      <c r="C50" s="11" t="s">
        <v>199</v>
      </c>
      <c r="D50" s="4">
        <v>320</v>
      </c>
      <c r="E50" s="5">
        <v>1.31</v>
      </c>
      <c r="F50" s="43">
        <v>6.6E-3</v>
      </c>
    </row>
    <row r="51" spans="1:6" x14ac:dyDescent="0.25">
      <c r="A51" s="42" t="s">
        <v>304</v>
      </c>
      <c r="B51" s="11" t="s">
        <v>620</v>
      </c>
      <c r="C51" s="11" t="s">
        <v>253</v>
      </c>
      <c r="D51" s="4">
        <v>751</v>
      </c>
      <c r="E51" s="5">
        <v>1.3</v>
      </c>
      <c r="F51" s="43">
        <v>6.6E-3</v>
      </c>
    </row>
    <row r="52" spans="1:6" x14ac:dyDescent="0.25">
      <c r="A52" s="42" t="s">
        <v>293</v>
      </c>
      <c r="B52" s="11" t="s">
        <v>294</v>
      </c>
      <c r="C52" s="11" t="s">
        <v>267</v>
      </c>
      <c r="D52" s="4">
        <v>747</v>
      </c>
      <c r="E52" s="5">
        <v>1.2</v>
      </c>
      <c r="F52" s="43">
        <v>6.1000000000000004E-3</v>
      </c>
    </row>
    <row r="53" spans="1:6" x14ac:dyDescent="0.25">
      <c r="A53" s="42" t="s">
        <v>878</v>
      </c>
      <c r="B53" s="11" t="s">
        <v>879</v>
      </c>
      <c r="C53" s="11" t="s">
        <v>253</v>
      </c>
      <c r="D53" s="4">
        <v>6</v>
      </c>
      <c r="E53" s="5">
        <v>1.2</v>
      </c>
      <c r="F53" s="43">
        <v>6.1000000000000004E-3</v>
      </c>
    </row>
    <row r="54" spans="1:6" x14ac:dyDescent="0.25">
      <c r="A54" s="42" t="s">
        <v>265</v>
      </c>
      <c r="B54" s="11" t="s">
        <v>266</v>
      </c>
      <c r="C54" s="11" t="s">
        <v>267</v>
      </c>
      <c r="D54" s="4">
        <v>603</v>
      </c>
      <c r="E54" s="5">
        <v>1.19</v>
      </c>
      <c r="F54" s="43">
        <v>6.0000000000000001E-3</v>
      </c>
    </row>
    <row r="55" spans="1:6" x14ac:dyDescent="0.25">
      <c r="A55" s="42" t="s">
        <v>880</v>
      </c>
      <c r="B55" s="11" t="s">
        <v>881</v>
      </c>
      <c r="C55" s="11" t="s">
        <v>208</v>
      </c>
      <c r="D55" s="4">
        <v>209</v>
      </c>
      <c r="E55" s="5">
        <v>1.17</v>
      </c>
      <c r="F55" s="43">
        <v>5.8999999999999999E-3</v>
      </c>
    </row>
    <row r="56" spans="1:6" x14ac:dyDescent="0.25">
      <c r="A56" s="42" t="s">
        <v>237</v>
      </c>
      <c r="B56" s="11" t="s">
        <v>238</v>
      </c>
      <c r="C56" s="11" t="s">
        <v>239</v>
      </c>
      <c r="D56" s="4">
        <v>419</v>
      </c>
      <c r="E56" s="5">
        <v>1.1399999999999999</v>
      </c>
      <c r="F56" s="43">
        <v>5.7999999999999996E-3</v>
      </c>
    </row>
    <row r="57" spans="1:6" x14ac:dyDescent="0.25">
      <c r="A57" s="42" t="s">
        <v>882</v>
      </c>
      <c r="B57" s="11" t="s">
        <v>883</v>
      </c>
      <c r="C57" s="11" t="s">
        <v>205</v>
      </c>
      <c r="D57" s="4">
        <v>763</v>
      </c>
      <c r="E57" s="5">
        <v>1.1299999999999999</v>
      </c>
      <c r="F57" s="43">
        <v>5.7000000000000002E-3</v>
      </c>
    </row>
    <row r="58" spans="1:6" x14ac:dyDescent="0.25">
      <c r="A58" s="42" t="s">
        <v>217</v>
      </c>
      <c r="B58" s="11" t="s">
        <v>218</v>
      </c>
      <c r="C58" s="11" t="s">
        <v>196</v>
      </c>
      <c r="D58" s="4">
        <v>137</v>
      </c>
      <c r="E58" s="5">
        <v>1.08</v>
      </c>
      <c r="F58" s="43">
        <v>5.4000000000000003E-3</v>
      </c>
    </row>
    <row r="59" spans="1:6" x14ac:dyDescent="0.25">
      <c r="A59" s="42" t="s">
        <v>884</v>
      </c>
      <c r="B59" s="11" t="s">
        <v>885</v>
      </c>
      <c r="C59" s="11" t="s">
        <v>886</v>
      </c>
      <c r="D59" s="4">
        <v>351</v>
      </c>
      <c r="E59" s="5">
        <v>0.94</v>
      </c>
      <c r="F59" s="43">
        <v>4.7999999999999996E-3</v>
      </c>
    </row>
    <row r="60" spans="1:6" x14ac:dyDescent="0.25">
      <c r="A60" s="42" t="s">
        <v>887</v>
      </c>
      <c r="B60" s="11" t="s">
        <v>888</v>
      </c>
      <c r="C60" s="11" t="s">
        <v>285</v>
      </c>
      <c r="D60" s="4">
        <v>230</v>
      </c>
      <c r="E60" s="5">
        <v>0.82</v>
      </c>
      <c r="F60" s="43">
        <v>4.1999999999999997E-3</v>
      </c>
    </row>
    <row r="61" spans="1:6" x14ac:dyDescent="0.25">
      <c r="A61" s="20" t="s">
        <v>89</v>
      </c>
      <c r="B61" s="12"/>
      <c r="C61" s="12"/>
      <c r="D61" s="6"/>
      <c r="E61" s="15">
        <v>197.46</v>
      </c>
      <c r="F61" s="44">
        <v>0.99829999999999997</v>
      </c>
    </row>
    <row r="62" spans="1:6" x14ac:dyDescent="0.25">
      <c r="A62" s="20" t="s">
        <v>368</v>
      </c>
      <c r="B62" s="11"/>
      <c r="C62" s="11"/>
      <c r="D62" s="4"/>
      <c r="E62" s="5"/>
      <c r="F62" s="43"/>
    </row>
    <row r="63" spans="1:6" x14ac:dyDescent="0.25">
      <c r="A63" s="20" t="s">
        <v>89</v>
      </c>
      <c r="B63" s="11"/>
      <c r="C63" s="11"/>
      <c r="D63" s="4"/>
      <c r="E63" s="16" t="s">
        <v>64</v>
      </c>
      <c r="F63" s="45" t="s">
        <v>64</v>
      </c>
    </row>
    <row r="64" spans="1:6" x14ac:dyDescent="0.25">
      <c r="A64" s="46" t="s">
        <v>101</v>
      </c>
      <c r="B64" s="33"/>
      <c r="C64" s="33"/>
      <c r="D64" s="34"/>
      <c r="E64" s="9">
        <v>197.46</v>
      </c>
      <c r="F64" s="48">
        <v>0.99829999999999997</v>
      </c>
    </row>
    <row r="65" spans="1:6" x14ac:dyDescent="0.25">
      <c r="A65" s="42"/>
      <c r="B65" s="11"/>
      <c r="C65" s="11"/>
      <c r="D65" s="4"/>
      <c r="E65" s="5"/>
      <c r="F65" s="43"/>
    </row>
    <row r="66" spans="1:6" x14ac:dyDescent="0.25">
      <c r="A66" s="42"/>
      <c r="B66" s="11"/>
      <c r="C66" s="11"/>
      <c r="D66" s="4"/>
      <c r="E66" s="5"/>
      <c r="F66" s="43"/>
    </row>
    <row r="67" spans="1:6" x14ac:dyDescent="0.25">
      <c r="A67" s="20" t="s">
        <v>102</v>
      </c>
      <c r="B67" s="11"/>
      <c r="C67" s="11"/>
      <c r="D67" s="4"/>
      <c r="E67" s="5"/>
      <c r="F67" s="43"/>
    </row>
    <row r="68" spans="1:6" x14ac:dyDescent="0.25">
      <c r="A68" s="42" t="s">
        <v>103</v>
      </c>
      <c r="B68" s="11"/>
      <c r="C68" s="11"/>
      <c r="D68" s="4"/>
      <c r="E68" s="5">
        <v>0.2</v>
      </c>
      <c r="F68" s="43">
        <v>1E-3</v>
      </c>
    </row>
    <row r="69" spans="1:6" x14ac:dyDescent="0.25">
      <c r="A69" s="20" t="s">
        <v>89</v>
      </c>
      <c r="B69" s="12"/>
      <c r="C69" s="12"/>
      <c r="D69" s="6"/>
      <c r="E69" s="15">
        <v>0.2</v>
      </c>
      <c r="F69" s="44">
        <v>1E-3</v>
      </c>
    </row>
    <row r="70" spans="1:6" x14ac:dyDescent="0.25">
      <c r="A70" s="42"/>
      <c r="B70" s="11"/>
      <c r="C70" s="11"/>
      <c r="D70" s="4"/>
      <c r="E70" s="5"/>
      <c r="F70" s="43"/>
    </row>
    <row r="71" spans="1:6" x14ac:dyDescent="0.25">
      <c r="A71" s="46" t="s">
        <v>101</v>
      </c>
      <c r="B71" s="33"/>
      <c r="C71" s="33"/>
      <c r="D71" s="34"/>
      <c r="E71" s="15">
        <v>0.2</v>
      </c>
      <c r="F71" s="44">
        <v>1E-3</v>
      </c>
    </row>
    <row r="72" spans="1:6" x14ac:dyDescent="0.25">
      <c r="A72" s="42" t="s">
        <v>104</v>
      </c>
      <c r="B72" s="11"/>
      <c r="C72" s="11"/>
      <c r="D72" s="4"/>
      <c r="E72" s="5">
        <v>0.13</v>
      </c>
      <c r="F72" s="43">
        <v>6.9999999999999999E-4</v>
      </c>
    </row>
    <row r="73" spans="1:6" x14ac:dyDescent="0.25">
      <c r="A73" s="47" t="s">
        <v>105</v>
      </c>
      <c r="B73" s="13"/>
      <c r="C73" s="13"/>
      <c r="D73" s="8"/>
      <c r="E73" s="9">
        <v>197.79</v>
      </c>
      <c r="F73" s="48">
        <v>1</v>
      </c>
    </row>
    <row r="74" spans="1:6" x14ac:dyDescent="0.25">
      <c r="A74" s="28"/>
      <c r="B74" s="26"/>
      <c r="C74" s="26"/>
      <c r="D74" s="26"/>
      <c r="E74" s="26"/>
      <c r="F74" s="27"/>
    </row>
    <row r="75" spans="1:6" x14ac:dyDescent="0.25">
      <c r="A75" s="28"/>
      <c r="B75" s="26"/>
      <c r="C75" s="26"/>
      <c r="D75" s="26"/>
      <c r="E75" s="26"/>
      <c r="F75" s="27"/>
    </row>
    <row r="76" spans="1:6" ht="14.45" customHeight="1" x14ac:dyDescent="0.25">
      <c r="A76" s="28"/>
      <c r="B76" s="26"/>
      <c r="C76" s="26"/>
      <c r="D76" s="26"/>
      <c r="E76" s="26"/>
      <c r="F76" s="27"/>
    </row>
    <row r="77" spans="1:6" x14ac:dyDescent="0.25">
      <c r="A77" s="49" t="s">
        <v>1086</v>
      </c>
      <c r="B77" s="26"/>
      <c r="C77" s="26"/>
      <c r="D77" s="26"/>
      <c r="E77" s="26"/>
      <c r="F77" s="27"/>
    </row>
    <row r="78" spans="1:6" x14ac:dyDescent="0.25">
      <c r="A78" s="50" t="s">
        <v>1087</v>
      </c>
      <c r="B78" s="64" t="s">
        <v>64</v>
      </c>
      <c r="C78" s="26"/>
      <c r="D78" s="26"/>
      <c r="E78" s="26"/>
      <c r="F78" s="27"/>
    </row>
    <row r="79" spans="1:6" x14ac:dyDescent="0.25">
      <c r="A79" s="28" t="s">
        <v>1088</v>
      </c>
      <c r="B79" s="26"/>
      <c r="C79" s="26"/>
      <c r="D79" s="26"/>
      <c r="E79" s="26"/>
      <c r="F79" s="27"/>
    </row>
    <row r="80" spans="1:6" x14ac:dyDescent="0.25">
      <c r="A80" s="28" t="s">
        <v>1133</v>
      </c>
      <c r="B80" s="26" t="s">
        <v>1090</v>
      </c>
      <c r="C80" s="26" t="s">
        <v>1090</v>
      </c>
      <c r="D80" s="26"/>
      <c r="E80" s="26"/>
      <c r="F80" s="27"/>
    </row>
    <row r="81" spans="1:6" x14ac:dyDescent="0.25">
      <c r="A81" s="28"/>
      <c r="B81" s="51">
        <v>43585</v>
      </c>
      <c r="C81" s="51">
        <v>43616</v>
      </c>
      <c r="D81" s="26"/>
      <c r="E81" s="26"/>
      <c r="F81" s="27"/>
    </row>
    <row r="82" spans="1:6" x14ac:dyDescent="0.25">
      <c r="A82" s="28" t="s">
        <v>1161</v>
      </c>
      <c r="B82" s="26">
        <v>12549.86</v>
      </c>
      <c r="C82" s="26">
        <v>12752.154200000001</v>
      </c>
      <c r="D82" s="26"/>
      <c r="E82" s="26"/>
      <c r="F82" s="27"/>
    </row>
    <row r="83" spans="1:6" x14ac:dyDescent="0.25">
      <c r="A83" s="28"/>
      <c r="B83" s="26"/>
      <c r="C83" s="26"/>
      <c r="D83" s="26"/>
      <c r="E83" s="26"/>
      <c r="F83" s="27"/>
    </row>
    <row r="84" spans="1:6" x14ac:dyDescent="0.25">
      <c r="A84" s="28" t="s">
        <v>1105</v>
      </c>
      <c r="B84" s="64" t="s">
        <v>64</v>
      </c>
      <c r="C84" s="26"/>
      <c r="D84" s="26"/>
      <c r="E84" s="26"/>
      <c r="F84" s="27"/>
    </row>
    <row r="85" spans="1:6" x14ac:dyDescent="0.25">
      <c r="A85" s="28" t="s">
        <v>1106</v>
      </c>
      <c r="B85" s="64" t="s">
        <v>64</v>
      </c>
      <c r="C85" s="26"/>
      <c r="D85" s="26"/>
      <c r="E85" s="26"/>
      <c r="F85" s="27"/>
    </row>
    <row r="86" spans="1:6" x14ac:dyDescent="0.25">
      <c r="A86" s="67" t="s">
        <v>1107</v>
      </c>
      <c r="B86" s="70" t="s">
        <v>64</v>
      </c>
      <c r="C86" s="26"/>
      <c r="D86" s="26"/>
      <c r="E86" s="26"/>
      <c r="F86" s="27"/>
    </row>
    <row r="87" spans="1:6" x14ac:dyDescent="0.25">
      <c r="A87" s="67" t="s">
        <v>1108</v>
      </c>
      <c r="B87" s="70" t="s">
        <v>64</v>
      </c>
      <c r="C87" s="26"/>
      <c r="D87" s="26"/>
      <c r="E87" s="26"/>
      <c r="F87" s="27"/>
    </row>
    <row r="88" spans="1:6" x14ac:dyDescent="0.25">
      <c r="A88" s="28" t="s">
        <v>1186</v>
      </c>
      <c r="B88" s="65">
        <v>0.05</v>
      </c>
      <c r="C88" s="26"/>
      <c r="D88" s="26"/>
      <c r="E88" s="26"/>
      <c r="F88" s="27"/>
    </row>
    <row r="89" spans="1:6" ht="30" x14ac:dyDescent="0.25">
      <c r="A89" s="50" t="s">
        <v>1184</v>
      </c>
      <c r="B89" s="64" t="s">
        <v>64</v>
      </c>
      <c r="C89" s="26"/>
      <c r="D89" s="26"/>
      <c r="E89" s="26"/>
      <c r="F89" s="27"/>
    </row>
    <row r="90" spans="1:6" ht="30" x14ac:dyDescent="0.25">
      <c r="A90" s="50" t="s">
        <v>1185</v>
      </c>
      <c r="B90" s="64" t="s">
        <v>64</v>
      </c>
      <c r="C90" s="26"/>
      <c r="D90" s="26"/>
      <c r="E90" s="26"/>
      <c r="F90" s="27"/>
    </row>
    <row r="91" spans="1:6" ht="15.75" thickBot="1" x14ac:dyDescent="0.3">
      <c r="A91" s="58"/>
      <c r="B91" s="53"/>
      <c r="C91" s="53"/>
      <c r="D91" s="53"/>
      <c r="E91" s="53"/>
      <c r="F91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workbookViewId="0">
      <pane ySplit="7" topLeftCell="A30" activePane="bottomLeft" state="frozen"/>
      <selection sqref="A1:B1"/>
      <selection pane="bottomLeft" activeCell="G50" sqref="G50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36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37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1610</v>
      </c>
      <c r="E11" s="5">
        <v>39.049999999999997</v>
      </c>
      <c r="F11" s="43">
        <v>0.33050000000000002</v>
      </c>
    </row>
    <row r="12" spans="1:8" x14ac:dyDescent="0.25">
      <c r="A12" s="42" t="s">
        <v>533</v>
      </c>
      <c r="B12" s="11" t="s">
        <v>534</v>
      </c>
      <c r="C12" s="11" t="s">
        <v>205</v>
      </c>
      <c r="D12" s="4">
        <v>4990</v>
      </c>
      <c r="E12" s="5">
        <v>21.14</v>
      </c>
      <c r="F12" s="43">
        <v>0.1789</v>
      </c>
    </row>
    <row r="13" spans="1:8" x14ac:dyDescent="0.25">
      <c r="A13" s="42" t="s">
        <v>537</v>
      </c>
      <c r="B13" s="11" t="s">
        <v>538</v>
      </c>
      <c r="C13" s="11" t="s">
        <v>205</v>
      </c>
      <c r="D13" s="4">
        <v>1034</v>
      </c>
      <c r="E13" s="5">
        <v>15.74</v>
      </c>
      <c r="F13" s="43">
        <v>0.13320000000000001</v>
      </c>
    </row>
    <row r="14" spans="1:8" x14ac:dyDescent="0.25">
      <c r="A14" s="42" t="s">
        <v>259</v>
      </c>
      <c r="B14" s="11" t="s">
        <v>260</v>
      </c>
      <c r="C14" s="11" t="s">
        <v>205</v>
      </c>
      <c r="D14" s="4">
        <v>1707</v>
      </c>
      <c r="E14" s="5">
        <v>13.8</v>
      </c>
      <c r="F14" s="43">
        <v>0.1168</v>
      </c>
    </row>
    <row r="15" spans="1:8" x14ac:dyDescent="0.25">
      <c r="A15" s="42" t="s">
        <v>215</v>
      </c>
      <c r="B15" s="11" t="s">
        <v>216</v>
      </c>
      <c r="C15" s="11" t="s">
        <v>205</v>
      </c>
      <c r="D15" s="4">
        <v>3278</v>
      </c>
      <c r="E15" s="5">
        <v>11.55</v>
      </c>
      <c r="F15" s="43">
        <v>9.7799999999999998E-2</v>
      </c>
    </row>
    <row r="16" spans="1:8" x14ac:dyDescent="0.25">
      <c r="A16" s="42" t="s">
        <v>235</v>
      </c>
      <c r="B16" s="11" t="s">
        <v>236</v>
      </c>
      <c r="C16" s="11" t="s">
        <v>205</v>
      </c>
      <c r="D16" s="4">
        <v>447</v>
      </c>
      <c r="E16" s="5">
        <v>7.18</v>
      </c>
      <c r="F16" s="43">
        <v>6.0699999999999997E-2</v>
      </c>
    </row>
    <row r="17" spans="1:6" x14ac:dyDescent="0.25">
      <c r="A17" s="42" t="s">
        <v>543</v>
      </c>
      <c r="B17" s="11" t="s">
        <v>544</v>
      </c>
      <c r="C17" s="11" t="s">
        <v>205</v>
      </c>
      <c r="D17" s="4">
        <v>360</v>
      </c>
      <c r="E17" s="5">
        <v>2.4700000000000002</v>
      </c>
      <c r="F17" s="43">
        <v>2.0899999999999998E-2</v>
      </c>
    </row>
    <row r="18" spans="1:6" x14ac:dyDescent="0.25">
      <c r="A18" s="42" t="s">
        <v>882</v>
      </c>
      <c r="B18" s="11" t="s">
        <v>883</v>
      </c>
      <c r="C18" s="11" t="s">
        <v>205</v>
      </c>
      <c r="D18" s="4">
        <v>1610</v>
      </c>
      <c r="E18" s="5">
        <v>2.38</v>
      </c>
      <c r="F18" s="43">
        <v>2.01E-2</v>
      </c>
    </row>
    <row r="19" spans="1:6" x14ac:dyDescent="0.25">
      <c r="A19" s="42" t="s">
        <v>676</v>
      </c>
      <c r="B19" s="11" t="s">
        <v>677</v>
      </c>
      <c r="C19" s="11" t="s">
        <v>205</v>
      </c>
      <c r="D19" s="4">
        <v>1722</v>
      </c>
      <c r="E19" s="5">
        <v>1.85</v>
      </c>
      <c r="F19" s="43">
        <v>1.5599999999999999E-2</v>
      </c>
    </row>
    <row r="20" spans="1:6" x14ac:dyDescent="0.25">
      <c r="A20" s="42" t="s">
        <v>889</v>
      </c>
      <c r="B20" s="11" t="s">
        <v>890</v>
      </c>
      <c r="C20" s="11" t="s">
        <v>205</v>
      </c>
      <c r="D20" s="4">
        <v>1035</v>
      </c>
      <c r="E20" s="5">
        <v>1.38</v>
      </c>
      <c r="F20" s="43">
        <v>1.17E-2</v>
      </c>
    </row>
    <row r="21" spans="1:6" x14ac:dyDescent="0.25">
      <c r="A21" s="42" t="s">
        <v>227</v>
      </c>
      <c r="B21" s="11" t="s">
        <v>228</v>
      </c>
      <c r="C21" s="11" t="s">
        <v>205</v>
      </c>
      <c r="D21" s="4">
        <v>916</v>
      </c>
      <c r="E21" s="5">
        <v>0.74</v>
      </c>
      <c r="F21" s="43">
        <v>6.3E-3</v>
      </c>
    </row>
    <row r="22" spans="1:6" x14ac:dyDescent="0.25">
      <c r="A22" s="42" t="s">
        <v>891</v>
      </c>
      <c r="B22" s="11" t="s">
        <v>892</v>
      </c>
      <c r="C22" s="11" t="s">
        <v>205</v>
      </c>
      <c r="D22" s="4">
        <v>1597</v>
      </c>
      <c r="E22" s="5">
        <v>0.73</v>
      </c>
      <c r="F22" s="43">
        <v>6.1000000000000004E-3</v>
      </c>
    </row>
    <row r="23" spans="1:6" x14ac:dyDescent="0.25">
      <c r="A23" s="20" t="s">
        <v>89</v>
      </c>
      <c r="B23" s="12"/>
      <c r="C23" s="12"/>
      <c r="D23" s="6"/>
      <c r="E23" s="15">
        <v>118.01</v>
      </c>
      <c r="F23" s="44">
        <v>0.99860000000000004</v>
      </c>
    </row>
    <row r="24" spans="1:6" x14ac:dyDescent="0.25">
      <c r="A24" s="20" t="s">
        <v>368</v>
      </c>
      <c r="B24" s="11"/>
      <c r="C24" s="11"/>
      <c r="D24" s="4"/>
      <c r="E24" s="5"/>
      <c r="F24" s="43"/>
    </row>
    <row r="25" spans="1:6" x14ac:dyDescent="0.25">
      <c r="A25" s="20" t="s">
        <v>89</v>
      </c>
      <c r="B25" s="11"/>
      <c r="C25" s="11"/>
      <c r="D25" s="4"/>
      <c r="E25" s="16" t="s">
        <v>64</v>
      </c>
      <c r="F25" s="45" t="s">
        <v>64</v>
      </c>
    </row>
    <row r="26" spans="1:6" x14ac:dyDescent="0.25">
      <c r="A26" s="46" t="s">
        <v>101</v>
      </c>
      <c r="B26" s="33"/>
      <c r="C26" s="33"/>
      <c r="D26" s="34"/>
      <c r="E26" s="9">
        <v>118.01</v>
      </c>
      <c r="F26" s="48">
        <v>0.99860000000000004</v>
      </c>
    </row>
    <row r="27" spans="1:6" x14ac:dyDescent="0.25">
      <c r="A27" s="42"/>
      <c r="B27" s="11"/>
      <c r="C27" s="11"/>
      <c r="D27" s="4"/>
      <c r="E27" s="5"/>
      <c r="F27" s="43"/>
    </row>
    <row r="28" spans="1:6" x14ac:dyDescent="0.25">
      <c r="A28" s="42"/>
      <c r="B28" s="11"/>
      <c r="C28" s="11"/>
      <c r="D28" s="4"/>
      <c r="E28" s="5"/>
      <c r="F28" s="43"/>
    </row>
    <row r="29" spans="1:6" x14ac:dyDescent="0.25">
      <c r="A29" s="20" t="s">
        <v>102</v>
      </c>
      <c r="B29" s="11"/>
      <c r="C29" s="11"/>
      <c r="D29" s="4"/>
      <c r="E29" s="5"/>
      <c r="F29" s="43"/>
    </row>
    <row r="30" spans="1:6" x14ac:dyDescent="0.25">
      <c r="A30" s="42" t="s">
        <v>103</v>
      </c>
      <c r="B30" s="11"/>
      <c r="C30" s="11"/>
      <c r="D30" s="4"/>
      <c r="E30" s="5">
        <v>0.1</v>
      </c>
      <c r="F30" s="43">
        <v>8.0000000000000004E-4</v>
      </c>
    </row>
    <row r="31" spans="1:6" x14ac:dyDescent="0.25">
      <c r="A31" s="20" t="s">
        <v>89</v>
      </c>
      <c r="B31" s="12"/>
      <c r="C31" s="12"/>
      <c r="D31" s="6"/>
      <c r="E31" s="15">
        <v>0.1</v>
      </c>
      <c r="F31" s="44">
        <v>8.0000000000000004E-4</v>
      </c>
    </row>
    <row r="32" spans="1:6" x14ac:dyDescent="0.25">
      <c r="A32" s="42"/>
      <c r="B32" s="11"/>
      <c r="C32" s="11"/>
      <c r="D32" s="4"/>
      <c r="E32" s="5"/>
      <c r="F32" s="43"/>
    </row>
    <row r="33" spans="1:6" x14ac:dyDescent="0.25">
      <c r="A33" s="46" t="s">
        <v>101</v>
      </c>
      <c r="B33" s="33"/>
      <c r="C33" s="33"/>
      <c r="D33" s="34"/>
      <c r="E33" s="15">
        <v>0.1</v>
      </c>
      <c r="F33" s="44">
        <v>8.0000000000000004E-4</v>
      </c>
    </row>
    <row r="34" spans="1:6" x14ac:dyDescent="0.25">
      <c r="A34" s="42" t="s">
        <v>104</v>
      </c>
      <c r="B34" s="11"/>
      <c r="C34" s="11"/>
      <c r="D34" s="4"/>
      <c r="E34" s="5">
        <v>0.05</v>
      </c>
      <c r="F34" s="43">
        <v>5.9999999999999995E-4</v>
      </c>
    </row>
    <row r="35" spans="1:6" x14ac:dyDescent="0.25">
      <c r="A35" s="47" t="s">
        <v>105</v>
      </c>
      <c r="B35" s="13"/>
      <c r="C35" s="13"/>
      <c r="D35" s="8"/>
      <c r="E35" s="9">
        <v>118.16</v>
      </c>
      <c r="F35" s="48">
        <v>1</v>
      </c>
    </row>
    <row r="36" spans="1:6" x14ac:dyDescent="0.25">
      <c r="A36" s="28"/>
      <c r="B36" s="26"/>
      <c r="C36" s="26"/>
      <c r="D36" s="26"/>
      <c r="E36" s="26"/>
      <c r="F36" s="27"/>
    </row>
    <row r="37" spans="1:6" x14ac:dyDescent="0.25">
      <c r="A37" s="28"/>
      <c r="B37" s="26"/>
      <c r="C37" s="26"/>
      <c r="D37" s="26"/>
      <c r="E37" s="26"/>
      <c r="F37" s="27"/>
    </row>
    <row r="38" spans="1:6" x14ac:dyDescent="0.25">
      <c r="A38" s="28"/>
      <c r="B38" s="26"/>
      <c r="C38" s="26"/>
      <c r="D38" s="26"/>
      <c r="E38" s="26"/>
      <c r="F38" s="27"/>
    </row>
    <row r="39" spans="1:6" x14ac:dyDescent="0.25">
      <c r="A39" s="49" t="s">
        <v>1086</v>
      </c>
      <c r="B39" s="26"/>
      <c r="C39" s="26"/>
      <c r="D39" s="26"/>
      <c r="E39" s="26"/>
      <c r="F39" s="27"/>
    </row>
    <row r="40" spans="1:6" x14ac:dyDescent="0.25">
      <c r="A40" s="50" t="s">
        <v>1087</v>
      </c>
      <c r="B40" s="64" t="s">
        <v>64</v>
      </c>
      <c r="C40" s="26"/>
      <c r="D40" s="26"/>
      <c r="E40" s="26"/>
      <c r="F40" s="27"/>
    </row>
    <row r="41" spans="1:6" x14ac:dyDescent="0.25">
      <c r="A41" s="28" t="s">
        <v>1088</v>
      </c>
      <c r="B41" s="26"/>
      <c r="C41" s="26"/>
      <c r="D41" s="26"/>
      <c r="E41" s="26"/>
      <c r="F41" s="27"/>
    </row>
    <row r="42" spans="1:6" x14ac:dyDescent="0.25">
      <c r="A42" s="28" t="s">
        <v>1133</v>
      </c>
      <c r="B42" s="26" t="s">
        <v>1090</v>
      </c>
      <c r="C42" s="26" t="s">
        <v>1090</v>
      </c>
      <c r="D42" s="26"/>
      <c r="E42" s="26"/>
      <c r="F42" s="27"/>
    </row>
    <row r="43" spans="1:6" x14ac:dyDescent="0.25">
      <c r="A43" s="28"/>
      <c r="B43" s="51">
        <v>43585</v>
      </c>
      <c r="C43" s="51">
        <v>43616</v>
      </c>
      <c r="D43" s="26"/>
      <c r="E43" s="26"/>
      <c r="F43" s="27"/>
    </row>
    <row r="44" spans="1:6" x14ac:dyDescent="0.25">
      <c r="A44" s="28" t="s">
        <v>1161</v>
      </c>
      <c r="B44" s="26">
        <v>3019.4148</v>
      </c>
      <c r="C44" s="26">
        <v>3182.3479000000002</v>
      </c>
      <c r="D44" s="26"/>
      <c r="E44" s="26"/>
      <c r="F44" s="27"/>
    </row>
    <row r="45" spans="1:6" x14ac:dyDescent="0.25">
      <c r="A45" s="28"/>
      <c r="B45" s="26"/>
      <c r="C45" s="26"/>
      <c r="D45" s="26"/>
      <c r="E45" s="26"/>
      <c r="F45" s="27"/>
    </row>
    <row r="46" spans="1:6" x14ac:dyDescent="0.25">
      <c r="A46" s="28" t="s">
        <v>1105</v>
      </c>
      <c r="B46" s="64" t="s">
        <v>64</v>
      </c>
      <c r="C46" s="26"/>
      <c r="D46" s="26"/>
      <c r="E46" s="26"/>
      <c r="F46" s="27"/>
    </row>
    <row r="47" spans="1:6" x14ac:dyDescent="0.25">
      <c r="A47" s="28" t="s">
        <v>1106</v>
      </c>
      <c r="B47" s="64" t="s">
        <v>64</v>
      </c>
      <c r="C47" s="26"/>
      <c r="D47" s="26"/>
      <c r="E47" s="26"/>
      <c r="F47" s="27"/>
    </row>
    <row r="48" spans="1:6" x14ac:dyDescent="0.25">
      <c r="A48" s="67" t="s">
        <v>1107</v>
      </c>
      <c r="B48" s="70" t="s">
        <v>64</v>
      </c>
      <c r="C48" s="26"/>
      <c r="D48" s="26"/>
      <c r="E48" s="26"/>
      <c r="F48" s="27"/>
    </row>
    <row r="49" spans="1:6" x14ac:dyDescent="0.25">
      <c r="A49" s="67" t="s">
        <v>1108</v>
      </c>
      <c r="B49" s="70" t="s">
        <v>64</v>
      </c>
      <c r="C49" s="26"/>
      <c r="D49" s="26"/>
      <c r="E49" s="26"/>
      <c r="F49" s="27"/>
    </row>
    <row r="50" spans="1:6" x14ac:dyDescent="0.25">
      <c r="A50" s="28" t="s">
        <v>1186</v>
      </c>
      <c r="B50" s="65">
        <v>7.0000000000000007E-2</v>
      </c>
      <c r="C50" s="26"/>
      <c r="D50" s="26"/>
      <c r="E50" s="26"/>
      <c r="F50" s="27"/>
    </row>
    <row r="51" spans="1:6" ht="30" x14ac:dyDescent="0.25">
      <c r="A51" s="50" t="s">
        <v>1184</v>
      </c>
      <c r="B51" s="64" t="s">
        <v>64</v>
      </c>
      <c r="C51" s="26"/>
      <c r="D51" s="26"/>
      <c r="E51" s="26"/>
      <c r="F51" s="27"/>
    </row>
    <row r="52" spans="1:6" ht="30" x14ac:dyDescent="0.25">
      <c r="A52" s="50" t="s">
        <v>1185</v>
      </c>
      <c r="B52" s="64" t="s">
        <v>64</v>
      </c>
      <c r="C52" s="26"/>
      <c r="D52" s="26"/>
      <c r="E52" s="26"/>
      <c r="F52" s="27"/>
    </row>
    <row r="53" spans="1:6" ht="15.75" thickBot="1" x14ac:dyDescent="0.3">
      <c r="A53" s="58"/>
      <c r="B53" s="53"/>
      <c r="C53" s="53"/>
      <c r="D53" s="53"/>
      <c r="E53" s="53"/>
      <c r="F53" s="54"/>
    </row>
    <row r="75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workbookViewId="0">
      <pane ySplit="7" topLeftCell="A42" activePane="bottomLeft" state="frozen"/>
      <selection sqref="A1:B1"/>
      <selection pane="bottomLeft" activeCell="A55" sqref="A5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38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39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240</v>
      </c>
      <c r="B11" s="11" t="s">
        <v>241</v>
      </c>
      <c r="C11" s="11" t="s">
        <v>196</v>
      </c>
      <c r="D11" s="4">
        <v>2121</v>
      </c>
      <c r="E11" s="5">
        <v>73.540000000000006</v>
      </c>
      <c r="F11" s="43">
        <v>6.59E-2</v>
      </c>
    </row>
    <row r="12" spans="1:8" x14ac:dyDescent="0.25">
      <c r="A12" s="42" t="s">
        <v>249</v>
      </c>
      <c r="B12" s="11" t="s">
        <v>250</v>
      </c>
      <c r="C12" s="11" t="s">
        <v>211</v>
      </c>
      <c r="D12" s="4">
        <v>5732</v>
      </c>
      <c r="E12" s="5">
        <v>62.62</v>
      </c>
      <c r="F12" s="43">
        <v>5.6099999999999997E-2</v>
      </c>
    </row>
    <row r="13" spans="1:8" x14ac:dyDescent="0.25">
      <c r="A13" s="42" t="s">
        <v>203</v>
      </c>
      <c r="B13" s="11" t="s">
        <v>204</v>
      </c>
      <c r="C13" s="11" t="s">
        <v>205</v>
      </c>
      <c r="D13" s="4">
        <v>2574</v>
      </c>
      <c r="E13" s="5">
        <v>62.43</v>
      </c>
      <c r="F13" s="43">
        <v>5.5899999999999998E-2</v>
      </c>
    </row>
    <row r="14" spans="1:8" x14ac:dyDescent="0.25">
      <c r="A14" s="42" t="s">
        <v>315</v>
      </c>
      <c r="B14" s="11" t="s">
        <v>316</v>
      </c>
      <c r="C14" s="11" t="s">
        <v>317</v>
      </c>
      <c r="D14" s="4">
        <v>5008</v>
      </c>
      <c r="E14" s="5">
        <v>61.89</v>
      </c>
      <c r="F14" s="43">
        <v>5.5399999999999998E-2</v>
      </c>
    </row>
    <row r="15" spans="1:8" x14ac:dyDescent="0.25">
      <c r="A15" s="42" t="s">
        <v>209</v>
      </c>
      <c r="B15" s="11" t="s">
        <v>210</v>
      </c>
      <c r="C15" s="11" t="s">
        <v>211</v>
      </c>
      <c r="D15" s="4">
        <v>2813</v>
      </c>
      <c r="E15" s="5">
        <v>61.79</v>
      </c>
      <c r="F15" s="43">
        <v>5.5399999999999998E-2</v>
      </c>
    </row>
    <row r="16" spans="1:8" x14ac:dyDescent="0.25">
      <c r="A16" s="42" t="s">
        <v>270</v>
      </c>
      <c r="B16" s="11" t="s">
        <v>271</v>
      </c>
      <c r="C16" s="11" t="s">
        <v>211</v>
      </c>
      <c r="D16" s="4">
        <v>8231</v>
      </c>
      <c r="E16" s="5">
        <v>60.72</v>
      </c>
      <c r="F16" s="43">
        <v>5.4399999999999997E-2</v>
      </c>
    </row>
    <row r="17" spans="1:6" x14ac:dyDescent="0.25">
      <c r="A17" s="42" t="s">
        <v>235</v>
      </c>
      <c r="B17" s="11" t="s">
        <v>236</v>
      </c>
      <c r="C17" s="11" t="s">
        <v>205</v>
      </c>
      <c r="D17" s="4">
        <v>3412</v>
      </c>
      <c r="E17" s="5">
        <v>54.77</v>
      </c>
      <c r="F17" s="43">
        <v>4.9099999999999998E-2</v>
      </c>
    </row>
    <row r="18" spans="1:6" x14ac:dyDescent="0.25">
      <c r="A18" s="42" t="s">
        <v>661</v>
      </c>
      <c r="B18" s="11" t="s">
        <v>662</v>
      </c>
      <c r="C18" s="11" t="s">
        <v>202</v>
      </c>
      <c r="D18" s="4">
        <v>3858</v>
      </c>
      <c r="E18" s="5">
        <v>54.29</v>
      </c>
      <c r="F18" s="43">
        <v>4.8599999999999997E-2</v>
      </c>
    </row>
    <row r="19" spans="1:6" x14ac:dyDescent="0.25">
      <c r="A19" s="42" t="s">
        <v>200</v>
      </c>
      <c r="B19" s="11" t="s">
        <v>201</v>
      </c>
      <c r="C19" s="11" t="s">
        <v>202</v>
      </c>
      <c r="D19" s="4">
        <v>19423</v>
      </c>
      <c r="E19" s="5">
        <v>54.1</v>
      </c>
      <c r="F19" s="43">
        <v>4.8500000000000001E-2</v>
      </c>
    </row>
    <row r="20" spans="1:6" x14ac:dyDescent="0.25">
      <c r="A20" s="42" t="s">
        <v>222</v>
      </c>
      <c r="B20" s="11" t="s">
        <v>223</v>
      </c>
      <c r="C20" s="11" t="s">
        <v>202</v>
      </c>
      <c r="D20" s="4">
        <v>2992</v>
      </c>
      <c r="E20" s="5">
        <v>53.51</v>
      </c>
      <c r="F20" s="43">
        <v>4.7899999999999998E-2</v>
      </c>
    </row>
    <row r="21" spans="1:6" x14ac:dyDescent="0.25">
      <c r="A21" s="42" t="s">
        <v>550</v>
      </c>
      <c r="B21" s="11" t="s">
        <v>551</v>
      </c>
      <c r="C21" s="11" t="s">
        <v>253</v>
      </c>
      <c r="D21" s="4">
        <v>704</v>
      </c>
      <c r="E21" s="5">
        <v>48.36</v>
      </c>
      <c r="F21" s="43">
        <v>4.3299999999999998E-2</v>
      </c>
    </row>
    <row r="22" spans="1:6" x14ac:dyDescent="0.25">
      <c r="A22" s="42" t="s">
        <v>870</v>
      </c>
      <c r="B22" s="11" t="s">
        <v>871</v>
      </c>
      <c r="C22" s="11" t="s">
        <v>253</v>
      </c>
      <c r="D22" s="4">
        <v>1615</v>
      </c>
      <c r="E22" s="5">
        <v>47.25</v>
      </c>
      <c r="F22" s="43">
        <v>4.2299999999999997E-2</v>
      </c>
    </row>
    <row r="23" spans="1:6" x14ac:dyDescent="0.25">
      <c r="A23" s="42" t="s">
        <v>565</v>
      </c>
      <c r="B23" s="11" t="s">
        <v>566</v>
      </c>
      <c r="C23" s="11" t="s">
        <v>290</v>
      </c>
      <c r="D23" s="4">
        <v>17630</v>
      </c>
      <c r="E23" s="5">
        <v>44.69</v>
      </c>
      <c r="F23" s="43">
        <v>0.04</v>
      </c>
    </row>
    <row r="24" spans="1:6" x14ac:dyDescent="0.25">
      <c r="A24" s="42" t="s">
        <v>872</v>
      </c>
      <c r="B24" s="11" t="s">
        <v>873</v>
      </c>
      <c r="C24" s="11" t="s">
        <v>253</v>
      </c>
      <c r="D24" s="4">
        <v>1550</v>
      </c>
      <c r="E24" s="5">
        <v>41.54</v>
      </c>
      <c r="F24" s="43">
        <v>3.7199999999999997E-2</v>
      </c>
    </row>
    <row r="25" spans="1:6" x14ac:dyDescent="0.25">
      <c r="A25" s="42" t="s">
        <v>556</v>
      </c>
      <c r="B25" s="11" t="s">
        <v>557</v>
      </c>
      <c r="C25" s="11" t="s">
        <v>202</v>
      </c>
      <c r="D25" s="4">
        <v>1366</v>
      </c>
      <c r="E25" s="5">
        <v>39.909999999999997</v>
      </c>
      <c r="F25" s="43">
        <v>3.5799999999999998E-2</v>
      </c>
    </row>
    <row r="26" spans="1:6" x14ac:dyDescent="0.25">
      <c r="A26" s="42" t="s">
        <v>882</v>
      </c>
      <c r="B26" s="11" t="s">
        <v>883</v>
      </c>
      <c r="C26" s="11" t="s">
        <v>205</v>
      </c>
      <c r="D26" s="4">
        <v>21736</v>
      </c>
      <c r="E26" s="5">
        <v>32.130000000000003</v>
      </c>
      <c r="F26" s="43">
        <v>2.8799999999999999E-2</v>
      </c>
    </row>
    <row r="27" spans="1:6" x14ac:dyDescent="0.25">
      <c r="A27" s="42" t="s">
        <v>878</v>
      </c>
      <c r="B27" s="11" t="s">
        <v>879</v>
      </c>
      <c r="C27" s="11" t="s">
        <v>253</v>
      </c>
      <c r="D27" s="4">
        <v>161</v>
      </c>
      <c r="E27" s="5">
        <v>32.119999999999997</v>
      </c>
      <c r="F27" s="43">
        <v>2.8799999999999999E-2</v>
      </c>
    </row>
    <row r="28" spans="1:6" x14ac:dyDescent="0.25">
      <c r="A28" s="42" t="s">
        <v>893</v>
      </c>
      <c r="B28" s="11" t="s">
        <v>894</v>
      </c>
      <c r="C28" s="11" t="s">
        <v>202</v>
      </c>
      <c r="D28" s="4">
        <v>4241</v>
      </c>
      <c r="E28" s="5">
        <v>29.18</v>
      </c>
      <c r="F28" s="43">
        <v>2.6100000000000002E-2</v>
      </c>
    </row>
    <row r="29" spans="1:6" x14ac:dyDescent="0.25">
      <c r="A29" s="42" t="s">
        <v>895</v>
      </c>
      <c r="B29" s="11" t="s">
        <v>896</v>
      </c>
      <c r="C29" s="11" t="s">
        <v>202</v>
      </c>
      <c r="D29" s="4">
        <v>6358</v>
      </c>
      <c r="E29" s="5">
        <v>25.17</v>
      </c>
      <c r="F29" s="43">
        <v>2.2599999999999999E-2</v>
      </c>
    </row>
    <row r="30" spans="1:6" x14ac:dyDescent="0.25">
      <c r="A30" s="42" t="s">
        <v>897</v>
      </c>
      <c r="B30" s="11" t="s">
        <v>898</v>
      </c>
      <c r="C30" s="11" t="s">
        <v>549</v>
      </c>
      <c r="D30" s="4">
        <v>1711</v>
      </c>
      <c r="E30" s="5">
        <v>22.07</v>
      </c>
      <c r="F30" s="43">
        <v>1.9800000000000002E-2</v>
      </c>
    </row>
    <row r="31" spans="1:6" x14ac:dyDescent="0.25">
      <c r="A31" s="42" t="s">
        <v>313</v>
      </c>
      <c r="B31" s="11" t="s">
        <v>314</v>
      </c>
      <c r="C31" s="11" t="s">
        <v>202</v>
      </c>
      <c r="D31" s="4">
        <v>5821</v>
      </c>
      <c r="E31" s="5">
        <v>21.65</v>
      </c>
      <c r="F31" s="43">
        <v>1.9400000000000001E-2</v>
      </c>
    </row>
    <row r="32" spans="1:6" x14ac:dyDescent="0.25">
      <c r="A32" s="42" t="s">
        <v>717</v>
      </c>
      <c r="B32" s="11" t="s">
        <v>718</v>
      </c>
      <c r="C32" s="11" t="s">
        <v>317</v>
      </c>
      <c r="D32" s="4">
        <v>2860</v>
      </c>
      <c r="E32" s="5">
        <v>21.39</v>
      </c>
      <c r="F32" s="43">
        <v>1.9199999999999998E-2</v>
      </c>
    </row>
    <row r="33" spans="1:6" x14ac:dyDescent="0.25">
      <c r="A33" s="42" t="s">
        <v>899</v>
      </c>
      <c r="B33" s="11" t="s">
        <v>900</v>
      </c>
      <c r="C33" s="11" t="s">
        <v>196</v>
      </c>
      <c r="D33" s="4">
        <v>3383</v>
      </c>
      <c r="E33" s="5">
        <v>18.899999999999999</v>
      </c>
      <c r="F33" s="43">
        <v>1.6899999999999998E-2</v>
      </c>
    </row>
    <row r="34" spans="1:6" x14ac:dyDescent="0.25">
      <c r="A34" s="42" t="s">
        <v>901</v>
      </c>
      <c r="B34" s="11" t="s">
        <v>902</v>
      </c>
      <c r="C34" s="11" t="s">
        <v>256</v>
      </c>
      <c r="D34" s="4">
        <v>102</v>
      </c>
      <c r="E34" s="5">
        <v>18.079999999999998</v>
      </c>
      <c r="F34" s="43">
        <v>1.6199999999999999E-2</v>
      </c>
    </row>
    <row r="35" spans="1:6" x14ac:dyDescent="0.25">
      <c r="A35" s="42" t="s">
        <v>552</v>
      </c>
      <c r="B35" s="11" t="s">
        <v>553</v>
      </c>
      <c r="C35" s="11" t="s">
        <v>202</v>
      </c>
      <c r="D35" s="4">
        <v>1495</v>
      </c>
      <c r="E35" s="5">
        <v>17.23</v>
      </c>
      <c r="F35" s="43">
        <v>1.54E-2</v>
      </c>
    </row>
    <row r="36" spans="1:6" x14ac:dyDescent="0.25">
      <c r="A36" s="42" t="s">
        <v>903</v>
      </c>
      <c r="B36" s="11" t="s">
        <v>904</v>
      </c>
      <c r="C36" s="11" t="s">
        <v>365</v>
      </c>
      <c r="D36" s="4">
        <v>3143</v>
      </c>
      <c r="E36" s="5">
        <v>16.66</v>
      </c>
      <c r="F36" s="43">
        <v>1.49E-2</v>
      </c>
    </row>
    <row r="37" spans="1:6" x14ac:dyDescent="0.25">
      <c r="A37" s="42" t="s">
        <v>905</v>
      </c>
      <c r="B37" s="11" t="s">
        <v>906</v>
      </c>
      <c r="C37" s="11" t="s">
        <v>277</v>
      </c>
      <c r="D37" s="4">
        <v>10994</v>
      </c>
      <c r="E37" s="5">
        <v>12.27</v>
      </c>
      <c r="F37" s="43">
        <v>1.0999999999999999E-2</v>
      </c>
    </row>
    <row r="38" spans="1:6" x14ac:dyDescent="0.25">
      <c r="A38" s="42" t="s">
        <v>907</v>
      </c>
      <c r="B38" s="11" t="s">
        <v>908</v>
      </c>
      <c r="C38" s="11" t="s">
        <v>211</v>
      </c>
      <c r="D38" s="4">
        <v>280</v>
      </c>
      <c r="E38" s="5">
        <v>9.57</v>
      </c>
      <c r="F38" s="43">
        <v>8.6E-3</v>
      </c>
    </row>
    <row r="39" spans="1:6" x14ac:dyDescent="0.25">
      <c r="A39" s="42" t="s">
        <v>909</v>
      </c>
      <c r="B39" s="11" t="s">
        <v>910</v>
      </c>
      <c r="C39" s="11" t="s">
        <v>267</v>
      </c>
      <c r="D39" s="4">
        <v>3319</v>
      </c>
      <c r="E39" s="5">
        <v>8.16</v>
      </c>
      <c r="F39" s="43">
        <v>7.3000000000000001E-3</v>
      </c>
    </row>
    <row r="40" spans="1:6" x14ac:dyDescent="0.25">
      <c r="A40" s="42" t="s">
        <v>283</v>
      </c>
      <c r="B40" s="11" t="s">
        <v>284</v>
      </c>
      <c r="C40" s="11" t="s">
        <v>285</v>
      </c>
      <c r="D40" s="4">
        <v>1344</v>
      </c>
      <c r="E40" s="5">
        <v>7.38</v>
      </c>
      <c r="F40" s="43">
        <v>6.6E-3</v>
      </c>
    </row>
    <row r="41" spans="1:6" x14ac:dyDescent="0.25">
      <c r="A41" s="20" t="s">
        <v>89</v>
      </c>
      <c r="B41" s="12"/>
      <c r="C41" s="12"/>
      <c r="D41" s="6"/>
      <c r="E41" s="15">
        <v>1113.3699999999999</v>
      </c>
      <c r="F41" s="44">
        <v>0.99739999999999995</v>
      </c>
    </row>
    <row r="42" spans="1:6" x14ac:dyDescent="0.25">
      <c r="A42" s="20" t="s">
        <v>368</v>
      </c>
      <c r="B42" s="11"/>
      <c r="C42" s="11"/>
      <c r="D42" s="4"/>
      <c r="E42" s="5"/>
      <c r="F42" s="43"/>
    </row>
    <row r="43" spans="1:6" x14ac:dyDescent="0.25">
      <c r="A43" s="20" t="s">
        <v>89</v>
      </c>
      <c r="B43" s="11"/>
      <c r="C43" s="11"/>
      <c r="D43" s="4"/>
      <c r="E43" s="16" t="s">
        <v>64</v>
      </c>
      <c r="F43" s="45" t="s">
        <v>64</v>
      </c>
    </row>
    <row r="44" spans="1:6" x14ac:dyDescent="0.25">
      <c r="A44" s="46" t="s">
        <v>101</v>
      </c>
      <c r="B44" s="33"/>
      <c r="C44" s="33"/>
      <c r="D44" s="34"/>
      <c r="E44" s="9">
        <v>1113.3699999999999</v>
      </c>
      <c r="F44" s="48">
        <v>0.99739999999999995</v>
      </c>
    </row>
    <row r="45" spans="1:6" x14ac:dyDescent="0.25">
      <c r="A45" s="42"/>
      <c r="B45" s="11"/>
      <c r="C45" s="11"/>
      <c r="D45" s="4"/>
      <c r="E45" s="5"/>
      <c r="F45" s="43"/>
    </row>
    <row r="46" spans="1:6" x14ac:dyDescent="0.25">
      <c r="A46" s="42"/>
      <c r="B46" s="11"/>
      <c r="C46" s="11"/>
      <c r="D46" s="4"/>
      <c r="E46" s="5"/>
      <c r="F46" s="43"/>
    </row>
    <row r="47" spans="1:6" x14ac:dyDescent="0.25">
      <c r="A47" s="20" t="s">
        <v>102</v>
      </c>
      <c r="B47" s="11"/>
      <c r="C47" s="11"/>
      <c r="D47" s="4"/>
      <c r="E47" s="5"/>
      <c r="F47" s="43"/>
    </row>
    <row r="48" spans="1:6" x14ac:dyDescent="0.25">
      <c r="A48" s="42" t="s">
        <v>103</v>
      </c>
      <c r="B48" s="11"/>
      <c r="C48" s="11"/>
      <c r="D48" s="4"/>
      <c r="E48" s="5">
        <v>1</v>
      </c>
      <c r="F48" s="43">
        <v>8.9999999999999998E-4</v>
      </c>
    </row>
    <row r="49" spans="1:6" x14ac:dyDescent="0.25">
      <c r="A49" s="20" t="s">
        <v>89</v>
      </c>
      <c r="B49" s="12"/>
      <c r="C49" s="12"/>
      <c r="D49" s="6"/>
      <c r="E49" s="15">
        <v>1</v>
      </c>
      <c r="F49" s="44">
        <v>8.9999999999999998E-4</v>
      </c>
    </row>
    <row r="50" spans="1:6" x14ac:dyDescent="0.25">
      <c r="A50" s="42"/>
      <c r="B50" s="11"/>
      <c r="C50" s="11"/>
      <c r="D50" s="4"/>
      <c r="E50" s="5"/>
      <c r="F50" s="43"/>
    </row>
    <row r="51" spans="1:6" x14ac:dyDescent="0.25">
      <c r="A51" s="46" t="s">
        <v>101</v>
      </c>
      <c r="B51" s="33"/>
      <c r="C51" s="33"/>
      <c r="D51" s="34"/>
      <c r="E51" s="15">
        <v>1</v>
      </c>
      <c r="F51" s="44">
        <v>8.9999999999999998E-4</v>
      </c>
    </row>
    <row r="52" spans="1:6" x14ac:dyDescent="0.25">
      <c r="A52" s="42" t="s">
        <v>104</v>
      </c>
      <c r="B52" s="11"/>
      <c r="C52" s="11"/>
      <c r="D52" s="4"/>
      <c r="E52" s="5">
        <v>1.88</v>
      </c>
      <c r="F52" s="43">
        <v>1.6999999999999999E-3</v>
      </c>
    </row>
    <row r="53" spans="1:6" x14ac:dyDescent="0.25">
      <c r="A53" s="47" t="s">
        <v>105</v>
      </c>
      <c r="B53" s="13"/>
      <c r="C53" s="13"/>
      <c r="D53" s="8"/>
      <c r="E53" s="9">
        <v>1116.25</v>
      </c>
      <c r="F53" s="48">
        <v>1</v>
      </c>
    </row>
    <row r="54" spans="1:6" x14ac:dyDescent="0.25">
      <c r="A54" s="28"/>
      <c r="B54" s="26"/>
      <c r="C54" s="26"/>
      <c r="D54" s="26"/>
      <c r="E54" s="26"/>
      <c r="F54" s="27"/>
    </row>
    <row r="55" spans="1:6" x14ac:dyDescent="0.25">
      <c r="A55" s="28"/>
      <c r="B55" s="26"/>
      <c r="C55" s="26"/>
      <c r="D55" s="26"/>
      <c r="E55" s="26"/>
      <c r="F55" s="27"/>
    </row>
    <row r="56" spans="1:6" x14ac:dyDescent="0.25">
      <c r="A56" s="28"/>
      <c r="B56" s="26"/>
      <c r="C56" s="26"/>
      <c r="D56" s="26"/>
      <c r="E56" s="26"/>
      <c r="F56" s="27"/>
    </row>
    <row r="57" spans="1:6" x14ac:dyDescent="0.25">
      <c r="A57" s="49" t="s">
        <v>1086</v>
      </c>
      <c r="B57" s="26"/>
      <c r="C57" s="26"/>
      <c r="D57" s="26"/>
      <c r="E57" s="26"/>
      <c r="F57" s="27"/>
    </row>
    <row r="58" spans="1:6" x14ac:dyDescent="0.25">
      <c r="A58" s="50" t="s">
        <v>1087</v>
      </c>
      <c r="B58" s="64" t="s">
        <v>64</v>
      </c>
      <c r="C58" s="26"/>
      <c r="D58" s="26"/>
      <c r="E58" s="26"/>
      <c r="F58" s="27"/>
    </row>
    <row r="59" spans="1:6" x14ac:dyDescent="0.25">
      <c r="A59" s="28" t="s">
        <v>1088</v>
      </c>
      <c r="B59" s="26"/>
      <c r="C59" s="26"/>
      <c r="D59" s="26"/>
      <c r="E59" s="26"/>
      <c r="F59" s="27"/>
    </row>
    <row r="60" spans="1:6" x14ac:dyDescent="0.25">
      <c r="A60" s="28" t="s">
        <v>1089</v>
      </c>
      <c r="B60" s="26" t="s">
        <v>1090</v>
      </c>
      <c r="C60" s="26" t="s">
        <v>1090</v>
      </c>
      <c r="D60" s="26"/>
      <c r="E60" s="26"/>
      <c r="F60" s="27"/>
    </row>
    <row r="61" spans="1:6" x14ac:dyDescent="0.25">
      <c r="A61" s="28"/>
      <c r="B61" s="51">
        <v>43585</v>
      </c>
      <c r="C61" s="51">
        <v>43616</v>
      </c>
      <c r="D61" s="26"/>
      <c r="E61" s="26"/>
      <c r="F61" s="27"/>
    </row>
    <row r="62" spans="1:6" x14ac:dyDescent="0.25">
      <c r="A62" s="28" t="s">
        <v>1161</v>
      </c>
      <c r="B62" s="26">
        <v>281.54390000000001</v>
      </c>
      <c r="C62" s="26">
        <v>283.04719999999998</v>
      </c>
      <c r="D62" s="26"/>
      <c r="E62" s="26"/>
      <c r="F62" s="27"/>
    </row>
    <row r="63" spans="1:6" x14ac:dyDescent="0.25">
      <c r="A63" s="28"/>
      <c r="B63" s="26"/>
      <c r="C63" s="26"/>
      <c r="D63" s="26"/>
      <c r="E63" s="26"/>
      <c r="F63" s="27"/>
    </row>
    <row r="64" spans="1:6" x14ac:dyDescent="0.25">
      <c r="A64" s="28" t="s">
        <v>1105</v>
      </c>
      <c r="B64" s="64" t="s">
        <v>64</v>
      </c>
      <c r="C64" s="26"/>
      <c r="D64" s="26"/>
      <c r="E64" s="26"/>
      <c r="F64" s="27"/>
    </row>
    <row r="65" spans="1:6" x14ac:dyDescent="0.25">
      <c r="A65" s="28" t="s">
        <v>1106</v>
      </c>
      <c r="B65" s="64" t="s">
        <v>64</v>
      </c>
      <c r="C65" s="26"/>
      <c r="D65" s="26"/>
      <c r="E65" s="26"/>
      <c r="F65" s="27"/>
    </row>
    <row r="66" spans="1:6" ht="30" x14ac:dyDescent="0.25">
      <c r="A66" s="67" t="s">
        <v>1107</v>
      </c>
      <c r="B66" s="70" t="s">
        <v>64</v>
      </c>
      <c r="C66" s="26"/>
      <c r="D66" s="26"/>
      <c r="E66" s="26"/>
      <c r="F66" s="27"/>
    </row>
    <row r="67" spans="1:6" x14ac:dyDescent="0.25">
      <c r="A67" s="67" t="s">
        <v>1108</v>
      </c>
      <c r="B67" s="70" t="s">
        <v>64</v>
      </c>
      <c r="C67" s="26"/>
      <c r="D67" s="26"/>
      <c r="E67" s="26"/>
      <c r="F67" s="27"/>
    </row>
    <row r="68" spans="1:6" x14ac:dyDescent="0.25">
      <c r="A68" s="28" t="s">
        <v>1186</v>
      </c>
      <c r="B68" s="65">
        <v>0.53</v>
      </c>
      <c r="C68" s="26"/>
      <c r="D68" s="26"/>
      <c r="E68" s="26"/>
      <c r="F68" s="27"/>
    </row>
    <row r="69" spans="1:6" ht="30" x14ac:dyDescent="0.25">
      <c r="A69" s="50" t="s">
        <v>1184</v>
      </c>
      <c r="B69" s="64" t="s">
        <v>64</v>
      </c>
      <c r="C69" s="26"/>
      <c r="D69" s="26"/>
      <c r="E69" s="26"/>
      <c r="F69" s="27"/>
    </row>
    <row r="70" spans="1:6" ht="30" x14ac:dyDescent="0.25">
      <c r="A70" s="50" t="s">
        <v>1185</v>
      </c>
      <c r="B70" s="64" t="s">
        <v>64</v>
      </c>
      <c r="C70" s="26"/>
      <c r="D70" s="26"/>
      <c r="E70" s="26"/>
      <c r="F70" s="27"/>
    </row>
    <row r="71" spans="1:6" ht="15.75" thickBot="1" x14ac:dyDescent="0.3">
      <c r="A71" s="58"/>
      <c r="B71" s="53"/>
      <c r="C71" s="53"/>
      <c r="D71" s="53"/>
      <c r="E71" s="53"/>
      <c r="F71" s="54"/>
    </row>
    <row r="75" spans="1: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zoomScaleNormal="100" workbookViewId="0">
      <pane ySplit="7" topLeftCell="A29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4.42578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6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7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1178</v>
      </c>
      <c r="B14" s="11" t="s">
        <v>67</v>
      </c>
      <c r="C14" s="11" t="s">
        <v>68</v>
      </c>
      <c r="D14" s="4">
        <v>500000</v>
      </c>
      <c r="E14" s="5">
        <v>527.54</v>
      </c>
      <c r="F14" s="43">
        <v>0.1028</v>
      </c>
    </row>
    <row r="15" spans="1:8" x14ac:dyDescent="0.25">
      <c r="A15" s="42" t="s">
        <v>69</v>
      </c>
      <c r="B15" s="11" t="s">
        <v>70</v>
      </c>
      <c r="C15" s="11" t="s">
        <v>71</v>
      </c>
      <c r="D15" s="4">
        <v>500000</v>
      </c>
      <c r="E15" s="5">
        <v>474.84</v>
      </c>
      <c r="F15" s="43">
        <v>9.2499999999999999E-2</v>
      </c>
    </row>
    <row r="16" spans="1:8" x14ac:dyDescent="0.25">
      <c r="A16" s="42" t="s">
        <v>72</v>
      </c>
      <c r="B16" s="11" t="s">
        <v>73</v>
      </c>
      <c r="C16" s="11" t="s">
        <v>74</v>
      </c>
      <c r="D16" s="4">
        <v>450000</v>
      </c>
      <c r="E16" s="5">
        <v>457.92</v>
      </c>
      <c r="F16" s="43">
        <v>8.9200000000000002E-2</v>
      </c>
    </row>
    <row r="17" spans="1:6" x14ac:dyDescent="0.25">
      <c r="A17" s="42" t="s">
        <v>75</v>
      </c>
      <c r="B17" s="11" t="s">
        <v>76</v>
      </c>
      <c r="C17" s="11" t="s">
        <v>74</v>
      </c>
      <c r="D17" s="4">
        <v>400000</v>
      </c>
      <c r="E17" s="5">
        <v>410.06</v>
      </c>
      <c r="F17" s="43">
        <v>7.9899999999999999E-2</v>
      </c>
    </row>
    <row r="18" spans="1:6" x14ac:dyDescent="0.25">
      <c r="A18" s="42" t="s">
        <v>1175</v>
      </c>
      <c r="B18" s="11" t="s">
        <v>77</v>
      </c>
      <c r="C18" s="11" t="s">
        <v>74</v>
      </c>
      <c r="D18" s="4">
        <v>300000</v>
      </c>
      <c r="E18" s="5">
        <v>304.41000000000003</v>
      </c>
      <c r="F18" s="43">
        <v>5.9299999999999999E-2</v>
      </c>
    </row>
    <row r="19" spans="1:6" x14ac:dyDescent="0.25">
      <c r="A19" s="42" t="s">
        <v>78</v>
      </c>
      <c r="B19" s="11" t="s">
        <v>79</v>
      </c>
      <c r="C19" s="11" t="s">
        <v>80</v>
      </c>
      <c r="D19" s="4">
        <v>300000</v>
      </c>
      <c r="E19" s="5">
        <v>299.87</v>
      </c>
      <c r="F19" s="43">
        <v>5.8400000000000001E-2</v>
      </c>
    </row>
    <row r="20" spans="1:6" x14ac:dyDescent="0.25">
      <c r="A20" s="42" t="s">
        <v>81</v>
      </c>
      <c r="B20" s="11" t="s">
        <v>82</v>
      </c>
      <c r="C20" s="11" t="s">
        <v>74</v>
      </c>
      <c r="D20" s="4">
        <v>200000</v>
      </c>
      <c r="E20" s="5">
        <v>206.7</v>
      </c>
      <c r="F20" s="43">
        <v>4.0300000000000002E-2</v>
      </c>
    </row>
    <row r="21" spans="1:6" x14ac:dyDescent="0.25">
      <c r="A21" s="42" t="s">
        <v>1176</v>
      </c>
      <c r="B21" s="11" t="s">
        <v>83</v>
      </c>
      <c r="C21" s="11" t="s">
        <v>74</v>
      </c>
      <c r="D21" s="4">
        <v>100000</v>
      </c>
      <c r="E21" s="5">
        <v>102.82</v>
      </c>
      <c r="F21" s="43">
        <v>0.02</v>
      </c>
    </row>
    <row r="22" spans="1:6" x14ac:dyDescent="0.25">
      <c r="A22" s="42" t="s">
        <v>84</v>
      </c>
      <c r="B22" s="11" t="s">
        <v>85</v>
      </c>
      <c r="C22" s="11" t="s">
        <v>80</v>
      </c>
      <c r="D22" s="4">
        <v>30000</v>
      </c>
      <c r="E22" s="5">
        <v>29.98</v>
      </c>
      <c r="F22" s="43">
        <v>5.7999999999999996E-3</v>
      </c>
    </row>
    <row r="23" spans="1:6" x14ac:dyDescent="0.25">
      <c r="A23" s="42" t="s">
        <v>86</v>
      </c>
      <c r="B23" s="11" t="s">
        <v>87</v>
      </c>
      <c r="C23" s="11" t="s">
        <v>88</v>
      </c>
      <c r="D23" s="4">
        <v>20000</v>
      </c>
      <c r="E23" s="5">
        <v>20.83</v>
      </c>
      <c r="F23" s="43">
        <v>4.1000000000000003E-3</v>
      </c>
    </row>
    <row r="24" spans="1:6" x14ac:dyDescent="0.25">
      <c r="A24" s="20" t="s">
        <v>89</v>
      </c>
      <c r="B24" s="12"/>
      <c r="C24" s="12"/>
      <c r="D24" s="6"/>
      <c r="E24" s="15">
        <v>2834.97</v>
      </c>
      <c r="F24" s="44">
        <v>0.55230000000000001</v>
      </c>
    </row>
    <row r="25" spans="1:6" x14ac:dyDescent="0.25">
      <c r="A25" s="42"/>
      <c r="B25" s="11"/>
      <c r="C25" s="11"/>
      <c r="D25" s="4"/>
      <c r="E25" s="5"/>
      <c r="F25" s="43"/>
    </row>
    <row r="26" spans="1:6" x14ac:dyDescent="0.25">
      <c r="A26" s="20" t="s">
        <v>90</v>
      </c>
      <c r="B26" s="11"/>
      <c r="C26" s="11"/>
      <c r="D26" s="4"/>
      <c r="E26" s="5"/>
      <c r="F26" s="43"/>
    </row>
    <row r="27" spans="1:6" x14ac:dyDescent="0.25">
      <c r="A27" s="42" t="s">
        <v>91</v>
      </c>
      <c r="B27" s="11" t="s">
        <v>92</v>
      </c>
      <c r="C27" s="11" t="s">
        <v>93</v>
      </c>
      <c r="D27" s="4">
        <v>1000000</v>
      </c>
      <c r="E27" s="5">
        <v>1029.51</v>
      </c>
      <c r="F27" s="43">
        <v>0.20050000000000001</v>
      </c>
    </row>
    <row r="28" spans="1:6" x14ac:dyDescent="0.25">
      <c r="A28" s="42" t="s">
        <v>94</v>
      </c>
      <c r="B28" s="11" t="s">
        <v>95</v>
      </c>
      <c r="C28" s="11" t="s">
        <v>93</v>
      </c>
      <c r="D28" s="4">
        <v>600000</v>
      </c>
      <c r="E28" s="5">
        <v>633.79</v>
      </c>
      <c r="F28" s="43">
        <v>0.1235</v>
      </c>
    </row>
    <row r="29" spans="1:6" x14ac:dyDescent="0.25">
      <c r="A29" s="20" t="s">
        <v>89</v>
      </c>
      <c r="B29" s="12"/>
      <c r="C29" s="12"/>
      <c r="D29" s="6"/>
      <c r="E29" s="15">
        <v>1663.3</v>
      </c>
      <c r="F29" s="44">
        <v>0.32400000000000001</v>
      </c>
    </row>
    <row r="30" spans="1:6" x14ac:dyDescent="0.25">
      <c r="A30" s="42"/>
      <c r="B30" s="11"/>
      <c r="C30" s="11"/>
      <c r="D30" s="4"/>
      <c r="E30" s="5"/>
      <c r="F30" s="43"/>
    </row>
    <row r="31" spans="1:6" x14ac:dyDescent="0.25">
      <c r="A31" s="20" t="s">
        <v>96</v>
      </c>
      <c r="B31" s="12"/>
      <c r="C31" s="12"/>
      <c r="D31" s="6"/>
      <c r="E31" s="7"/>
      <c r="F31" s="22"/>
    </row>
    <row r="32" spans="1:6" x14ac:dyDescent="0.25">
      <c r="A32" s="42" t="s">
        <v>97</v>
      </c>
      <c r="B32" s="11" t="s">
        <v>98</v>
      </c>
      <c r="C32" s="11" t="s">
        <v>99</v>
      </c>
      <c r="D32" s="4">
        <v>200000</v>
      </c>
      <c r="E32" s="5">
        <v>197.06</v>
      </c>
      <c r="F32" s="43">
        <v>3.8399999999999997E-2</v>
      </c>
    </row>
    <row r="33" spans="1:6" x14ac:dyDescent="0.25">
      <c r="A33" s="20" t="s">
        <v>89</v>
      </c>
      <c r="B33" s="12"/>
      <c r="C33" s="12"/>
      <c r="D33" s="6"/>
      <c r="E33" s="15">
        <v>197.06</v>
      </c>
      <c r="F33" s="44">
        <v>3.8399999999999997E-2</v>
      </c>
    </row>
    <row r="34" spans="1:6" x14ac:dyDescent="0.25">
      <c r="A34" s="20" t="s">
        <v>100</v>
      </c>
      <c r="B34" s="11"/>
      <c r="C34" s="11"/>
      <c r="D34" s="4"/>
      <c r="E34" s="5"/>
      <c r="F34" s="43"/>
    </row>
    <row r="35" spans="1:6" x14ac:dyDescent="0.25">
      <c r="A35" s="20" t="s">
        <v>89</v>
      </c>
      <c r="B35" s="11"/>
      <c r="C35" s="11"/>
      <c r="D35" s="4"/>
      <c r="E35" s="16" t="s">
        <v>64</v>
      </c>
      <c r="F35" s="45" t="s">
        <v>64</v>
      </c>
    </row>
    <row r="36" spans="1:6" x14ac:dyDescent="0.25">
      <c r="A36" s="42"/>
      <c r="B36" s="11"/>
      <c r="C36" s="11"/>
      <c r="D36" s="4"/>
      <c r="E36" s="5"/>
      <c r="F36" s="43"/>
    </row>
    <row r="37" spans="1:6" x14ac:dyDescent="0.25">
      <c r="A37" s="46" t="s">
        <v>101</v>
      </c>
      <c r="B37" s="33"/>
      <c r="C37" s="33"/>
      <c r="D37" s="34"/>
      <c r="E37" s="15">
        <v>4695.33</v>
      </c>
      <c r="F37" s="44">
        <v>0.91469999999999996</v>
      </c>
    </row>
    <row r="38" spans="1:6" x14ac:dyDescent="0.25">
      <c r="A38" s="42"/>
      <c r="B38" s="11"/>
      <c r="C38" s="11"/>
      <c r="D38" s="4"/>
      <c r="E38" s="5"/>
      <c r="F38" s="43"/>
    </row>
    <row r="39" spans="1:6" x14ac:dyDescent="0.25">
      <c r="A39" s="42"/>
      <c r="B39" s="11"/>
      <c r="C39" s="11"/>
      <c r="D39" s="4"/>
      <c r="E39" s="5"/>
      <c r="F39" s="43"/>
    </row>
    <row r="40" spans="1:6" x14ac:dyDescent="0.25">
      <c r="A40" s="20" t="s">
        <v>102</v>
      </c>
      <c r="B40" s="11"/>
      <c r="C40" s="11"/>
      <c r="D40" s="4"/>
      <c r="E40" s="5"/>
      <c r="F40" s="43"/>
    </row>
    <row r="41" spans="1:6" x14ac:dyDescent="0.25">
      <c r="A41" s="42" t="s">
        <v>103</v>
      </c>
      <c r="B41" s="11"/>
      <c r="C41" s="11"/>
      <c r="D41" s="4"/>
      <c r="E41" s="5">
        <v>347.83</v>
      </c>
      <c r="F41" s="43">
        <v>6.7799999999999999E-2</v>
      </c>
    </row>
    <row r="42" spans="1:6" x14ac:dyDescent="0.25">
      <c r="A42" s="20" t="s">
        <v>89</v>
      </c>
      <c r="B42" s="12"/>
      <c r="C42" s="12"/>
      <c r="D42" s="6"/>
      <c r="E42" s="15">
        <v>347.83</v>
      </c>
      <c r="F42" s="44">
        <v>6.7799999999999999E-2</v>
      </c>
    </row>
    <row r="43" spans="1:6" x14ac:dyDescent="0.25">
      <c r="A43" s="42"/>
      <c r="B43" s="11"/>
      <c r="C43" s="11"/>
      <c r="D43" s="4"/>
      <c r="E43" s="5"/>
      <c r="F43" s="43"/>
    </row>
    <row r="44" spans="1:6" x14ac:dyDescent="0.25">
      <c r="A44" s="46" t="s">
        <v>101</v>
      </c>
      <c r="B44" s="33"/>
      <c r="C44" s="33"/>
      <c r="D44" s="34"/>
      <c r="E44" s="15">
        <v>347.83</v>
      </c>
      <c r="F44" s="44">
        <v>6.7799999999999999E-2</v>
      </c>
    </row>
    <row r="45" spans="1:6" x14ac:dyDescent="0.25">
      <c r="A45" s="42" t="s">
        <v>104</v>
      </c>
      <c r="B45" s="11"/>
      <c r="C45" s="11"/>
      <c r="D45" s="4"/>
      <c r="E45" s="5">
        <v>90.5</v>
      </c>
      <c r="F45" s="43">
        <v>1.7500000000000002E-2</v>
      </c>
    </row>
    <row r="46" spans="1:6" x14ac:dyDescent="0.25">
      <c r="A46" s="47" t="s">
        <v>105</v>
      </c>
      <c r="B46" s="13"/>
      <c r="C46" s="13"/>
      <c r="D46" s="8"/>
      <c r="E46" s="9">
        <v>5133.66</v>
      </c>
      <c r="F46" s="48">
        <v>1</v>
      </c>
    </row>
    <row r="47" spans="1:6" x14ac:dyDescent="0.25">
      <c r="A47" s="28"/>
      <c r="B47" s="26"/>
      <c r="C47" s="26"/>
      <c r="D47" s="26"/>
      <c r="E47" s="26"/>
      <c r="F47" s="27"/>
    </row>
    <row r="48" spans="1:6" x14ac:dyDescent="0.25">
      <c r="A48" s="49" t="s">
        <v>106</v>
      </c>
      <c r="B48" s="26"/>
      <c r="C48" s="26"/>
      <c r="D48" s="26"/>
      <c r="E48" s="26"/>
      <c r="F48" s="27"/>
    </row>
    <row r="49" spans="1:6" x14ac:dyDescent="0.25">
      <c r="A49" s="49" t="s">
        <v>107</v>
      </c>
      <c r="B49" s="26"/>
      <c r="C49" s="26"/>
      <c r="D49" s="26"/>
      <c r="E49" s="26"/>
      <c r="F49" s="27"/>
    </row>
    <row r="50" spans="1:6" x14ac:dyDescent="0.25">
      <c r="A50" s="49"/>
      <c r="B50" s="26"/>
      <c r="C50" s="26"/>
      <c r="D50" s="26"/>
      <c r="E50" s="26"/>
      <c r="F50" s="27"/>
    </row>
    <row r="51" spans="1:6" x14ac:dyDescent="0.25">
      <c r="A51" s="28"/>
      <c r="B51" s="26"/>
      <c r="C51" s="26"/>
      <c r="D51" s="26"/>
      <c r="E51" s="26"/>
      <c r="F51" s="27"/>
    </row>
    <row r="52" spans="1:6" x14ac:dyDescent="0.25">
      <c r="A52" s="49" t="s">
        <v>1086</v>
      </c>
      <c r="B52" s="26"/>
      <c r="C52" s="26"/>
      <c r="D52" s="26"/>
      <c r="E52" s="26"/>
      <c r="F52" s="27"/>
    </row>
    <row r="53" spans="1:6" x14ac:dyDescent="0.25">
      <c r="A53" s="50" t="s">
        <v>1087</v>
      </c>
      <c r="B53" s="64" t="s">
        <v>64</v>
      </c>
      <c r="C53" s="26"/>
      <c r="D53" s="26"/>
      <c r="E53" s="26"/>
      <c r="F53" s="27"/>
    </row>
    <row r="54" spans="1:6" x14ac:dyDescent="0.25">
      <c r="A54" s="28" t="s">
        <v>1088</v>
      </c>
      <c r="B54" s="26"/>
      <c r="C54" s="26"/>
      <c r="D54" s="26"/>
      <c r="E54" s="26"/>
      <c r="F54" s="27"/>
    </row>
    <row r="55" spans="1:6" x14ac:dyDescent="0.25">
      <c r="A55" s="28" t="s">
        <v>1089</v>
      </c>
      <c r="B55" s="26" t="s">
        <v>1090</v>
      </c>
      <c r="C55" s="26" t="s">
        <v>1090</v>
      </c>
      <c r="D55" s="26"/>
      <c r="E55" s="26"/>
      <c r="F55" s="27"/>
    </row>
    <row r="56" spans="1:6" x14ac:dyDescent="0.25">
      <c r="A56" s="28"/>
      <c r="B56" s="51">
        <v>43585</v>
      </c>
      <c r="C56" s="51">
        <v>43616</v>
      </c>
      <c r="D56" s="26"/>
      <c r="E56" s="26"/>
      <c r="F56" s="27"/>
    </row>
    <row r="57" spans="1:6" x14ac:dyDescent="0.25">
      <c r="A57" s="28" t="s">
        <v>1091</v>
      </c>
      <c r="B57" s="64">
        <v>20.662500000000001</v>
      </c>
      <c r="C57" s="64">
        <v>21.2758</v>
      </c>
      <c r="D57" s="26"/>
      <c r="E57" s="26"/>
      <c r="F57" s="27"/>
    </row>
    <row r="58" spans="1:6" x14ac:dyDescent="0.25">
      <c r="A58" s="28" t="s">
        <v>1092</v>
      </c>
      <c r="B58" s="64" t="s">
        <v>1093</v>
      </c>
      <c r="C58" s="64" t="s">
        <v>1093</v>
      </c>
      <c r="D58" s="26"/>
      <c r="E58" s="26"/>
      <c r="F58" s="27"/>
    </row>
    <row r="59" spans="1:6" x14ac:dyDescent="0.25">
      <c r="A59" s="28" t="s">
        <v>1094</v>
      </c>
      <c r="B59" s="64">
        <v>19.270399999999999</v>
      </c>
      <c r="C59" s="64">
        <v>19.842300000000002</v>
      </c>
      <c r="D59" s="26"/>
      <c r="E59" s="26"/>
      <c r="F59" s="27"/>
    </row>
    <row r="60" spans="1:6" x14ac:dyDescent="0.25">
      <c r="A60" s="28" t="s">
        <v>1095</v>
      </c>
      <c r="B60" s="64">
        <v>20.662600000000001</v>
      </c>
      <c r="C60" s="64">
        <v>21.2759</v>
      </c>
      <c r="D60" s="26"/>
      <c r="E60" s="26"/>
      <c r="F60" s="27"/>
    </row>
    <row r="61" spans="1:6" x14ac:dyDescent="0.25">
      <c r="A61" s="28" t="s">
        <v>1096</v>
      </c>
      <c r="B61" s="64" t="s">
        <v>1093</v>
      </c>
      <c r="C61" s="64" t="s">
        <v>1093</v>
      </c>
      <c r="D61" s="26"/>
      <c r="E61" s="26"/>
      <c r="F61" s="27"/>
    </row>
    <row r="62" spans="1:6" x14ac:dyDescent="0.25">
      <c r="A62" s="28" t="s">
        <v>1097</v>
      </c>
      <c r="B62" s="64" t="s">
        <v>1093</v>
      </c>
      <c r="C62" s="64" t="s">
        <v>1093</v>
      </c>
      <c r="D62" s="26"/>
      <c r="E62" s="26"/>
      <c r="F62" s="27"/>
    </row>
    <row r="63" spans="1:6" x14ac:dyDescent="0.25">
      <c r="A63" s="28" t="s">
        <v>1098</v>
      </c>
      <c r="B63" s="64" t="s">
        <v>1093</v>
      </c>
      <c r="C63" s="64" t="s">
        <v>1093</v>
      </c>
      <c r="D63" s="26"/>
      <c r="E63" s="26"/>
      <c r="F63" s="27"/>
    </row>
    <row r="64" spans="1:6" x14ac:dyDescent="0.25">
      <c r="A64" s="28" t="s">
        <v>1099</v>
      </c>
      <c r="B64" s="64">
        <v>16.790299999999998</v>
      </c>
      <c r="C64" s="64">
        <v>17.275400000000001</v>
      </c>
      <c r="D64" s="26"/>
      <c r="E64" s="26"/>
      <c r="F64" s="27"/>
    </row>
    <row r="65" spans="1:6" x14ac:dyDescent="0.25">
      <c r="A65" s="28" t="s">
        <v>1100</v>
      </c>
      <c r="B65" s="64" t="s">
        <v>1093</v>
      </c>
      <c r="C65" s="64">
        <v>20.015899999999998</v>
      </c>
      <c r="D65" s="26"/>
      <c r="E65" s="26"/>
      <c r="F65" s="27"/>
    </row>
    <row r="66" spans="1:6" x14ac:dyDescent="0.25">
      <c r="A66" s="28" t="s">
        <v>1101</v>
      </c>
      <c r="B66" s="64" t="s">
        <v>1093</v>
      </c>
      <c r="C66" s="64" t="s">
        <v>1093</v>
      </c>
      <c r="D66" s="26"/>
      <c r="E66" s="26"/>
      <c r="F66" s="27"/>
    </row>
    <row r="67" spans="1:6" x14ac:dyDescent="0.25">
      <c r="A67" s="28" t="s">
        <v>1102</v>
      </c>
      <c r="B67" s="64">
        <v>18.452400000000001</v>
      </c>
      <c r="C67" s="64">
        <v>18.985499999999998</v>
      </c>
      <c r="D67" s="26"/>
      <c r="E67" s="26"/>
      <c r="F67" s="27"/>
    </row>
    <row r="68" spans="1:6" x14ac:dyDescent="0.25">
      <c r="A68" s="28" t="s">
        <v>1103</v>
      </c>
      <c r="B68" s="64">
        <v>19.618300000000001</v>
      </c>
      <c r="C68" s="64">
        <v>20.185099999999998</v>
      </c>
      <c r="D68" s="26"/>
      <c r="E68" s="26"/>
      <c r="F68" s="27"/>
    </row>
    <row r="69" spans="1:6" x14ac:dyDescent="0.25">
      <c r="A69" s="28" t="s">
        <v>1104</v>
      </c>
      <c r="B69" s="64"/>
      <c r="C69" s="64"/>
      <c r="D69" s="26"/>
      <c r="E69" s="26"/>
      <c r="F69" s="27"/>
    </row>
    <row r="70" spans="1:6" x14ac:dyDescent="0.25">
      <c r="A70" s="28"/>
      <c r="B70" s="64"/>
      <c r="C70" s="64"/>
      <c r="D70" s="26"/>
      <c r="E70" s="26"/>
      <c r="F70" s="27"/>
    </row>
    <row r="71" spans="1:6" x14ac:dyDescent="0.25">
      <c r="A71" s="68" t="s">
        <v>1105</v>
      </c>
      <c r="B71" s="64" t="s">
        <v>64</v>
      </c>
      <c r="C71" s="64"/>
      <c r="D71" s="26"/>
      <c r="E71" s="26"/>
      <c r="F71" s="27"/>
    </row>
    <row r="72" spans="1:6" x14ac:dyDescent="0.25">
      <c r="A72" s="68" t="s">
        <v>1106</v>
      </c>
      <c r="B72" s="64" t="s">
        <v>64</v>
      </c>
      <c r="C72" s="64"/>
      <c r="D72" s="26"/>
      <c r="E72" s="26"/>
      <c r="F72" s="27"/>
    </row>
    <row r="73" spans="1:6" ht="15" customHeight="1" x14ac:dyDescent="0.25">
      <c r="A73" s="67" t="s">
        <v>1107</v>
      </c>
      <c r="B73" s="70" t="s">
        <v>64</v>
      </c>
      <c r="C73" s="64"/>
      <c r="D73" s="26"/>
      <c r="E73" s="26"/>
      <c r="F73" s="27"/>
    </row>
    <row r="74" spans="1:6" x14ac:dyDescent="0.25">
      <c r="A74" s="67" t="s">
        <v>1108</v>
      </c>
      <c r="B74" s="64" t="s">
        <v>64</v>
      </c>
      <c r="C74" s="64"/>
      <c r="D74" s="26"/>
      <c r="E74" s="26"/>
      <c r="F74" s="27"/>
    </row>
    <row r="75" spans="1:6" x14ac:dyDescent="0.25">
      <c r="A75" s="68" t="s">
        <v>1109</v>
      </c>
      <c r="B75" s="65">
        <v>8.8389570000000006</v>
      </c>
      <c r="C75" s="64"/>
      <c r="D75" s="26"/>
      <c r="E75" s="26"/>
      <c r="F75" s="27"/>
    </row>
    <row r="76" spans="1:6" ht="30" x14ac:dyDescent="0.25">
      <c r="A76" s="67" t="s">
        <v>1184</v>
      </c>
      <c r="B76" s="64" t="s">
        <v>64</v>
      </c>
      <c r="C76" s="64"/>
      <c r="D76" s="26"/>
      <c r="E76" s="26"/>
      <c r="F76" s="27"/>
    </row>
    <row r="77" spans="1:6" ht="28.5" customHeight="1" thickBot="1" x14ac:dyDescent="0.3">
      <c r="A77" s="69" t="s">
        <v>1185</v>
      </c>
      <c r="B77" s="66" t="s">
        <v>64</v>
      </c>
      <c r="C77" s="66"/>
      <c r="D77" s="53"/>
      <c r="E77" s="53"/>
      <c r="F77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GridLines="0" workbookViewId="0">
      <pane ySplit="7" topLeftCell="A60" activePane="bottomLeft" state="frozen"/>
      <selection sqref="A1:B1"/>
      <selection pane="bottomLeft" activeCell="A71" sqref="A71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40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41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1609</v>
      </c>
      <c r="E11" s="5">
        <v>39.020000000000003</v>
      </c>
      <c r="F11" s="43">
        <v>5.8400000000000001E-2</v>
      </c>
    </row>
    <row r="12" spans="1:8" x14ac:dyDescent="0.25">
      <c r="A12" s="42" t="s">
        <v>197</v>
      </c>
      <c r="B12" s="11" t="s">
        <v>198</v>
      </c>
      <c r="C12" s="11" t="s">
        <v>199</v>
      </c>
      <c r="D12" s="4">
        <v>2581</v>
      </c>
      <c r="E12" s="5">
        <v>34.33</v>
      </c>
      <c r="F12" s="43">
        <v>5.1400000000000001E-2</v>
      </c>
    </row>
    <row r="13" spans="1:8" x14ac:dyDescent="0.25">
      <c r="A13" s="42" t="s">
        <v>270</v>
      </c>
      <c r="B13" s="11" t="s">
        <v>271</v>
      </c>
      <c r="C13" s="11" t="s">
        <v>211</v>
      </c>
      <c r="D13" s="4">
        <v>3812</v>
      </c>
      <c r="E13" s="5">
        <v>28.12</v>
      </c>
      <c r="F13" s="43">
        <v>4.2099999999999999E-2</v>
      </c>
    </row>
    <row r="14" spans="1:8" x14ac:dyDescent="0.25">
      <c r="A14" s="42" t="s">
        <v>533</v>
      </c>
      <c r="B14" s="11" t="s">
        <v>534</v>
      </c>
      <c r="C14" s="11" t="s">
        <v>205</v>
      </c>
      <c r="D14" s="4">
        <v>6195</v>
      </c>
      <c r="E14" s="5">
        <v>26.25</v>
      </c>
      <c r="F14" s="43">
        <v>3.9300000000000002E-2</v>
      </c>
    </row>
    <row r="15" spans="1:8" x14ac:dyDescent="0.25">
      <c r="A15" s="42" t="s">
        <v>200</v>
      </c>
      <c r="B15" s="11" t="s">
        <v>201</v>
      </c>
      <c r="C15" s="11" t="s">
        <v>202</v>
      </c>
      <c r="D15" s="4">
        <v>7731</v>
      </c>
      <c r="E15" s="5">
        <v>21.53</v>
      </c>
      <c r="F15" s="43">
        <v>3.2199999999999999E-2</v>
      </c>
    </row>
    <row r="16" spans="1:8" x14ac:dyDescent="0.25">
      <c r="A16" s="42" t="s">
        <v>219</v>
      </c>
      <c r="B16" s="11" t="s">
        <v>220</v>
      </c>
      <c r="C16" s="11" t="s">
        <v>221</v>
      </c>
      <c r="D16" s="4">
        <v>1321</v>
      </c>
      <c r="E16" s="5">
        <v>20.58</v>
      </c>
      <c r="F16" s="43">
        <v>3.0800000000000001E-2</v>
      </c>
    </row>
    <row r="17" spans="1:6" x14ac:dyDescent="0.25">
      <c r="A17" s="42" t="s">
        <v>209</v>
      </c>
      <c r="B17" s="11" t="s">
        <v>210</v>
      </c>
      <c r="C17" s="11" t="s">
        <v>211</v>
      </c>
      <c r="D17" s="4">
        <v>875</v>
      </c>
      <c r="E17" s="5">
        <v>19.22</v>
      </c>
      <c r="F17" s="43">
        <v>2.8799999999999999E-2</v>
      </c>
    </row>
    <row r="18" spans="1:6" x14ac:dyDescent="0.25">
      <c r="A18" s="42" t="s">
        <v>222</v>
      </c>
      <c r="B18" s="11" t="s">
        <v>223</v>
      </c>
      <c r="C18" s="11" t="s">
        <v>202</v>
      </c>
      <c r="D18" s="4">
        <v>946</v>
      </c>
      <c r="E18" s="5">
        <v>16.920000000000002</v>
      </c>
      <c r="F18" s="43">
        <v>2.53E-2</v>
      </c>
    </row>
    <row r="19" spans="1:6" x14ac:dyDescent="0.25">
      <c r="A19" s="42" t="s">
        <v>537</v>
      </c>
      <c r="B19" s="11" t="s">
        <v>538</v>
      </c>
      <c r="C19" s="11" t="s">
        <v>205</v>
      </c>
      <c r="D19" s="4">
        <v>1017</v>
      </c>
      <c r="E19" s="5">
        <v>15.48</v>
      </c>
      <c r="F19" s="43">
        <v>2.3199999999999998E-2</v>
      </c>
    </row>
    <row r="20" spans="1:6" x14ac:dyDescent="0.25">
      <c r="A20" s="42" t="s">
        <v>235</v>
      </c>
      <c r="B20" s="11" t="s">
        <v>236</v>
      </c>
      <c r="C20" s="11" t="s">
        <v>205</v>
      </c>
      <c r="D20" s="4">
        <v>929</v>
      </c>
      <c r="E20" s="5">
        <v>14.91</v>
      </c>
      <c r="F20" s="43">
        <v>2.23E-2</v>
      </c>
    </row>
    <row r="21" spans="1:6" x14ac:dyDescent="0.25">
      <c r="A21" s="42" t="s">
        <v>868</v>
      </c>
      <c r="B21" s="11" t="s">
        <v>869</v>
      </c>
      <c r="C21" s="11" t="s">
        <v>196</v>
      </c>
      <c r="D21" s="4">
        <v>170</v>
      </c>
      <c r="E21" s="5">
        <v>13.92</v>
      </c>
      <c r="F21" s="43">
        <v>2.0799999999999999E-2</v>
      </c>
    </row>
    <row r="22" spans="1:6" x14ac:dyDescent="0.25">
      <c r="A22" s="42" t="s">
        <v>240</v>
      </c>
      <c r="B22" s="11" t="s">
        <v>241</v>
      </c>
      <c r="C22" s="11" t="s">
        <v>196</v>
      </c>
      <c r="D22" s="4">
        <v>400</v>
      </c>
      <c r="E22" s="5">
        <v>13.87</v>
      </c>
      <c r="F22" s="43">
        <v>2.0799999999999999E-2</v>
      </c>
    </row>
    <row r="23" spans="1:6" x14ac:dyDescent="0.25">
      <c r="A23" s="42" t="s">
        <v>215</v>
      </c>
      <c r="B23" s="11" t="s">
        <v>216</v>
      </c>
      <c r="C23" s="11" t="s">
        <v>205</v>
      </c>
      <c r="D23" s="4">
        <v>3933</v>
      </c>
      <c r="E23" s="5">
        <v>13.86</v>
      </c>
      <c r="F23" s="43">
        <v>2.0799999999999999E-2</v>
      </c>
    </row>
    <row r="24" spans="1:6" x14ac:dyDescent="0.25">
      <c r="A24" s="42" t="s">
        <v>249</v>
      </c>
      <c r="B24" s="11" t="s">
        <v>250</v>
      </c>
      <c r="C24" s="11" t="s">
        <v>211</v>
      </c>
      <c r="D24" s="4">
        <v>1014</v>
      </c>
      <c r="E24" s="5">
        <v>11.08</v>
      </c>
      <c r="F24" s="43">
        <v>1.66E-2</v>
      </c>
    </row>
    <row r="25" spans="1:6" x14ac:dyDescent="0.25">
      <c r="A25" s="42" t="s">
        <v>661</v>
      </c>
      <c r="B25" s="11" t="s">
        <v>662</v>
      </c>
      <c r="C25" s="11" t="s">
        <v>202</v>
      </c>
      <c r="D25" s="4">
        <v>754</v>
      </c>
      <c r="E25" s="5">
        <v>10.61</v>
      </c>
      <c r="F25" s="43">
        <v>1.5900000000000001E-2</v>
      </c>
    </row>
    <row r="26" spans="1:6" x14ac:dyDescent="0.25">
      <c r="A26" s="42" t="s">
        <v>550</v>
      </c>
      <c r="B26" s="11" t="s">
        <v>551</v>
      </c>
      <c r="C26" s="11" t="s">
        <v>253</v>
      </c>
      <c r="D26" s="4">
        <v>154</v>
      </c>
      <c r="E26" s="5">
        <v>10.58</v>
      </c>
      <c r="F26" s="43">
        <v>1.5800000000000002E-2</v>
      </c>
    </row>
    <row r="27" spans="1:6" x14ac:dyDescent="0.25">
      <c r="A27" s="42" t="s">
        <v>212</v>
      </c>
      <c r="B27" s="11" t="s">
        <v>213</v>
      </c>
      <c r="C27" s="11" t="s">
        <v>214</v>
      </c>
      <c r="D27" s="4">
        <v>1026</v>
      </c>
      <c r="E27" s="5">
        <v>10.25</v>
      </c>
      <c r="F27" s="43">
        <v>1.5299999999999999E-2</v>
      </c>
    </row>
    <row r="28" spans="1:6" x14ac:dyDescent="0.25">
      <c r="A28" s="42" t="s">
        <v>251</v>
      </c>
      <c r="B28" s="11" t="s">
        <v>252</v>
      </c>
      <c r="C28" s="11" t="s">
        <v>253</v>
      </c>
      <c r="D28" s="4">
        <v>1447</v>
      </c>
      <c r="E28" s="5">
        <v>9.36</v>
      </c>
      <c r="F28" s="43">
        <v>1.4E-2</v>
      </c>
    </row>
    <row r="29" spans="1:6" x14ac:dyDescent="0.25">
      <c r="A29" s="42" t="s">
        <v>647</v>
      </c>
      <c r="B29" s="11" t="s">
        <v>648</v>
      </c>
      <c r="C29" s="11" t="s">
        <v>277</v>
      </c>
      <c r="D29" s="4">
        <v>592</v>
      </c>
      <c r="E29" s="5">
        <v>9.2899999999999991</v>
      </c>
      <c r="F29" s="43">
        <v>1.3899999999999999E-2</v>
      </c>
    </row>
    <row r="30" spans="1:6" x14ac:dyDescent="0.25">
      <c r="A30" s="42" t="s">
        <v>194</v>
      </c>
      <c r="B30" s="11" t="s">
        <v>195</v>
      </c>
      <c r="C30" s="11" t="s">
        <v>196</v>
      </c>
      <c r="D30" s="4">
        <v>400</v>
      </c>
      <c r="E30" s="5">
        <v>8.73</v>
      </c>
      <c r="F30" s="43">
        <v>1.3100000000000001E-2</v>
      </c>
    </row>
    <row r="31" spans="1:6" x14ac:dyDescent="0.25">
      <c r="A31" s="42" t="s">
        <v>313</v>
      </c>
      <c r="B31" s="11" t="s">
        <v>314</v>
      </c>
      <c r="C31" s="11" t="s">
        <v>202</v>
      </c>
      <c r="D31" s="4">
        <v>1996</v>
      </c>
      <c r="E31" s="5">
        <v>7.42</v>
      </c>
      <c r="F31" s="43">
        <v>1.11E-2</v>
      </c>
    </row>
    <row r="32" spans="1:6" x14ac:dyDescent="0.25">
      <c r="A32" s="42" t="s">
        <v>322</v>
      </c>
      <c r="B32" s="11" t="s">
        <v>323</v>
      </c>
      <c r="C32" s="11" t="s">
        <v>211</v>
      </c>
      <c r="D32" s="4">
        <v>972</v>
      </c>
      <c r="E32" s="5">
        <v>7.39</v>
      </c>
      <c r="F32" s="43">
        <v>1.11E-2</v>
      </c>
    </row>
    <row r="33" spans="1:6" x14ac:dyDescent="0.25">
      <c r="A33" s="42" t="s">
        <v>684</v>
      </c>
      <c r="B33" s="11" t="s">
        <v>685</v>
      </c>
      <c r="C33" s="11" t="s">
        <v>205</v>
      </c>
      <c r="D33" s="4">
        <v>3448</v>
      </c>
      <c r="E33" s="5">
        <v>7.31</v>
      </c>
      <c r="F33" s="43">
        <v>1.09E-2</v>
      </c>
    </row>
    <row r="34" spans="1:6" x14ac:dyDescent="0.25">
      <c r="A34" s="42" t="s">
        <v>876</v>
      </c>
      <c r="B34" s="11" t="s">
        <v>877</v>
      </c>
      <c r="C34" s="11" t="s">
        <v>346</v>
      </c>
      <c r="D34" s="4">
        <v>2013</v>
      </c>
      <c r="E34" s="5">
        <v>7.27</v>
      </c>
      <c r="F34" s="43">
        <v>1.09E-2</v>
      </c>
    </row>
    <row r="35" spans="1:6" x14ac:dyDescent="0.25">
      <c r="A35" s="42" t="s">
        <v>541</v>
      </c>
      <c r="B35" s="11" t="s">
        <v>542</v>
      </c>
      <c r="C35" s="11" t="s">
        <v>346</v>
      </c>
      <c r="D35" s="4">
        <v>2925</v>
      </c>
      <c r="E35" s="5">
        <v>7.23</v>
      </c>
      <c r="F35" s="43">
        <v>1.0800000000000001E-2</v>
      </c>
    </row>
    <row r="36" spans="1:6" x14ac:dyDescent="0.25">
      <c r="A36" s="42" t="s">
        <v>552</v>
      </c>
      <c r="B36" s="11" t="s">
        <v>553</v>
      </c>
      <c r="C36" s="11" t="s">
        <v>202</v>
      </c>
      <c r="D36" s="4">
        <v>624</v>
      </c>
      <c r="E36" s="5">
        <v>7.19</v>
      </c>
      <c r="F36" s="43">
        <v>1.0800000000000001E-2</v>
      </c>
    </row>
    <row r="37" spans="1:6" x14ac:dyDescent="0.25">
      <c r="A37" s="42" t="s">
        <v>583</v>
      </c>
      <c r="B37" s="11" t="s">
        <v>584</v>
      </c>
      <c r="C37" s="11" t="s">
        <v>199</v>
      </c>
      <c r="D37" s="4">
        <v>4265</v>
      </c>
      <c r="E37" s="5">
        <v>7.06</v>
      </c>
      <c r="F37" s="43">
        <v>1.06E-2</v>
      </c>
    </row>
    <row r="38" spans="1:6" x14ac:dyDescent="0.25">
      <c r="A38" s="42" t="s">
        <v>818</v>
      </c>
      <c r="B38" s="11" t="s">
        <v>819</v>
      </c>
      <c r="C38" s="11" t="s">
        <v>317</v>
      </c>
      <c r="D38" s="4">
        <v>2859</v>
      </c>
      <c r="E38" s="5">
        <v>6.8</v>
      </c>
      <c r="F38" s="43">
        <v>1.0200000000000001E-2</v>
      </c>
    </row>
    <row r="39" spans="1:6" x14ac:dyDescent="0.25">
      <c r="A39" s="42" t="s">
        <v>259</v>
      </c>
      <c r="B39" s="11" t="s">
        <v>260</v>
      </c>
      <c r="C39" s="11" t="s">
        <v>205</v>
      </c>
      <c r="D39" s="4">
        <v>800</v>
      </c>
      <c r="E39" s="5">
        <v>6.47</v>
      </c>
      <c r="F39" s="43">
        <v>9.7000000000000003E-3</v>
      </c>
    </row>
    <row r="40" spans="1:6" x14ac:dyDescent="0.25">
      <c r="A40" s="42" t="s">
        <v>563</v>
      </c>
      <c r="B40" s="11" t="s">
        <v>564</v>
      </c>
      <c r="C40" s="11" t="s">
        <v>226</v>
      </c>
      <c r="D40" s="4">
        <v>120</v>
      </c>
      <c r="E40" s="5">
        <v>5.71</v>
      </c>
      <c r="F40" s="43">
        <v>8.6E-3</v>
      </c>
    </row>
    <row r="41" spans="1:6" x14ac:dyDescent="0.25">
      <c r="A41" s="42" t="s">
        <v>338</v>
      </c>
      <c r="B41" s="11" t="s">
        <v>339</v>
      </c>
      <c r="C41" s="11" t="s">
        <v>208</v>
      </c>
      <c r="D41" s="4">
        <v>246</v>
      </c>
      <c r="E41" s="5">
        <v>5.47</v>
      </c>
      <c r="F41" s="43">
        <v>8.2000000000000007E-3</v>
      </c>
    </row>
    <row r="42" spans="1:6" x14ac:dyDescent="0.25">
      <c r="A42" s="42" t="s">
        <v>304</v>
      </c>
      <c r="B42" s="11" t="s">
        <v>620</v>
      </c>
      <c r="C42" s="11" t="s">
        <v>253</v>
      </c>
      <c r="D42" s="4">
        <v>3149</v>
      </c>
      <c r="E42" s="5">
        <v>5.44</v>
      </c>
      <c r="F42" s="43">
        <v>8.0999999999999996E-3</v>
      </c>
    </row>
    <row r="43" spans="1:6" x14ac:dyDescent="0.25">
      <c r="A43" s="42" t="s">
        <v>569</v>
      </c>
      <c r="B43" s="11" t="s">
        <v>570</v>
      </c>
      <c r="C43" s="11" t="s">
        <v>231</v>
      </c>
      <c r="D43" s="4">
        <v>2707</v>
      </c>
      <c r="E43" s="5">
        <v>5.12</v>
      </c>
      <c r="F43" s="43">
        <v>7.7000000000000002E-3</v>
      </c>
    </row>
    <row r="44" spans="1:6" x14ac:dyDescent="0.25">
      <c r="A44" s="42" t="s">
        <v>254</v>
      </c>
      <c r="B44" s="11" t="s">
        <v>255</v>
      </c>
      <c r="C44" s="11" t="s">
        <v>256</v>
      </c>
      <c r="D44" s="4">
        <v>9</v>
      </c>
      <c r="E44" s="5">
        <v>4.97</v>
      </c>
      <c r="F44" s="43">
        <v>7.4000000000000003E-3</v>
      </c>
    </row>
    <row r="45" spans="1:6" x14ac:dyDescent="0.25">
      <c r="A45" s="42" t="s">
        <v>870</v>
      </c>
      <c r="B45" s="11" t="s">
        <v>871</v>
      </c>
      <c r="C45" s="11" t="s">
        <v>253</v>
      </c>
      <c r="D45" s="4">
        <v>166</v>
      </c>
      <c r="E45" s="5">
        <v>4.8600000000000003</v>
      </c>
      <c r="F45" s="43">
        <v>7.3000000000000001E-3</v>
      </c>
    </row>
    <row r="46" spans="1:6" x14ac:dyDescent="0.25">
      <c r="A46" s="42" t="s">
        <v>621</v>
      </c>
      <c r="B46" s="11" t="s">
        <v>622</v>
      </c>
      <c r="C46" s="11" t="s">
        <v>239</v>
      </c>
      <c r="D46" s="4">
        <v>974</v>
      </c>
      <c r="E46" s="5">
        <v>4.76</v>
      </c>
      <c r="F46" s="43">
        <v>7.1000000000000004E-3</v>
      </c>
    </row>
    <row r="47" spans="1:6" x14ac:dyDescent="0.25">
      <c r="A47" s="42" t="s">
        <v>893</v>
      </c>
      <c r="B47" s="11" t="s">
        <v>894</v>
      </c>
      <c r="C47" s="11" t="s">
        <v>202</v>
      </c>
      <c r="D47" s="4">
        <v>613</v>
      </c>
      <c r="E47" s="5">
        <v>4.22</v>
      </c>
      <c r="F47" s="43">
        <v>6.3E-3</v>
      </c>
    </row>
    <row r="48" spans="1:6" x14ac:dyDescent="0.25">
      <c r="A48" s="42" t="s">
        <v>872</v>
      </c>
      <c r="B48" s="11" t="s">
        <v>873</v>
      </c>
      <c r="C48" s="11" t="s">
        <v>253</v>
      </c>
      <c r="D48" s="4">
        <v>151</v>
      </c>
      <c r="E48" s="5">
        <v>4.05</v>
      </c>
      <c r="F48" s="43">
        <v>6.1000000000000004E-3</v>
      </c>
    </row>
    <row r="49" spans="1:6" x14ac:dyDescent="0.25">
      <c r="A49" s="42" t="s">
        <v>878</v>
      </c>
      <c r="B49" s="11" t="s">
        <v>879</v>
      </c>
      <c r="C49" s="11" t="s">
        <v>253</v>
      </c>
      <c r="D49" s="4">
        <v>17</v>
      </c>
      <c r="E49" s="5">
        <v>3.39</v>
      </c>
      <c r="F49" s="43">
        <v>5.1000000000000004E-3</v>
      </c>
    </row>
    <row r="50" spans="1:6" x14ac:dyDescent="0.25">
      <c r="A50" s="42" t="s">
        <v>911</v>
      </c>
      <c r="B50" s="11" t="s">
        <v>912</v>
      </c>
      <c r="C50" s="11" t="s">
        <v>208</v>
      </c>
      <c r="D50" s="4">
        <v>482</v>
      </c>
      <c r="E50" s="5">
        <v>2.56</v>
      </c>
      <c r="F50" s="43">
        <v>3.8E-3</v>
      </c>
    </row>
    <row r="51" spans="1:6" x14ac:dyDescent="0.25">
      <c r="A51" s="20" t="s">
        <v>89</v>
      </c>
      <c r="B51" s="12"/>
      <c r="C51" s="12"/>
      <c r="D51" s="6"/>
      <c r="E51" s="15">
        <v>462.6</v>
      </c>
      <c r="F51" s="44">
        <v>0.69259999999999999</v>
      </c>
    </row>
    <row r="52" spans="1:6" x14ac:dyDescent="0.25">
      <c r="A52" s="20" t="s">
        <v>368</v>
      </c>
      <c r="B52" s="11"/>
      <c r="C52" s="11"/>
      <c r="D52" s="4"/>
      <c r="E52" s="5"/>
      <c r="F52" s="43"/>
    </row>
    <row r="53" spans="1:6" x14ac:dyDescent="0.25">
      <c r="A53" s="20" t="s">
        <v>89</v>
      </c>
      <c r="B53" s="11"/>
      <c r="C53" s="11"/>
      <c r="D53" s="4"/>
      <c r="E53" s="16" t="s">
        <v>64</v>
      </c>
      <c r="F53" s="45" t="s">
        <v>64</v>
      </c>
    </row>
    <row r="54" spans="1:6" x14ac:dyDescent="0.25">
      <c r="A54" s="46" t="s">
        <v>101</v>
      </c>
      <c r="B54" s="33"/>
      <c r="C54" s="33"/>
      <c r="D54" s="34"/>
      <c r="E54" s="9">
        <v>462.6</v>
      </c>
      <c r="F54" s="48">
        <v>0.69259999999999999</v>
      </c>
    </row>
    <row r="55" spans="1:6" x14ac:dyDescent="0.25">
      <c r="A55" s="42"/>
      <c r="B55" s="11"/>
      <c r="C55" s="11"/>
      <c r="D55" s="4"/>
      <c r="E55" s="5"/>
      <c r="F55" s="43"/>
    </row>
    <row r="56" spans="1:6" x14ac:dyDescent="0.25">
      <c r="A56" s="42"/>
      <c r="B56" s="11"/>
      <c r="C56" s="11"/>
      <c r="D56" s="4"/>
      <c r="E56" s="5"/>
      <c r="F56" s="43"/>
    </row>
    <row r="57" spans="1:6" x14ac:dyDescent="0.25">
      <c r="A57" s="20" t="s">
        <v>913</v>
      </c>
      <c r="B57" s="11"/>
      <c r="C57" s="11"/>
      <c r="D57" s="4"/>
      <c r="E57" s="5"/>
      <c r="F57" s="43"/>
    </row>
    <row r="58" spans="1:6" x14ac:dyDescent="0.25">
      <c r="A58" s="42" t="s">
        <v>914</v>
      </c>
      <c r="B58" s="11" t="s">
        <v>915</v>
      </c>
      <c r="C58" s="11"/>
      <c r="D58" s="4">
        <v>3150</v>
      </c>
      <c r="E58" s="5">
        <v>89.4</v>
      </c>
      <c r="F58" s="43">
        <v>0.1338</v>
      </c>
    </row>
    <row r="59" spans="1:6" x14ac:dyDescent="0.25">
      <c r="A59" s="20" t="s">
        <v>89</v>
      </c>
      <c r="B59" s="12"/>
      <c r="C59" s="12"/>
      <c r="D59" s="6"/>
      <c r="E59" s="15">
        <v>89.4</v>
      </c>
      <c r="F59" s="44">
        <v>0.1338</v>
      </c>
    </row>
    <row r="60" spans="1:6" x14ac:dyDescent="0.25">
      <c r="A60" s="42"/>
      <c r="B60" s="11"/>
      <c r="C60" s="11"/>
      <c r="D60" s="4"/>
      <c r="E60" s="5"/>
      <c r="F60" s="43"/>
    </row>
    <row r="61" spans="1:6" x14ac:dyDescent="0.25">
      <c r="A61" s="46" t="s">
        <v>101</v>
      </c>
      <c r="B61" s="33"/>
      <c r="C61" s="33"/>
      <c r="D61" s="34"/>
      <c r="E61" s="15">
        <v>89.4</v>
      </c>
      <c r="F61" s="44">
        <v>0.1338</v>
      </c>
    </row>
    <row r="62" spans="1:6" x14ac:dyDescent="0.25">
      <c r="A62" s="42"/>
      <c r="B62" s="11"/>
      <c r="C62" s="11"/>
      <c r="D62" s="4"/>
      <c r="E62" s="5"/>
      <c r="F62" s="43"/>
    </row>
    <row r="63" spans="1:6" x14ac:dyDescent="0.25">
      <c r="A63" s="20" t="s">
        <v>102</v>
      </c>
      <c r="B63" s="11"/>
      <c r="C63" s="11"/>
      <c r="D63" s="4"/>
      <c r="E63" s="5"/>
      <c r="F63" s="43"/>
    </row>
    <row r="64" spans="1:6" x14ac:dyDescent="0.25">
      <c r="A64" s="42" t="s">
        <v>103</v>
      </c>
      <c r="B64" s="11"/>
      <c r="C64" s="11"/>
      <c r="D64" s="4"/>
      <c r="E64" s="5">
        <v>106.95</v>
      </c>
      <c r="F64" s="43">
        <v>0.16009999999999999</v>
      </c>
    </row>
    <row r="65" spans="1:6" x14ac:dyDescent="0.25">
      <c r="A65" s="20" t="s">
        <v>89</v>
      </c>
      <c r="B65" s="12"/>
      <c r="C65" s="12"/>
      <c r="D65" s="6"/>
      <c r="E65" s="15">
        <v>106.95</v>
      </c>
      <c r="F65" s="44">
        <v>0.16009999999999999</v>
      </c>
    </row>
    <row r="66" spans="1:6" x14ac:dyDescent="0.25">
      <c r="A66" s="42"/>
      <c r="B66" s="11"/>
      <c r="C66" s="11"/>
      <c r="D66" s="4"/>
      <c r="E66" s="5"/>
      <c r="F66" s="43"/>
    </row>
    <row r="67" spans="1:6" x14ac:dyDescent="0.25">
      <c r="A67" s="46" t="s">
        <v>101</v>
      </c>
      <c r="B67" s="33"/>
      <c r="C67" s="33"/>
      <c r="D67" s="34"/>
      <c r="E67" s="15">
        <v>106.95</v>
      </c>
      <c r="F67" s="44">
        <v>0.16009999999999999</v>
      </c>
    </row>
    <row r="68" spans="1:6" x14ac:dyDescent="0.25">
      <c r="A68" s="42" t="s">
        <v>104</v>
      </c>
      <c r="B68" s="11"/>
      <c r="C68" s="11"/>
      <c r="D68" s="4"/>
      <c r="E68" s="5">
        <v>9.09</v>
      </c>
      <c r="F68" s="43">
        <v>1.35E-2</v>
      </c>
    </row>
    <row r="69" spans="1:6" x14ac:dyDescent="0.25">
      <c r="A69" s="47" t="s">
        <v>105</v>
      </c>
      <c r="B69" s="13"/>
      <c r="C69" s="13"/>
      <c r="D69" s="8"/>
      <c r="E69" s="9">
        <v>668.04</v>
      </c>
      <c r="F69" s="48">
        <v>1</v>
      </c>
    </row>
    <row r="70" spans="1:6" x14ac:dyDescent="0.25">
      <c r="A70" s="28"/>
      <c r="B70" s="26"/>
      <c r="C70" s="26"/>
      <c r="D70" s="26"/>
      <c r="E70" s="26"/>
      <c r="F70" s="27"/>
    </row>
    <row r="71" spans="1:6" x14ac:dyDescent="0.25">
      <c r="A71" s="28"/>
      <c r="B71" s="26"/>
      <c r="C71" s="26"/>
      <c r="D71" s="26"/>
      <c r="E71" s="26"/>
      <c r="F71" s="27"/>
    </row>
    <row r="72" spans="1:6" x14ac:dyDescent="0.25">
      <c r="A72" s="28"/>
      <c r="B72" s="26"/>
      <c r="C72" s="26"/>
      <c r="D72" s="26"/>
      <c r="E72" s="26"/>
      <c r="F72" s="27"/>
    </row>
    <row r="73" spans="1:6" x14ac:dyDescent="0.25">
      <c r="A73" s="49" t="s">
        <v>1086</v>
      </c>
      <c r="B73" s="26"/>
      <c r="C73" s="26"/>
      <c r="D73" s="26"/>
      <c r="E73" s="26"/>
      <c r="F73" s="27"/>
    </row>
    <row r="74" spans="1:6" x14ac:dyDescent="0.25">
      <c r="A74" s="50" t="s">
        <v>1087</v>
      </c>
      <c r="B74" s="64" t="s">
        <v>64</v>
      </c>
      <c r="C74" s="26"/>
      <c r="D74" s="26"/>
      <c r="E74" s="26"/>
      <c r="F74" s="27"/>
    </row>
    <row r="75" spans="1:6" x14ac:dyDescent="0.25">
      <c r="A75" s="28" t="s">
        <v>1088</v>
      </c>
      <c r="B75" s="26"/>
      <c r="C75" s="26"/>
      <c r="D75" s="26"/>
      <c r="E75" s="26"/>
      <c r="F75" s="27"/>
    </row>
    <row r="76" spans="1:6" ht="14.45" customHeight="1" x14ac:dyDescent="0.25">
      <c r="A76" s="28" t="s">
        <v>1089</v>
      </c>
      <c r="B76" s="26" t="s">
        <v>1090</v>
      </c>
      <c r="C76" s="26" t="s">
        <v>1090</v>
      </c>
      <c r="D76" s="26"/>
      <c r="E76" s="26"/>
      <c r="F76" s="27"/>
    </row>
    <row r="77" spans="1:6" x14ac:dyDescent="0.25">
      <c r="A77" s="28"/>
      <c r="B77" s="51">
        <v>43585</v>
      </c>
      <c r="C77" s="51">
        <v>43616</v>
      </c>
      <c r="D77" s="26"/>
      <c r="E77" s="26"/>
      <c r="F77" s="27"/>
    </row>
    <row r="78" spans="1:6" x14ac:dyDescent="0.25">
      <c r="A78" s="28" t="s">
        <v>1094</v>
      </c>
      <c r="B78" s="26">
        <v>20.3</v>
      </c>
      <c r="C78" s="26">
        <v>20.54</v>
      </c>
      <c r="D78" s="26"/>
      <c r="E78" s="26"/>
      <c r="F78" s="27"/>
    </row>
    <row r="79" spans="1:6" x14ac:dyDescent="0.25">
      <c r="A79" s="28" t="s">
        <v>1095</v>
      </c>
      <c r="B79" s="26">
        <v>26.34</v>
      </c>
      <c r="C79" s="26">
        <v>26.65</v>
      </c>
      <c r="D79" s="26"/>
      <c r="E79" s="26"/>
      <c r="F79" s="27"/>
    </row>
    <row r="80" spans="1:6" x14ac:dyDescent="0.25">
      <c r="A80" s="28" t="s">
        <v>1162</v>
      </c>
      <c r="B80" s="26">
        <v>19.55</v>
      </c>
      <c r="C80" s="26">
        <v>19.75</v>
      </c>
      <c r="D80" s="26"/>
      <c r="E80" s="26"/>
      <c r="F80" s="27"/>
    </row>
    <row r="81" spans="1:6" x14ac:dyDescent="0.25">
      <c r="A81" s="28" t="s">
        <v>1157</v>
      </c>
      <c r="B81" s="26">
        <v>25.63</v>
      </c>
      <c r="C81" s="26">
        <v>25.9</v>
      </c>
      <c r="D81" s="26"/>
      <c r="E81" s="26"/>
      <c r="F81" s="27"/>
    </row>
    <row r="82" spans="1:6" x14ac:dyDescent="0.25">
      <c r="A82" s="28" t="s">
        <v>1158</v>
      </c>
      <c r="B82" s="26">
        <v>25.14</v>
      </c>
      <c r="C82" s="26">
        <v>25.4</v>
      </c>
      <c r="D82" s="26"/>
      <c r="E82" s="26"/>
      <c r="F82" s="27"/>
    </row>
    <row r="83" spans="1:6" x14ac:dyDescent="0.25">
      <c r="A83" s="28" t="s">
        <v>1115</v>
      </c>
      <c r="B83" s="26">
        <v>25.48</v>
      </c>
      <c r="C83" s="26">
        <v>25.74</v>
      </c>
      <c r="D83" s="26"/>
      <c r="E83" s="26"/>
      <c r="F83" s="27"/>
    </row>
    <row r="84" spans="1:6" x14ac:dyDescent="0.25">
      <c r="A84" s="28"/>
      <c r="B84" s="26"/>
      <c r="C84" s="26"/>
      <c r="D84" s="26"/>
      <c r="E84" s="26"/>
      <c r="F84" s="27"/>
    </row>
    <row r="85" spans="1:6" x14ac:dyDescent="0.25">
      <c r="A85" s="28" t="s">
        <v>1105</v>
      </c>
      <c r="B85" s="64" t="s">
        <v>64</v>
      </c>
      <c r="C85" s="26"/>
      <c r="D85" s="26"/>
      <c r="E85" s="26"/>
      <c r="F85" s="27"/>
    </row>
    <row r="86" spans="1:6" x14ac:dyDescent="0.25">
      <c r="A86" s="28" t="s">
        <v>1106</v>
      </c>
      <c r="B86" s="64" t="s">
        <v>64</v>
      </c>
      <c r="C86" s="26"/>
      <c r="D86" s="26"/>
      <c r="E86" s="26"/>
      <c r="F86" s="27"/>
    </row>
    <row r="87" spans="1:6" ht="30" x14ac:dyDescent="0.25">
      <c r="A87" s="67" t="s">
        <v>1107</v>
      </c>
      <c r="B87" s="70" t="s">
        <v>64</v>
      </c>
      <c r="C87" s="26"/>
      <c r="D87" s="26"/>
      <c r="E87" s="26"/>
      <c r="F87" s="27"/>
    </row>
    <row r="88" spans="1:6" x14ac:dyDescent="0.25">
      <c r="A88" s="67" t="s">
        <v>1108</v>
      </c>
      <c r="B88" s="70" t="s">
        <v>64</v>
      </c>
      <c r="C88" s="26"/>
      <c r="D88" s="26"/>
      <c r="E88" s="26"/>
      <c r="F88" s="27"/>
    </row>
    <row r="89" spans="1:6" x14ac:dyDescent="0.25">
      <c r="A89" s="28" t="s">
        <v>1186</v>
      </c>
      <c r="B89" s="65">
        <v>0.02</v>
      </c>
      <c r="C89" s="26"/>
      <c r="D89" s="26"/>
      <c r="E89" s="26"/>
      <c r="F89" s="27"/>
    </row>
    <row r="90" spans="1:6" ht="30" x14ac:dyDescent="0.25">
      <c r="A90" s="50" t="s">
        <v>1184</v>
      </c>
      <c r="B90" s="64" t="s">
        <v>64</v>
      </c>
      <c r="C90" s="26"/>
      <c r="D90" s="26"/>
      <c r="E90" s="26"/>
      <c r="F90" s="27"/>
    </row>
    <row r="91" spans="1:6" ht="30" x14ac:dyDescent="0.25">
      <c r="A91" s="50" t="s">
        <v>1185</v>
      </c>
      <c r="B91" s="64" t="s">
        <v>64</v>
      </c>
      <c r="C91" s="26"/>
      <c r="D91" s="26"/>
      <c r="E91" s="26"/>
      <c r="F91" s="27"/>
    </row>
    <row r="92" spans="1:6" ht="15.75" thickBot="1" x14ac:dyDescent="0.3">
      <c r="A92" s="58"/>
      <c r="B92" s="53"/>
      <c r="C92" s="53"/>
      <c r="D92" s="53"/>
      <c r="E92" s="53"/>
      <c r="F92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showGridLines="0" workbookViewId="0">
      <pane ySplit="7" topLeftCell="A92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42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43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543</v>
      </c>
      <c r="B11" s="11" t="s">
        <v>544</v>
      </c>
      <c r="C11" s="11" t="s">
        <v>205</v>
      </c>
      <c r="D11" s="4">
        <v>651890</v>
      </c>
      <c r="E11" s="5">
        <v>4480.7700000000004</v>
      </c>
      <c r="F11" s="43">
        <v>4.8800000000000003E-2</v>
      </c>
    </row>
    <row r="12" spans="1:8" x14ac:dyDescent="0.25">
      <c r="A12" s="42" t="s">
        <v>676</v>
      </c>
      <c r="B12" s="11" t="s">
        <v>677</v>
      </c>
      <c r="C12" s="11" t="s">
        <v>205</v>
      </c>
      <c r="D12" s="4">
        <v>3949089</v>
      </c>
      <c r="E12" s="5">
        <v>4239.3500000000004</v>
      </c>
      <c r="F12" s="43">
        <v>4.6199999999999998E-2</v>
      </c>
    </row>
    <row r="13" spans="1:8" x14ac:dyDescent="0.25">
      <c r="A13" s="42" t="s">
        <v>581</v>
      </c>
      <c r="B13" s="11" t="s">
        <v>582</v>
      </c>
      <c r="C13" s="11" t="s">
        <v>196</v>
      </c>
      <c r="D13" s="4">
        <v>231091</v>
      </c>
      <c r="E13" s="5">
        <v>3541.93</v>
      </c>
      <c r="F13" s="43">
        <v>3.8600000000000002E-2</v>
      </c>
    </row>
    <row r="14" spans="1:8" x14ac:dyDescent="0.25">
      <c r="A14" s="42" t="s">
        <v>682</v>
      </c>
      <c r="B14" s="11" t="s">
        <v>683</v>
      </c>
      <c r="C14" s="11" t="s">
        <v>596</v>
      </c>
      <c r="D14" s="4">
        <v>277913</v>
      </c>
      <c r="E14" s="5">
        <v>3442.79</v>
      </c>
      <c r="F14" s="43">
        <v>3.7499999999999999E-2</v>
      </c>
    </row>
    <row r="15" spans="1:8" x14ac:dyDescent="0.25">
      <c r="A15" s="42" t="s">
        <v>686</v>
      </c>
      <c r="B15" s="11" t="s">
        <v>687</v>
      </c>
      <c r="C15" s="11" t="s">
        <v>688</v>
      </c>
      <c r="D15" s="4">
        <v>1844309</v>
      </c>
      <c r="E15" s="5">
        <v>2898.33</v>
      </c>
      <c r="F15" s="43">
        <v>3.1600000000000003E-2</v>
      </c>
    </row>
    <row r="16" spans="1:8" x14ac:dyDescent="0.25">
      <c r="A16" s="42" t="s">
        <v>663</v>
      </c>
      <c r="B16" s="11" t="s">
        <v>664</v>
      </c>
      <c r="C16" s="11" t="s">
        <v>202</v>
      </c>
      <c r="D16" s="4">
        <v>205648</v>
      </c>
      <c r="E16" s="5">
        <v>2688.95</v>
      </c>
      <c r="F16" s="43">
        <v>2.93E-2</v>
      </c>
    </row>
    <row r="17" spans="1:6" x14ac:dyDescent="0.25">
      <c r="A17" s="42" t="s">
        <v>769</v>
      </c>
      <c r="B17" s="11" t="s">
        <v>770</v>
      </c>
      <c r="C17" s="11" t="s">
        <v>196</v>
      </c>
      <c r="D17" s="4">
        <v>398036</v>
      </c>
      <c r="E17" s="5">
        <v>2590.02</v>
      </c>
      <c r="F17" s="43">
        <v>2.8199999999999999E-2</v>
      </c>
    </row>
    <row r="18" spans="1:6" x14ac:dyDescent="0.25">
      <c r="A18" s="42" t="s">
        <v>745</v>
      </c>
      <c r="B18" s="11" t="s">
        <v>746</v>
      </c>
      <c r="C18" s="11" t="s">
        <v>214</v>
      </c>
      <c r="D18" s="4">
        <v>211615</v>
      </c>
      <c r="E18" s="5">
        <v>2406.91</v>
      </c>
      <c r="F18" s="43">
        <v>2.6200000000000001E-2</v>
      </c>
    </row>
    <row r="19" spans="1:6" x14ac:dyDescent="0.25">
      <c r="A19" s="42" t="s">
        <v>547</v>
      </c>
      <c r="B19" s="11" t="s">
        <v>548</v>
      </c>
      <c r="C19" s="11" t="s">
        <v>549</v>
      </c>
      <c r="D19" s="4">
        <v>127990</v>
      </c>
      <c r="E19" s="5">
        <v>2392.33</v>
      </c>
      <c r="F19" s="43">
        <v>2.6100000000000002E-2</v>
      </c>
    </row>
    <row r="20" spans="1:6" x14ac:dyDescent="0.25">
      <c r="A20" s="42" t="s">
        <v>751</v>
      </c>
      <c r="B20" s="11" t="s">
        <v>752</v>
      </c>
      <c r="C20" s="11" t="s">
        <v>317</v>
      </c>
      <c r="D20" s="4">
        <v>379186</v>
      </c>
      <c r="E20" s="5">
        <v>2199.85</v>
      </c>
      <c r="F20" s="43">
        <v>2.4E-2</v>
      </c>
    </row>
    <row r="21" spans="1:6" x14ac:dyDescent="0.25">
      <c r="A21" s="42" t="s">
        <v>612</v>
      </c>
      <c r="B21" s="11" t="s">
        <v>613</v>
      </c>
      <c r="C21" s="11" t="s">
        <v>346</v>
      </c>
      <c r="D21" s="4">
        <v>651103</v>
      </c>
      <c r="E21" s="5">
        <v>2192.59</v>
      </c>
      <c r="F21" s="43">
        <v>2.3900000000000001E-2</v>
      </c>
    </row>
    <row r="22" spans="1:6" x14ac:dyDescent="0.25">
      <c r="A22" s="42" t="s">
        <v>713</v>
      </c>
      <c r="B22" s="11" t="s">
        <v>714</v>
      </c>
      <c r="C22" s="11" t="s">
        <v>226</v>
      </c>
      <c r="D22" s="4">
        <v>129296</v>
      </c>
      <c r="E22" s="5">
        <v>2179.9299999999998</v>
      </c>
      <c r="F22" s="43">
        <v>2.3699999999999999E-2</v>
      </c>
    </row>
    <row r="23" spans="1:6" x14ac:dyDescent="0.25">
      <c r="A23" s="42" t="s">
        <v>719</v>
      </c>
      <c r="B23" s="11" t="s">
        <v>720</v>
      </c>
      <c r="C23" s="11" t="s">
        <v>211</v>
      </c>
      <c r="D23" s="4">
        <v>105813</v>
      </c>
      <c r="E23" s="5">
        <v>2172.66</v>
      </c>
      <c r="F23" s="43">
        <v>2.3699999999999999E-2</v>
      </c>
    </row>
    <row r="24" spans="1:6" x14ac:dyDescent="0.25">
      <c r="A24" s="42" t="s">
        <v>916</v>
      </c>
      <c r="B24" s="11" t="s">
        <v>917</v>
      </c>
      <c r="C24" s="11" t="s">
        <v>196</v>
      </c>
      <c r="D24" s="4">
        <v>477205</v>
      </c>
      <c r="E24" s="5">
        <v>2147.9</v>
      </c>
      <c r="F24" s="43">
        <v>2.3400000000000001E-2</v>
      </c>
    </row>
    <row r="25" spans="1:6" x14ac:dyDescent="0.25">
      <c r="A25" s="42" t="s">
        <v>674</v>
      </c>
      <c r="B25" s="11" t="s">
        <v>675</v>
      </c>
      <c r="C25" s="11" t="s">
        <v>196</v>
      </c>
      <c r="D25" s="4">
        <v>1477113</v>
      </c>
      <c r="E25" s="5">
        <v>2054.66</v>
      </c>
      <c r="F25" s="43">
        <v>2.24E-2</v>
      </c>
    </row>
    <row r="26" spans="1:6" x14ac:dyDescent="0.25">
      <c r="A26" s="42" t="s">
        <v>684</v>
      </c>
      <c r="B26" s="11" t="s">
        <v>685</v>
      </c>
      <c r="C26" s="11" t="s">
        <v>205</v>
      </c>
      <c r="D26" s="4">
        <v>951661</v>
      </c>
      <c r="E26" s="5">
        <v>2017.52</v>
      </c>
      <c r="F26" s="43">
        <v>2.1999999999999999E-2</v>
      </c>
    </row>
    <row r="27" spans="1:6" x14ac:dyDescent="0.25">
      <c r="A27" s="42" t="s">
        <v>753</v>
      </c>
      <c r="B27" s="11" t="s">
        <v>754</v>
      </c>
      <c r="C27" s="11" t="s">
        <v>317</v>
      </c>
      <c r="D27" s="4">
        <v>147854</v>
      </c>
      <c r="E27" s="5">
        <v>1958.92</v>
      </c>
      <c r="F27" s="43">
        <v>2.1299999999999999E-2</v>
      </c>
    </row>
    <row r="28" spans="1:6" x14ac:dyDescent="0.25">
      <c r="A28" s="42" t="s">
        <v>587</v>
      </c>
      <c r="B28" s="11" t="s">
        <v>588</v>
      </c>
      <c r="C28" s="11" t="s">
        <v>589</v>
      </c>
      <c r="D28" s="4">
        <v>904540</v>
      </c>
      <c r="E28" s="5">
        <v>1908.13</v>
      </c>
      <c r="F28" s="43">
        <v>2.0799999999999999E-2</v>
      </c>
    </row>
    <row r="29" spans="1:6" x14ac:dyDescent="0.25">
      <c r="A29" s="42" t="s">
        <v>227</v>
      </c>
      <c r="B29" s="11" t="s">
        <v>228</v>
      </c>
      <c r="C29" s="11" t="s">
        <v>205</v>
      </c>
      <c r="D29" s="4">
        <v>2334017</v>
      </c>
      <c r="E29" s="5">
        <v>1882.38</v>
      </c>
      <c r="F29" s="43">
        <v>2.0500000000000001E-2</v>
      </c>
    </row>
    <row r="30" spans="1:6" x14ac:dyDescent="0.25">
      <c r="A30" s="42" t="s">
        <v>678</v>
      </c>
      <c r="B30" s="11" t="s">
        <v>679</v>
      </c>
      <c r="C30" s="11" t="s">
        <v>277</v>
      </c>
      <c r="D30" s="4">
        <v>1265106</v>
      </c>
      <c r="E30" s="5">
        <v>1836.93</v>
      </c>
      <c r="F30" s="43">
        <v>0.02</v>
      </c>
    </row>
    <row r="31" spans="1:6" x14ac:dyDescent="0.25">
      <c r="A31" s="42" t="s">
        <v>603</v>
      </c>
      <c r="B31" s="11" t="s">
        <v>604</v>
      </c>
      <c r="C31" s="11" t="s">
        <v>208</v>
      </c>
      <c r="D31" s="4">
        <v>115157</v>
      </c>
      <c r="E31" s="5">
        <v>1802.03</v>
      </c>
      <c r="F31" s="43">
        <v>1.9599999999999999E-2</v>
      </c>
    </row>
    <row r="32" spans="1:6" x14ac:dyDescent="0.25">
      <c r="A32" s="42" t="s">
        <v>597</v>
      </c>
      <c r="B32" s="11" t="s">
        <v>598</v>
      </c>
      <c r="C32" s="11" t="s">
        <v>562</v>
      </c>
      <c r="D32" s="4">
        <v>332850</v>
      </c>
      <c r="E32" s="5">
        <v>1749.79</v>
      </c>
      <c r="F32" s="43">
        <v>1.9099999999999999E-2</v>
      </c>
    </row>
    <row r="33" spans="1:6" x14ac:dyDescent="0.25">
      <c r="A33" s="42" t="s">
        <v>689</v>
      </c>
      <c r="B33" s="11" t="s">
        <v>690</v>
      </c>
      <c r="C33" s="11" t="s">
        <v>196</v>
      </c>
      <c r="D33" s="4">
        <v>470518</v>
      </c>
      <c r="E33" s="5">
        <v>1705.39</v>
      </c>
      <c r="F33" s="43">
        <v>1.8599999999999998E-2</v>
      </c>
    </row>
    <row r="34" spans="1:6" x14ac:dyDescent="0.25">
      <c r="A34" s="42" t="s">
        <v>672</v>
      </c>
      <c r="B34" s="11" t="s">
        <v>673</v>
      </c>
      <c r="C34" s="11" t="s">
        <v>256</v>
      </c>
      <c r="D34" s="4">
        <v>444929</v>
      </c>
      <c r="E34" s="5">
        <v>1526.33</v>
      </c>
      <c r="F34" s="43">
        <v>1.66E-2</v>
      </c>
    </row>
    <row r="35" spans="1:6" x14ac:dyDescent="0.25">
      <c r="A35" s="42" t="s">
        <v>703</v>
      </c>
      <c r="B35" s="11" t="s">
        <v>704</v>
      </c>
      <c r="C35" s="11" t="s">
        <v>244</v>
      </c>
      <c r="D35" s="4">
        <v>529225</v>
      </c>
      <c r="E35" s="5">
        <v>1523.11</v>
      </c>
      <c r="F35" s="43">
        <v>1.66E-2</v>
      </c>
    </row>
    <row r="36" spans="1:6" x14ac:dyDescent="0.25">
      <c r="A36" s="42" t="s">
        <v>818</v>
      </c>
      <c r="B36" s="11" t="s">
        <v>819</v>
      </c>
      <c r="C36" s="11" t="s">
        <v>317</v>
      </c>
      <c r="D36" s="4">
        <v>628035</v>
      </c>
      <c r="E36" s="5">
        <v>1492.84</v>
      </c>
      <c r="F36" s="43">
        <v>1.6299999999999999E-2</v>
      </c>
    </row>
    <row r="37" spans="1:6" x14ac:dyDescent="0.25">
      <c r="A37" s="42" t="s">
        <v>342</v>
      </c>
      <c r="B37" s="11" t="s">
        <v>343</v>
      </c>
      <c r="C37" s="11" t="s">
        <v>221</v>
      </c>
      <c r="D37" s="4">
        <v>1478357</v>
      </c>
      <c r="E37" s="5">
        <v>1445.09</v>
      </c>
      <c r="F37" s="43">
        <v>1.5699999999999999E-2</v>
      </c>
    </row>
    <row r="38" spans="1:6" x14ac:dyDescent="0.25">
      <c r="A38" s="42" t="s">
        <v>693</v>
      </c>
      <c r="B38" s="11" t="s">
        <v>694</v>
      </c>
      <c r="C38" s="11" t="s">
        <v>562</v>
      </c>
      <c r="D38" s="4">
        <v>75640</v>
      </c>
      <c r="E38" s="5">
        <v>1431.87</v>
      </c>
      <c r="F38" s="43">
        <v>1.5599999999999999E-2</v>
      </c>
    </row>
    <row r="39" spans="1:6" x14ac:dyDescent="0.25">
      <c r="A39" s="42" t="s">
        <v>680</v>
      </c>
      <c r="B39" s="11" t="s">
        <v>681</v>
      </c>
      <c r="C39" s="11" t="s">
        <v>208</v>
      </c>
      <c r="D39" s="4">
        <v>152477</v>
      </c>
      <c r="E39" s="5">
        <v>1430.46</v>
      </c>
      <c r="F39" s="43">
        <v>1.5599999999999999E-2</v>
      </c>
    </row>
    <row r="40" spans="1:6" x14ac:dyDescent="0.25">
      <c r="A40" s="42" t="s">
        <v>705</v>
      </c>
      <c r="B40" s="11" t="s">
        <v>706</v>
      </c>
      <c r="C40" s="11" t="s">
        <v>549</v>
      </c>
      <c r="D40" s="4">
        <v>61136</v>
      </c>
      <c r="E40" s="5">
        <v>1318.09</v>
      </c>
      <c r="F40" s="43">
        <v>1.44E-2</v>
      </c>
    </row>
    <row r="41" spans="1:6" x14ac:dyDescent="0.25">
      <c r="A41" s="42" t="s">
        <v>691</v>
      </c>
      <c r="B41" s="11" t="s">
        <v>692</v>
      </c>
      <c r="C41" s="11" t="s">
        <v>549</v>
      </c>
      <c r="D41" s="4">
        <v>393549</v>
      </c>
      <c r="E41" s="5">
        <v>1240.27</v>
      </c>
      <c r="F41" s="43">
        <v>1.35E-2</v>
      </c>
    </row>
    <row r="42" spans="1:6" x14ac:dyDescent="0.25">
      <c r="A42" s="42" t="s">
        <v>599</v>
      </c>
      <c r="B42" s="11" t="s">
        <v>600</v>
      </c>
      <c r="C42" s="11" t="s">
        <v>562</v>
      </c>
      <c r="D42" s="4">
        <v>69024</v>
      </c>
      <c r="E42" s="5">
        <v>1234.43</v>
      </c>
      <c r="F42" s="43">
        <v>1.34E-2</v>
      </c>
    </row>
    <row r="43" spans="1:6" x14ac:dyDescent="0.25">
      <c r="A43" s="42" t="s">
        <v>695</v>
      </c>
      <c r="B43" s="11" t="s">
        <v>696</v>
      </c>
      <c r="C43" s="11" t="s">
        <v>226</v>
      </c>
      <c r="D43" s="4">
        <v>115284</v>
      </c>
      <c r="E43" s="5">
        <v>1202.4100000000001</v>
      </c>
      <c r="F43" s="43">
        <v>1.3100000000000001E-2</v>
      </c>
    </row>
    <row r="44" spans="1:6" x14ac:dyDescent="0.25">
      <c r="A44" s="42" t="s">
        <v>701</v>
      </c>
      <c r="B44" s="11" t="s">
        <v>702</v>
      </c>
      <c r="C44" s="11" t="s">
        <v>221</v>
      </c>
      <c r="D44" s="4">
        <v>822941</v>
      </c>
      <c r="E44" s="5">
        <v>1175.57</v>
      </c>
      <c r="F44" s="43">
        <v>1.2800000000000001E-2</v>
      </c>
    </row>
    <row r="45" spans="1:6" x14ac:dyDescent="0.25">
      <c r="A45" s="42" t="s">
        <v>715</v>
      </c>
      <c r="B45" s="11" t="s">
        <v>716</v>
      </c>
      <c r="C45" s="11" t="s">
        <v>231</v>
      </c>
      <c r="D45" s="4">
        <v>229117</v>
      </c>
      <c r="E45" s="5">
        <v>1157.04</v>
      </c>
      <c r="F45" s="43">
        <v>1.26E-2</v>
      </c>
    </row>
    <row r="46" spans="1:6" x14ac:dyDescent="0.25">
      <c r="A46" s="42" t="s">
        <v>592</v>
      </c>
      <c r="B46" s="11" t="s">
        <v>593</v>
      </c>
      <c r="C46" s="11" t="s">
        <v>196</v>
      </c>
      <c r="D46" s="4">
        <v>76755</v>
      </c>
      <c r="E46" s="5">
        <v>1089.69</v>
      </c>
      <c r="F46" s="43">
        <v>1.1900000000000001E-2</v>
      </c>
    </row>
    <row r="47" spans="1:6" x14ac:dyDescent="0.25">
      <c r="A47" s="42" t="s">
        <v>539</v>
      </c>
      <c r="B47" s="11" t="s">
        <v>540</v>
      </c>
      <c r="C47" s="11" t="s">
        <v>211</v>
      </c>
      <c r="D47" s="4">
        <v>82098</v>
      </c>
      <c r="E47" s="5">
        <v>1072.77</v>
      </c>
      <c r="F47" s="43">
        <v>1.17E-2</v>
      </c>
    </row>
    <row r="48" spans="1:6" x14ac:dyDescent="0.25">
      <c r="A48" s="42" t="s">
        <v>749</v>
      </c>
      <c r="B48" s="11" t="s">
        <v>750</v>
      </c>
      <c r="C48" s="11" t="s">
        <v>589</v>
      </c>
      <c r="D48" s="4">
        <v>265566</v>
      </c>
      <c r="E48" s="5">
        <v>1041.28</v>
      </c>
      <c r="F48" s="43">
        <v>1.1299999999999999E-2</v>
      </c>
    </row>
    <row r="49" spans="1:6" x14ac:dyDescent="0.25">
      <c r="A49" s="42" t="s">
        <v>767</v>
      </c>
      <c r="B49" s="11" t="s">
        <v>768</v>
      </c>
      <c r="C49" s="11" t="s">
        <v>317</v>
      </c>
      <c r="D49" s="4">
        <v>231202</v>
      </c>
      <c r="E49" s="5">
        <v>1016.71</v>
      </c>
      <c r="F49" s="43">
        <v>1.11E-2</v>
      </c>
    </row>
    <row r="50" spans="1:6" x14ac:dyDescent="0.25">
      <c r="A50" s="42" t="s">
        <v>709</v>
      </c>
      <c r="B50" s="11" t="s">
        <v>710</v>
      </c>
      <c r="C50" s="11" t="s">
        <v>317</v>
      </c>
      <c r="D50" s="4">
        <v>68707</v>
      </c>
      <c r="E50" s="5">
        <v>1007.86</v>
      </c>
      <c r="F50" s="43">
        <v>1.0999999999999999E-2</v>
      </c>
    </row>
    <row r="51" spans="1:6" x14ac:dyDescent="0.25">
      <c r="A51" s="42" t="s">
        <v>779</v>
      </c>
      <c r="B51" s="11" t="s">
        <v>780</v>
      </c>
      <c r="C51" s="11" t="s">
        <v>317</v>
      </c>
      <c r="D51" s="4">
        <v>552590</v>
      </c>
      <c r="E51" s="5">
        <v>919.51</v>
      </c>
      <c r="F51" s="43">
        <v>0.01</v>
      </c>
    </row>
    <row r="52" spans="1:6" x14ac:dyDescent="0.25">
      <c r="A52" s="42" t="s">
        <v>711</v>
      </c>
      <c r="B52" s="11" t="s">
        <v>712</v>
      </c>
      <c r="C52" s="11" t="s">
        <v>256</v>
      </c>
      <c r="D52" s="4">
        <v>229697</v>
      </c>
      <c r="E52" s="5">
        <v>894.44</v>
      </c>
      <c r="F52" s="43">
        <v>9.7000000000000003E-3</v>
      </c>
    </row>
    <row r="53" spans="1:6" x14ac:dyDescent="0.25">
      <c r="A53" s="42" t="s">
        <v>699</v>
      </c>
      <c r="B53" s="11" t="s">
        <v>700</v>
      </c>
      <c r="C53" s="11" t="s">
        <v>688</v>
      </c>
      <c r="D53" s="4">
        <v>1169830</v>
      </c>
      <c r="E53" s="5">
        <v>879.13</v>
      </c>
      <c r="F53" s="43">
        <v>9.5999999999999992E-3</v>
      </c>
    </row>
    <row r="54" spans="1:6" x14ac:dyDescent="0.25">
      <c r="A54" s="42" t="s">
        <v>707</v>
      </c>
      <c r="B54" s="11" t="s">
        <v>708</v>
      </c>
      <c r="C54" s="11" t="s">
        <v>221</v>
      </c>
      <c r="D54" s="4">
        <v>344389</v>
      </c>
      <c r="E54" s="5">
        <v>875.61</v>
      </c>
      <c r="F54" s="43">
        <v>9.4999999999999998E-3</v>
      </c>
    </row>
    <row r="55" spans="1:6" x14ac:dyDescent="0.25">
      <c r="A55" s="42" t="s">
        <v>605</v>
      </c>
      <c r="B55" s="11" t="s">
        <v>606</v>
      </c>
      <c r="C55" s="11" t="s">
        <v>607</v>
      </c>
      <c r="D55" s="4">
        <v>26881</v>
      </c>
      <c r="E55" s="5">
        <v>806.58</v>
      </c>
      <c r="F55" s="43">
        <v>8.8000000000000005E-3</v>
      </c>
    </row>
    <row r="56" spans="1:6" x14ac:dyDescent="0.25">
      <c r="A56" s="42" t="s">
        <v>741</v>
      </c>
      <c r="B56" s="11" t="s">
        <v>742</v>
      </c>
      <c r="C56" s="11" t="s">
        <v>256</v>
      </c>
      <c r="D56" s="4">
        <v>255062</v>
      </c>
      <c r="E56" s="5">
        <v>688.67</v>
      </c>
      <c r="F56" s="43">
        <v>7.4999999999999997E-3</v>
      </c>
    </row>
    <row r="57" spans="1:6" x14ac:dyDescent="0.25">
      <c r="A57" s="42" t="s">
        <v>625</v>
      </c>
      <c r="B57" s="11" t="s">
        <v>626</v>
      </c>
      <c r="C57" s="11" t="s">
        <v>589</v>
      </c>
      <c r="D57" s="4">
        <v>85334</v>
      </c>
      <c r="E57" s="5">
        <v>683.44</v>
      </c>
      <c r="F57" s="43">
        <v>7.4000000000000003E-3</v>
      </c>
    </row>
    <row r="58" spans="1:6" x14ac:dyDescent="0.25">
      <c r="A58" s="42" t="s">
        <v>723</v>
      </c>
      <c r="B58" s="11" t="s">
        <v>724</v>
      </c>
      <c r="C58" s="11" t="s">
        <v>549</v>
      </c>
      <c r="D58" s="4">
        <v>54599</v>
      </c>
      <c r="E58" s="5">
        <v>642.19000000000005</v>
      </c>
      <c r="F58" s="43">
        <v>7.0000000000000001E-3</v>
      </c>
    </row>
    <row r="59" spans="1:6" x14ac:dyDescent="0.25">
      <c r="A59" s="42" t="s">
        <v>918</v>
      </c>
      <c r="B59" s="11" t="s">
        <v>919</v>
      </c>
      <c r="C59" s="11" t="s">
        <v>886</v>
      </c>
      <c r="D59" s="4">
        <v>323396</v>
      </c>
      <c r="E59" s="5">
        <v>560.92999999999995</v>
      </c>
      <c r="F59" s="43">
        <v>6.1000000000000004E-3</v>
      </c>
    </row>
    <row r="60" spans="1:6" x14ac:dyDescent="0.25">
      <c r="A60" s="42" t="s">
        <v>733</v>
      </c>
      <c r="B60" s="11" t="s">
        <v>734</v>
      </c>
      <c r="C60" s="11" t="s">
        <v>244</v>
      </c>
      <c r="D60" s="4">
        <v>157465</v>
      </c>
      <c r="E60" s="5">
        <v>525.92999999999995</v>
      </c>
      <c r="F60" s="43">
        <v>5.7000000000000002E-3</v>
      </c>
    </row>
    <row r="61" spans="1:6" x14ac:dyDescent="0.25">
      <c r="A61" s="42" t="s">
        <v>729</v>
      </c>
      <c r="B61" s="11" t="s">
        <v>730</v>
      </c>
      <c r="C61" s="11" t="s">
        <v>277</v>
      </c>
      <c r="D61" s="4">
        <v>489987</v>
      </c>
      <c r="E61" s="5">
        <v>523.30999999999995</v>
      </c>
      <c r="F61" s="43">
        <v>5.7000000000000002E-3</v>
      </c>
    </row>
    <row r="62" spans="1:6" x14ac:dyDescent="0.25">
      <c r="A62" s="42" t="s">
        <v>727</v>
      </c>
      <c r="B62" s="11" t="s">
        <v>728</v>
      </c>
      <c r="C62" s="11" t="s">
        <v>244</v>
      </c>
      <c r="D62" s="4">
        <v>386851</v>
      </c>
      <c r="E62" s="5">
        <v>519.35</v>
      </c>
      <c r="F62" s="43">
        <v>5.7000000000000002E-3</v>
      </c>
    </row>
    <row r="63" spans="1:6" x14ac:dyDescent="0.25">
      <c r="A63" s="42" t="s">
        <v>731</v>
      </c>
      <c r="B63" s="11" t="s">
        <v>732</v>
      </c>
      <c r="C63" s="11" t="s">
        <v>244</v>
      </c>
      <c r="D63" s="4">
        <v>173088</v>
      </c>
      <c r="E63" s="5">
        <v>485.08</v>
      </c>
      <c r="F63" s="43">
        <v>5.3E-3</v>
      </c>
    </row>
    <row r="64" spans="1:6" x14ac:dyDescent="0.25">
      <c r="A64" s="42" t="s">
        <v>657</v>
      </c>
      <c r="B64" s="11" t="s">
        <v>658</v>
      </c>
      <c r="C64" s="11" t="s">
        <v>277</v>
      </c>
      <c r="D64" s="4">
        <v>36763</v>
      </c>
      <c r="E64" s="5">
        <v>374.98</v>
      </c>
      <c r="F64" s="43">
        <v>4.1000000000000003E-3</v>
      </c>
    </row>
    <row r="65" spans="1:6" x14ac:dyDescent="0.25">
      <c r="A65" s="42" t="s">
        <v>755</v>
      </c>
      <c r="B65" s="11" t="s">
        <v>756</v>
      </c>
      <c r="C65" s="11" t="s">
        <v>244</v>
      </c>
      <c r="D65" s="4">
        <v>53312</v>
      </c>
      <c r="E65" s="5">
        <v>299.37</v>
      </c>
      <c r="F65" s="43">
        <v>3.3E-3</v>
      </c>
    </row>
    <row r="66" spans="1:6" x14ac:dyDescent="0.25">
      <c r="A66" s="42" t="s">
        <v>920</v>
      </c>
      <c r="B66" s="11" t="s">
        <v>921</v>
      </c>
      <c r="C66" s="11" t="s">
        <v>562</v>
      </c>
      <c r="D66" s="4">
        <v>86318</v>
      </c>
      <c r="E66" s="5">
        <v>216.62</v>
      </c>
      <c r="F66" s="43">
        <v>2.3999999999999998E-3</v>
      </c>
    </row>
    <row r="67" spans="1:6" x14ac:dyDescent="0.25">
      <c r="A67" s="42" t="s">
        <v>811</v>
      </c>
      <c r="B67" s="11" t="s">
        <v>812</v>
      </c>
      <c r="C67" s="11" t="s">
        <v>688</v>
      </c>
      <c r="D67" s="4">
        <v>171222</v>
      </c>
      <c r="E67" s="5">
        <v>202.64</v>
      </c>
      <c r="F67" s="43">
        <v>2.2000000000000001E-3</v>
      </c>
    </row>
    <row r="68" spans="1:6" x14ac:dyDescent="0.25">
      <c r="A68" s="42" t="s">
        <v>771</v>
      </c>
      <c r="B68" s="11" t="s">
        <v>772</v>
      </c>
      <c r="C68" s="11" t="s">
        <v>244</v>
      </c>
      <c r="D68" s="4">
        <v>15876</v>
      </c>
      <c r="E68" s="5">
        <v>86.47</v>
      </c>
      <c r="F68" s="43">
        <v>8.9999999999999998E-4</v>
      </c>
    </row>
    <row r="69" spans="1:6" x14ac:dyDescent="0.25">
      <c r="A69" s="20" t="s">
        <v>89</v>
      </c>
      <c r="B69" s="12"/>
      <c r="C69" s="12"/>
      <c r="D69" s="6"/>
      <c r="E69" s="15">
        <v>88080.13</v>
      </c>
      <c r="F69" s="44">
        <v>0.95960000000000001</v>
      </c>
    </row>
    <row r="70" spans="1:6" x14ac:dyDescent="0.25">
      <c r="A70" s="20" t="s">
        <v>368</v>
      </c>
      <c r="B70" s="11"/>
      <c r="C70" s="11"/>
      <c r="D70" s="4"/>
      <c r="E70" s="5"/>
      <c r="F70" s="43"/>
    </row>
    <row r="71" spans="1:6" x14ac:dyDescent="0.25">
      <c r="A71" s="20" t="s">
        <v>89</v>
      </c>
      <c r="B71" s="11"/>
      <c r="C71" s="11"/>
      <c r="D71" s="4"/>
      <c r="E71" s="16" t="s">
        <v>64</v>
      </c>
      <c r="F71" s="45" t="s">
        <v>64</v>
      </c>
    </row>
    <row r="72" spans="1:6" x14ac:dyDescent="0.25">
      <c r="A72" s="46" t="s">
        <v>101</v>
      </c>
      <c r="B72" s="33"/>
      <c r="C72" s="33"/>
      <c r="D72" s="34"/>
      <c r="E72" s="9">
        <v>88080.13</v>
      </c>
      <c r="F72" s="48">
        <v>0.95960000000000001</v>
      </c>
    </row>
    <row r="73" spans="1:6" x14ac:dyDescent="0.25">
      <c r="A73" s="42"/>
      <c r="B73" s="11"/>
      <c r="C73" s="11"/>
      <c r="D73" s="4"/>
      <c r="E73" s="5"/>
      <c r="F73" s="43"/>
    </row>
    <row r="74" spans="1:6" x14ac:dyDescent="0.25">
      <c r="A74" s="20" t="s">
        <v>65</v>
      </c>
      <c r="B74" s="11"/>
      <c r="C74" s="11"/>
      <c r="D74" s="4"/>
      <c r="E74" s="5"/>
      <c r="F74" s="43"/>
    </row>
    <row r="75" spans="1:6" x14ac:dyDescent="0.25">
      <c r="A75" s="20" t="s">
        <v>66</v>
      </c>
      <c r="B75" s="11"/>
      <c r="C75" s="11"/>
      <c r="D75" s="4"/>
      <c r="E75" s="5"/>
      <c r="F75" s="43"/>
    </row>
    <row r="76" spans="1:6" x14ac:dyDescent="0.25">
      <c r="A76" s="42" t="s">
        <v>757</v>
      </c>
      <c r="B76" s="11" t="s">
        <v>758</v>
      </c>
      <c r="C76" s="11" t="s">
        <v>168</v>
      </c>
      <c r="D76" s="4">
        <v>2638.8</v>
      </c>
      <c r="E76" s="5">
        <v>2.66</v>
      </c>
      <c r="F76" s="43">
        <v>0</v>
      </c>
    </row>
    <row r="77" spans="1:6" x14ac:dyDescent="0.25">
      <c r="A77" s="20" t="s">
        <v>89</v>
      </c>
      <c r="B77" s="12"/>
      <c r="C77" s="12"/>
      <c r="D77" s="6"/>
      <c r="E77" s="15">
        <v>2.66</v>
      </c>
      <c r="F77" s="44">
        <v>0</v>
      </c>
    </row>
    <row r="78" spans="1:6" x14ac:dyDescent="0.25">
      <c r="A78" s="42"/>
      <c r="B78" s="11"/>
      <c r="C78" s="11"/>
      <c r="D78" s="4"/>
      <c r="E78" s="5"/>
      <c r="F78" s="43"/>
    </row>
    <row r="79" spans="1:6" x14ac:dyDescent="0.25">
      <c r="A79" s="20" t="s">
        <v>96</v>
      </c>
      <c r="B79" s="11"/>
      <c r="C79" s="11"/>
      <c r="D79" s="4"/>
      <c r="E79" s="5"/>
      <c r="F79" s="43"/>
    </row>
    <row r="80" spans="1:6" x14ac:dyDescent="0.25">
      <c r="A80" s="20" t="s">
        <v>89</v>
      </c>
      <c r="B80" s="11"/>
      <c r="C80" s="11"/>
      <c r="D80" s="4"/>
      <c r="E80" s="16" t="s">
        <v>64</v>
      </c>
      <c r="F80" s="45" t="s">
        <v>64</v>
      </c>
    </row>
    <row r="81" spans="1:6" ht="14.45" customHeight="1" x14ac:dyDescent="0.25">
      <c r="A81" s="42"/>
      <c r="B81" s="11"/>
      <c r="C81" s="11"/>
      <c r="D81" s="4"/>
      <c r="E81" s="5"/>
      <c r="F81" s="43"/>
    </row>
    <row r="82" spans="1:6" x14ac:dyDescent="0.25">
      <c r="A82" s="20" t="s">
        <v>100</v>
      </c>
      <c r="B82" s="11"/>
      <c r="C82" s="11"/>
      <c r="D82" s="4"/>
      <c r="E82" s="5"/>
      <c r="F82" s="43"/>
    </row>
    <row r="83" spans="1:6" x14ac:dyDescent="0.25">
      <c r="A83" s="20" t="s">
        <v>89</v>
      </c>
      <c r="B83" s="11"/>
      <c r="C83" s="11"/>
      <c r="D83" s="4"/>
      <c r="E83" s="16" t="s">
        <v>64</v>
      </c>
      <c r="F83" s="45" t="s">
        <v>64</v>
      </c>
    </row>
    <row r="84" spans="1:6" x14ac:dyDescent="0.25">
      <c r="A84" s="42"/>
      <c r="B84" s="11"/>
      <c r="C84" s="11"/>
      <c r="D84" s="4"/>
      <c r="E84" s="5"/>
      <c r="F84" s="43"/>
    </row>
    <row r="85" spans="1:6" x14ac:dyDescent="0.25">
      <c r="A85" s="46" t="s">
        <v>101</v>
      </c>
      <c r="B85" s="33"/>
      <c r="C85" s="33"/>
      <c r="D85" s="34"/>
      <c r="E85" s="15">
        <v>2.66</v>
      </c>
      <c r="F85" s="44">
        <v>0</v>
      </c>
    </row>
    <row r="86" spans="1:6" x14ac:dyDescent="0.25">
      <c r="A86" s="42"/>
      <c r="B86" s="11"/>
      <c r="C86" s="11"/>
      <c r="D86" s="4"/>
      <c r="E86" s="5"/>
      <c r="F86" s="43"/>
    </row>
    <row r="87" spans="1:6" x14ac:dyDescent="0.25">
      <c r="A87" s="20" t="s">
        <v>458</v>
      </c>
      <c r="B87" s="12"/>
      <c r="C87" s="12"/>
      <c r="D87" s="6"/>
      <c r="E87" s="7"/>
      <c r="F87" s="22"/>
    </row>
    <row r="88" spans="1:6" x14ac:dyDescent="0.25">
      <c r="A88" s="20" t="s">
        <v>459</v>
      </c>
      <c r="B88" s="12"/>
      <c r="C88" s="12"/>
      <c r="D88" s="6"/>
      <c r="E88" s="7"/>
      <c r="F88" s="22"/>
    </row>
    <row r="89" spans="1:6" x14ac:dyDescent="0.25">
      <c r="A89" s="42" t="s">
        <v>759</v>
      </c>
      <c r="B89" s="11"/>
      <c r="C89" s="11" t="s">
        <v>669</v>
      </c>
      <c r="D89" s="4">
        <v>60000000</v>
      </c>
      <c r="E89" s="5">
        <v>600</v>
      </c>
      <c r="F89" s="43">
        <v>6.4999999999999997E-3</v>
      </c>
    </row>
    <row r="90" spans="1:6" x14ac:dyDescent="0.25">
      <c r="A90" s="42" t="s">
        <v>922</v>
      </c>
      <c r="B90" s="11"/>
      <c r="C90" s="11" t="s">
        <v>494</v>
      </c>
      <c r="D90" s="4">
        <v>30100000</v>
      </c>
      <c r="E90" s="5">
        <v>301</v>
      </c>
      <c r="F90" s="43">
        <v>3.3E-3</v>
      </c>
    </row>
    <row r="91" spans="1:6" x14ac:dyDescent="0.25">
      <c r="A91" s="42" t="s">
        <v>735</v>
      </c>
      <c r="B91" s="11"/>
      <c r="C91" s="11" t="s">
        <v>669</v>
      </c>
      <c r="D91" s="4">
        <v>26000000</v>
      </c>
      <c r="E91" s="5">
        <v>260</v>
      </c>
      <c r="F91" s="43">
        <v>2.8E-3</v>
      </c>
    </row>
    <row r="92" spans="1:6" x14ac:dyDescent="0.25">
      <c r="A92" s="42" t="s">
        <v>817</v>
      </c>
      <c r="B92" s="11"/>
      <c r="C92" s="11" t="s">
        <v>640</v>
      </c>
      <c r="D92" s="4">
        <v>25500000</v>
      </c>
      <c r="E92" s="5">
        <v>255</v>
      </c>
      <c r="F92" s="43">
        <v>2.8E-3</v>
      </c>
    </row>
    <row r="93" spans="1:6" x14ac:dyDescent="0.25">
      <c r="A93" s="42" t="s">
        <v>923</v>
      </c>
      <c r="B93" s="11"/>
      <c r="C93" s="11" t="s">
        <v>669</v>
      </c>
      <c r="D93" s="4">
        <v>24000000</v>
      </c>
      <c r="E93" s="5">
        <v>240</v>
      </c>
      <c r="F93" s="43">
        <v>2.5999999999999999E-3</v>
      </c>
    </row>
    <row r="94" spans="1:6" x14ac:dyDescent="0.25">
      <c r="A94" s="20" t="s">
        <v>89</v>
      </c>
      <c r="B94" s="12"/>
      <c r="C94" s="12"/>
      <c r="D94" s="6"/>
      <c r="E94" s="15">
        <v>1656</v>
      </c>
      <c r="F94" s="44">
        <v>1.7999999999999999E-2</v>
      </c>
    </row>
    <row r="95" spans="1:6" x14ac:dyDescent="0.25">
      <c r="A95" s="46" t="s">
        <v>101</v>
      </c>
      <c r="B95" s="33"/>
      <c r="C95" s="33"/>
      <c r="D95" s="34"/>
      <c r="E95" s="9">
        <v>1656</v>
      </c>
      <c r="F95" s="48">
        <v>1.7999999999999999E-2</v>
      </c>
    </row>
    <row r="96" spans="1:6" x14ac:dyDescent="0.25">
      <c r="A96" s="42"/>
      <c r="B96" s="11"/>
      <c r="C96" s="11"/>
      <c r="D96" s="4"/>
      <c r="E96" s="5"/>
      <c r="F96" s="43"/>
    </row>
    <row r="97" spans="1:6" x14ac:dyDescent="0.25">
      <c r="A97" s="42"/>
      <c r="B97" s="11"/>
      <c r="C97" s="11"/>
      <c r="D97" s="4"/>
      <c r="E97" s="5"/>
      <c r="F97" s="43"/>
    </row>
    <row r="98" spans="1:6" x14ac:dyDescent="0.25">
      <c r="A98" s="20" t="s">
        <v>102</v>
      </c>
      <c r="B98" s="11"/>
      <c r="C98" s="11"/>
      <c r="D98" s="4"/>
      <c r="E98" s="5"/>
      <c r="F98" s="43"/>
    </row>
    <row r="99" spans="1:6" x14ac:dyDescent="0.25">
      <c r="A99" s="42" t="s">
        <v>103</v>
      </c>
      <c r="B99" s="11"/>
      <c r="C99" s="11"/>
      <c r="D99" s="4"/>
      <c r="E99" s="5">
        <v>2490.79</v>
      </c>
      <c r="F99" s="43">
        <v>2.7099999999999999E-2</v>
      </c>
    </row>
    <row r="100" spans="1:6" x14ac:dyDescent="0.25">
      <c r="A100" s="20" t="s">
        <v>89</v>
      </c>
      <c r="B100" s="12"/>
      <c r="C100" s="12"/>
      <c r="D100" s="6"/>
      <c r="E100" s="15">
        <v>2490.79</v>
      </c>
      <c r="F100" s="44">
        <v>2.7099999999999999E-2</v>
      </c>
    </row>
    <row r="101" spans="1:6" x14ac:dyDescent="0.25">
      <c r="A101" s="42"/>
      <c r="B101" s="11"/>
      <c r="C101" s="11"/>
      <c r="D101" s="4"/>
      <c r="E101" s="5"/>
      <c r="F101" s="43"/>
    </row>
    <row r="102" spans="1:6" x14ac:dyDescent="0.25">
      <c r="A102" s="46" t="s">
        <v>101</v>
      </c>
      <c r="B102" s="33"/>
      <c r="C102" s="33"/>
      <c r="D102" s="34"/>
      <c r="E102" s="15">
        <v>2490.79</v>
      </c>
      <c r="F102" s="44">
        <v>2.7099999999999999E-2</v>
      </c>
    </row>
    <row r="103" spans="1:6" x14ac:dyDescent="0.25">
      <c r="A103" s="42" t="s">
        <v>104</v>
      </c>
      <c r="B103" s="11"/>
      <c r="C103" s="11"/>
      <c r="D103" s="4"/>
      <c r="E103" s="14">
        <v>-419.08</v>
      </c>
      <c r="F103" s="55">
        <v>-4.7000000000000002E-3</v>
      </c>
    </row>
    <row r="104" spans="1:6" x14ac:dyDescent="0.25">
      <c r="A104" s="47" t="s">
        <v>105</v>
      </c>
      <c r="B104" s="13"/>
      <c r="C104" s="13"/>
      <c r="D104" s="8"/>
      <c r="E104" s="9">
        <v>91810.5</v>
      </c>
      <c r="F104" s="48">
        <v>1</v>
      </c>
    </row>
    <row r="105" spans="1:6" x14ac:dyDescent="0.25">
      <c r="A105" s="28"/>
      <c r="B105" s="26"/>
      <c r="C105" s="26"/>
      <c r="D105" s="26"/>
      <c r="E105" s="26"/>
      <c r="F105" s="27"/>
    </row>
    <row r="106" spans="1:6" x14ac:dyDescent="0.25">
      <c r="A106" s="49" t="s">
        <v>107</v>
      </c>
      <c r="B106" s="26"/>
      <c r="C106" s="26"/>
      <c r="D106" s="26"/>
      <c r="E106" s="26"/>
      <c r="F106" s="27"/>
    </row>
    <row r="107" spans="1:6" x14ac:dyDescent="0.25">
      <c r="A107" s="28"/>
      <c r="B107" s="26"/>
      <c r="C107" s="26"/>
      <c r="D107" s="26"/>
      <c r="E107" s="26"/>
      <c r="F107" s="27"/>
    </row>
    <row r="108" spans="1:6" x14ac:dyDescent="0.25">
      <c r="A108" s="28"/>
      <c r="B108" s="26"/>
      <c r="C108" s="26"/>
      <c r="D108" s="26"/>
      <c r="E108" s="26"/>
      <c r="F108" s="27"/>
    </row>
    <row r="109" spans="1:6" x14ac:dyDescent="0.25">
      <c r="A109" s="49" t="s">
        <v>1086</v>
      </c>
      <c r="B109" s="26"/>
      <c r="C109" s="26"/>
      <c r="D109" s="26"/>
      <c r="E109" s="26"/>
      <c r="F109" s="27"/>
    </row>
    <row r="110" spans="1:6" x14ac:dyDescent="0.25">
      <c r="A110" s="50" t="s">
        <v>1087</v>
      </c>
      <c r="B110" s="64" t="s">
        <v>64</v>
      </c>
      <c r="C110" s="26"/>
      <c r="D110" s="26"/>
      <c r="E110" s="26"/>
      <c r="F110" s="27"/>
    </row>
    <row r="111" spans="1:6" x14ac:dyDescent="0.25">
      <c r="A111" s="28" t="s">
        <v>1088</v>
      </c>
      <c r="B111" s="26"/>
      <c r="C111" s="26"/>
      <c r="D111" s="26"/>
      <c r="E111" s="26"/>
      <c r="F111" s="27"/>
    </row>
    <row r="112" spans="1:6" x14ac:dyDescent="0.25">
      <c r="A112" s="28" t="s">
        <v>1089</v>
      </c>
      <c r="B112" s="26" t="s">
        <v>1090</v>
      </c>
      <c r="C112" s="26" t="s">
        <v>1090</v>
      </c>
      <c r="D112" s="26"/>
      <c r="E112" s="26"/>
      <c r="F112" s="27"/>
    </row>
    <row r="113" spans="1:6" x14ac:dyDescent="0.25">
      <c r="A113" s="28"/>
      <c r="B113" s="51">
        <v>43585</v>
      </c>
      <c r="C113" s="51">
        <v>43616</v>
      </c>
      <c r="D113" s="26"/>
      <c r="E113" s="26"/>
      <c r="F113" s="27"/>
    </row>
    <row r="114" spans="1:6" x14ac:dyDescent="0.25">
      <c r="A114" s="28" t="s">
        <v>1094</v>
      </c>
      <c r="B114" s="26">
        <v>22.882999999999999</v>
      </c>
      <c r="C114" s="26">
        <v>23.731999999999999</v>
      </c>
      <c r="D114" s="26"/>
      <c r="E114" s="26"/>
      <c r="F114" s="27"/>
    </row>
    <row r="115" spans="1:6" x14ac:dyDescent="0.25">
      <c r="A115" s="28" t="s">
        <v>1095</v>
      </c>
      <c r="B115" s="26">
        <v>27.738</v>
      </c>
      <c r="C115" s="26">
        <v>28.768000000000001</v>
      </c>
      <c r="D115" s="26"/>
      <c r="E115" s="26"/>
      <c r="F115" s="27"/>
    </row>
    <row r="116" spans="1:6" x14ac:dyDescent="0.25">
      <c r="A116" s="28" t="s">
        <v>1113</v>
      </c>
      <c r="B116" s="26">
        <v>20.248999999999999</v>
      </c>
      <c r="C116" s="26">
        <v>20.972000000000001</v>
      </c>
      <c r="D116" s="26"/>
      <c r="E116" s="26"/>
      <c r="F116" s="27"/>
    </row>
    <row r="117" spans="1:6" x14ac:dyDescent="0.25">
      <c r="A117" s="28" t="s">
        <v>1115</v>
      </c>
      <c r="B117" s="26">
        <v>26.050999999999998</v>
      </c>
      <c r="C117" s="26">
        <v>26.981000000000002</v>
      </c>
      <c r="D117" s="26"/>
      <c r="E117" s="26"/>
      <c r="F117" s="27"/>
    </row>
    <row r="118" spans="1:6" x14ac:dyDescent="0.25">
      <c r="A118" s="28"/>
      <c r="B118" s="26"/>
      <c r="C118" s="26"/>
      <c r="D118" s="26"/>
      <c r="E118" s="26"/>
      <c r="F118" s="27"/>
    </row>
    <row r="119" spans="1:6" x14ac:dyDescent="0.25">
      <c r="A119" s="28" t="s">
        <v>1105</v>
      </c>
      <c r="B119" s="64" t="s">
        <v>64</v>
      </c>
      <c r="C119" s="26"/>
      <c r="D119" s="26"/>
      <c r="E119" s="26"/>
      <c r="F119" s="27"/>
    </row>
    <row r="120" spans="1:6" x14ac:dyDescent="0.25">
      <c r="A120" s="28" t="s">
        <v>1106</v>
      </c>
      <c r="B120" s="64" t="s">
        <v>64</v>
      </c>
      <c r="C120" s="26"/>
      <c r="D120" s="26"/>
      <c r="E120" s="26"/>
      <c r="F120" s="27"/>
    </row>
    <row r="121" spans="1:6" ht="30" x14ac:dyDescent="0.25">
      <c r="A121" s="67" t="s">
        <v>1107</v>
      </c>
      <c r="B121" s="70" t="s">
        <v>64</v>
      </c>
      <c r="C121" s="26"/>
      <c r="D121" s="26"/>
      <c r="E121" s="26"/>
      <c r="F121" s="27"/>
    </row>
    <row r="122" spans="1:6" x14ac:dyDescent="0.25">
      <c r="A122" s="67" t="s">
        <v>1108</v>
      </c>
      <c r="B122" s="70" t="s">
        <v>64</v>
      </c>
      <c r="C122" s="26"/>
      <c r="D122" s="26"/>
      <c r="E122" s="26"/>
      <c r="F122" s="27"/>
    </row>
    <row r="123" spans="1:6" x14ac:dyDescent="0.25">
      <c r="A123" s="28" t="s">
        <v>1186</v>
      </c>
      <c r="B123" s="65">
        <v>2.84</v>
      </c>
      <c r="C123" s="26"/>
      <c r="D123" s="26"/>
      <c r="E123" s="26"/>
      <c r="F123" s="27"/>
    </row>
    <row r="124" spans="1:6" ht="30" x14ac:dyDescent="0.25">
      <c r="A124" s="50" t="s">
        <v>1184</v>
      </c>
      <c r="B124" s="64" t="s">
        <v>64</v>
      </c>
      <c r="C124" s="26"/>
      <c r="D124" s="26"/>
      <c r="E124" s="26"/>
      <c r="F124" s="27"/>
    </row>
    <row r="125" spans="1:6" ht="30.75" thickBot="1" x14ac:dyDescent="0.3">
      <c r="A125" s="52" t="s">
        <v>1185</v>
      </c>
      <c r="B125" s="66" t="s">
        <v>64</v>
      </c>
      <c r="C125" s="53"/>
      <c r="D125" s="53"/>
      <c r="E125" s="53"/>
      <c r="F125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GridLines="0" workbookViewId="0">
      <pane ySplit="7" topLeftCell="A71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44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27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3850</v>
      </c>
      <c r="E11" s="5">
        <v>93.38</v>
      </c>
      <c r="F11" s="43">
        <v>9.7600000000000006E-2</v>
      </c>
    </row>
    <row r="12" spans="1:8" x14ac:dyDescent="0.25">
      <c r="A12" s="42" t="s">
        <v>197</v>
      </c>
      <c r="B12" s="11" t="s">
        <v>198</v>
      </c>
      <c r="C12" s="11" t="s">
        <v>199</v>
      </c>
      <c r="D12" s="4">
        <v>5892</v>
      </c>
      <c r="E12" s="5">
        <v>78.37</v>
      </c>
      <c r="F12" s="43">
        <v>8.1900000000000001E-2</v>
      </c>
    </row>
    <row r="13" spans="1:8" x14ac:dyDescent="0.25">
      <c r="A13" s="42" t="s">
        <v>194</v>
      </c>
      <c r="B13" s="11" t="s">
        <v>195</v>
      </c>
      <c r="C13" s="11" t="s">
        <v>196</v>
      </c>
      <c r="D13" s="4">
        <v>3566</v>
      </c>
      <c r="E13" s="5">
        <v>77.83</v>
      </c>
      <c r="F13" s="43">
        <v>8.1299999999999997E-2</v>
      </c>
    </row>
    <row r="14" spans="1:8" x14ac:dyDescent="0.25">
      <c r="A14" s="42" t="s">
        <v>533</v>
      </c>
      <c r="B14" s="11" t="s">
        <v>534</v>
      </c>
      <c r="C14" s="11" t="s">
        <v>205</v>
      </c>
      <c r="D14" s="4">
        <v>16911</v>
      </c>
      <c r="E14" s="5">
        <v>71.650000000000006</v>
      </c>
      <c r="F14" s="43">
        <v>7.4899999999999994E-2</v>
      </c>
    </row>
    <row r="15" spans="1:8" x14ac:dyDescent="0.25">
      <c r="A15" s="42" t="s">
        <v>270</v>
      </c>
      <c r="B15" s="11" t="s">
        <v>271</v>
      </c>
      <c r="C15" s="11" t="s">
        <v>211</v>
      </c>
      <c r="D15" s="4">
        <v>7247</v>
      </c>
      <c r="E15" s="5">
        <v>53.46</v>
      </c>
      <c r="F15" s="43">
        <v>5.5899999999999998E-2</v>
      </c>
    </row>
    <row r="16" spans="1:8" x14ac:dyDescent="0.25">
      <c r="A16" s="42" t="s">
        <v>215</v>
      </c>
      <c r="B16" s="11" t="s">
        <v>216</v>
      </c>
      <c r="C16" s="11" t="s">
        <v>205</v>
      </c>
      <c r="D16" s="4">
        <v>13411</v>
      </c>
      <c r="E16" s="5">
        <v>47.27</v>
      </c>
      <c r="F16" s="43">
        <v>4.9399999999999999E-2</v>
      </c>
    </row>
    <row r="17" spans="1:6" x14ac:dyDescent="0.25">
      <c r="A17" s="42" t="s">
        <v>219</v>
      </c>
      <c r="B17" s="11" t="s">
        <v>220</v>
      </c>
      <c r="C17" s="11" t="s">
        <v>221</v>
      </c>
      <c r="D17" s="4">
        <v>2904</v>
      </c>
      <c r="E17" s="5">
        <v>45.23</v>
      </c>
      <c r="F17" s="43">
        <v>4.7300000000000002E-2</v>
      </c>
    </row>
    <row r="18" spans="1:6" x14ac:dyDescent="0.25">
      <c r="A18" s="42" t="s">
        <v>200</v>
      </c>
      <c r="B18" s="11" t="s">
        <v>201</v>
      </c>
      <c r="C18" s="11" t="s">
        <v>202</v>
      </c>
      <c r="D18" s="4">
        <v>13957</v>
      </c>
      <c r="E18" s="5">
        <v>38.880000000000003</v>
      </c>
      <c r="F18" s="43">
        <v>4.0599999999999997E-2</v>
      </c>
    </row>
    <row r="19" spans="1:6" x14ac:dyDescent="0.25">
      <c r="A19" s="42" t="s">
        <v>259</v>
      </c>
      <c r="B19" s="11" t="s">
        <v>260</v>
      </c>
      <c r="C19" s="11" t="s">
        <v>205</v>
      </c>
      <c r="D19" s="4">
        <v>4758</v>
      </c>
      <c r="E19" s="5">
        <v>38.46</v>
      </c>
      <c r="F19" s="43">
        <v>4.02E-2</v>
      </c>
    </row>
    <row r="20" spans="1:6" x14ac:dyDescent="0.25">
      <c r="A20" s="42" t="s">
        <v>209</v>
      </c>
      <c r="B20" s="11" t="s">
        <v>210</v>
      </c>
      <c r="C20" s="11" t="s">
        <v>211</v>
      </c>
      <c r="D20" s="4">
        <v>1501</v>
      </c>
      <c r="E20" s="5">
        <v>32.97</v>
      </c>
      <c r="F20" s="43">
        <v>3.4500000000000003E-2</v>
      </c>
    </row>
    <row r="21" spans="1:6" x14ac:dyDescent="0.25">
      <c r="A21" s="42" t="s">
        <v>222</v>
      </c>
      <c r="B21" s="11" t="s">
        <v>223</v>
      </c>
      <c r="C21" s="11" t="s">
        <v>202</v>
      </c>
      <c r="D21" s="4">
        <v>1766</v>
      </c>
      <c r="E21" s="5">
        <v>31.58</v>
      </c>
      <c r="F21" s="43">
        <v>3.3000000000000002E-2</v>
      </c>
    </row>
    <row r="22" spans="1:6" x14ac:dyDescent="0.25">
      <c r="A22" s="42" t="s">
        <v>543</v>
      </c>
      <c r="B22" s="11" t="s">
        <v>544</v>
      </c>
      <c r="C22" s="11" t="s">
        <v>205</v>
      </c>
      <c r="D22" s="4">
        <v>3629</v>
      </c>
      <c r="E22" s="5">
        <v>24.94</v>
      </c>
      <c r="F22" s="43">
        <v>2.6100000000000002E-2</v>
      </c>
    </row>
    <row r="23" spans="1:6" x14ac:dyDescent="0.25">
      <c r="A23" s="42" t="s">
        <v>723</v>
      </c>
      <c r="B23" s="11" t="s">
        <v>724</v>
      </c>
      <c r="C23" s="11" t="s">
        <v>549</v>
      </c>
      <c r="D23" s="4">
        <v>1795</v>
      </c>
      <c r="E23" s="5">
        <v>21.11</v>
      </c>
      <c r="F23" s="43">
        <v>2.2100000000000002E-2</v>
      </c>
    </row>
    <row r="24" spans="1:6" x14ac:dyDescent="0.25">
      <c r="A24" s="42" t="s">
        <v>240</v>
      </c>
      <c r="B24" s="11" t="s">
        <v>241</v>
      </c>
      <c r="C24" s="11" t="s">
        <v>196</v>
      </c>
      <c r="D24" s="4">
        <v>609</v>
      </c>
      <c r="E24" s="5">
        <v>21.11</v>
      </c>
      <c r="F24" s="43">
        <v>2.2100000000000002E-2</v>
      </c>
    </row>
    <row r="25" spans="1:6" x14ac:dyDescent="0.25">
      <c r="A25" s="42" t="s">
        <v>556</v>
      </c>
      <c r="B25" s="11" t="s">
        <v>557</v>
      </c>
      <c r="C25" s="11" t="s">
        <v>202</v>
      </c>
      <c r="D25" s="4">
        <v>714</v>
      </c>
      <c r="E25" s="5">
        <v>20.86</v>
      </c>
      <c r="F25" s="43">
        <v>2.18E-2</v>
      </c>
    </row>
    <row r="26" spans="1:6" x14ac:dyDescent="0.25">
      <c r="A26" s="42" t="s">
        <v>709</v>
      </c>
      <c r="B26" s="11" t="s">
        <v>710</v>
      </c>
      <c r="C26" s="11" t="s">
        <v>317</v>
      </c>
      <c r="D26" s="4">
        <v>1270</v>
      </c>
      <c r="E26" s="5">
        <v>18.63</v>
      </c>
      <c r="F26" s="43">
        <v>1.95E-2</v>
      </c>
    </row>
    <row r="27" spans="1:6" x14ac:dyDescent="0.25">
      <c r="A27" s="42" t="s">
        <v>684</v>
      </c>
      <c r="B27" s="11" t="s">
        <v>685</v>
      </c>
      <c r="C27" s="11" t="s">
        <v>205</v>
      </c>
      <c r="D27" s="4">
        <v>7685</v>
      </c>
      <c r="E27" s="5">
        <v>16.29</v>
      </c>
      <c r="F27" s="43">
        <v>1.7000000000000001E-2</v>
      </c>
    </row>
    <row r="28" spans="1:6" x14ac:dyDescent="0.25">
      <c r="A28" s="42" t="s">
        <v>550</v>
      </c>
      <c r="B28" s="11" t="s">
        <v>551</v>
      </c>
      <c r="C28" s="11" t="s">
        <v>253</v>
      </c>
      <c r="D28" s="4">
        <v>232</v>
      </c>
      <c r="E28" s="5">
        <v>15.94</v>
      </c>
      <c r="F28" s="43">
        <v>1.67E-2</v>
      </c>
    </row>
    <row r="29" spans="1:6" x14ac:dyDescent="0.25">
      <c r="A29" s="42" t="s">
        <v>924</v>
      </c>
      <c r="B29" s="11" t="s">
        <v>925</v>
      </c>
      <c r="C29" s="11" t="s">
        <v>202</v>
      </c>
      <c r="D29" s="4">
        <v>3294</v>
      </c>
      <c r="E29" s="5">
        <v>15.2</v>
      </c>
      <c r="F29" s="43">
        <v>1.5900000000000001E-2</v>
      </c>
    </row>
    <row r="30" spans="1:6" x14ac:dyDescent="0.25">
      <c r="A30" s="42" t="s">
        <v>235</v>
      </c>
      <c r="B30" s="11" t="s">
        <v>236</v>
      </c>
      <c r="C30" s="11" t="s">
        <v>205</v>
      </c>
      <c r="D30" s="4">
        <v>905</v>
      </c>
      <c r="E30" s="5">
        <v>14.53</v>
      </c>
      <c r="F30" s="43">
        <v>1.52E-2</v>
      </c>
    </row>
    <row r="31" spans="1:6" x14ac:dyDescent="0.25">
      <c r="A31" s="42" t="s">
        <v>251</v>
      </c>
      <c r="B31" s="11" t="s">
        <v>252</v>
      </c>
      <c r="C31" s="11" t="s">
        <v>253</v>
      </c>
      <c r="D31" s="4">
        <v>1967</v>
      </c>
      <c r="E31" s="5">
        <v>12.73</v>
      </c>
      <c r="F31" s="43">
        <v>1.3299999999999999E-2</v>
      </c>
    </row>
    <row r="32" spans="1:6" x14ac:dyDescent="0.25">
      <c r="A32" s="42" t="s">
        <v>569</v>
      </c>
      <c r="B32" s="11" t="s">
        <v>570</v>
      </c>
      <c r="C32" s="11" t="s">
        <v>231</v>
      </c>
      <c r="D32" s="4">
        <v>6283</v>
      </c>
      <c r="E32" s="5">
        <v>11.89</v>
      </c>
      <c r="F32" s="43">
        <v>1.24E-2</v>
      </c>
    </row>
    <row r="33" spans="1:6" x14ac:dyDescent="0.25">
      <c r="A33" s="42" t="s">
        <v>560</v>
      </c>
      <c r="B33" s="11" t="s">
        <v>561</v>
      </c>
      <c r="C33" s="11" t="s">
        <v>562</v>
      </c>
      <c r="D33" s="4">
        <v>2370</v>
      </c>
      <c r="E33" s="5">
        <v>11.08</v>
      </c>
      <c r="F33" s="43">
        <v>1.1599999999999999E-2</v>
      </c>
    </row>
    <row r="34" spans="1:6" x14ac:dyDescent="0.25">
      <c r="A34" s="42" t="s">
        <v>686</v>
      </c>
      <c r="B34" s="11" t="s">
        <v>687</v>
      </c>
      <c r="C34" s="11" t="s">
        <v>688</v>
      </c>
      <c r="D34" s="4">
        <v>6853</v>
      </c>
      <c r="E34" s="5">
        <v>10.77</v>
      </c>
      <c r="F34" s="43">
        <v>1.1299999999999999E-2</v>
      </c>
    </row>
    <row r="35" spans="1:6" x14ac:dyDescent="0.25">
      <c r="A35" s="42" t="s">
        <v>682</v>
      </c>
      <c r="B35" s="11" t="s">
        <v>683</v>
      </c>
      <c r="C35" s="11" t="s">
        <v>596</v>
      </c>
      <c r="D35" s="4">
        <v>842</v>
      </c>
      <c r="E35" s="5">
        <v>10.43</v>
      </c>
      <c r="F35" s="43">
        <v>1.09E-2</v>
      </c>
    </row>
    <row r="36" spans="1:6" x14ac:dyDescent="0.25">
      <c r="A36" s="42" t="s">
        <v>926</v>
      </c>
      <c r="B36" s="11" t="s">
        <v>927</v>
      </c>
      <c r="C36" s="11" t="s">
        <v>256</v>
      </c>
      <c r="D36" s="4">
        <v>5292</v>
      </c>
      <c r="E36" s="5">
        <v>10.29</v>
      </c>
      <c r="F36" s="43">
        <v>1.0800000000000001E-2</v>
      </c>
    </row>
    <row r="37" spans="1:6" x14ac:dyDescent="0.25">
      <c r="A37" s="42" t="s">
        <v>581</v>
      </c>
      <c r="B37" s="11" t="s">
        <v>582</v>
      </c>
      <c r="C37" s="11" t="s">
        <v>196</v>
      </c>
      <c r="D37" s="4">
        <v>668</v>
      </c>
      <c r="E37" s="5">
        <v>10.24</v>
      </c>
      <c r="F37" s="43">
        <v>1.0699999999999999E-2</v>
      </c>
    </row>
    <row r="38" spans="1:6" x14ac:dyDescent="0.25">
      <c r="A38" s="42" t="s">
        <v>663</v>
      </c>
      <c r="B38" s="11" t="s">
        <v>664</v>
      </c>
      <c r="C38" s="11" t="s">
        <v>202</v>
      </c>
      <c r="D38" s="4">
        <v>778</v>
      </c>
      <c r="E38" s="5">
        <v>10.17</v>
      </c>
      <c r="F38" s="43">
        <v>1.06E-2</v>
      </c>
    </row>
    <row r="39" spans="1:6" x14ac:dyDescent="0.25">
      <c r="A39" s="42" t="s">
        <v>351</v>
      </c>
      <c r="B39" s="11" t="s">
        <v>352</v>
      </c>
      <c r="C39" s="11" t="s">
        <v>196</v>
      </c>
      <c r="D39" s="4">
        <v>2409</v>
      </c>
      <c r="E39" s="5">
        <v>10.16</v>
      </c>
      <c r="F39" s="43">
        <v>1.06E-2</v>
      </c>
    </row>
    <row r="40" spans="1:6" x14ac:dyDescent="0.25">
      <c r="A40" s="42" t="s">
        <v>717</v>
      </c>
      <c r="B40" s="11" t="s">
        <v>718</v>
      </c>
      <c r="C40" s="11" t="s">
        <v>317</v>
      </c>
      <c r="D40" s="4">
        <v>1197</v>
      </c>
      <c r="E40" s="5">
        <v>8.9499999999999993</v>
      </c>
      <c r="F40" s="43">
        <v>9.4000000000000004E-3</v>
      </c>
    </row>
    <row r="41" spans="1:6" x14ac:dyDescent="0.25">
      <c r="A41" s="42" t="s">
        <v>928</v>
      </c>
      <c r="B41" s="11" t="s">
        <v>929</v>
      </c>
      <c r="C41" s="11" t="s">
        <v>562</v>
      </c>
      <c r="D41" s="4">
        <v>4833</v>
      </c>
      <c r="E41" s="5">
        <v>8.9</v>
      </c>
      <c r="F41" s="43">
        <v>9.2999999999999992E-3</v>
      </c>
    </row>
    <row r="42" spans="1:6" x14ac:dyDescent="0.25">
      <c r="A42" s="42" t="s">
        <v>733</v>
      </c>
      <c r="B42" s="11" t="s">
        <v>734</v>
      </c>
      <c r="C42" s="11" t="s">
        <v>244</v>
      </c>
      <c r="D42" s="4">
        <v>2187</v>
      </c>
      <c r="E42" s="5">
        <v>7.3</v>
      </c>
      <c r="F42" s="43">
        <v>7.6E-3</v>
      </c>
    </row>
    <row r="43" spans="1:6" x14ac:dyDescent="0.25">
      <c r="A43" s="42" t="s">
        <v>918</v>
      </c>
      <c r="B43" s="11" t="s">
        <v>919</v>
      </c>
      <c r="C43" s="11" t="s">
        <v>886</v>
      </c>
      <c r="D43" s="4">
        <v>3509</v>
      </c>
      <c r="E43" s="5">
        <v>6.09</v>
      </c>
      <c r="F43" s="43">
        <v>6.4000000000000003E-3</v>
      </c>
    </row>
    <row r="44" spans="1:6" x14ac:dyDescent="0.25">
      <c r="A44" s="42" t="s">
        <v>799</v>
      </c>
      <c r="B44" s="11" t="s">
        <v>800</v>
      </c>
      <c r="C44" s="11" t="s">
        <v>346</v>
      </c>
      <c r="D44" s="4">
        <v>2608</v>
      </c>
      <c r="E44" s="5">
        <v>5.89</v>
      </c>
      <c r="F44" s="43">
        <v>6.1999999999999998E-3</v>
      </c>
    </row>
    <row r="45" spans="1:6" x14ac:dyDescent="0.25">
      <c r="A45" s="42" t="s">
        <v>707</v>
      </c>
      <c r="B45" s="11" t="s">
        <v>708</v>
      </c>
      <c r="C45" s="11" t="s">
        <v>221</v>
      </c>
      <c r="D45" s="4">
        <v>2300</v>
      </c>
      <c r="E45" s="5">
        <v>5.85</v>
      </c>
      <c r="F45" s="43">
        <v>6.1000000000000004E-3</v>
      </c>
    </row>
    <row r="46" spans="1:6" x14ac:dyDescent="0.25">
      <c r="A46" s="42" t="s">
        <v>930</v>
      </c>
      <c r="B46" s="11" t="s">
        <v>931</v>
      </c>
      <c r="C46" s="11" t="s">
        <v>589</v>
      </c>
      <c r="D46" s="4">
        <v>1063</v>
      </c>
      <c r="E46" s="5">
        <v>4.78</v>
      </c>
      <c r="F46" s="43">
        <v>5.0000000000000001E-3</v>
      </c>
    </row>
    <row r="47" spans="1:6" x14ac:dyDescent="0.25">
      <c r="A47" s="42" t="s">
        <v>729</v>
      </c>
      <c r="B47" s="11" t="s">
        <v>730</v>
      </c>
      <c r="C47" s="11" t="s">
        <v>277</v>
      </c>
      <c r="D47" s="4">
        <v>3808</v>
      </c>
      <c r="E47" s="5">
        <v>4.07</v>
      </c>
      <c r="F47" s="43">
        <v>4.3E-3</v>
      </c>
    </row>
    <row r="48" spans="1:6" x14ac:dyDescent="0.25">
      <c r="A48" s="42" t="s">
        <v>932</v>
      </c>
      <c r="B48" s="11" t="s">
        <v>933</v>
      </c>
      <c r="C48" s="11" t="s">
        <v>886</v>
      </c>
      <c r="D48" s="4">
        <v>1824</v>
      </c>
      <c r="E48" s="5">
        <v>3.42</v>
      </c>
      <c r="F48" s="43">
        <v>3.5999999999999999E-3</v>
      </c>
    </row>
    <row r="49" spans="1:6" x14ac:dyDescent="0.25">
      <c r="A49" s="42" t="s">
        <v>934</v>
      </c>
      <c r="B49" s="11" t="s">
        <v>935</v>
      </c>
      <c r="C49" s="11" t="s">
        <v>277</v>
      </c>
      <c r="D49" s="4">
        <v>1163</v>
      </c>
      <c r="E49" s="5">
        <v>3.3</v>
      </c>
      <c r="F49" s="43">
        <v>3.3999999999999998E-3</v>
      </c>
    </row>
    <row r="50" spans="1:6" x14ac:dyDescent="0.25">
      <c r="A50" s="42" t="s">
        <v>853</v>
      </c>
      <c r="B50" s="11" t="s">
        <v>854</v>
      </c>
      <c r="C50" s="11" t="s">
        <v>202</v>
      </c>
      <c r="D50" s="4">
        <v>1265</v>
      </c>
      <c r="E50" s="5">
        <v>2.71</v>
      </c>
      <c r="F50" s="43">
        <v>2.8E-3</v>
      </c>
    </row>
    <row r="51" spans="1:6" x14ac:dyDescent="0.25">
      <c r="A51" s="42" t="s">
        <v>342</v>
      </c>
      <c r="B51" s="11" t="s">
        <v>343</v>
      </c>
      <c r="C51" s="11" t="s">
        <v>221</v>
      </c>
      <c r="D51" s="4">
        <v>2743</v>
      </c>
      <c r="E51" s="5">
        <v>2.68</v>
      </c>
      <c r="F51" s="43">
        <v>2.8E-3</v>
      </c>
    </row>
    <row r="52" spans="1:6" x14ac:dyDescent="0.25">
      <c r="A52" s="42" t="s">
        <v>936</v>
      </c>
      <c r="B52" s="11" t="s">
        <v>937</v>
      </c>
      <c r="C52" s="11" t="s">
        <v>562</v>
      </c>
      <c r="D52" s="4">
        <v>780</v>
      </c>
      <c r="E52" s="5">
        <v>0.48</v>
      </c>
      <c r="F52" s="43">
        <v>5.0000000000000001E-4</v>
      </c>
    </row>
    <row r="53" spans="1:6" x14ac:dyDescent="0.25">
      <c r="A53" s="20" t="s">
        <v>89</v>
      </c>
      <c r="B53" s="12"/>
      <c r="C53" s="12"/>
      <c r="D53" s="6"/>
      <c r="E53" s="15">
        <v>939.87</v>
      </c>
      <c r="F53" s="44">
        <v>0.98260000000000003</v>
      </c>
    </row>
    <row r="54" spans="1:6" x14ac:dyDescent="0.25">
      <c r="A54" s="20" t="s">
        <v>368</v>
      </c>
      <c r="B54" s="11"/>
      <c r="C54" s="11"/>
      <c r="D54" s="4"/>
      <c r="E54" s="5"/>
      <c r="F54" s="43"/>
    </row>
    <row r="55" spans="1:6" x14ac:dyDescent="0.25">
      <c r="A55" s="20" t="s">
        <v>89</v>
      </c>
      <c r="B55" s="11"/>
      <c r="C55" s="11"/>
      <c r="D55" s="4"/>
      <c r="E55" s="16" t="s">
        <v>64</v>
      </c>
      <c r="F55" s="45" t="s">
        <v>64</v>
      </c>
    </row>
    <row r="56" spans="1:6" x14ac:dyDescent="0.25">
      <c r="A56" s="46" t="s">
        <v>101</v>
      </c>
      <c r="B56" s="33"/>
      <c r="C56" s="33"/>
      <c r="D56" s="34"/>
      <c r="E56" s="9">
        <v>939.87</v>
      </c>
      <c r="F56" s="48">
        <v>0.98260000000000003</v>
      </c>
    </row>
    <row r="57" spans="1:6" x14ac:dyDescent="0.25">
      <c r="A57" s="42"/>
      <c r="B57" s="11"/>
      <c r="C57" s="11"/>
      <c r="D57" s="4"/>
      <c r="E57" s="5"/>
      <c r="F57" s="43"/>
    </row>
    <row r="58" spans="1:6" x14ac:dyDescent="0.25">
      <c r="A58" s="20" t="s">
        <v>65</v>
      </c>
      <c r="B58" s="11"/>
      <c r="C58" s="11"/>
      <c r="D58" s="4"/>
      <c r="E58" s="5"/>
      <c r="F58" s="43"/>
    </row>
    <row r="59" spans="1:6" x14ac:dyDescent="0.25">
      <c r="A59" s="20" t="s">
        <v>66</v>
      </c>
      <c r="B59" s="11"/>
      <c r="C59" s="11"/>
      <c r="D59" s="4"/>
      <c r="E59" s="5"/>
      <c r="F59" s="43"/>
    </row>
    <row r="60" spans="1:6" x14ac:dyDescent="0.25">
      <c r="A60" s="42" t="s">
        <v>757</v>
      </c>
      <c r="B60" s="11" t="s">
        <v>758</v>
      </c>
      <c r="C60" s="11" t="s">
        <v>168</v>
      </c>
      <c r="D60" s="4">
        <v>68.7</v>
      </c>
      <c r="E60" s="5">
        <v>7.0000000000000007E-2</v>
      </c>
      <c r="F60" s="43">
        <v>1E-4</v>
      </c>
    </row>
    <row r="61" spans="1:6" x14ac:dyDescent="0.25">
      <c r="A61" s="20" t="s">
        <v>89</v>
      </c>
      <c r="B61" s="12"/>
      <c r="C61" s="12"/>
      <c r="D61" s="6"/>
      <c r="E61" s="15">
        <v>7.0000000000000007E-2</v>
      </c>
      <c r="F61" s="44">
        <v>1E-4</v>
      </c>
    </row>
    <row r="62" spans="1:6" x14ac:dyDescent="0.25">
      <c r="A62" s="42"/>
      <c r="B62" s="11"/>
      <c r="C62" s="11"/>
      <c r="D62" s="4"/>
      <c r="E62" s="5"/>
      <c r="F62" s="43"/>
    </row>
    <row r="63" spans="1:6" x14ac:dyDescent="0.25">
      <c r="A63" s="20" t="s">
        <v>96</v>
      </c>
      <c r="B63" s="11"/>
      <c r="C63" s="11"/>
      <c r="D63" s="4"/>
      <c r="E63" s="5"/>
      <c r="F63" s="43"/>
    </row>
    <row r="64" spans="1:6" x14ac:dyDescent="0.25">
      <c r="A64" s="20" t="s">
        <v>89</v>
      </c>
      <c r="B64" s="11"/>
      <c r="C64" s="11"/>
      <c r="D64" s="4"/>
      <c r="E64" s="16" t="s">
        <v>64</v>
      </c>
      <c r="F64" s="45" t="s">
        <v>64</v>
      </c>
    </row>
    <row r="65" spans="1:6" x14ac:dyDescent="0.25">
      <c r="A65" s="42"/>
      <c r="B65" s="11"/>
      <c r="C65" s="11"/>
      <c r="D65" s="4"/>
      <c r="E65" s="5"/>
      <c r="F65" s="43"/>
    </row>
    <row r="66" spans="1:6" x14ac:dyDescent="0.25">
      <c r="A66" s="20" t="s">
        <v>100</v>
      </c>
      <c r="B66" s="11"/>
      <c r="C66" s="11"/>
      <c r="D66" s="4"/>
      <c r="E66" s="5"/>
      <c r="F66" s="43"/>
    </row>
    <row r="67" spans="1:6" x14ac:dyDescent="0.25">
      <c r="A67" s="20" t="s">
        <v>89</v>
      </c>
      <c r="B67" s="11"/>
      <c r="C67" s="11"/>
      <c r="D67" s="4"/>
      <c r="E67" s="16" t="s">
        <v>64</v>
      </c>
      <c r="F67" s="45" t="s">
        <v>64</v>
      </c>
    </row>
    <row r="68" spans="1:6" x14ac:dyDescent="0.25">
      <c r="A68" s="42"/>
      <c r="B68" s="11"/>
      <c r="C68" s="11"/>
      <c r="D68" s="4"/>
      <c r="E68" s="5"/>
      <c r="F68" s="43"/>
    </row>
    <row r="69" spans="1:6" x14ac:dyDescent="0.25">
      <c r="A69" s="46" t="s">
        <v>101</v>
      </c>
      <c r="B69" s="33"/>
      <c r="C69" s="33"/>
      <c r="D69" s="34"/>
      <c r="E69" s="15">
        <v>7.0000000000000007E-2</v>
      </c>
      <c r="F69" s="44">
        <v>1E-4</v>
      </c>
    </row>
    <row r="70" spans="1:6" x14ac:dyDescent="0.25">
      <c r="A70" s="42"/>
      <c r="B70" s="11"/>
      <c r="C70" s="11"/>
      <c r="D70" s="4"/>
      <c r="E70" s="5"/>
      <c r="F70" s="43"/>
    </row>
    <row r="71" spans="1:6" x14ac:dyDescent="0.25">
      <c r="A71" s="42"/>
      <c r="B71" s="11"/>
      <c r="C71" s="11"/>
      <c r="D71" s="4"/>
      <c r="E71" s="5"/>
      <c r="F71" s="43"/>
    </row>
    <row r="72" spans="1:6" x14ac:dyDescent="0.25">
      <c r="A72" s="20" t="s">
        <v>102</v>
      </c>
      <c r="B72" s="11"/>
      <c r="C72" s="11"/>
      <c r="D72" s="4"/>
      <c r="E72" s="5"/>
      <c r="F72" s="43"/>
    </row>
    <row r="73" spans="1:6" x14ac:dyDescent="0.25">
      <c r="A73" s="42" t="s">
        <v>103</v>
      </c>
      <c r="B73" s="11"/>
      <c r="C73" s="11"/>
      <c r="D73" s="4"/>
      <c r="E73" s="5">
        <v>19.989999999999998</v>
      </c>
      <c r="F73" s="43">
        <v>2.0899999999999998E-2</v>
      </c>
    </row>
    <row r="74" spans="1:6" x14ac:dyDescent="0.25">
      <c r="A74" s="20" t="s">
        <v>89</v>
      </c>
      <c r="B74" s="12"/>
      <c r="C74" s="12"/>
      <c r="D74" s="6"/>
      <c r="E74" s="15">
        <v>19.989999999999998</v>
      </c>
      <c r="F74" s="44">
        <v>2.0899999999999998E-2</v>
      </c>
    </row>
    <row r="75" spans="1:6" x14ac:dyDescent="0.25">
      <c r="A75" s="42"/>
      <c r="B75" s="11"/>
      <c r="C75" s="11"/>
      <c r="D75" s="4"/>
      <c r="E75" s="5"/>
      <c r="F75" s="43"/>
    </row>
    <row r="76" spans="1:6" x14ac:dyDescent="0.25">
      <c r="A76" s="46" t="s">
        <v>101</v>
      </c>
      <c r="B76" s="33"/>
      <c r="C76" s="33"/>
      <c r="D76" s="34"/>
      <c r="E76" s="15">
        <v>19.989999999999998</v>
      </c>
      <c r="F76" s="44">
        <v>2.0899999999999998E-2</v>
      </c>
    </row>
    <row r="77" spans="1:6" x14ac:dyDescent="0.25">
      <c r="A77" s="42" t="s">
        <v>104</v>
      </c>
      <c r="B77" s="11"/>
      <c r="C77" s="11"/>
      <c r="D77" s="4"/>
      <c r="E77" s="14">
        <v>-3.03</v>
      </c>
      <c r="F77" s="55">
        <v>-3.5999999999999999E-3</v>
      </c>
    </row>
    <row r="78" spans="1:6" x14ac:dyDescent="0.25">
      <c r="A78" s="47" t="s">
        <v>105</v>
      </c>
      <c r="B78" s="13"/>
      <c r="C78" s="13"/>
      <c r="D78" s="8"/>
      <c r="E78" s="9">
        <v>956.9</v>
      </c>
      <c r="F78" s="48">
        <v>1</v>
      </c>
    </row>
    <row r="79" spans="1:6" x14ac:dyDescent="0.25">
      <c r="A79" s="28"/>
      <c r="B79" s="26"/>
      <c r="C79" s="26"/>
      <c r="D79" s="26"/>
      <c r="E79" s="26"/>
      <c r="F79" s="27"/>
    </row>
    <row r="80" spans="1:6" x14ac:dyDescent="0.25">
      <c r="A80" s="49" t="s">
        <v>107</v>
      </c>
      <c r="B80" s="26"/>
      <c r="C80" s="26"/>
      <c r="D80" s="26"/>
      <c r="E80" s="26"/>
      <c r="F80" s="27"/>
    </row>
    <row r="81" spans="1:6" x14ac:dyDescent="0.25">
      <c r="A81" s="28"/>
      <c r="B81" s="26"/>
      <c r="C81" s="26"/>
      <c r="D81" s="26"/>
      <c r="E81" s="26"/>
      <c r="F81" s="27"/>
    </row>
    <row r="82" spans="1:6" x14ac:dyDescent="0.25">
      <c r="A82" s="28"/>
      <c r="B82" s="26"/>
      <c r="C82" s="26"/>
      <c r="D82" s="26"/>
      <c r="E82" s="26"/>
      <c r="F82" s="27"/>
    </row>
    <row r="83" spans="1:6" x14ac:dyDescent="0.25">
      <c r="A83" s="49" t="s">
        <v>1086</v>
      </c>
      <c r="B83" s="26"/>
      <c r="C83" s="26"/>
      <c r="D83" s="26"/>
      <c r="E83" s="26"/>
      <c r="F83" s="27"/>
    </row>
    <row r="84" spans="1:6" x14ac:dyDescent="0.25">
      <c r="A84" s="50" t="s">
        <v>1087</v>
      </c>
      <c r="B84" s="64" t="s">
        <v>64</v>
      </c>
      <c r="C84" s="26"/>
      <c r="D84" s="26"/>
      <c r="E84" s="26"/>
      <c r="F84" s="27"/>
    </row>
    <row r="85" spans="1:6" x14ac:dyDescent="0.25">
      <c r="A85" s="28" t="s">
        <v>1088</v>
      </c>
      <c r="B85" s="26"/>
      <c r="C85" s="26"/>
      <c r="D85" s="26"/>
      <c r="E85" s="26"/>
      <c r="F85" s="27"/>
    </row>
    <row r="86" spans="1:6" x14ac:dyDescent="0.25">
      <c r="A86" s="28" t="s">
        <v>1089</v>
      </c>
      <c r="B86" s="26" t="s">
        <v>1090</v>
      </c>
      <c r="C86" s="26" t="s">
        <v>1090</v>
      </c>
      <c r="D86" s="26"/>
      <c r="E86" s="26"/>
      <c r="F86" s="27"/>
    </row>
    <row r="87" spans="1:6" x14ac:dyDescent="0.25">
      <c r="A87" s="28"/>
      <c r="B87" s="51">
        <v>43585</v>
      </c>
      <c r="C87" s="51">
        <v>43616</v>
      </c>
      <c r="D87" s="26"/>
      <c r="E87" s="26"/>
      <c r="F87" s="27"/>
    </row>
    <row r="88" spans="1:6" x14ac:dyDescent="0.25">
      <c r="A88" s="28" t="s">
        <v>1094</v>
      </c>
      <c r="B88" s="26">
        <v>31.760999999999999</v>
      </c>
      <c r="C88" s="26">
        <v>32.792000000000002</v>
      </c>
      <c r="D88" s="26"/>
      <c r="E88" s="26"/>
      <c r="F88" s="27"/>
    </row>
    <row r="89" spans="1:6" x14ac:dyDescent="0.25">
      <c r="A89" s="28" t="s">
        <v>1095</v>
      </c>
      <c r="B89" s="26">
        <v>42.475999999999999</v>
      </c>
      <c r="C89" s="26">
        <v>43.853999999999999</v>
      </c>
      <c r="D89" s="26"/>
      <c r="E89" s="26"/>
      <c r="F89" s="27"/>
    </row>
    <row r="90" spans="1:6" x14ac:dyDescent="0.25">
      <c r="A90" s="28" t="s">
        <v>1113</v>
      </c>
      <c r="B90" s="26">
        <v>30.201000000000001</v>
      </c>
      <c r="C90" s="26">
        <v>31.148</v>
      </c>
      <c r="D90" s="26"/>
      <c r="E90" s="26"/>
      <c r="F90" s="27"/>
    </row>
    <row r="91" spans="1:6" x14ac:dyDescent="0.25">
      <c r="A91" s="28" t="s">
        <v>1115</v>
      </c>
      <c r="B91" s="26">
        <v>40.063000000000002</v>
      </c>
      <c r="C91" s="26">
        <v>41.319000000000003</v>
      </c>
      <c r="D91" s="26"/>
      <c r="E91" s="26"/>
      <c r="F91" s="27"/>
    </row>
    <row r="92" spans="1:6" x14ac:dyDescent="0.25">
      <c r="A92" s="28"/>
      <c r="B92" s="26"/>
      <c r="C92" s="26"/>
      <c r="D92" s="26"/>
      <c r="E92" s="26"/>
      <c r="F92" s="27"/>
    </row>
    <row r="93" spans="1:6" x14ac:dyDescent="0.25">
      <c r="A93" s="28" t="s">
        <v>1105</v>
      </c>
      <c r="B93" s="64" t="s">
        <v>64</v>
      </c>
      <c r="C93" s="26"/>
      <c r="D93" s="26"/>
      <c r="E93" s="26"/>
      <c r="F93" s="27"/>
    </row>
    <row r="94" spans="1:6" x14ac:dyDescent="0.25">
      <c r="A94" s="28" t="s">
        <v>1106</v>
      </c>
      <c r="B94" s="64" t="s">
        <v>64</v>
      </c>
      <c r="C94" s="26"/>
      <c r="D94" s="26"/>
      <c r="E94" s="26"/>
      <c r="F94" s="27"/>
    </row>
    <row r="95" spans="1:6" ht="30" x14ac:dyDescent="0.25">
      <c r="A95" s="67" t="s">
        <v>1107</v>
      </c>
      <c r="B95" s="70" t="s">
        <v>64</v>
      </c>
      <c r="C95" s="26"/>
      <c r="D95" s="26"/>
      <c r="E95" s="26"/>
      <c r="F95" s="27"/>
    </row>
    <row r="96" spans="1:6" x14ac:dyDescent="0.25">
      <c r="A96" s="67" t="s">
        <v>1108</v>
      </c>
      <c r="B96" s="70" t="s">
        <v>64</v>
      </c>
      <c r="C96" s="26"/>
      <c r="D96" s="26"/>
      <c r="E96" s="26"/>
      <c r="F96" s="27"/>
    </row>
    <row r="97" spans="1:6" x14ac:dyDescent="0.25">
      <c r="A97" s="28" t="s">
        <v>1186</v>
      </c>
      <c r="B97" s="65">
        <v>0.35</v>
      </c>
      <c r="C97" s="26"/>
      <c r="D97" s="26"/>
      <c r="E97" s="26"/>
      <c r="F97" s="27"/>
    </row>
    <row r="98" spans="1:6" ht="30" x14ac:dyDescent="0.25">
      <c r="A98" s="50" t="s">
        <v>1184</v>
      </c>
      <c r="B98" s="64" t="s">
        <v>64</v>
      </c>
      <c r="C98" s="26"/>
      <c r="D98" s="26"/>
      <c r="E98" s="26"/>
      <c r="F98" s="27"/>
    </row>
    <row r="99" spans="1:6" ht="30" x14ac:dyDescent="0.25">
      <c r="A99" s="50" t="s">
        <v>1185</v>
      </c>
      <c r="B99" s="64" t="s">
        <v>64</v>
      </c>
      <c r="C99" s="26"/>
      <c r="D99" s="26"/>
      <c r="E99" s="26"/>
      <c r="F99" s="27"/>
    </row>
    <row r="100" spans="1:6" ht="15.75" thickBot="1" x14ac:dyDescent="0.3">
      <c r="A100" s="58"/>
      <c r="B100" s="53"/>
      <c r="C100" s="53"/>
      <c r="D100" s="53"/>
      <c r="E100" s="53"/>
      <c r="F100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51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45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46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938</v>
      </c>
      <c r="B14" s="11" t="s">
        <v>939</v>
      </c>
      <c r="C14" s="11" t="s">
        <v>151</v>
      </c>
      <c r="D14" s="4">
        <v>220000</v>
      </c>
      <c r="E14" s="5">
        <v>262.37</v>
      </c>
      <c r="F14" s="43">
        <v>9.8900000000000002E-2</v>
      </c>
    </row>
    <row r="15" spans="1:8" x14ac:dyDescent="0.25">
      <c r="A15" s="42" t="s">
        <v>940</v>
      </c>
      <c r="B15" s="11" t="s">
        <v>941</v>
      </c>
      <c r="C15" s="11" t="s">
        <v>168</v>
      </c>
      <c r="D15" s="4">
        <v>220000</v>
      </c>
      <c r="E15" s="5">
        <v>256.39</v>
      </c>
      <c r="F15" s="43">
        <v>9.6600000000000005E-2</v>
      </c>
    </row>
    <row r="16" spans="1:8" x14ac:dyDescent="0.25">
      <c r="A16" s="42" t="s">
        <v>127</v>
      </c>
      <c r="B16" s="11" t="s">
        <v>128</v>
      </c>
      <c r="C16" s="11" t="s">
        <v>129</v>
      </c>
      <c r="D16" s="4">
        <v>220000</v>
      </c>
      <c r="E16" s="5">
        <v>219.81</v>
      </c>
      <c r="F16" s="43">
        <v>8.2799999999999999E-2</v>
      </c>
    </row>
    <row r="17" spans="1:6" x14ac:dyDescent="0.25">
      <c r="A17" s="42" t="s">
        <v>447</v>
      </c>
      <c r="B17" s="11" t="s">
        <v>448</v>
      </c>
      <c r="C17" s="11" t="s">
        <v>151</v>
      </c>
      <c r="D17" s="4">
        <v>220000</v>
      </c>
      <c r="E17" s="5">
        <v>219.02</v>
      </c>
      <c r="F17" s="43">
        <v>8.2500000000000004E-2</v>
      </c>
    </row>
    <row r="18" spans="1:6" x14ac:dyDescent="0.25">
      <c r="A18" s="42" t="s">
        <v>157</v>
      </c>
      <c r="B18" s="11" t="s">
        <v>158</v>
      </c>
      <c r="C18" s="11" t="s">
        <v>118</v>
      </c>
      <c r="D18" s="4">
        <v>210000</v>
      </c>
      <c r="E18" s="5">
        <v>204.54</v>
      </c>
      <c r="F18" s="43">
        <v>7.7100000000000002E-2</v>
      </c>
    </row>
    <row r="19" spans="1:6" x14ac:dyDescent="0.25">
      <c r="A19" s="42" t="s">
        <v>942</v>
      </c>
      <c r="B19" s="11" t="s">
        <v>943</v>
      </c>
      <c r="C19" s="11" t="s">
        <v>74</v>
      </c>
      <c r="D19" s="4">
        <v>60000</v>
      </c>
      <c r="E19" s="5">
        <v>60.25</v>
      </c>
      <c r="F19" s="43">
        <v>2.2700000000000001E-2</v>
      </c>
    </row>
    <row r="20" spans="1:6" x14ac:dyDescent="0.25">
      <c r="A20" s="20" t="s">
        <v>89</v>
      </c>
      <c r="B20" s="12"/>
      <c r="C20" s="12"/>
      <c r="D20" s="6"/>
      <c r="E20" s="15">
        <v>1222.3800000000001</v>
      </c>
      <c r="F20" s="44">
        <v>0.46060000000000001</v>
      </c>
    </row>
    <row r="21" spans="1:6" x14ac:dyDescent="0.25">
      <c r="A21" s="20" t="s">
        <v>146</v>
      </c>
      <c r="B21" s="11"/>
      <c r="C21" s="11"/>
      <c r="D21" s="4"/>
      <c r="E21" s="5"/>
      <c r="F21" s="43"/>
    </row>
    <row r="22" spans="1:6" x14ac:dyDescent="0.25">
      <c r="A22" s="42" t="s">
        <v>944</v>
      </c>
      <c r="B22" s="11" t="s">
        <v>945</v>
      </c>
      <c r="C22" s="11" t="s">
        <v>93</v>
      </c>
      <c r="D22" s="4">
        <v>1250000</v>
      </c>
      <c r="E22" s="5">
        <v>1263.75</v>
      </c>
      <c r="F22" s="43">
        <v>0.47620000000000001</v>
      </c>
    </row>
    <row r="23" spans="1:6" x14ac:dyDescent="0.25">
      <c r="A23" s="42" t="s">
        <v>946</v>
      </c>
      <c r="B23" s="11" t="s">
        <v>947</v>
      </c>
      <c r="C23" s="11" t="s">
        <v>93</v>
      </c>
      <c r="D23" s="4">
        <v>100000</v>
      </c>
      <c r="E23" s="5">
        <v>101.02</v>
      </c>
      <c r="F23" s="43">
        <v>3.8100000000000002E-2</v>
      </c>
    </row>
    <row r="24" spans="1:6" x14ac:dyDescent="0.25">
      <c r="A24" s="20" t="s">
        <v>89</v>
      </c>
      <c r="B24" s="12"/>
      <c r="C24" s="12"/>
      <c r="D24" s="6"/>
      <c r="E24" s="15">
        <v>1364.77</v>
      </c>
      <c r="F24" s="44">
        <v>0.51429999999999998</v>
      </c>
    </row>
    <row r="25" spans="1:6" x14ac:dyDescent="0.25">
      <c r="A25" s="42"/>
      <c r="B25" s="11"/>
      <c r="C25" s="11"/>
      <c r="D25" s="4"/>
      <c r="E25" s="5"/>
      <c r="F25" s="43"/>
    </row>
    <row r="26" spans="1:6" x14ac:dyDescent="0.25">
      <c r="A26" s="42"/>
      <c r="B26" s="11"/>
      <c r="C26" s="11"/>
      <c r="D26" s="4"/>
      <c r="E26" s="5"/>
      <c r="F26" s="43"/>
    </row>
    <row r="27" spans="1:6" x14ac:dyDescent="0.25">
      <c r="A27" s="20" t="s">
        <v>96</v>
      </c>
      <c r="B27" s="11"/>
      <c r="C27" s="11"/>
      <c r="D27" s="4"/>
      <c r="E27" s="5"/>
      <c r="F27" s="43"/>
    </row>
    <row r="28" spans="1:6" x14ac:dyDescent="0.25">
      <c r="A28" s="20" t="s">
        <v>89</v>
      </c>
      <c r="B28" s="11"/>
      <c r="C28" s="11"/>
      <c r="D28" s="4"/>
      <c r="E28" s="16" t="s">
        <v>64</v>
      </c>
      <c r="F28" s="45" t="s">
        <v>64</v>
      </c>
    </row>
    <row r="29" spans="1:6" x14ac:dyDescent="0.25">
      <c r="A29" s="42"/>
      <c r="B29" s="11"/>
      <c r="C29" s="11"/>
      <c r="D29" s="4"/>
      <c r="E29" s="5"/>
      <c r="F29" s="43"/>
    </row>
    <row r="30" spans="1:6" x14ac:dyDescent="0.25">
      <c r="A30" s="20" t="s">
        <v>100</v>
      </c>
      <c r="B30" s="11"/>
      <c r="C30" s="11"/>
      <c r="D30" s="4"/>
      <c r="E30" s="5"/>
      <c r="F30" s="43"/>
    </row>
    <row r="31" spans="1:6" x14ac:dyDescent="0.25">
      <c r="A31" s="20" t="s">
        <v>89</v>
      </c>
      <c r="B31" s="11"/>
      <c r="C31" s="11"/>
      <c r="D31" s="4"/>
      <c r="E31" s="16" t="s">
        <v>64</v>
      </c>
      <c r="F31" s="45" t="s">
        <v>64</v>
      </c>
    </row>
    <row r="32" spans="1:6" x14ac:dyDescent="0.25">
      <c r="A32" s="42"/>
      <c r="B32" s="11"/>
      <c r="C32" s="11"/>
      <c r="D32" s="4"/>
      <c r="E32" s="5"/>
      <c r="F32" s="43"/>
    </row>
    <row r="33" spans="1:6" x14ac:dyDescent="0.25">
      <c r="A33" s="46" t="s">
        <v>101</v>
      </c>
      <c r="B33" s="33"/>
      <c r="C33" s="33"/>
      <c r="D33" s="34"/>
      <c r="E33" s="15">
        <v>2587.15</v>
      </c>
      <c r="F33" s="44">
        <v>0.97489999999999999</v>
      </c>
    </row>
    <row r="34" spans="1:6" x14ac:dyDescent="0.25">
      <c r="A34" s="42"/>
      <c r="B34" s="11"/>
      <c r="C34" s="11"/>
      <c r="D34" s="4"/>
      <c r="E34" s="5"/>
      <c r="F34" s="43"/>
    </row>
    <row r="35" spans="1:6" x14ac:dyDescent="0.25">
      <c r="A35" s="42"/>
      <c r="B35" s="11"/>
      <c r="C35" s="11"/>
      <c r="D35" s="4"/>
      <c r="E35" s="5"/>
      <c r="F35" s="43"/>
    </row>
    <row r="36" spans="1:6" x14ac:dyDescent="0.25">
      <c r="A36" s="20" t="s">
        <v>102</v>
      </c>
      <c r="B36" s="11"/>
      <c r="C36" s="11"/>
      <c r="D36" s="4"/>
      <c r="E36" s="5"/>
      <c r="F36" s="43"/>
    </row>
    <row r="37" spans="1:6" x14ac:dyDescent="0.25">
      <c r="A37" s="42" t="s">
        <v>103</v>
      </c>
      <c r="B37" s="11"/>
      <c r="C37" s="11"/>
      <c r="D37" s="4"/>
      <c r="E37" s="5">
        <v>12.99</v>
      </c>
      <c r="F37" s="43">
        <v>4.8999999999999998E-3</v>
      </c>
    </row>
    <row r="38" spans="1:6" x14ac:dyDescent="0.25">
      <c r="A38" s="20" t="s">
        <v>89</v>
      </c>
      <c r="B38" s="12"/>
      <c r="C38" s="12"/>
      <c r="D38" s="6"/>
      <c r="E38" s="15">
        <v>12.99</v>
      </c>
      <c r="F38" s="44">
        <v>4.8999999999999998E-3</v>
      </c>
    </row>
    <row r="39" spans="1:6" x14ac:dyDescent="0.25">
      <c r="A39" s="42"/>
      <c r="B39" s="11"/>
      <c r="C39" s="11"/>
      <c r="D39" s="4"/>
      <c r="E39" s="5"/>
      <c r="F39" s="43"/>
    </row>
    <row r="40" spans="1:6" x14ac:dyDescent="0.25">
      <c r="A40" s="46" t="s">
        <v>101</v>
      </c>
      <c r="B40" s="33"/>
      <c r="C40" s="33"/>
      <c r="D40" s="34"/>
      <c r="E40" s="15">
        <v>12.99</v>
      </c>
      <c r="F40" s="44">
        <v>4.8999999999999998E-3</v>
      </c>
    </row>
    <row r="41" spans="1:6" x14ac:dyDescent="0.25">
      <c r="A41" s="42" t="s">
        <v>104</v>
      </c>
      <c r="B41" s="11"/>
      <c r="C41" s="11"/>
      <c r="D41" s="4"/>
      <c r="E41" s="5">
        <v>53.59</v>
      </c>
      <c r="F41" s="43">
        <v>2.0199999999999999E-2</v>
      </c>
    </row>
    <row r="42" spans="1:6" x14ac:dyDescent="0.25">
      <c r="A42" s="47" t="s">
        <v>105</v>
      </c>
      <c r="B42" s="13"/>
      <c r="C42" s="13"/>
      <c r="D42" s="8"/>
      <c r="E42" s="9">
        <v>2653.73</v>
      </c>
      <c r="F42" s="48">
        <v>1</v>
      </c>
    </row>
    <row r="43" spans="1:6" x14ac:dyDescent="0.25">
      <c r="A43" s="28"/>
      <c r="B43" s="26"/>
      <c r="C43" s="26"/>
      <c r="D43" s="26"/>
      <c r="E43" s="26"/>
      <c r="F43" s="27"/>
    </row>
    <row r="44" spans="1:6" x14ac:dyDescent="0.25">
      <c r="A44" s="49" t="s">
        <v>107</v>
      </c>
      <c r="B44" s="26"/>
      <c r="C44" s="26"/>
      <c r="D44" s="26"/>
      <c r="E44" s="26"/>
      <c r="F44" s="27"/>
    </row>
    <row r="45" spans="1:6" x14ac:dyDescent="0.25">
      <c r="A45" s="28"/>
      <c r="B45" s="26"/>
      <c r="C45" s="26"/>
      <c r="D45" s="26"/>
      <c r="E45" s="26"/>
      <c r="F45" s="27"/>
    </row>
    <row r="46" spans="1:6" x14ac:dyDescent="0.25">
      <c r="A46" s="28"/>
      <c r="B46" s="26"/>
      <c r="C46" s="26"/>
      <c r="D46" s="26"/>
      <c r="E46" s="26"/>
      <c r="F46" s="27"/>
    </row>
    <row r="47" spans="1:6" x14ac:dyDescent="0.25">
      <c r="A47" s="49" t="s">
        <v>1086</v>
      </c>
      <c r="B47" s="26"/>
      <c r="C47" s="26"/>
      <c r="D47" s="26"/>
      <c r="E47" s="26"/>
      <c r="F47" s="27"/>
    </row>
    <row r="48" spans="1:6" x14ac:dyDescent="0.25">
      <c r="A48" s="50" t="s">
        <v>1087</v>
      </c>
      <c r="B48" s="64" t="s">
        <v>64</v>
      </c>
      <c r="C48" s="26"/>
      <c r="D48" s="26"/>
      <c r="E48" s="26"/>
      <c r="F48" s="27"/>
    </row>
    <row r="49" spans="1:6" x14ac:dyDescent="0.25">
      <c r="A49" s="28" t="s">
        <v>1088</v>
      </c>
      <c r="B49" s="26"/>
      <c r="C49" s="26"/>
      <c r="D49" s="26"/>
      <c r="E49" s="26"/>
      <c r="F49" s="27"/>
    </row>
    <row r="50" spans="1:6" x14ac:dyDescent="0.25">
      <c r="A50" s="28" t="s">
        <v>1089</v>
      </c>
      <c r="B50" s="26" t="s">
        <v>1090</v>
      </c>
      <c r="C50" s="26" t="s">
        <v>1090</v>
      </c>
      <c r="D50" s="26"/>
      <c r="E50" s="26"/>
      <c r="F50" s="27"/>
    </row>
    <row r="51" spans="1:6" x14ac:dyDescent="0.25">
      <c r="A51" s="28"/>
      <c r="B51" s="51">
        <v>43585</v>
      </c>
      <c r="C51" s="51">
        <v>43616</v>
      </c>
      <c r="D51" s="26"/>
      <c r="E51" s="26"/>
      <c r="F51" s="27"/>
    </row>
    <row r="52" spans="1:6" x14ac:dyDescent="0.25">
      <c r="A52" s="28" t="s">
        <v>1094</v>
      </c>
      <c r="B52" s="26">
        <v>11.685</v>
      </c>
      <c r="C52" s="26">
        <v>11.7469</v>
      </c>
      <c r="D52" s="26"/>
      <c r="E52" s="26"/>
      <c r="F52" s="27"/>
    </row>
    <row r="53" spans="1:6" x14ac:dyDescent="0.25">
      <c r="A53" s="28" t="s">
        <v>1095</v>
      </c>
      <c r="B53" s="26">
        <v>11.6853</v>
      </c>
      <c r="C53" s="26">
        <v>11.747299999999999</v>
      </c>
      <c r="D53" s="26"/>
      <c r="E53" s="26"/>
      <c r="F53" s="27"/>
    </row>
    <row r="54" spans="1:6" x14ac:dyDescent="0.25">
      <c r="A54" s="28" t="s">
        <v>1113</v>
      </c>
      <c r="B54" s="26">
        <v>11.5877</v>
      </c>
      <c r="C54" s="26">
        <v>11.645300000000001</v>
      </c>
      <c r="D54" s="26"/>
      <c r="E54" s="26"/>
      <c r="F54" s="27"/>
    </row>
    <row r="55" spans="1:6" x14ac:dyDescent="0.25">
      <c r="A55" s="28" t="s">
        <v>1115</v>
      </c>
      <c r="B55" s="26">
        <v>11.587999999999999</v>
      </c>
      <c r="C55" s="26">
        <v>11.6455</v>
      </c>
      <c r="D55" s="26"/>
      <c r="E55" s="26"/>
      <c r="F55" s="27"/>
    </row>
    <row r="56" spans="1:6" x14ac:dyDescent="0.25">
      <c r="A56" s="28"/>
      <c r="B56" s="26"/>
      <c r="C56" s="26"/>
      <c r="D56" s="26"/>
      <c r="E56" s="26"/>
      <c r="F56" s="27"/>
    </row>
    <row r="57" spans="1:6" x14ac:dyDescent="0.25">
      <c r="A57" s="28" t="s">
        <v>1105</v>
      </c>
      <c r="B57" s="64" t="s">
        <v>64</v>
      </c>
      <c r="C57" s="26"/>
      <c r="D57" s="26"/>
      <c r="E57" s="26"/>
      <c r="F57" s="27"/>
    </row>
    <row r="58" spans="1:6" x14ac:dyDescent="0.25">
      <c r="A58" s="28" t="s">
        <v>1106</v>
      </c>
      <c r="B58" s="64" t="s">
        <v>64</v>
      </c>
      <c r="C58" s="26"/>
      <c r="D58" s="26"/>
      <c r="E58" s="26"/>
      <c r="F58" s="27"/>
    </row>
    <row r="59" spans="1:6" x14ac:dyDescent="0.25">
      <c r="A59" s="67" t="s">
        <v>1107</v>
      </c>
      <c r="B59" s="70" t="s">
        <v>64</v>
      </c>
      <c r="C59" s="26"/>
      <c r="D59" s="26"/>
      <c r="E59" s="26"/>
      <c r="F59" s="27"/>
    </row>
    <row r="60" spans="1:6" x14ac:dyDescent="0.25">
      <c r="A60" s="67" t="s">
        <v>1108</v>
      </c>
      <c r="B60" s="70" t="s">
        <v>64</v>
      </c>
      <c r="C60" s="26"/>
      <c r="D60" s="26"/>
      <c r="E60" s="26"/>
      <c r="F60" s="27"/>
    </row>
    <row r="61" spans="1:6" x14ac:dyDescent="0.25">
      <c r="A61" s="28" t="s">
        <v>1109</v>
      </c>
      <c r="B61" s="77">
        <v>0.70549013698630136</v>
      </c>
      <c r="C61" s="26"/>
      <c r="D61" s="26"/>
      <c r="E61" s="26"/>
      <c r="F61" s="27"/>
    </row>
    <row r="62" spans="1:6" ht="30" x14ac:dyDescent="0.25">
      <c r="A62" s="50" t="s">
        <v>1184</v>
      </c>
      <c r="B62" s="64" t="s">
        <v>64</v>
      </c>
      <c r="C62" s="26"/>
      <c r="D62" s="26"/>
      <c r="E62" s="26"/>
      <c r="F62" s="27"/>
    </row>
    <row r="63" spans="1:6" ht="30" x14ac:dyDescent="0.25">
      <c r="A63" s="50" t="s">
        <v>1185</v>
      </c>
      <c r="B63" s="64" t="s">
        <v>64</v>
      </c>
      <c r="C63" s="26"/>
      <c r="D63" s="26"/>
      <c r="E63" s="26"/>
      <c r="F63" s="27"/>
    </row>
    <row r="64" spans="1:6" ht="15.75" thickBot="1" x14ac:dyDescent="0.3">
      <c r="A64" s="58"/>
      <c r="B64" s="53"/>
      <c r="C64" s="53"/>
      <c r="D64" s="53"/>
      <c r="E64" s="53"/>
      <c r="F64" s="54"/>
    </row>
    <row r="7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pane ySplit="7" topLeftCell="A32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47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48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948</v>
      </c>
      <c r="B14" s="11" t="s">
        <v>949</v>
      </c>
      <c r="C14" s="11" t="s">
        <v>74</v>
      </c>
      <c r="D14" s="4">
        <v>220000</v>
      </c>
      <c r="E14" s="5">
        <v>236.83</v>
      </c>
      <c r="F14" s="43">
        <v>9.8500000000000004E-2</v>
      </c>
    </row>
    <row r="15" spans="1:8" x14ac:dyDescent="0.25">
      <c r="A15" s="42" t="s">
        <v>950</v>
      </c>
      <c r="B15" s="11" t="s">
        <v>951</v>
      </c>
      <c r="C15" s="11" t="s">
        <v>129</v>
      </c>
      <c r="D15" s="4">
        <v>220000</v>
      </c>
      <c r="E15" s="5">
        <v>221.1</v>
      </c>
      <c r="F15" s="43">
        <v>9.1899999999999996E-2</v>
      </c>
    </row>
    <row r="16" spans="1:8" x14ac:dyDescent="0.25">
      <c r="A16" s="42" t="s">
        <v>84</v>
      </c>
      <c r="B16" s="11" t="s">
        <v>85</v>
      </c>
      <c r="C16" s="11" t="s">
        <v>80</v>
      </c>
      <c r="D16" s="4">
        <v>220000</v>
      </c>
      <c r="E16" s="5">
        <v>219.85</v>
      </c>
      <c r="F16" s="43">
        <v>9.1399999999999995E-2</v>
      </c>
    </row>
    <row r="17" spans="1:6" x14ac:dyDescent="0.25">
      <c r="A17" s="42" t="s">
        <v>952</v>
      </c>
      <c r="B17" s="11" t="s">
        <v>953</v>
      </c>
      <c r="C17" s="11" t="s">
        <v>129</v>
      </c>
      <c r="D17" s="4">
        <v>200000</v>
      </c>
      <c r="E17" s="5">
        <v>203.92</v>
      </c>
      <c r="F17" s="43">
        <v>8.48E-2</v>
      </c>
    </row>
    <row r="18" spans="1:6" x14ac:dyDescent="0.25">
      <c r="A18" s="42" t="s">
        <v>954</v>
      </c>
      <c r="B18" s="11" t="s">
        <v>955</v>
      </c>
      <c r="C18" s="11" t="s">
        <v>74</v>
      </c>
      <c r="D18" s="4">
        <v>200000</v>
      </c>
      <c r="E18" s="5">
        <v>201.06</v>
      </c>
      <c r="F18" s="43">
        <v>8.3599999999999994E-2</v>
      </c>
    </row>
    <row r="19" spans="1:6" x14ac:dyDescent="0.25">
      <c r="A19" s="42" t="s">
        <v>956</v>
      </c>
      <c r="B19" s="11" t="s">
        <v>957</v>
      </c>
      <c r="C19" s="11" t="s">
        <v>74</v>
      </c>
      <c r="D19" s="4">
        <v>200000</v>
      </c>
      <c r="E19" s="5">
        <v>200.55</v>
      </c>
      <c r="F19" s="43">
        <v>8.3400000000000002E-2</v>
      </c>
    </row>
    <row r="20" spans="1:6" x14ac:dyDescent="0.25">
      <c r="A20" s="42" t="s">
        <v>958</v>
      </c>
      <c r="B20" s="11" t="s">
        <v>959</v>
      </c>
      <c r="C20" s="11" t="s">
        <v>129</v>
      </c>
      <c r="D20" s="4">
        <v>200000</v>
      </c>
      <c r="E20" s="5">
        <v>199.39</v>
      </c>
      <c r="F20" s="43">
        <v>8.2900000000000001E-2</v>
      </c>
    </row>
    <row r="21" spans="1:6" x14ac:dyDescent="0.25">
      <c r="A21" s="42" t="s">
        <v>138</v>
      </c>
      <c r="B21" s="11" t="s">
        <v>139</v>
      </c>
      <c r="C21" s="11" t="s">
        <v>74</v>
      </c>
      <c r="D21" s="4">
        <v>190000</v>
      </c>
      <c r="E21" s="5">
        <v>196.55</v>
      </c>
      <c r="F21" s="43">
        <v>8.1699999999999995E-2</v>
      </c>
    </row>
    <row r="22" spans="1:6" x14ac:dyDescent="0.25">
      <c r="A22" s="42" t="s">
        <v>116</v>
      </c>
      <c r="B22" s="11" t="s">
        <v>117</v>
      </c>
      <c r="C22" s="11" t="s">
        <v>118</v>
      </c>
      <c r="D22" s="4">
        <v>200000</v>
      </c>
      <c r="E22" s="5">
        <v>166.31</v>
      </c>
      <c r="F22" s="43">
        <v>6.9099999999999995E-2</v>
      </c>
    </row>
    <row r="23" spans="1:6" x14ac:dyDescent="0.25">
      <c r="A23" s="42" t="s">
        <v>960</v>
      </c>
      <c r="B23" s="11" t="s">
        <v>961</v>
      </c>
      <c r="C23" s="11" t="s">
        <v>74</v>
      </c>
      <c r="D23" s="4">
        <v>140000</v>
      </c>
      <c r="E23" s="5">
        <v>139.47999999999999</v>
      </c>
      <c r="F23" s="43">
        <v>5.8000000000000003E-2</v>
      </c>
    </row>
    <row r="24" spans="1:6" x14ac:dyDescent="0.25">
      <c r="A24" s="42" t="s">
        <v>136</v>
      </c>
      <c r="B24" s="11" t="s">
        <v>137</v>
      </c>
      <c r="C24" s="11" t="s">
        <v>74</v>
      </c>
      <c r="D24" s="4">
        <v>50000</v>
      </c>
      <c r="E24" s="5">
        <v>50.27</v>
      </c>
      <c r="F24" s="43">
        <v>2.0899999999999998E-2</v>
      </c>
    </row>
    <row r="25" spans="1:6" x14ac:dyDescent="0.25">
      <c r="A25" s="42" t="s">
        <v>962</v>
      </c>
      <c r="B25" s="11" t="s">
        <v>963</v>
      </c>
      <c r="C25" s="11" t="s">
        <v>74</v>
      </c>
      <c r="D25" s="4">
        <v>20000</v>
      </c>
      <c r="E25" s="5">
        <v>17.22</v>
      </c>
      <c r="F25" s="43">
        <v>7.1999999999999998E-3</v>
      </c>
    </row>
    <row r="26" spans="1:6" x14ac:dyDescent="0.25">
      <c r="A26" s="20" t="s">
        <v>89</v>
      </c>
      <c r="B26" s="12"/>
      <c r="C26" s="12"/>
      <c r="D26" s="6"/>
      <c r="E26" s="15">
        <v>2052.5300000000002</v>
      </c>
      <c r="F26" s="44">
        <v>0.85340000000000005</v>
      </c>
    </row>
    <row r="27" spans="1:6" x14ac:dyDescent="0.25">
      <c r="A27" s="42"/>
      <c r="B27" s="11"/>
      <c r="C27" s="11"/>
      <c r="D27" s="4"/>
      <c r="E27" s="5"/>
      <c r="F27" s="43"/>
    </row>
    <row r="28" spans="1:6" x14ac:dyDescent="0.25">
      <c r="A28" s="20" t="s">
        <v>96</v>
      </c>
      <c r="B28" s="12"/>
      <c r="C28" s="12"/>
      <c r="D28" s="6"/>
      <c r="E28" s="7"/>
      <c r="F28" s="22"/>
    </row>
    <row r="29" spans="1:6" x14ac:dyDescent="0.25">
      <c r="A29" s="42" t="s">
        <v>140</v>
      </c>
      <c r="B29" s="11" t="s">
        <v>141</v>
      </c>
      <c r="C29" s="11" t="s">
        <v>74</v>
      </c>
      <c r="D29" s="4">
        <v>220000</v>
      </c>
      <c r="E29" s="5">
        <v>218.08</v>
      </c>
      <c r="F29" s="43">
        <v>9.0700000000000003E-2</v>
      </c>
    </row>
    <row r="30" spans="1:6" x14ac:dyDescent="0.25">
      <c r="A30" s="20" t="s">
        <v>89</v>
      </c>
      <c r="B30" s="12"/>
      <c r="C30" s="12"/>
      <c r="D30" s="6"/>
      <c r="E30" s="15">
        <v>218.08</v>
      </c>
      <c r="F30" s="44">
        <v>9.0700000000000003E-2</v>
      </c>
    </row>
    <row r="31" spans="1:6" x14ac:dyDescent="0.25">
      <c r="A31" s="20" t="s">
        <v>100</v>
      </c>
      <c r="B31" s="11"/>
      <c r="C31" s="11"/>
      <c r="D31" s="4"/>
      <c r="E31" s="5"/>
      <c r="F31" s="43"/>
    </row>
    <row r="32" spans="1:6" x14ac:dyDescent="0.25">
      <c r="A32" s="20" t="s">
        <v>89</v>
      </c>
      <c r="B32" s="11"/>
      <c r="C32" s="11"/>
      <c r="D32" s="4"/>
      <c r="E32" s="16" t="s">
        <v>64</v>
      </c>
      <c r="F32" s="45" t="s">
        <v>64</v>
      </c>
    </row>
    <row r="33" spans="1:6" x14ac:dyDescent="0.25">
      <c r="A33" s="42"/>
      <c r="B33" s="11"/>
      <c r="C33" s="11"/>
      <c r="D33" s="4"/>
      <c r="E33" s="5"/>
      <c r="F33" s="43"/>
    </row>
    <row r="34" spans="1:6" x14ac:dyDescent="0.25">
      <c r="A34" s="46" t="s">
        <v>101</v>
      </c>
      <c r="B34" s="33"/>
      <c r="C34" s="33"/>
      <c r="D34" s="34"/>
      <c r="E34" s="15">
        <v>2270.61</v>
      </c>
      <c r="F34" s="44">
        <v>0.94410000000000005</v>
      </c>
    </row>
    <row r="35" spans="1:6" x14ac:dyDescent="0.25">
      <c r="A35" s="42"/>
      <c r="B35" s="11"/>
      <c r="C35" s="11"/>
      <c r="D35" s="4"/>
      <c r="E35" s="5"/>
      <c r="F35" s="43"/>
    </row>
    <row r="36" spans="1:6" x14ac:dyDescent="0.25">
      <c r="A36" s="42"/>
      <c r="B36" s="11"/>
      <c r="C36" s="11"/>
      <c r="D36" s="4"/>
      <c r="E36" s="5"/>
      <c r="F36" s="43"/>
    </row>
    <row r="37" spans="1:6" x14ac:dyDescent="0.25">
      <c r="A37" s="20" t="s">
        <v>102</v>
      </c>
      <c r="B37" s="11"/>
      <c r="C37" s="11"/>
      <c r="D37" s="4"/>
      <c r="E37" s="5"/>
      <c r="F37" s="43"/>
    </row>
    <row r="38" spans="1:6" x14ac:dyDescent="0.25">
      <c r="A38" s="42" t="s">
        <v>103</v>
      </c>
      <c r="B38" s="11"/>
      <c r="C38" s="11"/>
      <c r="D38" s="4"/>
      <c r="E38" s="5">
        <v>29.99</v>
      </c>
      <c r="F38" s="43">
        <v>1.2500000000000001E-2</v>
      </c>
    </row>
    <row r="39" spans="1:6" x14ac:dyDescent="0.25">
      <c r="A39" s="20" t="s">
        <v>89</v>
      </c>
      <c r="B39" s="12"/>
      <c r="C39" s="12"/>
      <c r="D39" s="6"/>
      <c r="E39" s="15">
        <v>29.99</v>
      </c>
      <c r="F39" s="44">
        <v>1.2500000000000001E-2</v>
      </c>
    </row>
    <row r="40" spans="1:6" x14ac:dyDescent="0.25">
      <c r="A40" s="42"/>
      <c r="B40" s="11"/>
      <c r="C40" s="11"/>
      <c r="D40" s="4"/>
      <c r="E40" s="5"/>
      <c r="F40" s="43"/>
    </row>
    <row r="41" spans="1:6" x14ac:dyDescent="0.25">
      <c r="A41" s="46" t="s">
        <v>101</v>
      </c>
      <c r="B41" s="33"/>
      <c r="C41" s="33"/>
      <c r="D41" s="34"/>
      <c r="E41" s="15">
        <v>29.99</v>
      </c>
      <c r="F41" s="44">
        <v>1.2500000000000001E-2</v>
      </c>
    </row>
    <row r="42" spans="1:6" x14ac:dyDescent="0.25">
      <c r="A42" s="42" t="s">
        <v>104</v>
      </c>
      <c r="B42" s="11"/>
      <c r="C42" s="11"/>
      <c r="D42" s="4"/>
      <c r="E42" s="5">
        <v>104.92</v>
      </c>
      <c r="F42" s="43">
        <v>4.3400000000000001E-2</v>
      </c>
    </row>
    <row r="43" spans="1:6" x14ac:dyDescent="0.25">
      <c r="A43" s="47" t="s">
        <v>105</v>
      </c>
      <c r="B43" s="13"/>
      <c r="C43" s="13"/>
      <c r="D43" s="8"/>
      <c r="E43" s="9">
        <v>2405.52</v>
      </c>
      <c r="F43" s="48">
        <v>1</v>
      </c>
    </row>
    <row r="44" spans="1:6" x14ac:dyDescent="0.25">
      <c r="A44" s="28"/>
      <c r="B44" s="26"/>
      <c r="C44" s="26"/>
      <c r="D44" s="26"/>
      <c r="E44" s="26"/>
      <c r="F44" s="27"/>
    </row>
    <row r="45" spans="1:6" x14ac:dyDescent="0.25">
      <c r="A45" s="49" t="s">
        <v>106</v>
      </c>
      <c r="B45" s="26"/>
      <c r="C45" s="26"/>
      <c r="D45" s="26"/>
      <c r="E45" s="26"/>
      <c r="F45" s="27"/>
    </row>
    <row r="46" spans="1:6" x14ac:dyDescent="0.25">
      <c r="A46" s="49" t="s">
        <v>107</v>
      </c>
      <c r="B46" s="26"/>
      <c r="C46" s="26"/>
      <c r="D46" s="26"/>
      <c r="E46" s="26"/>
      <c r="F46" s="27"/>
    </row>
    <row r="47" spans="1:6" x14ac:dyDescent="0.25">
      <c r="A47" s="28"/>
      <c r="B47" s="26"/>
      <c r="C47" s="26"/>
      <c r="D47" s="26"/>
      <c r="E47" s="26"/>
      <c r="F47" s="27"/>
    </row>
    <row r="48" spans="1:6" x14ac:dyDescent="0.25">
      <c r="A48" s="28"/>
      <c r="B48" s="26"/>
      <c r="C48" s="26"/>
      <c r="D48" s="26"/>
      <c r="E48" s="26"/>
      <c r="F48" s="27"/>
    </row>
    <row r="49" spans="1:6" x14ac:dyDescent="0.25">
      <c r="A49" s="49" t="s">
        <v>1086</v>
      </c>
      <c r="B49" s="26"/>
      <c r="C49" s="26"/>
      <c r="D49" s="26"/>
      <c r="E49" s="26"/>
      <c r="F49" s="27"/>
    </row>
    <row r="50" spans="1:6" x14ac:dyDescent="0.25">
      <c r="A50" s="50" t="s">
        <v>1087</v>
      </c>
      <c r="B50" s="64" t="s">
        <v>64</v>
      </c>
      <c r="C50" s="26"/>
      <c r="D50" s="26"/>
      <c r="E50" s="26"/>
      <c r="F50" s="27"/>
    </row>
    <row r="51" spans="1:6" x14ac:dyDescent="0.25">
      <c r="A51" s="28" t="s">
        <v>1088</v>
      </c>
      <c r="B51" s="26"/>
      <c r="C51" s="26"/>
      <c r="D51" s="26"/>
      <c r="E51" s="26"/>
      <c r="F51" s="27"/>
    </row>
    <row r="52" spans="1:6" x14ac:dyDescent="0.25">
      <c r="A52" s="28" t="s">
        <v>1089</v>
      </c>
      <c r="B52" s="26" t="s">
        <v>1090</v>
      </c>
      <c r="C52" s="26" t="s">
        <v>1090</v>
      </c>
      <c r="D52" s="26"/>
      <c r="E52" s="26"/>
      <c r="F52" s="27"/>
    </row>
    <row r="53" spans="1:6" x14ac:dyDescent="0.25">
      <c r="A53" s="28"/>
      <c r="B53" s="51">
        <v>43585</v>
      </c>
      <c r="C53" s="51">
        <v>43616</v>
      </c>
      <c r="D53" s="26"/>
      <c r="E53" s="26"/>
      <c r="F53" s="27"/>
    </row>
    <row r="54" spans="1:6" x14ac:dyDescent="0.25">
      <c r="A54" s="28" t="s">
        <v>1094</v>
      </c>
      <c r="B54" s="26">
        <v>10.6572</v>
      </c>
      <c r="C54" s="26">
        <v>10.7254</v>
      </c>
      <c r="D54" s="26"/>
      <c r="E54" s="26"/>
      <c r="F54" s="27"/>
    </row>
    <row r="55" spans="1:6" x14ac:dyDescent="0.25">
      <c r="A55" s="28" t="s">
        <v>1095</v>
      </c>
      <c r="B55" s="26">
        <v>10.657500000000001</v>
      </c>
      <c r="C55" s="26">
        <v>10.7258</v>
      </c>
      <c r="D55" s="26"/>
      <c r="E55" s="26"/>
      <c r="F55" s="27"/>
    </row>
    <row r="56" spans="1:6" x14ac:dyDescent="0.25">
      <c r="A56" s="28" t="s">
        <v>1113</v>
      </c>
      <c r="B56" s="26">
        <v>10.630800000000001</v>
      </c>
      <c r="C56" s="26">
        <v>10.696199999999999</v>
      </c>
      <c r="D56" s="26"/>
      <c r="E56" s="26"/>
      <c r="F56" s="27"/>
    </row>
    <row r="57" spans="1:6" x14ac:dyDescent="0.25">
      <c r="A57" s="28" t="s">
        <v>1115</v>
      </c>
      <c r="B57" s="26">
        <v>10.630800000000001</v>
      </c>
      <c r="C57" s="26">
        <v>10.696199999999999</v>
      </c>
      <c r="D57" s="26"/>
      <c r="E57" s="26"/>
      <c r="F57" s="27"/>
    </row>
    <row r="58" spans="1:6" x14ac:dyDescent="0.25">
      <c r="A58" s="28"/>
      <c r="B58" s="26"/>
      <c r="C58" s="26"/>
      <c r="D58" s="26"/>
      <c r="E58" s="26"/>
      <c r="F58" s="27"/>
    </row>
    <row r="59" spans="1:6" x14ac:dyDescent="0.25">
      <c r="A59" s="28" t="s">
        <v>1105</v>
      </c>
      <c r="B59" s="64" t="s">
        <v>64</v>
      </c>
      <c r="C59" s="26"/>
      <c r="D59" s="26"/>
      <c r="E59" s="26"/>
      <c r="F59" s="27"/>
    </row>
    <row r="60" spans="1:6" x14ac:dyDescent="0.25">
      <c r="A60" s="28" t="s">
        <v>1106</v>
      </c>
      <c r="B60" s="64" t="s">
        <v>64</v>
      </c>
      <c r="C60" s="26"/>
      <c r="D60" s="26"/>
      <c r="E60" s="26"/>
      <c r="F60" s="27"/>
    </row>
    <row r="61" spans="1:6" ht="30" x14ac:dyDescent="0.25">
      <c r="A61" s="67" t="s">
        <v>1107</v>
      </c>
      <c r="B61" s="70" t="s">
        <v>64</v>
      </c>
      <c r="C61" s="26"/>
      <c r="D61" s="26"/>
      <c r="E61" s="26"/>
      <c r="F61" s="27"/>
    </row>
    <row r="62" spans="1:6" x14ac:dyDescent="0.25">
      <c r="A62" s="67" t="s">
        <v>1108</v>
      </c>
      <c r="B62" s="70" t="s">
        <v>64</v>
      </c>
      <c r="C62" s="26"/>
      <c r="D62" s="26"/>
      <c r="E62" s="26"/>
      <c r="F62" s="27"/>
    </row>
    <row r="63" spans="1:6" x14ac:dyDescent="0.25">
      <c r="A63" s="28" t="s">
        <v>1109</v>
      </c>
      <c r="B63" s="65">
        <v>1.8598669999999999</v>
      </c>
      <c r="C63" s="26"/>
      <c r="D63" s="26"/>
      <c r="E63" s="26"/>
      <c r="F63" s="27"/>
    </row>
    <row r="64" spans="1:6" ht="30" x14ac:dyDescent="0.25">
      <c r="A64" s="50" t="s">
        <v>1184</v>
      </c>
      <c r="B64" s="64" t="s">
        <v>64</v>
      </c>
      <c r="C64" s="26"/>
      <c r="D64" s="26"/>
      <c r="E64" s="26"/>
      <c r="F64" s="27"/>
    </row>
    <row r="65" spans="1:6" ht="30" x14ac:dyDescent="0.25">
      <c r="A65" s="50" t="s">
        <v>1185</v>
      </c>
      <c r="B65" s="64" t="s">
        <v>64</v>
      </c>
      <c r="C65" s="26"/>
      <c r="D65" s="26"/>
      <c r="E65" s="26"/>
      <c r="F65" s="27"/>
    </row>
    <row r="66" spans="1:6" ht="15.75" thickBot="1" x14ac:dyDescent="0.3">
      <c r="A66" s="58"/>
      <c r="B66" s="53"/>
      <c r="C66" s="53"/>
      <c r="D66" s="53"/>
      <c r="E66" s="53"/>
      <c r="F66" s="54"/>
    </row>
    <row r="78" spans="1: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7" topLeftCell="A34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49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50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86</v>
      </c>
      <c r="B14" s="11" t="s">
        <v>87</v>
      </c>
      <c r="C14" s="11" t="s">
        <v>88</v>
      </c>
      <c r="D14" s="4">
        <v>790000</v>
      </c>
      <c r="E14" s="5">
        <v>822.85</v>
      </c>
      <c r="F14" s="43">
        <v>9.9299999999999999E-2</v>
      </c>
    </row>
    <row r="15" spans="1:8" x14ac:dyDescent="0.25">
      <c r="A15" s="42" t="s">
        <v>134</v>
      </c>
      <c r="B15" s="11" t="s">
        <v>135</v>
      </c>
      <c r="C15" s="11" t="s">
        <v>68</v>
      </c>
      <c r="D15" s="4">
        <v>820000</v>
      </c>
      <c r="E15" s="5">
        <v>806.18</v>
      </c>
      <c r="F15" s="43">
        <v>9.7299999999999998E-2</v>
      </c>
    </row>
    <row r="16" spans="1:8" x14ac:dyDescent="0.25">
      <c r="A16" s="42" t="s">
        <v>964</v>
      </c>
      <c r="B16" s="11" t="s">
        <v>965</v>
      </c>
      <c r="C16" s="11" t="s">
        <v>74</v>
      </c>
      <c r="D16" s="4">
        <v>800000</v>
      </c>
      <c r="E16" s="5">
        <v>782.07</v>
      </c>
      <c r="F16" s="43">
        <v>9.4399999999999998E-2</v>
      </c>
    </row>
    <row r="17" spans="1:6" x14ac:dyDescent="0.25">
      <c r="A17" s="42" t="s">
        <v>173</v>
      </c>
      <c r="B17" s="11" t="s">
        <v>174</v>
      </c>
      <c r="C17" s="11" t="s">
        <v>151</v>
      </c>
      <c r="D17" s="4">
        <v>800000</v>
      </c>
      <c r="E17" s="5">
        <v>774.54</v>
      </c>
      <c r="F17" s="43">
        <v>9.35E-2</v>
      </c>
    </row>
    <row r="18" spans="1:6" x14ac:dyDescent="0.25">
      <c r="A18" s="42" t="s">
        <v>169</v>
      </c>
      <c r="B18" s="11" t="s">
        <v>170</v>
      </c>
      <c r="C18" s="11" t="s">
        <v>88</v>
      </c>
      <c r="D18" s="4">
        <v>790000</v>
      </c>
      <c r="E18" s="5">
        <v>770.21</v>
      </c>
      <c r="F18" s="43">
        <v>9.2999999999999999E-2</v>
      </c>
    </row>
    <row r="19" spans="1:6" x14ac:dyDescent="0.25">
      <c r="A19" s="42" t="s">
        <v>966</v>
      </c>
      <c r="B19" s="11" t="s">
        <v>967</v>
      </c>
      <c r="C19" s="11" t="s">
        <v>111</v>
      </c>
      <c r="D19" s="4">
        <v>700000</v>
      </c>
      <c r="E19" s="5">
        <v>747.95</v>
      </c>
      <c r="F19" s="43">
        <v>9.0300000000000005E-2</v>
      </c>
    </row>
    <row r="20" spans="1:6" x14ac:dyDescent="0.25">
      <c r="A20" s="42" t="s">
        <v>968</v>
      </c>
      <c r="B20" s="11" t="s">
        <v>969</v>
      </c>
      <c r="C20" s="11" t="s">
        <v>71</v>
      </c>
      <c r="D20" s="4">
        <v>500000</v>
      </c>
      <c r="E20" s="5">
        <v>744.69</v>
      </c>
      <c r="F20" s="43">
        <v>8.9899999999999994E-2</v>
      </c>
    </row>
    <row r="21" spans="1:6" x14ac:dyDescent="0.25">
      <c r="A21" s="42" t="s">
        <v>970</v>
      </c>
      <c r="B21" s="11" t="s">
        <v>971</v>
      </c>
      <c r="C21" s="11" t="s">
        <v>972</v>
      </c>
      <c r="D21" s="4">
        <v>500000</v>
      </c>
      <c r="E21" s="5">
        <v>529.76</v>
      </c>
      <c r="F21" s="43">
        <v>6.4000000000000001E-2</v>
      </c>
    </row>
    <row r="22" spans="1:6" x14ac:dyDescent="0.25">
      <c r="A22" s="42" t="s">
        <v>973</v>
      </c>
      <c r="B22" s="11" t="s">
        <v>974</v>
      </c>
      <c r="C22" s="11" t="s">
        <v>151</v>
      </c>
      <c r="D22" s="4">
        <v>500000</v>
      </c>
      <c r="E22" s="5">
        <v>511.71</v>
      </c>
      <c r="F22" s="43">
        <v>6.1800000000000001E-2</v>
      </c>
    </row>
    <row r="23" spans="1:6" x14ac:dyDescent="0.25">
      <c r="A23" s="42" t="s">
        <v>1179</v>
      </c>
      <c r="B23" s="11" t="s">
        <v>975</v>
      </c>
      <c r="C23" s="11" t="s">
        <v>74</v>
      </c>
      <c r="D23" s="4">
        <v>500000</v>
      </c>
      <c r="E23" s="5">
        <v>507.04</v>
      </c>
      <c r="F23" s="43">
        <v>6.1199999999999997E-2</v>
      </c>
    </row>
    <row r="24" spans="1:6" x14ac:dyDescent="0.25">
      <c r="A24" s="42" t="s">
        <v>132</v>
      </c>
      <c r="B24" s="11" t="s">
        <v>133</v>
      </c>
      <c r="C24" s="11" t="s">
        <v>74</v>
      </c>
      <c r="D24" s="4">
        <v>320000</v>
      </c>
      <c r="E24" s="5">
        <v>320.85000000000002</v>
      </c>
      <c r="F24" s="43">
        <v>3.8699999999999998E-2</v>
      </c>
    </row>
    <row r="25" spans="1:6" x14ac:dyDescent="0.25">
      <c r="A25" s="42" t="s">
        <v>976</v>
      </c>
      <c r="B25" s="11" t="s">
        <v>977</v>
      </c>
      <c r="C25" s="11" t="s">
        <v>111</v>
      </c>
      <c r="D25" s="4">
        <v>50000</v>
      </c>
      <c r="E25" s="5">
        <v>50.61</v>
      </c>
      <c r="F25" s="43">
        <v>6.1000000000000004E-3</v>
      </c>
    </row>
    <row r="26" spans="1:6" x14ac:dyDescent="0.25">
      <c r="A26" s="20" t="s">
        <v>89</v>
      </c>
      <c r="B26" s="12"/>
      <c r="C26" s="12"/>
      <c r="D26" s="6"/>
      <c r="E26" s="15">
        <v>7368.46</v>
      </c>
      <c r="F26" s="44">
        <v>0.88949999999999996</v>
      </c>
    </row>
    <row r="27" spans="1:6" x14ac:dyDescent="0.25">
      <c r="A27" s="42"/>
      <c r="B27" s="11"/>
      <c r="C27" s="11"/>
      <c r="D27" s="4"/>
      <c r="E27" s="5"/>
      <c r="F27" s="43"/>
    </row>
    <row r="28" spans="1:6" x14ac:dyDescent="0.25">
      <c r="A28" s="20" t="s">
        <v>96</v>
      </c>
      <c r="B28" s="12"/>
      <c r="C28" s="12"/>
      <c r="D28" s="6"/>
      <c r="E28" s="7"/>
      <c r="F28" s="22"/>
    </row>
    <row r="29" spans="1:6" x14ac:dyDescent="0.25">
      <c r="A29" s="42" t="s">
        <v>978</v>
      </c>
      <c r="B29" s="11" t="s">
        <v>979</v>
      </c>
      <c r="C29" s="11" t="s">
        <v>74</v>
      </c>
      <c r="D29" s="4">
        <v>400000</v>
      </c>
      <c r="E29" s="5">
        <v>399.27</v>
      </c>
      <c r="F29" s="43">
        <v>4.82E-2</v>
      </c>
    </row>
    <row r="30" spans="1:6" x14ac:dyDescent="0.25">
      <c r="A30" s="20" t="s">
        <v>89</v>
      </c>
      <c r="B30" s="12"/>
      <c r="C30" s="12"/>
      <c r="D30" s="6"/>
      <c r="E30" s="15">
        <v>399.27</v>
      </c>
      <c r="F30" s="44">
        <v>4.82E-2</v>
      </c>
    </row>
    <row r="31" spans="1:6" x14ac:dyDescent="0.25">
      <c r="A31" s="20"/>
      <c r="B31" s="12"/>
      <c r="C31" s="12"/>
      <c r="D31" s="6"/>
      <c r="E31" s="7"/>
      <c r="F31" s="22"/>
    </row>
    <row r="32" spans="1:6" x14ac:dyDescent="0.25">
      <c r="A32" s="20" t="s">
        <v>100</v>
      </c>
      <c r="B32" s="21"/>
      <c r="C32" s="21"/>
      <c r="D32" s="6"/>
      <c r="E32" s="7"/>
      <c r="F32" s="22"/>
    </row>
    <row r="33" spans="1:6" x14ac:dyDescent="0.25">
      <c r="A33" s="42" t="s">
        <v>1172</v>
      </c>
      <c r="B33" s="11" t="s">
        <v>142</v>
      </c>
      <c r="C33" s="11" t="s">
        <v>80</v>
      </c>
      <c r="D33" s="4">
        <v>380000</v>
      </c>
      <c r="E33" s="5">
        <v>404.01</v>
      </c>
      <c r="F33" s="43">
        <v>4.8800000000000003E-2</v>
      </c>
    </row>
    <row r="34" spans="1:6" x14ac:dyDescent="0.25">
      <c r="A34" s="20" t="s">
        <v>89</v>
      </c>
      <c r="B34" s="33"/>
      <c r="C34" s="33"/>
      <c r="D34" s="34"/>
      <c r="E34" s="15">
        <v>404.01</v>
      </c>
      <c r="F34" s="44">
        <v>4.8800000000000003E-2</v>
      </c>
    </row>
    <row r="35" spans="1:6" x14ac:dyDescent="0.25">
      <c r="A35" s="42"/>
      <c r="B35" s="11"/>
      <c r="C35" s="11"/>
      <c r="D35" s="4"/>
      <c r="E35" s="5"/>
      <c r="F35" s="43"/>
    </row>
    <row r="36" spans="1:6" x14ac:dyDescent="0.25">
      <c r="A36" s="46" t="s">
        <v>101</v>
      </c>
      <c r="B36" s="33"/>
      <c r="C36" s="33"/>
      <c r="D36" s="34"/>
      <c r="E36" s="15">
        <f>7767.73+E34</f>
        <v>8171.74</v>
      </c>
      <c r="F36" s="44">
        <f>93.77%+F34</f>
        <v>0.98649999999999993</v>
      </c>
    </row>
    <row r="37" spans="1:6" x14ac:dyDescent="0.25">
      <c r="A37" s="42"/>
      <c r="B37" s="11"/>
      <c r="C37" s="11"/>
      <c r="D37" s="4"/>
      <c r="E37" s="5"/>
      <c r="F37" s="43"/>
    </row>
    <row r="38" spans="1:6" x14ac:dyDescent="0.25">
      <c r="A38" s="42"/>
      <c r="B38" s="11"/>
      <c r="C38" s="11"/>
      <c r="D38" s="4"/>
      <c r="E38" s="5"/>
      <c r="F38" s="43"/>
    </row>
    <row r="39" spans="1:6" x14ac:dyDescent="0.25">
      <c r="A39" s="20" t="s">
        <v>102</v>
      </c>
      <c r="B39" s="11"/>
      <c r="C39" s="11"/>
      <c r="D39" s="4"/>
      <c r="E39" s="5"/>
      <c r="F39" s="43"/>
    </row>
    <row r="40" spans="1:6" x14ac:dyDescent="0.25">
      <c r="A40" s="42" t="s">
        <v>103</v>
      </c>
      <c r="B40" s="11"/>
      <c r="C40" s="11"/>
      <c r="D40" s="4"/>
      <c r="E40" s="5">
        <v>30.98</v>
      </c>
      <c r="F40" s="43">
        <v>3.7000000000000002E-3</v>
      </c>
    </row>
    <row r="41" spans="1:6" x14ac:dyDescent="0.25">
      <c r="A41" s="20" t="s">
        <v>89</v>
      </c>
      <c r="B41" s="12"/>
      <c r="C41" s="12"/>
      <c r="D41" s="6"/>
      <c r="E41" s="15">
        <v>30.98</v>
      </c>
      <c r="F41" s="44">
        <v>3.7000000000000002E-3</v>
      </c>
    </row>
    <row r="42" spans="1:6" x14ac:dyDescent="0.25">
      <c r="A42" s="42"/>
      <c r="B42" s="11"/>
      <c r="C42" s="11"/>
      <c r="D42" s="4"/>
      <c r="E42" s="5"/>
      <c r="F42" s="43"/>
    </row>
    <row r="43" spans="1:6" x14ac:dyDescent="0.25">
      <c r="A43" s="46" t="s">
        <v>101</v>
      </c>
      <c r="B43" s="33"/>
      <c r="C43" s="33"/>
      <c r="D43" s="34"/>
      <c r="E43" s="15">
        <v>30.98</v>
      </c>
      <c r="F43" s="44">
        <v>3.7000000000000002E-3</v>
      </c>
    </row>
    <row r="44" spans="1:6" x14ac:dyDescent="0.25">
      <c r="A44" s="42" t="s">
        <v>104</v>
      </c>
      <c r="B44" s="11"/>
      <c r="C44" s="11"/>
      <c r="D44" s="4"/>
      <c r="E44" s="5">
        <v>79.95</v>
      </c>
      <c r="F44" s="43">
        <v>9.7999999999999997E-3</v>
      </c>
    </row>
    <row r="45" spans="1:6" x14ac:dyDescent="0.25">
      <c r="A45" s="47" t="s">
        <v>105</v>
      </c>
      <c r="B45" s="13"/>
      <c r="C45" s="13"/>
      <c r="D45" s="8"/>
      <c r="E45" s="9">
        <v>8282.67</v>
      </c>
      <c r="F45" s="48">
        <v>1</v>
      </c>
    </row>
    <row r="46" spans="1:6" x14ac:dyDescent="0.25">
      <c r="A46" s="28"/>
      <c r="B46" s="26"/>
      <c r="C46" s="26"/>
      <c r="D46" s="26"/>
      <c r="E46" s="26"/>
      <c r="F46" s="27"/>
    </row>
    <row r="47" spans="1:6" x14ac:dyDescent="0.25">
      <c r="A47" s="49" t="s">
        <v>106</v>
      </c>
      <c r="B47" s="26"/>
      <c r="C47" s="26"/>
      <c r="D47" s="26"/>
      <c r="E47" s="26"/>
      <c r="F47" s="27"/>
    </row>
    <row r="48" spans="1:6" x14ac:dyDescent="0.25">
      <c r="A48" s="49" t="s">
        <v>107</v>
      </c>
      <c r="B48" s="26"/>
      <c r="C48" s="26"/>
      <c r="D48" s="26"/>
      <c r="E48" s="26"/>
      <c r="F48" s="27"/>
    </row>
    <row r="49" spans="1:6" x14ac:dyDescent="0.25">
      <c r="A49" s="28"/>
      <c r="B49" s="26"/>
      <c r="C49" s="26"/>
      <c r="D49" s="26"/>
      <c r="E49" s="26"/>
      <c r="F49" s="27"/>
    </row>
    <row r="50" spans="1:6" x14ac:dyDescent="0.25">
      <c r="A50" s="28"/>
      <c r="B50" s="26"/>
      <c r="C50" s="26"/>
      <c r="D50" s="26"/>
      <c r="E50" s="26"/>
      <c r="F50" s="27"/>
    </row>
    <row r="51" spans="1:6" x14ac:dyDescent="0.25">
      <c r="A51" s="49" t="s">
        <v>1086</v>
      </c>
      <c r="B51" s="26"/>
      <c r="C51" s="26"/>
      <c r="D51" s="26"/>
      <c r="E51" s="26"/>
      <c r="F51" s="27"/>
    </row>
    <row r="52" spans="1:6" x14ac:dyDescent="0.25">
      <c r="A52" s="50" t="s">
        <v>1087</v>
      </c>
      <c r="B52" s="64" t="s">
        <v>64</v>
      </c>
      <c r="C52" s="26"/>
      <c r="D52" s="26"/>
      <c r="E52" s="26"/>
      <c r="F52" s="27"/>
    </row>
    <row r="53" spans="1:6" x14ac:dyDescent="0.25">
      <c r="A53" s="28" t="s">
        <v>1088</v>
      </c>
      <c r="B53" s="26"/>
      <c r="C53" s="26"/>
      <c r="D53" s="26"/>
      <c r="E53" s="26"/>
      <c r="F53" s="27"/>
    </row>
    <row r="54" spans="1:6" x14ac:dyDescent="0.25">
      <c r="A54" s="28" t="s">
        <v>1089</v>
      </c>
      <c r="B54" s="26" t="s">
        <v>1090</v>
      </c>
      <c r="C54" s="26" t="s">
        <v>1090</v>
      </c>
      <c r="D54" s="26"/>
      <c r="E54" s="26"/>
      <c r="F54" s="27"/>
    </row>
    <row r="55" spans="1:6" x14ac:dyDescent="0.25">
      <c r="A55" s="28"/>
      <c r="B55" s="51">
        <v>43585</v>
      </c>
      <c r="C55" s="51">
        <v>43616</v>
      </c>
      <c r="D55" s="26"/>
      <c r="E55" s="26"/>
      <c r="F55" s="27"/>
    </row>
    <row r="56" spans="1:6" x14ac:dyDescent="0.25">
      <c r="A56" s="28" t="s">
        <v>1094</v>
      </c>
      <c r="B56" s="26">
        <v>10.0846</v>
      </c>
      <c r="C56" s="26">
        <v>10.2102</v>
      </c>
      <c r="D56" s="26"/>
      <c r="E56" s="26"/>
      <c r="F56" s="27"/>
    </row>
    <row r="57" spans="1:6" x14ac:dyDescent="0.25">
      <c r="A57" s="28" t="s">
        <v>1095</v>
      </c>
      <c r="B57" s="26">
        <v>10.0846</v>
      </c>
      <c r="C57" s="26">
        <v>10.2102</v>
      </c>
      <c r="D57" s="26"/>
      <c r="E57" s="26"/>
      <c r="F57" s="27"/>
    </row>
    <row r="58" spans="1:6" x14ac:dyDescent="0.25">
      <c r="A58" s="28" t="s">
        <v>1113</v>
      </c>
      <c r="B58" s="26">
        <v>10.0794</v>
      </c>
      <c r="C58" s="26">
        <v>10.201499999999999</v>
      </c>
      <c r="D58" s="26"/>
      <c r="E58" s="26"/>
      <c r="F58" s="27"/>
    </row>
    <row r="59" spans="1:6" x14ac:dyDescent="0.25">
      <c r="A59" s="28" t="s">
        <v>1115</v>
      </c>
      <c r="B59" s="26">
        <v>10.0794</v>
      </c>
      <c r="C59" s="26">
        <v>10.201499999999999</v>
      </c>
      <c r="D59" s="26"/>
      <c r="E59" s="26"/>
      <c r="F59" s="27"/>
    </row>
    <row r="60" spans="1:6" x14ac:dyDescent="0.25">
      <c r="A60" s="28"/>
      <c r="B60" s="26"/>
      <c r="C60" s="26"/>
      <c r="D60" s="26"/>
      <c r="E60" s="26"/>
      <c r="F60" s="27"/>
    </row>
    <row r="61" spans="1:6" x14ac:dyDescent="0.25">
      <c r="A61" s="28" t="s">
        <v>1105</v>
      </c>
      <c r="B61" s="64" t="s">
        <v>64</v>
      </c>
      <c r="C61" s="26"/>
      <c r="D61" s="26"/>
      <c r="E61" s="26"/>
      <c r="F61" s="27"/>
    </row>
    <row r="62" spans="1:6" x14ac:dyDescent="0.25">
      <c r="A62" s="28" t="s">
        <v>1106</v>
      </c>
      <c r="B62" s="64" t="s">
        <v>64</v>
      </c>
      <c r="C62" s="26"/>
      <c r="D62" s="26"/>
      <c r="E62" s="26"/>
      <c r="F62" s="27"/>
    </row>
    <row r="63" spans="1:6" ht="30" x14ac:dyDescent="0.25">
      <c r="A63" s="67" t="s">
        <v>1107</v>
      </c>
      <c r="B63" s="70" t="s">
        <v>64</v>
      </c>
      <c r="C63" s="26"/>
      <c r="D63" s="26"/>
      <c r="E63" s="26"/>
      <c r="F63" s="27"/>
    </row>
    <row r="64" spans="1:6" x14ac:dyDescent="0.25">
      <c r="A64" s="67" t="s">
        <v>1108</v>
      </c>
      <c r="B64" s="70" t="s">
        <v>64</v>
      </c>
      <c r="C64" s="26"/>
      <c r="D64" s="26"/>
      <c r="E64" s="26"/>
      <c r="F64" s="27"/>
    </row>
    <row r="65" spans="1:6" x14ac:dyDescent="0.25">
      <c r="A65" s="28" t="s">
        <v>1109</v>
      </c>
      <c r="B65" s="65">
        <v>2.800799</v>
      </c>
      <c r="C65" s="26"/>
      <c r="D65" s="26"/>
      <c r="E65" s="26"/>
      <c r="F65" s="27"/>
    </row>
    <row r="66" spans="1:6" ht="30" x14ac:dyDescent="0.25">
      <c r="A66" s="50" t="s">
        <v>1184</v>
      </c>
      <c r="B66" s="64" t="s">
        <v>64</v>
      </c>
      <c r="C66" s="26"/>
      <c r="D66" s="26"/>
      <c r="E66" s="26"/>
      <c r="F66" s="27"/>
    </row>
    <row r="67" spans="1:6" ht="30" x14ac:dyDescent="0.25">
      <c r="A67" s="50" t="s">
        <v>1185</v>
      </c>
      <c r="B67" s="64" t="s">
        <v>64</v>
      </c>
      <c r="C67" s="26"/>
      <c r="D67" s="26"/>
      <c r="E67" s="26"/>
      <c r="F67" s="27"/>
    </row>
    <row r="68" spans="1:6" ht="15.75" thickBot="1" x14ac:dyDescent="0.3">
      <c r="A68" s="58"/>
      <c r="B68" s="53"/>
      <c r="C68" s="53"/>
      <c r="D68" s="53"/>
      <c r="E68" s="53"/>
      <c r="F68" s="54"/>
    </row>
    <row r="80" spans="1: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showGridLines="0" workbookViewId="0">
      <pane ySplit="7" topLeftCell="A89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51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52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980</v>
      </c>
      <c r="B14" s="11" t="s">
        <v>981</v>
      </c>
      <c r="C14" s="11" t="s">
        <v>74</v>
      </c>
      <c r="D14" s="4">
        <v>500000</v>
      </c>
      <c r="E14" s="5">
        <v>500.4</v>
      </c>
      <c r="F14" s="43">
        <v>1.5E-3</v>
      </c>
    </row>
    <row r="15" spans="1:8" x14ac:dyDescent="0.25">
      <c r="A15" s="20" t="s">
        <v>89</v>
      </c>
      <c r="B15" s="12"/>
      <c r="C15" s="12"/>
      <c r="D15" s="6"/>
      <c r="E15" s="15">
        <v>500.4</v>
      </c>
      <c r="F15" s="44">
        <v>1.5E-3</v>
      </c>
    </row>
    <row r="16" spans="1:8" x14ac:dyDescent="0.25">
      <c r="A16" s="42"/>
      <c r="B16" s="11"/>
      <c r="C16" s="11"/>
      <c r="D16" s="4"/>
      <c r="E16" s="5"/>
      <c r="F16" s="43"/>
    </row>
    <row r="17" spans="1:6" x14ac:dyDescent="0.25">
      <c r="A17" s="20" t="s">
        <v>96</v>
      </c>
      <c r="B17" s="11"/>
      <c r="C17" s="11"/>
      <c r="D17" s="4"/>
      <c r="E17" s="5"/>
      <c r="F17" s="43"/>
    </row>
    <row r="18" spans="1:6" x14ac:dyDescent="0.25">
      <c r="A18" s="20" t="s">
        <v>89</v>
      </c>
      <c r="B18" s="11"/>
      <c r="C18" s="11"/>
      <c r="D18" s="4"/>
      <c r="E18" s="16" t="s">
        <v>64</v>
      </c>
      <c r="F18" s="45" t="s">
        <v>64</v>
      </c>
    </row>
    <row r="19" spans="1:6" x14ac:dyDescent="0.25">
      <c r="A19" s="42"/>
      <c r="B19" s="11"/>
      <c r="C19" s="11"/>
      <c r="D19" s="4"/>
      <c r="E19" s="5"/>
      <c r="F19" s="43"/>
    </row>
    <row r="20" spans="1:6" x14ac:dyDescent="0.25">
      <c r="A20" s="20" t="s">
        <v>100</v>
      </c>
      <c r="B20" s="11"/>
      <c r="C20" s="11"/>
      <c r="D20" s="4"/>
      <c r="E20" s="5"/>
      <c r="F20" s="43"/>
    </row>
    <row r="21" spans="1:6" x14ac:dyDescent="0.25">
      <c r="A21" s="20" t="s">
        <v>89</v>
      </c>
      <c r="B21" s="11"/>
      <c r="C21" s="11"/>
      <c r="D21" s="4"/>
      <c r="E21" s="16" t="s">
        <v>64</v>
      </c>
      <c r="F21" s="45" t="s">
        <v>64</v>
      </c>
    </row>
    <row r="22" spans="1:6" x14ac:dyDescent="0.25">
      <c r="A22" s="42"/>
      <c r="B22" s="11"/>
      <c r="C22" s="11"/>
      <c r="D22" s="4"/>
      <c r="E22" s="5"/>
      <c r="F22" s="43"/>
    </row>
    <row r="23" spans="1:6" x14ac:dyDescent="0.25">
      <c r="A23" s="46" t="s">
        <v>101</v>
      </c>
      <c r="B23" s="33"/>
      <c r="C23" s="33"/>
      <c r="D23" s="34"/>
      <c r="E23" s="15">
        <v>500.4</v>
      </c>
      <c r="F23" s="44">
        <v>1.5E-3</v>
      </c>
    </row>
    <row r="24" spans="1:6" x14ac:dyDescent="0.25">
      <c r="A24" s="42"/>
      <c r="B24" s="11"/>
      <c r="C24" s="11"/>
      <c r="D24" s="4"/>
      <c r="E24" s="5"/>
      <c r="F24" s="43"/>
    </row>
    <row r="25" spans="1:6" x14ac:dyDescent="0.25">
      <c r="A25" s="20" t="s">
        <v>182</v>
      </c>
      <c r="B25" s="11"/>
      <c r="C25" s="11"/>
      <c r="D25" s="4"/>
      <c r="E25" s="5"/>
      <c r="F25" s="43"/>
    </row>
    <row r="26" spans="1:6" x14ac:dyDescent="0.25">
      <c r="A26" s="42"/>
      <c r="B26" s="11"/>
      <c r="C26" s="11"/>
      <c r="D26" s="4"/>
      <c r="E26" s="5"/>
      <c r="F26" s="43"/>
    </row>
    <row r="27" spans="1:6" x14ac:dyDescent="0.25">
      <c r="A27" s="20" t="s">
        <v>982</v>
      </c>
      <c r="B27" s="11"/>
      <c r="C27" s="11"/>
      <c r="D27" s="4"/>
      <c r="E27" s="5"/>
      <c r="F27" s="43"/>
    </row>
    <row r="28" spans="1:6" x14ac:dyDescent="0.25">
      <c r="A28" s="42" t="s">
        <v>983</v>
      </c>
      <c r="B28" s="11" t="s">
        <v>984</v>
      </c>
      <c r="C28" s="11" t="s">
        <v>93</v>
      </c>
      <c r="D28" s="4">
        <v>27023700</v>
      </c>
      <c r="E28" s="5">
        <v>26658.37</v>
      </c>
      <c r="F28" s="43">
        <v>8.1000000000000003E-2</v>
      </c>
    </row>
    <row r="29" spans="1:6" x14ac:dyDescent="0.25">
      <c r="A29" s="42" t="s">
        <v>985</v>
      </c>
      <c r="B29" s="11" t="s">
        <v>986</v>
      </c>
      <c r="C29" s="11" t="s">
        <v>93</v>
      </c>
      <c r="D29" s="4">
        <v>500000</v>
      </c>
      <c r="E29" s="5">
        <v>494.95</v>
      </c>
      <c r="F29" s="43">
        <v>1.5E-3</v>
      </c>
    </row>
    <row r="30" spans="1:6" x14ac:dyDescent="0.25">
      <c r="A30" s="20" t="s">
        <v>89</v>
      </c>
      <c r="B30" s="12"/>
      <c r="C30" s="12"/>
      <c r="D30" s="6"/>
      <c r="E30" s="15">
        <v>27153.32</v>
      </c>
      <c r="F30" s="44">
        <v>8.2500000000000004E-2</v>
      </c>
    </row>
    <row r="31" spans="1:6" x14ac:dyDescent="0.25">
      <c r="A31" s="20" t="s">
        <v>183</v>
      </c>
      <c r="B31" s="11"/>
      <c r="C31" s="11"/>
      <c r="D31" s="4"/>
      <c r="E31" s="5"/>
      <c r="F31" s="43"/>
    </row>
    <row r="32" spans="1:6" x14ac:dyDescent="0.25">
      <c r="A32" s="42" t="s">
        <v>987</v>
      </c>
      <c r="B32" s="11" t="s">
        <v>988</v>
      </c>
      <c r="C32" s="11" t="s">
        <v>192</v>
      </c>
      <c r="D32" s="4">
        <v>17500000</v>
      </c>
      <c r="E32" s="5">
        <v>17483.34</v>
      </c>
      <c r="F32" s="43">
        <v>5.3100000000000001E-2</v>
      </c>
    </row>
    <row r="33" spans="1:6" x14ac:dyDescent="0.25">
      <c r="A33" s="42" t="s">
        <v>989</v>
      </c>
      <c r="B33" s="11" t="s">
        <v>990</v>
      </c>
      <c r="C33" s="11" t="s">
        <v>189</v>
      </c>
      <c r="D33" s="4">
        <v>15000000</v>
      </c>
      <c r="E33" s="5">
        <v>14982.88</v>
      </c>
      <c r="F33" s="43">
        <v>4.5499999999999999E-2</v>
      </c>
    </row>
    <row r="34" spans="1:6" x14ac:dyDescent="0.25">
      <c r="A34" s="42" t="s">
        <v>991</v>
      </c>
      <c r="B34" s="11" t="s">
        <v>992</v>
      </c>
      <c r="C34" s="11" t="s">
        <v>189</v>
      </c>
      <c r="D34" s="4">
        <v>10000000</v>
      </c>
      <c r="E34" s="5">
        <v>9954.11</v>
      </c>
      <c r="F34" s="43">
        <v>3.0200000000000001E-2</v>
      </c>
    </row>
    <row r="35" spans="1:6" x14ac:dyDescent="0.25">
      <c r="A35" s="42" t="s">
        <v>993</v>
      </c>
      <c r="B35" s="11" t="s">
        <v>994</v>
      </c>
      <c r="C35" s="11" t="s">
        <v>189</v>
      </c>
      <c r="D35" s="4">
        <v>10000000</v>
      </c>
      <c r="E35" s="5">
        <v>9895.81</v>
      </c>
      <c r="F35" s="43">
        <v>3.0099999999999998E-2</v>
      </c>
    </row>
    <row r="36" spans="1:6" x14ac:dyDescent="0.25">
      <c r="A36" s="42" t="s">
        <v>995</v>
      </c>
      <c r="B36" s="11" t="s">
        <v>996</v>
      </c>
      <c r="C36" s="11" t="s">
        <v>192</v>
      </c>
      <c r="D36" s="4">
        <v>7500000</v>
      </c>
      <c r="E36" s="5">
        <v>7472.69</v>
      </c>
      <c r="F36" s="43">
        <v>2.2700000000000001E-2</v>
      </c>
    </row>
    <row r="37" spans="1:6" x14ac:dyDescent="0.25">
      <c r="A37" s="42" t="s">
        <v>997</v>
      </c>
      <c r="B37" s="11" t="s">
        <v>998</v>
      </c>
      <c r="C37" s="11" t="s">
        <v>192</v>
      </c>
      <c r="D37" s="4">
        <v>5000000</v>
      </c>
      <c r="E37" s="5">
        <v>4989.13</v>
      </c>
      <c r="F37" s="43">
        <v>1.52E-2</v>
      </c>
    </row>
    <row r="38" spans="1:6" x14ac:dyDescent="0.25">
      <c r="A38" s="42" t="s">
        <v>999</v>
      </c>
      <c r="B38" s="11" t="s">
        <v>1000</v>
      </c>
      <c r="C38" s="11" t="s">
        <v>1001</v>
      </c>
      <c r="D38" s="4">
        <v>3000000</v>
      </c>
      <c r="E38" s="5">
        <v>2999.01</v>
      </c>
      <c r="F38" s="43">
        <v>9.1000000000000004E-3</v>
      </c>
    </row>
    <row r="39" spans="1:6" x14ac:dyDescent="0.25">
      <c r="A39" s="42" t="s">
        <v>451</v>
      </c>
      <c r="B39" s="11" t="s">
        <v>452</v>
      </c>
      <c r="C39" s="11" t="s">
        <v>186</v>
      </c>
      <c r="D39" s="4">
        <v>2500000</v>
      </c>
      <c r="E39" s="5">
        <v>2495.73</v>
      </c>
      <c r="F39" s="43">
        <v>7.6E-3</v>
      </c>
    </row>
    <row r="40" spans="1:6" x14ac:dyDescent="0.25">
      <c r="A40" s="42" t="s">
        <v>1002</v>
      </c>
      <c r="B40" s="11" t="s">
        <v>1003</v>
      </c>
      <c r="C40" s="11" t="s">
        <v>192</v>
      </c>
      <c r="D40" s="4">
        <v>2500000</v>
      </c>
      <c r="E40" s="5">
        <v>2492.2800000000002</v>
      </c>
      <c r="F40" s="43">
        <v>7.6E-3</v>
      </c>
    </row>
    <row r="41" spans="1:6" x14ac:dyDescent="0.25">
      <c r="A41" s="42" t="s">
        <v>1004</v>
      </c>
      <c r="B41" s="11" t="s">
        <v>1005</v>
      </c>
      <c r="C41" s="11" t="s">
        <v>186</v>
      </c>
      <c r="D41" s="4">
        <v>2500000</v>
      </c>
      <c r="E41" s="5">
        <v>2489.1</v>
      </c>
      <c r="F41" s="43">
        <v>7.6E-3</v>
      </c>
    </row>
    <row r="42" spans="1:6" x14ac:dyDescent="0.25">
      <c r="A42" s="42" t="s">
        <v>1006</v>
      </c>
      <c r="B42" s="11" t="s">
        <v>1007</v>
      </c>
      <c r="C42" s="11" t="s">
        <v>192</v>
      </c>
      <c r="D42" s="4">
        <v>2500000</v>
      </c>
      <c r="E42" s="5">
        <v>2488.04</v>
      </c>
      <c r="F42" s="43">
        <v>7.6E-3</v>
      </c>
    </row>
    <row r="43" spans="1:6" x14ac:dyDescent="0.25">
      <c r="A43" s="42" t="s">
        <v>1008</v>
      </c>
      <c r="B43" s="11" t="s">
        <v>1009</v>
      </c>
      <c r="C43" s="11" t="s">
        <v>192</v>
      </c>
      <c r="D43" s="4">
        <v>500000</v>
      </c>
      <c r="E43" s="5">
        <v>499.45</v>
      </c>
      <c r="F43" s="43">
        <v>1.5E-3</v>
      </c>
    </row>
    <row r="44" spans="1:6" x14ac:dyDescent="0.25">
      <c r="A44" s="42"/>
      <c r="B44" s="11"/>
      <c r="C44" s="11"/>
      <c r="D44" s="4"/>
      <c r="E44" s="5"/>
      <c r="F44" s="43"/>
    </row>
    <row r="45" spans="1:6" x14ac:dyDescent="0.25">
      <c r="A45" s="20" t="s">
        <v>455</v>
      </c>
      <c r="B45" s="11"/>
      <c r="C45" s="11"/>
      <c r="D45" s="4"/>
      <c r="E45" s="5"/>
      <c r="F45" s="43"/>
    </row>
    <row r="46" spans="1:6" x14ac:dyDescent="0.25">
      <c r="A46" s="42" t="s">
        <v>1010</v>
      </c>
      <c r="B46" s="11" t="s">
        <v>1011</v>
      </c>
      <c r="C46" s="11" t="s">
        <v>192</v>
      </c>
      <c r="D46" s="4">
        <v>20000000</v>
      </c>
      <c r="E46" s="5">
        <v>19813.29</v>
      </c>
      <c r="F46" s="43">
        <v>6.0199999999999997E-2</v>
      </c>
    </row>
    <row r="47" spans="1:6" x14ac:dyDescent="0.25">
      <c r="A47" s="42" t="s">
        <v>1012</v>
      </c>
      <c r="B47" s="11" t="s">
        <v>1013</v>
      </c>
      <c r="C47" s="11" t="s">
        <v>192</v>
      </c>
      <c r="D47" s="4">
        <v>10000000</v>
      </c>
      <c r="E47" s="5">
        <v>9974.74</v>
      </c>
      <c r="F47" s="43">
        <v>3.0300000000000001E-2</v>
      </c>
    </row>
    <row r="48" spans="1:6" x14ac:dyDescent="0.25">
      <c r="A48" s="42" t="s">
        <v>1014</v>
      </c>
      <c r="B48" s="11" t="s">
        <v>1015</v>
      </c>
      <c r="C48" s="11" t="s">
        <v>192</v>
      </c>
      <c r="D48" s="4">
        <v>10000000</v>
      </c>
      <c r="E48" s="5">
        <v>9967.42</v>
      </c>
      <c r="F48" s="43">
        <v>3.0300000000000001E-2</v>
      </c>
    </row>
    <row r="49" spans="1:6" x14ac:dyDescent="0.25">
      <c r="A49" s="42" t="s">
        <v>1016</v>
      </c>
      <c r="B49" s="11" t="s">
        <v>1017</v>
      </c>
      <c r="C49" s="11" t="s">
        <v>192</v>
      </c>
      <c r="D49" s="4">
        <v>10000000</v>
      </c>
      <c r="E49" s="5">
        <v>9965.49</v>
      </c>
      <c r="F49" s="43">
        <v>3.0300000000000001E-2</v>
      </c>
    </row>
    <row r="50" spans="1:6" x14ac:dyDescent="0.25">
      <c r="A50" s="42" t="s">
        <v>1018</v>
      </c>
      <c r="B50" s="11" t="s">
        <v>1019</v>
      </c>
      <c r="C50" s="11" t="s">
        <v>189</v>
      </c>
      <c r="D50" s="4">
        <v>10000000</v>
      </c>
      <c r="E50" s="5">
        <v>9955.65</v>
      </c>
      <c r="F50" s="43">
        <v>3.0200000000000001E-2</v>
      </c>
    </row>
    <row r="51" spans="1:6" x14ac:dyDescent="0.25">
      <c r="A51" s="42" t="s">
        <v>1020</v>
      </c>
      <c r="B51" s="11" t="s">
        <v>1021</v>
      </c>
      <c r="C51" s="11" t="s">
        <v>192</v>
      </c>
      <c r="D51" s="4">
        <v>10000000</v>
      </c>
      <c r="E51" s="5">
        <v>9953.25</v>
      </c>
      <c r="F51" s="43">
        <v>3.0200000000000001E-2</v>
      </c>
    </row>
    <row r="52" spans="1:6" x14ac:dyDescent="0.25">
      <c r="A52" s="42" t="s">
        <v>1022</v>
      </c>
      <c r="B52" s="11" t="s">
        <v>1023</v>
      </c>
      <c r="C52" s="11" t="s">
        <v>192</v>
      </c>
      <c r="D52" s="4">
        <v>10000000</v>
      </c>
      <c r="E52" s="5">
        <v>9953.2099999999991</v>
      </c>
      <c r="F52" s="43">
        <v>3.0200000000000001E-2</v>
      </c>
    </row>
    <row r="53" spans="1:6" x14ac:dyDescent="0.25">
      <c r="A53" s="42" t="s">
        <v>1024</v>
      </c>
      <c r="B53" s="11" t="s">
        <v>1025</v>
      </c>
      <c r="C53" s="11" t="s">
        <v>189</v>
      </c>
      <c r="D53" s="4">
        <v>10000000</v>
      </c>
      <c r="E53" s="5">
        <v>9948.65</v>
      </c>
      <c r="F53" s="43">
        <v>3.0200000000000001E-2</v>
      </c>
    </row>
    <row r="54" spans="1:6" x14ac:dyDescent="0.25">
      <c r="A54" s="42" t="s">
        <v>1026</v>
      </c>
      <c r="B54" s="11" t="s">
        <v>1027</v>
      </c>
      <c r="C54" s="11" t="s">
        <v>192</v>
      </c>
      <c r="D54" s="4">
        <v>10000000</v>
      </c>
      <c r="E54" s="5">
        <v>9948.07</v>
      </c>
      <c r="F54" s="43">
        <v>3.0200000000000001E-2</v>
      </c>
    </row>
    <row r="55" spans="1:6" x14ac:dyDescent="0.25">
      <c r="A55" s="42" t="s">
        <v>1028</v>
      </c>
      <c r="B55" s="11" t="s">
        <v>1029</v>
      </c>
      <c r="C55" s="11" t="s">
        <v>192</v>
      </c>
      <c r="D55" s="4">
        <v>10000000</v>
      </c>
      <c r="E55" s="5">
        <v>9885.92</v>
      </c>
      <c r="F55" s="43">
        <v>0.03</v>
      </c>
    </row>
    <row r="56" spans="1:6" x14ac:dyDescent="0.25">
      <c r="A56" s="42" t="s">
        <v>1030</v>
      </c>
      <c r="B56" s="11" t="s">
        <v>1031</v>
      </c>
      <c r="C56" s="11" t="s">
        <v>192</v>
      </c>
      <c r="D56" s="4">
        <v>9500000</v>
      </c>
      <c r="E56" s="5">
        <v>9475.92</v>
      </c>
      <c r="F56" s="43">
        <v>2.8799999999999999E-2</v>
      </c>
    </row>
    <row r="57" spans="1:6" x14ac:dyDescent="0.25">
      <c r="A57" s="42" t="s">
        <v>1032</v>
      </c>
      <c r="B57" s="11" t="s">
        <v>1033</v>
      </c>
      <c r="C57" s="11" t="s">
        <v>192</v>
      </c>
      <c r="D57" s="4">
        <v>7500000</v>
      </c>
      <c r="E57" s="5">
        <v>7483.26</v>
      </c>
      <c r="F57" s="43">
        <v>2.2700000000000001E-2</v>
      </c>
    </row>
    <row r="58" spans="1:6" x14ac:dyDescent="0.25">
      <c r="A58" s="42" t="s">
        <v>1034</v>
      </c>
      <c r="B58" s="11" t="s">
        <v>1035</v>
      </c>
      <c r="C58" s="11" t="s">
        <v>192</v>
      </c>
      <c r="D58" s="4">
        <v>7500000</v>
      </c>
      <c r="E58" s="5">
        <v>7470.43</v>
      </c>
      <c r="F58" s="43">
        <v>2.2700000000000001E-2</v>
      </c>
    </row>
    <row r="59" spans="1:6" x14ac:dyDescent="0.25">
      <c r="A59" s="42" t="s">
        <v>1036</v>
      </c>
      <c r="B59" s="11" t="s">
        <v>1037</v>
      </c>
      <c r="C59" s="11" t="s">
        <v>192</v>
      </c>
      <c r="D59" s="4">
        <v>5000000</v>
      </c>
      <c r="E59" s="5">
        <v>4994.34</v>
      </c>
      <c r="F59" s="43">
        <v>1.52E-2</v>
      </c>
    </row>
    <row r="60" spans="1:6" x14ac:dyDescent="0.25">
      <c r="A60" s="42" t="s">
        <v>1038</v>
      </c>
      <c r="B60" s="11" t="s">
        <v>1039</v>
      </c>
      <c r="C60" s="11" t="s">
        <v>192</v>
      </c>
      <c r="D60" s="4">
        <v>5000000</v>
      </c>
      <c r="E60" s="5">
        <v>4982.58</v>
      </c>
      <c r="F60" s="43">
        <v>1.5100000000000001E-2</v>
      </c>
    </row>
    <row r="61" spans="1:6" x14ac:dyDescent="0.25">
      <c r="A61" s="42" t="s">
        <v>1040</v>
      </c>
      <c r="B61" s="11" t="s">
        <v>1041</v>
      </c>
      <c r="C61" s="11" t="s">
        <v>192</v>
      </c>
      <c r="D61" s="4">
        <v>5000000</v>
      </c>
      <c r="E61" s="5">
        <v>4977.58</v>
      </c>
      <c r="F61" s="43">
        <v>1.5100000000000001E-2</v>
      </c>
    </row>
    <row r="62" spans="1:6" x14ac:dyDescent="0.25">
      <c r="A62" s="42" t="s">
        <v>1042</v>
      </c>
      <c r="B62" s="11" t="s">
        <v>1043</v>
      </c>
      <c r="C62" s="11" t="s">
        <v>1001</v>
      </c>
      <c r="D62" s="4">
        <v>5000000</v>
      </c>
      <c r="E62" s="5">
        <v>4977.43</v>
      </c>
      <c r="F62" s="43">
        <v>1.5100000000000001E-2</v>
      </c>
    </row>
    <row r="63" spans="1:6" x14ac:dyDescent="0.25">
      <c r="A63" s="42" t="s">
        <v>1044</v>
      </c>
      <c r="B63" s="11" t="s">
        <v>1045</v>
      </c>
      <c r="C63" s="11" t="s">
        <v>192</v>
      </c>
      <c r="D63" s="4">
        <v>5000000</v>
      </c>
      <c r="E63" s="5">
        <v>4952.54</v>
      </c>
      <c r="F63" s="43">
        <v>1.4999999999999999E-2</v>
      </c>
    </row>
    <row r="64" spans="1:6" x14ac:dyDescent="0.25">
      <c r="A64" s="42" t="s">
        <v>1046</v>
      </c>
      <c r="B64" s="11" t="s">
        <v>1047</v>
      </c>
      <c r="C64" s="11" t="s">
        <v>192</v>
      </c>
      <c r="D64" s="4">
        <v>5000000</v>
      </c>
      <c r="E64" s="5">
        <v>4945.0200000000004</v>
      </c>
      <c r="F64" s="43">
        <v>1.4999999999999999E-2</v>
      </c>
    </row>
    <row r="65" spans="1:6" x14ac:dyDescent="0.25">
      <c r="A65" s="42" t="s">
        <v>1048</v>
      </c>
      <c r="B65" s="11" t="s">
        <v>1049</v>
      </c>
      <c r="C65" s="11" t="s">
        <v>192</v>
      </c>
      <c r="D65" s="4">
        <v>5000000</v>
      </c>
      <c r="E65" s="5">
        <v>4941.2</v>
      </c>
      <c r="F65" s="43">
        <v>1.4999999999999999E-2</v>
      </c>
    </row>
    <row r="66" spans="1:6" x14ac:dyDescent="0.25">
      <c r="A66" s="42" t="s">
        <v>1050</v>
      </c>
      <c r="B66" s="11" t="s">
        <v>1051</v>
      </c>
      <c r="C66" s="11" t="s">
        <v>192</v>
      </c>
      <c r="D66" s="4">
        <v>5000000</v>
      </c>
      <c r="E66" s="5">
        <v>4940.41</v>
      </c>
      <c r="F66" s="43">
        <v>1.4999999999999999E-2</v>
      </c>
    </row>
    <row r="67" spans="1:6" x14ac:dyDescent="0.25">
      <c r="A67" s="42" t="s">
        <v>1052</v>
      </c>
      <c r="B67" s="11" t="s">
        <v>1053</v>
      </c>
      <c r="C67" s="11" t="s">
        <v>192</v>
      </c>
      <c r="D67" s="4">
        <v>4500000</v>
      </c>
      <c r="E67" s="5">
        <v>4494.5</v>
      </c>
      <c r="F67" s="43">
        <v>1.3599999999999999E-2</v>
      </c>
    </row>
    <row r="68" spans="1:6" x14ac:dyDescent="0.25">
      <c r="A68" s="42" t="s">
        <v>1054</v>
      </c>
      <c r="B68" s="11" t="s">
        <v>1055</v>
      </c>
      <c r="C68" s="11" t="s">
        <v>186</v>
      </c>
      <c r="D68" s="4">
        <v>2500000</v>
      </c>
      <c r="E68" s="5">
        <v>2495.7600000000002</v>
      </c>
      <c r="F68" s="43">
        <v>7.6E-3</v>
      </c>
    </row>
    <row r="69" spans="1:6" x14ac:dyDescent="0.25">
      <c r="A69" s="42" t="s">
        <v>1056</v>
      </c>
      <c r="B69" s="11" t="s">
        <v>1057</v>
      </c>
      <c r="C69" s="11" t="s">
        <v>192</v>
      </c>
      <c r="D69" s="4">
        <v>2500000</v>
      </c>
      <c r="E69" s="5">
        <v>2495.4299999999998</v>
      </c>
      <c r="F69" s="43">
        <v>7.6E-3</v>
      </c>
    </row>
    <row r="70" spans="1:6" x14ac:dyDescent="0.25">
      <c r="A70" s="42" t="s">
        <v>1058</v>
      </c>
      <c r="B70" s="11" t="s">
        <v>1059</v>
      </c>
      <c r="C70" s="11" t="s">
        <v>192</v>
      </c>
      <c r="D70" s="4">
        <v>2500000</v>
      </c>
      <c r="E70" s="5">
        <v>2495.13</v>
      </c>
      <c r="F70" s="43">
        <v>7.6E-3</v>
      </c>
    </row>
    <row r="71" spans="1:6" x14ac:dyDescent="0.25">
      <c r="A71" s="42" t="s">
        <v>1060</v>
      </c>
      <c r="B71" s="11" t="s">
        <v>1061</v>
      </c>
      <c r="C71" s="11" t="s">
        <v>192</v>
      </c>
      <c r="D71" s="4">
        <v>2500000</v>
      </c>
      <c r="E71" s="5">
        <v>2493.9899999999998</v>
      </c>
      <c r="F71" s="43">
        <v>7.6E-3</v>
      </c>
    </row>
    <row r="72" spans="1:6" x14ac:dyDescent="0.25">
      <c r="A72" s="42" t="s">
        <v>1062</v>
      </c>
      <c r="B72" s="11" t="s">
        <v>1063</v>
      </c>
      <c r="C72" s="11" t="s">
        <v>192</v>
      </c>
      <c r="D72" s="4">
        <v>2500000</v>
      </c>
      <c r="E72" s="5">
        <v>2492.09</v>
      </c>
      <c r="F72" s="43">
        <v>7.6E-3</v>
      </c>
    </row>
    <row r="73" spans="1:6" x14ac:dyDescent="0.25">
      <c r="A73" s="42" t="s">
        <v>1064</v>
      </c>
      <c r="B73" s="11" t="s">
        <v>1065</v>
      </c>
      <c r="C73" s="11" t="s">
        <v>189</v>
      </c>
      <c r="D73" s="4">
        <v>2500000</v>
      </c>
      <c r="E73" s="5">
        <v>2489.9899999999998</v>
      </c>
      <c r="F73" s="43">
        <v>7.6E-3</v>
      </c>
    </row>
    <row r="74" spans="1:6" x14ac:dyDescent="0.25">
      <c r="A74" s="42" t="s">
        <v>1066</v>
      </c>
      <c r="B74" s="11" t="s">
        <v>1067</v>
      </c>
      <c r="C74" s="11" t="s">
        <v>192</v>
      </c>
      <c r="D74" s="4">
        <v>2500000</v>
      </c>
      <c r="E74" s="5">
        <v>2488.83</v>
      </c>
      <c r="F74" s="43">
        <v>7.6E-3</v>
      </c>
    </row>
    <row r="75" spans="1:6" x14ac:dyDescent="0.25">
      <c r="A75" s="42" t="s">
        <v>1068</v>
      </c>
      <c r="B75" s="11" t="s">
        <v>1069</v>
      </c>
      <c r="C75" s="11" t="s">
        <v>192</v>
      </c>
      <c r="D75" s="4">
        <v>2000000</v>
      </c>
      <c r="E75" s="5">
        <v>1998.85</v>
      </c>
      <c r="F75" s="43">
        <v>6.1000000000000004E-3</v>
      </c>
    </row>
    <row r="76" spans="1:6" x14ac:dyDescent="0.25">
      <c r="A76" s="42"/>
      <c r="B76" s="11"/>
      <c r="C76" s="11"/>
      <c r="D76" s="4"/>
      <c r="E76" s="5"/>
      <c r="F76" s="43"/>
    </row>
    <row r="77" spans="1:6" x14ac:dyDescent="0.25">
      <c r="A77" s="46" t="s">
        <v>101</v>
      </c>
      <c r="B77" s="33"/>
      <c r="C77" s="33"/>
      <c r="D77" s="34"/>
      <c r="E77" s="15">
        <v>302845.86</v>
      </c>
      <c r="F77" s="44">
        <v>0.92</v>
      </c>
    </row>
    <row r="78" spans="1:6" x14ac:dyDescent="0.25">
      <c r="A78" s="42"/>
      <c r="B78" s="11"/>
      <c r="C78" s="11"/>
      <c r="D78" s="4"/>
      <c r="E78" s="5"/>
      <c r="F78" s="43"/>
    </row>
    <row r="79" spans="1:6" x14ac:dyDescent="0.25">
      <c r="A79" s="20" t="s">
        <v>458</v>
      </c>
      <c r="B79" s="12"/>
      <c r="C79" s="12"/>
      <c r="D79" s="6"/>
      <c r="E79" s="7"/>
      <c r="F79" s="22"/>
    </row>
    <row r="80" spans="1:6" x14ac:dyDescent="0.25">
      <c r="A80" s="20" t="s">
        <v>1070</v>
      </c>
      <c r="B80" s="12"/>
      <c r="C80" s="12"/>
      <c r="D80" s="6"/>
      <c r="E80" s="7"/>
      <c r="F80" s="22"/>
    </row>
    <row r="81" spans="1:6" ht="14.45" customHeight="1" x14ac:dyDescent="0.25">
      <c r="A81" s="42" t="s">
        <v>1071</v>
      </c>
      <c r="B81" s="11"/>
      <c r="C81" s="11" t="s">
        <v>1072</v>
      </c>
      <c r="D81" s="4">
        <v>1500000000</v>
      </c>
      <c r="E81" s="5">
        <v>15000</v>
      </c>
      <c r="F81" s="43">
        <v>4.5600000000000002E-2</v>
      </c>
    </row>
    <row r="82" spans="1:6" x14ac:dyDescent="0.25">
      <c r="A82" s="42" t="s">
        <v>1073</v>
      </c>
      <c r="B82" s="11"/>
      <c r="C82" s="11" t="s">
        <v>1072</v>
      </c>
      <c r="D82" s="4">
        <v>1000000000</v>
      </c>
      <c r="E82" s="5">
        <v>10000</v>
      </c>
      <c r="F82" s="43">
        <v>3.04E-2</v>
      </c>
    </row>
    <row r="83" spans="1:6" x14ac:dyDescent="0.25">
      <c r="A83" s="20" t="s">
        <v>89</v>
      </c>
      <c r="B83" s="12"/>
      <c r="C83" s="12"/>
      <c r="D83" s="6"/>
      <c r="E83" s="15">
        <v>25000</v>
      </c>
      <c r="F83" s="44">
        <v>7.5999999999999998E-2</v>
      </c>
    </row>
    <row r="84" spans="1:6" x14ac:dyDescent="0.25">
      <c r="A84" s="46" t="s">
        <v>101</v>
      </c>
      <c r="B84" s="33"/>
      <c r="C84" s="33"/>
      <c r="D84" s="34"/>
      <c r="E84" s="9">
        <v>25000</v>
      </c>
      <c r="F84" s="48">
        <v>7.5999999999999998E-2</v>
      </c>
    </row>
    <row r="85" spans="1:6" x14ac:dyDescent="0.25">
      <c r="A85" s="42"/>
      <c r="B85" s="11"/>
      <c r="C85" s="11"/>
      <c r="D85" s="4"/>
      <c r="E85" s="5"/>
      <c r="F85" s="43"/>
    </row>
    <row r="86" spans="1:6" x14ac:dyDescent="0.25">
      <c r="A86" s="42"/>
      <c r="B86" s="11"/>
      <c r="C86" s="11"/>
      <c r="D86" s="4"/>
      <c r="E86" s="5"/>
      <c r="F86" s="43"/>
    </row>
    <row r="87" spans="1:6" x14ac:dyDescent="0.25">
      <c r="A87" s="20" t="s">
        <v>102</v>
      </c>
      <c r="B87" s="11"/>
      <c r="C87" s="11"/>
      <c r="D87" s="4"/>
      <c r="E87" s="5"/>
      <c r="F87" s="43"/>
    </row>
    <row r="88" spans="1:6" x14ac:dyDescent="0.25">
      <c r="A88" s="42" t="s">
        <v>103</v>
      </c>
      <c r="B88" s="11"/>
      <c r="C88" s="11"/>
      <c r="D88" s="4"/>
      <c r="E88" s="5">
        <v>491.76</v>
      </c>
      <c r="F88" s="43">
        <v>1.5E-3</v>
      </c>
    </row>
    <row r="89" spans="1:6" x14ac:dyDescent="0.25">
      <c r="A89" s="20" t="s">
        <v>89</v>
      </c>
      <c r="B89" s="12"/>
      <c r="C89" s="12"/>
      <c r="D89" s="6"/>
      <c r="E89" s="15">
        <v>491.76</v>
      </c>
      <c r="F89" s="44">
        <v>1.5E-3</v>
      </c>
    </row>
    <row r="90" spans="1:6" x14ac:dyDescent="0.25">
      <c r="A90" s="42"/>
      <c r="B90" s="11"/>
      <c r="C90" s="11"/>
      <c r="D90" s="4"/>
      <c r="E90" s="5"/>
      <c r="F90" s="43"/>
    </row>
    <row r="91" spans="1:6" x14ac:dyDescent="0.25">
      <c r="A91" s="46" t="s">
        <v>101</v>
      </c>
      <c r="B91" s="33"/>
      <c r="C91" s="33"/>
      <c r="D91" s="34"/>
      <c r="E91" s="15">
        <v>491.76</v>
      </c>
      <c r="F91" s="44">
        <v>1.5E-3</v>
      </c>
    </row>
    <row r="92" spans="1:6" x14ac:dyDescent="0.25">
      <c r="A92" s="42" t="s">
        <v>104</v>
      </c>
      <c r="B92" s="11"/>
      <c r="C92" s="11"/>
      <c r="D92" s="4"/>
      <c r="E92" s="5">
        <v>441.52</v>
      </c>
      <c r="F92" s="43">
        <v>1E-3</v>
      </c>
    </row>
    <row r="93" spans="1:6" x14ac:dyDescent="0.25">
      <c r="A93" s="47" t="s">
        <v>105</v>
      </c>
      <c r="B93" s="13"/>
      <c r="C93" s="13"/>
      <c r="D93" s="8"/>
      <c r="E93" s="9">
        <v>329279.53999999998</v>
      </c>
      <c r="F93" s="48">
        <v>1</v>
      </c>
    </row>
    <row r="94" spans="1:6" x14ac:dyDescent="0.25">
      <c r="A94" s="28"/>
      <c r="B94" s="26"/>
      <c r="C94" s="26"/>
      <c r="D94" s="26"/>
      <c r="E94" s="26"/>
      <c r="F94" s="27"/>
    </row>
    <row r="95" spans="1:6" x14ac:dyDescent="0.25">
      <c r="A95" s="49" t="s">
        <v>106</v>
      </c>
      <c r="B95" s="26"/>
      <c r="C95" s="26"/>
      <c r="D95" s="26"/>
      <c r="E95" s="26"/>
      <c r="F95" s="27"/>
    </row>
    <row r="96" spans="1:6" x14ac:dyDescent="0.25">
      <c r="A96" s="49" t="s">
        <v>107</v>
      </c>
      <c r="B96" s="26"/>
      <c r="C96" s="26"/>
      <c r="D96" s="26"/>
      <c r="E96" s="26"/>
      <c r="F96" s="27"/>
    </row>
    <row r="97" spans="1:6" x14ac:dyDescent="0.25">
      <c r="A97" s="28"/>
      <c r="B97" s="26"/>
      <c r="C97" s="26"/>
      <c r="D97" s="26"/>
      <c r="E97" s="26"/>
      <c r="F97" s="27"/>
    </row>
    <row r="98" spans="1:6" x14ac:dyDescent="0.25">
      <c r="A98" s="28"/>
      <c r="B98" s="26"/>
      <c r="C98" s="26"/>
      <c r="D98" s="26"/>
      <c r="E98" s="26"/>
      <c r="F98" s="27"/>
    </row>
    <row r="99" spans="1:6" x14ac:dyDescent="0.25">
      <c r="A99" s="49" t="s">
        <v>1086</v>
      </c>
      <c r="B99" s="26"/>
      <c r="C99" s="26"/>
      <c r="D99" s="26"/>
      <c r="E99" s="26"/>
      <c r="F99" s="27"/>
    </row>
    <row r="100" spans="1:6" x14ac:dyDescent="0.25">
      <c r="A100" s="50" t="s">
        <v>1087</v>
      </c>
      <c r="B100" s="64" t="s">
        <v>64</v>
      </c>
      <c r="C100" s="26"/>
      <c r="D100" s="26"/>
      <c r="E100" s="26"/>
      <c r="F100" s="27"/>
    </row>
    <row r="101" spans="1:6" x14ac:dyDescent="0.25">
      <c r="A101" s="28" t="s">
        <v>1088</v>
      </c>
      <c r="B101" s="26"/>
      <c r="C101" s="26"/>
      <c r="D101" s="26"/>
      <c r="E101" s="26"/>
      <c r="F101" s="27"/>
    </row>
    <row r="102" spans="1:6" x14ac:dyDescent="0.25">
      <c r="A102" s="28" t="s">
        <v>1133</v>
      </c>
      <c r="B102" s="26" t="s">
        <v>1090</v>
      </c>
      <c r="C102" s="26" t="s">
        <v>1090</v>
      </c>
      <c r="D102" s="26"/>
      <c r="E102" s="26"/>
      <c r="F102" s="27"/>
    </row>
    <row r="103" spans="1:6" x14ac:dyDescent="0.25">
      <c r="A103" s="28"/>
      <c r="B103" s="51">
        <v>43585</v>
      </c>
      <c r="C103" s="51">
        <v>43616</v>
      </c>
      <c r="D103" s="26"/>
      <c r="E103" s="26"/>
      <c r="F103" s="27"/>
    </row>
    <row r="104" spans="1:6" x14ac:dyDescent="0.25">
      <c r="A104" s="28" t="s">
        <v>1091</v>
      </c>
      <c r="B104" s="64">
        <v>2417.6635999999999</v>
      </c>
      <c r="C104" s="64">
        <v>2432.71</v>
      </c>
      <c r="D104" s="26"/>
      <c r="E104" s="26"/>
      <c r="F104" s="27"/>
    </row>
    <row r="105" spans="1:6" x14ac:dyDescent="0.25">
      <c r="A105" s="28" t="s">
        <v>1092</v>
      </c>
      <c r="B105" s="64">
        <v>1406.5608</v>
      </c>
      <c r="C105" s="64">
        <v>1415.3149000000001</v>
      </c>
      <c r="D105" s="26"/>
      <c r="E105" s="26"/>
      <c r="F105" s="27"/>
    </row>
    <row r="106" spans="1:6" x14ac:dyDescent="0.25">
      <c r="A106" s="28" t="s">
        <v>1134</v>
      </c>
      <c r="B106" s="64">
        <v>1002.9603</v>
      </c>
      <c r="C106" s="64">
        <v>1002.9603</v>
      </c>
      <c r="D106" s="26"/>
      <c r="E106" s="26"/>
      <c r="F106" s="27"/>
    </row>
    <row r="107" spans="1:6" x14ac:dyDescent="0.25">
      <c r="A107" s="28" t="s">
        <v>1094</v>
      </c>
      <c r="B107" s="64">
        <v>2417.6848</v>
      </c>
      <c r="C107" s="64">
        <v>2432.7301000000002</v>
      </c>
      <c r="D107" s="26"/>
      <c r="E107" s="26"/>
      <c r="F107" s="27"/>
    </row>
    <row r="108" spans="1:6" x14ac:dyDescent="0.25">
      <c r="A108" s="28" t="s">
        <v>1110</v>
      </c>
      <c r="B108" s="64">
        <v>2171.1390000000001</v>
      </c>
      <c r="C108" s="64">
        <v>2171.5961000000002</v>
      </c>
      <c r="D108" s="26"/>
      <c r="E108" s="26"/>
      <c r="F108" s="27"/>
    </row>
    <row r="109" spans="1:6" x14ac:dyDescent="0.25">
      <c r="A109" s="28" t="s">
        <v>1095</v>
      </c>
      <c r="B109" s="64">
        <v>2417.6693</v>
      </c>
      <c r="C109" s="64">
        <v>2432.7163999999998</v>
      </c>
      <c r="D109" s="26"/>
      <c r="E109" s="26"/>
      <c r="F109" s="27"/>
    </row>
    <row r="110" spans="1:6" x14ac:dyDescent="0.25">
      <c r="A110" s="28" t="s">
        <v>1111</v>
      </c>
      <c r="B110" s="64">
        <v>1034.952</v>
      </c>
      <c r="C110" s="64">
        <v>1041.3929000000001</v>
      </c>
      <c r="D110" s="26"/>
      <c r="E110" s="26"/>
      <c r="F110" s="27"/>
    </row>
    <row r="111" spans="1:6" x14ac:dyDescent="0.25">
      <c r="A111" s="28" t="s">
        <v>1112</v>
      </c>
      <c r="B111" s="64">
        <v>2174.0302999999999</v>
      </c>
      <c r="C111" s="64">
        <v>2172.3953000000001</v>
      </c>
      <c r="D111" s="26"/>
      <c r="E111" s="26"/>
      <c r="F111" s="27"/>
    </row>
    <row r="112" spans="1:6" x14ac:dyDescent="0.25">
      <c r="A112" s="28" t="s">
        <v>1127</v>
      </c>
      <c r="B112" s="64">
        <v>1661.4822999999999</v>
      </c>
      <c r="C112" s="64">
        <v>1671.9016999999999</v>
      </c>
      <c r="D112" s="26"/>
      <c r="E112" s="26"/>
      <c r="F112" s="27"/>
    </row>
    <row r="113" spans="1:6" x14ac:dyDescent="0.25">
      <c r="A113" s="28" t="s">
        <v>1135</v>
      </c>
      <c r="B113" s="64">
        <v>1398.8371</v>
      </c>
      <c r="C113" s="64">
        <v>1407.4437</v>
      </c>
      <c r="D113" s="26"/>
      <c r="E113" s="26"/>
      <c r="F113" s="27"/>
    </row>
    <row r="114" spans="1:6" x14ac:dyDescent="0.25">
      <c r="A114" s="28" t="s">
        <v>1136</v>
      </c>
      <c r="B114" s="64">
        <v>1002.79</v>
      </c>
      <c r="C114" s="64">
        <v>1002.79</v>
      </c>
      <c r="D114" s="26"/>
      <c r="E114" s="26"/>
      <c r="F114" s="27"/>
    </row>
    <row r="115" spans="1:6" x14ac:dyDescent="0.25">
      <c r="A115" s="28" t="s">
        <v>1137</v>
      </c>
      <c r="B115" s="64">
        <v>2401.4105</v>
      </c>
      <c r="C115" s="64">
        <v>2416.1520999999998</v>
      </c>
      <c r="D115" s="26"/>
      <c r="E115" s="26"/>
      <c r="F115" s="27"/>
    </row>
    <row r="116" spans="1:6" x14ac:dyDescent="0.25">
      <c r="A116" s="28" t="s">
        <v>1138</v>
      </c>
      <c r="B116" s="64">
        <v>2153.0898999999999</v>
      </c>
      <c r="C116" s="64">
        <v>2153.5372000000002</v>
      </c>
      <c r="D116" s="26"/>
      <c r="E116" s="26"/>
      <c r="F116" s="27"/>
    </row>
    <row r="117" spans="1:6" x14ac:dyDescent="0.25">
      <c r="A117" s="28" t="s">
        <v>1139</v>
      </c>
      <c r="B117" s="64">
        <v>2401.4076</v>
      </c>
      <c r="C117" s="64">
        <v>2416.1487999999999</v>
      </c>
      <c r="D117" s="26"/>
      <c r="E117" s="26"/>
      <c r="F117" s="27"/>
    </row>
    <row r="118" spans="1:6" x14ac:dyDescent="0.25">
      <c r="A118" s="28" t="s">
        <v>1140</v>
      </c>
      <c r="B118" s="64">
        <v>1004.0337</v>
      </c>
      <c r="C118" s="64">
        <v>1004.2465999999999</v>
      </c>
      <c r="D118" s="26"/>
      <c r="E118" s="26"/>
      <c r="F118" s="27"/>
    </row>
    <row r="119" spans="1:6" x14ac:dyDescent="0.25">
      <c r="A119" s="28" t="s">
        <v>1141</v>
      </c>
      <c r="B119" s="64">
        <v>1019.1606</v>
      </c>
      <c r="C119" s="64">
        <v>1018.4053</v>
      </c>
      <c r="D119" s="26"/>
      <c r="E119" s="26"/>
      <c r="F119" s="27"/>
    </row>
    <row r="120" spans="1:6" x14ac:dyDescent="0.25">
      <c r="A120" s="28" t="s">
        <v>1129</v>
      </c>
      <c r="B120" s="64" t="s">
        <v>1093</v>
      </c>
      <c r="C120" s="64" t="s">
        <v>1093</v>
      </c>
      <c r="D120" s="26"/>
      <c r="E120" s="26"/>
      <c r="F120" s="27"/>
    </row>
    <row r="121" spans="1:6" x14ac:dyDescent="0.25">
      <c r="A121" s="28" t="s">
        <v>1142</v>
      </c>
      <c r="B121" s="64" t="s">
        <v>1093</v>
      </c>
      <c r="C121" s="64" t="s">
        <v>1093</v>
      </c>
      <c r="D121" s="26"/>
      <c r="E121" s="26"/>
      <c r="F121" s="27"/>
    </row>
    <row r="122" spans="1:6" x14ac:dyDescent="0.25">
      <c r="A122" s="28" t="s">
        <v>1143</v>
      </c>
      <c r="B122" s="64">
        <v>1002.1564</v>
      </c>
      <c r="C122" s="64">
        <v>1002.1564</v>
      </c>
      <c r="D122" s="26"/>
      <c r="E122" s="26"/>
      <c r="F122" s="27"/>
    </row>
    <row r="123" spans="1:6" x14ac:dyDescent="0.25">
      <c r="A123" s="28" t="s">
        <v>1144</v>
      </c>
      <c r="B123" s="64" t="s">
        <v>1093</v>
      </c>
      <c r="C123" s="64" t="s">
        <v>1093</v>
      </c>
      <c r="D123" s="26"/>
      <c r="E123" s="26"/>
      <c r="F123" s="27"/>
    </row>
    <row r="124" spans="1:6" x14ac:dyDescent="0.25">
      <c r="A124" s="28" t="s">
        <v>1145</v>
      </c>
      <c r="B124" s="64" t="s">
        <v>1093</v>
      </c>
      <c r="C124" s="64" t="s">
        <v>1093</v>
      </c>
      <c r="D124" s="26"/>
      <c r="E124" s="26"/>
      <c r="F124" s="27"/>
    </row>
    <row r="125" spans="1:6" x14ac:dyDescent="0.25">
      <c r="A125" s="28" t="s">
        <v>1146</v>
      </c>
      <c r="B125" s="64">
        <v>2183.9191999999998</v>
      </c>
      <c r="C125" s="64">
        <v>2197.3251</v>
      </c>
      <c r="D125" s="26"/>
      <c r="E125" s="26"/>
      <c r="F125" s="27"/>
    </row>
    <row r="126" spans="1:6" x14ac:dyDescent="0.25">
      <c r="A126" s="28" t="s">
        <v>1147</v>
      </c>
      <c r="B126" s="64">
        <v>1138.8405</v>
      </c>
      <c r="C126" s="64">
        <v>1145.8299</v>
      </c>
      <c r="D126" s="26"/>
      <c r="E126" s="26"/>
      <c r="F126" s="27"/>
    </row>
    <row r="127" spans="1:6" x14ac:dyDescent="0.25">
      <c r="A127" s="28" t="s">
        <v>1148</v>
      </c>
      <c r="B127" s="64">
        <v>1125.5598</v>
      </c>
      <c r="C127" s="64">
        <v>1132.4683</v>
      </c>
      <c r="D127" s="26"/>
      <c r="E127" s="26"/>
      <c r="F127" s="27"/>
    </row>
    <row r="128" spans="1:6" x14ac:dyDescent="0.25">
      <c r="A128" s="28" t="s">
        <v>1163</v>
      </c>
      <c r="B128" s="64">
        <v>1156.1765</v>
      </c>
      <c r="C128" s="64">
        <v>1163.3723</v>
      </c>
      <c r="D128" s="26"/>
      <c r="E128" s="26"/>
      <c r="F128" s="27"/>
    </row>
    <row r="129" spans="1:6" x14ac:dyDescent="0.25">
      <c r="A129" s="28" t="s">
        <v>1164</v>
      </c>
      <c r="B129" s="64">
        <v>1000</v>
      </c>
      <c r="C129" s="64">
        <v>1000</v>
      </c>
      <c r="D129" s="26"/>
      <c r="E129" s="26"/>
      <c r="F129" s="27"/>
    </row>
    <row r="130" spans="1:6" x14ac:dyDescent="0.25">
      <c r="A130" s="28" t="s">
        <v>1165</v>
      </c>
      <c r="B130" s="64">
        <v>1156.1857</v>
      </c>
      <c r="C130" s="64">
        <v>1163.3815</v>
      </c>
      <c r="D130" s="26"/>
      <c r="E130" s="26"/>
      <c r="F130" s="27"/>
    </row>
    <row r="131" spans="1:6" x14ac:dyDescent="0.25">
      <c r="A131" s="28" t="s">
        <v>1166</v>
      </c>
      <c r="B131" s="64">
        <v>1000</v>
      </c>
      <c r="C131" s="64">
        <v>1000</v>
      </c>
      <c r="D131" s="26"/>
      <c r="E131" s="26"/>
      <c r="F131" s="27"/>
    </row>
    <row r="132" spans="1:6" x14ac:dyDescent="0.25">
      <c r="A132" s="28" t="s">
        <v>1104</v>
      </c>
      <c r="B132" s="26"/>
      <c r="C132" s="26"/>
      <c r="D132" s="26"/>
      <c r="E132" s="26"/>
      <c r="F132" s="27"/>
    </row>
    <row r="133" spans="1:6" x14ac:dyDescent="0.25">
      <c r="A133" s="28"/>
      <c r="B133" s="26"/>
      <c r="C133" s="26"/>
      <c r="D133" s="26"/>
      <c r="E133" s="26"/>
      <c r="F133" s="27"/>
    </row>
    <row r="134" spans="1:6" x14ac:dyDescent="0.25">
      <c r="A134" s="28" t="s">
        <v>1118</v>
      </c>
      <c r="B134" s="26"/>
      <c r="C134" s="26"/>
      <c r="D134" s="26"/>
      <c r="E134" s="26"/>
      <c r="F134" s="27"/>
    </row>
    <row r="135" spans="1:6" x14ac:dyDescent="0.25">
      <c r="A135" s="28"/>
      <c r="B135" s="26"/>
      <c r="C135" s="26"/>
      <c r="D135" s="26"/>
      <c r="E135" s="26"/>
      <c r="F135" s="27"/>
    </row>
    <row r="136" spans="1:6" x14ac:dyDescent="0.25">
      <c r="A136" s="56" t="s">
        <v>1119</v>
      </c>
      <c r="B136" s="57" t="s">
        <v>1120</v>
      </c>
      <c r="C136" s="57" t="s">
        <v>1121</v>
      </c>
      <c r="D136" s="57" t="s">
        <v>1122</v>
      </c>
      <c r="E136" s="26"/>
      <c r="F136" s="27"/>
    </row>
    <row r="137" spans="1:6" x14ac:dyDescent="0.25">
      <c r="A137" s="56" t="s">
        <v>1167</v>
      </c>
      <c r="B137" s="57"/>
      <c r="C137" s="57">
        <v>4.4829264999999996</v>
      </c>
      <c r="D137" s="57">
        <v>4.1512120000000001</v>
      </c>
      <c r="E137" s="26"/>
      <c r="F137" s="27"/>
    </row>
    <row r="138" spans="1:6" x14ac:dyDescent="0.25">
      <c r="A138" s="56" t="s">
        <v>1123</v>
      </c>
      <c r="B138" s="57"/>
      <c r="C138" s="57">
        <v>9.3863842999999996</v>
      </c>
      <c r="D138" s="57">
        <v>8.6918386000000005</v>
      </c>
      <c r="E138" s="26"/>
      <c r="F138" s="27"/>
    </row>
    <row r="139" spans="1:6" x14ac:dyDescent="0.25">
      <c r="A139" s="56" t="s">
        <v>1124</v>
      </c>
      <c r="B139" s="57"/>
      <c r="C139" s="57">
        <v>8.7718928999999992</v>
      </c>
      <c r="D139" s="57">
        <v>8.1228165000000008</v>
      </c>
      <c r="E139" s="26"/>
      <c r="F139" s="27"/>
    </row>
    <row r="140" spans="1:6" x14ac:dyDescent="0.25">
      <c r="A140" s="56" t="s">
        <v>1150</v>
      </c>
      <c r="B140" s="57"/>
      <c r="C140" s="57">
        <v>4.4197443999999999</v>
      </c>
      <c r="D140" s="57">
        <v>4.0927055000000001</v>
      </c>
      <c r="E140" s="26"/>
      <c r="F140" s="27"/>
    </row>
    <row r="141" spans="1:6" x14ac:dyDescent="0.25">
      <c r="A141" s="56" t="s">
        <v>1125</v>
      </c>
      <c r="B141" s="57"/>
      <c r="C141" s="57">
        <v>9.1811167000000005</v>
      </c>
      <c r="D141" s="57">
        <v>8.5017598000000003</v>
      </c>
      <c r="E141" s="26"/>
      <c r="F141" s="27"/>
    </row>
    <row r="142" spans="1:6" x14ac:dyDescent="0.25">
      <c r="A142" s="56" t="s">
        <v>1130</v>
      </c>
      <c r="B142" s="57"/>
      <c r="C142" s="57">
        <v>8.5640944000000001</v>
      </c>
      <c r="D142" s="57">
        <v>7.9303942000000003</v>
      </c>
      <c r="E142" s="26"/>
      <c r="F142" s="27"/>
    </row>
    <row r="143" spans="1:6" x14ac:dyDescent="0.25">
      <c r="A143" s="56" t="s">
        <v>1126</v>
      </c>
      <c r="B143" s="57"/>
      <c r="C143" s="57">
        <v>4.0580816000000004</v>
      </c>
      <c r="D143" s="57">
        <v>3.7578038999999999</v>
      </c>
      <c r="E143" s="26"/>
      <c r="F143" s="27"/>
    </row>
    <row r="144" spans="1:6" x14ac:dyDescent="0.25">
      <c r="A144" s="56" t="s">
        <v>1151</v>
      </c>
      <c r="B144" s="57"/>
      <c r="C144" s="57">
        <v>4.4181692000000004</v>
      </c>
      <c r="D144" s="57">
        <v>4.0912470000000001</v>
      </c>
      <c r="E144" s="26"/>
      <c r="F144" s="27"/>
    </row>
    <row r="145" spans="1:6" x14ac:dyDescent="0.25">
      <c r="A145" s="28"/>
      <c r="B145" s="26"/>
      <c r="C145" s="26"/>
      <c r="D145" s="26"/>
      <c r="E145" s="26"/>
      <c r="F145" s="27"/>
    </row>
    <row r="146" spans="1:6" x14ac:dyDescent="0.25">
      <c r="A146" s="28" t="s">
        <v>1106</v>
      </c>
      <c r="B146" s="64" t="s">
        <v>64</v>
      </c>
      <c r="C146" s="26"/>
      <c r="D146" s="26"/>
      <c r="E146" s="26"/>
      <c r="F146" s="27"/>
    </row>
    <row r="147" spans="1:6" ht="30" x14ac:dyDescent="0.25">
      <c r="A147" s="67" t="s">
        <v>1107</v>
      </c>
      <c r="B147" s="70" t="s">
        <v>64</v>
      </c>
      <c r="C147" s="26"/>
      <c r="D147" s="26"/>
      <c r="E147" s="26"/>
      <c r="F147" s="27"/>
    </row>
    <row r="148" spans="1:6" x14ac:dyDescent="0.25">
      <c r="A148" s="67" t="s">
        <v>1108</v>
      </c>
      <c r="B148" s="70" t="s">
        <v>64</v>
      </c>
      <c r="C148" s="26"/>
      <c r="D148" s="26"/>
      <c r="E148" s="26"/>
      <c r="F148" s="27"/>
    </row>
    <row r="149" spans="1:6" x14ac:dyDescent="0.25">
      <c r="A149" s="28" t="s">
        <v>1109</v>
      </c>
      <c r="B149" s="65">
        <v>7.9707E-2</v>
      </c>
      <c r="C149" s="26"/>
      <c r="D149" s="26"/>
      <c r="E149" s="26"/>
      <c r="F149" s="27"/>
    </row>
    <row r="150" spans="1:6" ht="30" x14ac:dyDescent="0.25">
      <c r="A150" s="50" t="s">
        <v>1184</v>
      </c>
      <c r="B150" s="64" t="s">
        <v>64</v>
      </c>
      <c r="C150" s="26"/>
      <c r="D150" s="26"/>
      <c r="E150" s="26"/>
      <c r="F150" s="27"/>
    </row>
    <row r="151" spans="1:6" ht="30" x14ac:dyDescent="0.25">
      <c r="A151" s="50" t="s">
        <v>1185</v>
      </c>
      <c r="B151" s="64" t="s">
        <v>64</v>
      </c>
      <c r="C151" s="26"/>
      <c r="D151" s="26"/>
      <c r="E151" s="26"/>
      <c r="F151" s="27"/>
    </row>
    <row r="152" spans="1:6" ht="30" x14ac:dyDescent="0.25">
      <c r="A152" s="76" t="s">
        <v>1223</v>
      </c>
      <c r="B152" s="29" t="s">
        <v>64</v>
      </c>
      <c r="C152" s="26"/>
      <c r="D152" s="26"/>
      <c r="E152" s="26"/>
      <c r="F152" s="27"/>
    </row>
    <row r="153" spans="1:6" ht="15.75" thickBot="1" x14ac:dyDescent="0.3">
      <c r="A153" s="58"/>
      <c r="B153" s="53"/>
      <c r="C153" s="53"/>
      <c r="D153" s="53"/>
      <c r="E153" s="53"/>
      <c r="F153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11" activePane="bottomLeft" state="frozen"/>
      <selection sqref="A1:B1"/>
      <selection pane="bottomLeft" activeCell="A25" sqref="A2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53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54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1074</v>
      </c>
      <c r="B10" s="11"/>
      <c r="C10" s="11"/>
      <c r="D10" s="4"/>
      <c r="E10" s="5"/>
      <c r="F10" s="43"/>
    </row>
    <row r="11" spans="1:8" x14ac:dyDescent="0.25">
      <c r="A11" s="20" t="s">
        <v>1075</v>
      </c>
      <c r="B11" s="12"/>
      <c r="C11" s="12"/>
      <c r="D11" s="6"/>
      <c r="E11" s="7"/>
      <c r="F11" s="22"/>
    </row>
    <row r="12" spans="1:8" x14ac:dyDescent="0.25">
      <c r="A12" s="42" t="s">
        <v>1076</v>
      </c>
      <c r="B12" s="11" t="s">
        <v>1077</v>
      </c>
      <c r="C12" s="11"/>
      <c r="D12" s="4">
        <v>36905.579441000002</v>
      </c>
      <c r="E12" s="5">
        <v>4164.21</v>
      </c>
      <c r="F12" s="43">
        <v>0.98970000000000002</v>
      </c>
    </row>
    <row r="13" spans="1:8" x14ac:dyDescent="0.25">
      <c r="A13" s="20" t="s">
        <v>89</v>
      </c>
      <c r="B13" s="12"/>
      <c r="C13" s="12"/>
      <c r="D13" s="6"/>
      <c r="E13" s="15">
        <v>4164.21</v>
      </c>
      <c r="F13" s="44">
        <v>0.98970000000000002</v>
      </c>
    </row>
    <row r="14" spans="1:8" x14ac:dyDescent="0.25">
      <c r="A14" s="42"/>
      <c r="B14" s="11"/>
      <c r="C14" s="11"/>
      <c r="D14" s="4"/>
      <c r="E14" s="5"/>
      <c r="F14" s="43"/>
    </row>
    <row r="15" spans="1:8" x14ac:dyDescent="0.25">
      <c r="A15" s="46" t="s">
        <v>101</v>
      </c>
      <c r="B15" s="33"/>
      <c r="C15" s="33"/>
      <c r="D15" s="34"/>
      <c r="E15" s="15">
        <v>4164.21</v>
      </c>
      <c r="F15" s="44">
        <v>0.98970000000000002</v>
      </c>
    </row>
    <row r="16" spans="1:8" x14ac:dyDescent="0.25">
      <c r="A16" s="42"/>
      <c r="B16" s="11"/>
      <c r="C16" s="11"/>
      <c r="D16" s="4"/>
      <c r="E16" s="5"/>
      <c r="F16" s="43"/>
    </row>
    <row r="17" spans="1:6" x14ac:dyDescent="0.25">
      <c r="A17" s="20" t="s">
        <v>102</v>
      </c>
      <c r="B17" s="11"/>
      <c r="C17" s="11"/>
      <c r="D17" s="4"/>
      <c r="E17" s="5"/>
      <c r="F17" s="43"/>
    </row>
    <row r="18" spans="1:6" x14ac:dyDescent="0.25">
      <c r="A18" s="42" t="s">
        <v>103</v>
      </c>
      <c r="B18" s="11"/>
      <c r="C18" s="11"/>
      <c r="D18" s="4"/>
      <c r="E18" s="5">
        <v>48.98</v>
      </c>
      <c r="F18" s="43">
        <v>1.1599999999999999E-2</v>
      </c>
    </row>
    <row r="19" spans="1:6" x14ac:dyDescent="0.25">
      <c r="A19" s="20" t="s">
        <v>89</v>
      </c>
      <c r="B19" s="12"/>
      <c r="C19" s="12"/>
      <c r="D19" s="6"/>
      <c r="E19" s="15">
        <v>48.98</v>
      </c>
      <c r="F19" s="44">
        <v>1.1599999999999999E-2</v>
      </c>
    </row>
    <row r="20" spans="1:6" x14ac:dyDescent="0.25">
      <c r="A20" s="42"/>
      <c r="B20" s="11"/>
      <c r="C20" s="11"/>
      <c r="D20" s="4"/>
      <c r="E20" s="5"/>
      <c r="F20" s="43"/>
    </row>
    <row r="21" spans="1:6" x14ac:dyDescent="0.25">
      <c r="A21" s="46" t="s">
        <v>101</v>
      </c>
      <c r="B21" s="33"/>
      <c r="C21" s="33"/>
      <c r="D21" s="34"/>
      <c r="E21" s="15">
        <v>48.98</v>
      </c>
      <c r="F21" s="44">
        <v>1.1599999999999999E-2</v>
      </c>
    </row>
    <row r="22" spans="1:6" x14ac:dyDescent="0.25">
      <c r="A22" s="42" t="s">
        <v>104</v>
      </c>
      <c r="B22" s="11"/>
      <c r="C22" s="11"/>
      <c r="D22" s="4"/>
      <c r="E22" s="14">
        <v>-5.51</v>
      </c>
      <c r="F22" s="55">
        <v>-1.2999999999999999E-3</v>
      </c>
    </row>
    <row r="23" spans="1:6" x14ac:dyDescent="0.25">
      <c r="A23" s="47" t="s">
        <v>105</v>
      </c>
      <c r="B23" s="13"/>
      <c r="C23" s="13"/>
      <c r="D23" s="8"/>
      <c r="E23" s="9">
        <v>4207.68</v>
      </c>
      <c r="F23" s="48">
        <v>1</v>
      </c>
    </row>
    <row r="24" spans="1:6" x14ac:dyDescent="0.25">
      <c r="A24" s="28"/>
      <c r="B24" s="26"/>
      <c r="C24" s="26"/>
      <c r="D24" s="26"/>
      <c r="E24" s="26"/>
      <c r="F24" s="27"/>
    </row>
    <row r="25" spans="1:6" x14ac:dyDescent="0.25">
      <c r="A25" s="28"/>
      <c r="B25" s="26"/>
      <c r="C25" s="26"/>
      <c r="D25" s="26"/>
      <c r="E25" s="26"/>
      <c r="F25" s="27"/>
    </row>
    <row r="26" spans="1:6" x14ac:dyDescent="0.25">
      <c r="A26" s="28"/>
      <c r="B26" s="26"/>
      <c r="C26" s="26"/>
      <c r="D26" s="26"/>
      <c r="E26" s="26"/>
      <c r="F26" s="27"/>
    </row>
    <row r="27" spans="1:6" x14ac:dyDescent="0.25">
      <c r="A27" s="49" t="s">
        <v>1086</v>
      </c>
      <c r="B27" s="26"/>
      <c r="C27" s="26"/>
      <c r="D27" s="26"/>
      <c r="E27" s="26"/>
      <c r="F27" s="27"/>
    </row>
    <row r="28" spans="1:6" x14ac:dyDescent="0.25">
      <c r="A28" s="50" t="s">
        <v>1087</v>
      </c>
      <c r="B28" s="64" t="s">
        <v>64</v>
      </c>
      <c r="C28" s="26"/>
      <c r="D28" s="26"/>
      <c r="E28" s="26"/>
      <c r="F28" s="27"/>
    </row>
    <row r="29" spans="1:6" x14ac:dyDescent="0.25">
      <c r="A29" s="28" t="s">
        <v>1088</v>
      </c>
      <c r="B29" s="26"/>
      <c r="C29" s="26"/>
      <c r="D29" s="26"/>
      <c r="E29" s="26"/>
      <c r="F29" s="27"/>
    </row>
    <row r="30" spans="1:6" x14ac:dyDescent="0.25">
      <c r="A30" s="28" t="s">
        <v>1089</v>
      </c>
      <c r="B30" s="26" t="s">
        <v>1090</v>
      </c>
      <c r="C30" s="26" t="s">
        <v>1090</v>
      </c>
      <c r="D30" s="26"/>
      <c r="E30" s="26"/>
      <c r="F30" s="27"/>
    </row>
    <row r="31" spans="1:6" x14ac:dyDescent="0.25">
      <c r="A31" s="28"/>
      <c r="B31" s="51">
        <v>43585</v>
      </c>
      <c r="C31" s="51">
        <v>43616</v>
      </c>
      <c r="D31" s="26"/>
      <c r="E31" s="26"/>
      <c r="F31" s="27"/>
    </row>
    <row r="32" spans="1:6" x14ac:dyDescent="0.25">
      <c r="A32" s="28" t="s">
        <v>1168</v>
      </c>
      <c r="B32" s="26">
        <v>22.45</v>
      </c>
      <c r="C32" s="26">
        <v>21.529</v>
      </c>
      <c r="D32" s="26"/>
      <c r="E32" s="26"/>
      <c r="F32" s="27"/>
    </row>
    <row r="33" spans="1:6" x14ac:dyDescent="0.25">
      <c r="A33" s="28" t="s">
        <v>1169</v>
      </c>
      <c r="B33" s="26">
        <v>21.018999999999998</v>
      </c>
      <c r="C33" s="26">
        <v>20.146999999999998</v>
      </c>
      <c r="D33" s="26"/>
      <c r="E33" s="26"/>
      <c r="F33" s="27"/>
    </row>
    <row r="34" spans="1:6" x14ac:dyDescent="0.25">
      <c r="A34" s="28"/>
      <c r="B34" s="26"/>
      <c r="C34" s="26"/>
      <c r="D34" s="26"/>
      <c r="E34" s="26"/>
      <c r="F34" s="27"/>
    </row>
    <row r="35" spans="1:6" x14ac:dyDescent="0.25">
      <c r="A35" s="28" t="s">
        <v>1105</v>
      </c>
      <c r="B35" s="64" t="s">
        <v>64</v>
      </c>
      <c r="C35" s="26"/>
      <c r="D35" s="26"/>
      <c r="E35" s="26"/>
      <c r="F35" s="27"/>
    </row>
    <row r="36" spans="1:6" x14ac:dyDescent="0.25">
      <c r="A36" s="28" t="s">
        <v>1106</v>
      </c>
      <c r="B36" s="64" t="s">
        <v>64</v>
      </c>
      <c r="C36" s="26"/>
      <c r="D36" s="26"/>
      <c r="E36" s="26"/>
      <c r="F36" s="27"/>
    </row>
    <row r="37" spans="1:6" ht="30" x14ac:dyDescent="0.25">
      <c r="A37" s="67" t="s">
        <v>1107</v>
      </c>
      <c r="B37" s="70" t="s">
        <v>64</v>
      </c>
      <c r="C37" s="26"/>
      <c r="D37" s="26"/>
      <c r="E37" s="26"/>
      <c r="F37" s="27"/>
    </row>
    <row r="38" spans="1:6" x14ac:dyDescent="0.25">
      <c r="A38" s="67" t="s">
        <v>1108</v>
      </c>
      <c r="B38" s="71">
        <f>E15</f>
        <v>4164.21</v>
      </c>
      <c r="C38" s="26"/>
      <c r="D38" s="26"/>
      <c r="E38" s="26"/>
      <c r="F38" s="27"/>
    </row>
    <row r="39" spans="1:6" ht="30" x14ac:dyDescent="0.25">
      <c r="A39" s="30" t="s">
        <v>1187</v>
      </c>
      <c r="B39" s="64" t="s">
        <v>64</v>
      </c>
      <c r="C39" s="26"/>
      <c r="D39" s="26"/>
      <c r="E39" s="26"/>
      <c r="F39" s="27"/>
    </row>
    <row r="40" spans="1:6" ht="30" x14ac:dyDescent="0.25">
      <c r="A40" s="30" t="s">
        <v>1188</v>
      </c>
      <c r="B40" s="64" t="s">
        <v>64</v>
      </c>
      <c r="C40" s="26"/>
      <c r="D40" s="26"/>
      <c r="E40" s="26"/>
      <c r="F40" s="27"/>
    </row>
    <row r="41" spans="1:6" ht="30.75" thickBot="1" x14ac:dyDescent="0.3">
      <c r="A41" s="73" t="s">
        <v>1189</v>
      </c>
      <c r="B41" s="74" t="s">
        <v>64</v>
      </c>
      <c r="C41" s="53"/>
      <c r="D41" s="53"/>
      <c r="E41" s="53"/>
      <c r="F41" s="54"/>
    </row>
    <row r="7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14" activePane="bottomLeft" state="frozen"/>
      <selection sqref="A1:B1"/>
      <selection pane="bottomLeft" activeCell="A25" sqref="A2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55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56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1074</v>
      </c>
      <c r="B10" s="11"/>
      <c r="C10" s="11"/>
      <c r="D10" s="4"/>
      <c r="E10" s="5"/>
      <c r="F10" s="43"/>
    </row>
    <row r="11" spans="1:8" x14ac:dyDescent="0.25">
      <c r="A11" s="20" t="s">
        <v>1075</v>
      </c>
      <c r="B11" s="12"/>
      <c r="C11" s="12"/>
      <c r="D11" s="6"/>
      <c r="E11" s="7"/>
      <c r="F11" s="22"/>
    </row>
    <row r="12" spans="1:8" x14ac:dyDescent="0.25">
      <c r="A12" s="42" t="s">
        <v>1078</v>
      </c>
      <c r="B12" s="11" t="s">
        <v>1079</v>
      </c>
      <c r="C12" s="11"/>
      <c r="D12" s="4">
        <v>305311.72593999997</v>
      </c>
      <c r="E12" s="5">
        <v>8194.67</v>
      </c>
      <c r="F12" s="43">
        <v>1.0022</v>
      </c>
    </row>
    <row r="13" spans="1:8" x14ac:dyDescent="0.25">
      <c r="A13" s="20" t="s">
        <v>89</v>
      </c>
      <c r="B13" s="12"/>
      <c r="C13" s="12"/>
      <c r="D13" s="6"/>
      <c r="E13" s="15">
        <v>8194.67</v>
      </c>
      <c r="F13" s="44">
        <v>1.0022</v>
      </c>
    </row>
    <row r="14" spans="1:8" x14ac:dyDescent="0.25">
      <c r="A14" s="42"/>
      <c r="B14" s="11"/>
      <c r="C14" s="11"/>
      <c r="D14" s="4"/>
      <c r="E14" s="5"/>
      <c r="F14" s="43"/>
    </row>
    <row r="15" spans="1:8" x14ac:dyDescent="0.25">
      <c r="A15" s="46" t="s">
        <v>101</v>
      </c>
      <c r="B15" s="33"/>
      <c r="C15" s="33"/>
      <c r="D15" s="34"/>
      <c r="E15" s="15">
        <v>8194.67</v>
      </c>
      <c r="F15" s="44">
        <v>1.0022</v>
      </c>
    </row>
    <row r="16" spans="1:8" x14ac:dyDescent="0.25">
      <c r="A16" s="42"/>
      <c r="B16" s="11"/>
      <c r="C16" s="11"/>
      <c r="D16" s="4"/>
      <c r="E16" s="5"/>
      <c r="F16" s="43"/>
    </row>
    <row r="17" spans="1:6" x14ac:dyDescent="0.25">
      <c r="A17" s="20" t="s">
        <v>102</v>
      </c>
      <c r="B17" s="11"/>
      <c r="C17" s="11"/>
      <c r="D17" s="4"/>
      <c r="E17" s="5"/>
      <c r="F17" s="43"/>
    </row>
    <row r="18" spans="1:6" x14ac:dyDescent="0.25">
      <c r="A18" s="42" t="s">
        <v>103</v>
      </c>
      <c r="B18" s="11"/>
      <c r="C18" s="11"/>
      <c r="D18" s="4"/>
      <c r="E18" s="5">
        <v>99.95</v>
      </c>
      <c r="F18" s="43">
        <v>1.2200000000000001E-2</v>
      </c>
    </row>
    <row r="19" spans="1:6" x14ac:dyDescent="0.25">
      <c r="A19" s="20" t="s">
        <v>89</v>
      </c>
      <c r="B19" s="12"/>
      <c r="C19" s="12"/>
      <c r="D19" s="6"/>
      <c r="E19" s="15">
        <v>99.95</v>
      </c>
      <c r="F19" s="44">
        <v>1.2200000000000001E-2</v>
      </c>
    </row>
    <row r="20" spans="1:6" x14ac:dyDescent="0.25">
      <c r="A20" s="42"/>
      <c r="B20" s="11"/>
      <c r="C20" s="11"/>
      <c r="D20" s="4"/>
      <c r="E20" s="5"/>
      <c r="F20" s="43"/>
    </row>
    <row r="21" spans="1:6" x14ac:dyDescent="0.25">
      <c r="A21" s="46" t="s">
        <v>101</v>
      </c>
      <c r="B21" s="33"/>
      <c r="C21" s="33"/>
      <c r="D21" s="34"/>
      <c r="E21" s="15">
        <v>99.95</v>
      </c>
      <c r="F21" s="44">
        <v>1.2200000000000001E-2</v>
      </c>
    </row>
    <row r="22" spans="1:6" x14ac:dyDescent="0.25">
      <c r="A22" s="42" t="s">
        <v>104</v>
      </c>
      <c r="B22" s="11"/>
      <c r="C22" s="11"/>
      <c r="D22" s="4"/>
      <c r="E22" s="14">
        <v>-117.55</v>
      </c>
      <c r="F22" s="55">
        <v>-1.44E-2</v>
      </c>
    </row>
    <row r="23" spans="1:6" x14ac:dyDescent="0.25">
      <c r="A23" s="47" t="s">
        <v>105</v>
      </c>
      <c r="B23" s="13"/>
      <c r="C23" s="13"/>
      <c r="D23" s="8"/>
      <c r="E23" s="9">
        <v>8177.07</v>
      </c>
      <c r="F23" s="48">
        <v>1</v>
      </c>
    </row>
    <row r="24" spans="1:6" x14ac:dyDescent="0.25">
      <c r="A24" s="28"/>
      <c r="B24" s="26"/>
      <c r="C24" s="26"/>
      <c r="D24" s="26"/>
      <c r="E24" s="26"/>
      <c r="F24" s="27"/>
    </row>
    <row r="25" spans="1:6" x14ac:dyDescent="0.25">
      <c r="A25" s="28"/>
      <c r="B25" s="26"/>
      <c r="C25" s="26"/>
      <c r="D25" s="26"/>
      <c r="E25" s="26"/>
      <c r="F25" s="27"/>
    </row>
    <row r="26" spans="1:6" x14ac:dyDescent="0.25">
      <c r="A26" s="28"/>
      <c r="B26" s="26"/>
      <c r="C26" s="26"/>
      <c r="D26" s="26"/>
      <c r="E26" s="26"/>
      <c r="F26" s="27"/>
    </row>
    <row r="27" spans="1:6" x14ac:dyDescent="0.25">
      <c r="A27" s="49" t="s">
        <v>1086</v>
      </c>
      <c r="B27" s="26"/>
      <c r="C27" s="26"/>
      <c r="D27" s="26"/>
      <c r="E27" s="26"/>
      <c r="F27" s="27"/>
    </row>
    <row r="28" spans="1:6" x14ac:dyDescent="0.25">
      <c r="A28" s="50" t="s">
        <v>1087</v>
      </c>
      <c r="B28" s="64" t="s">
        <v>64</v>
      </c>
      <c r="C28" s="26"/>
      <c r="D28" s="26"/>
      <c r="E28" s="26"/>
      <c r="F28" s="27"/>
    </row>
    <row r="29" spans="1:6" x14ac:dyDescent="0.25">
      <c r="A29" s="28" t="s">
        <v>1088</v>
      </c>
      <c r="B29" s="26"/>
      <c r="C29" s="26"/>
      <c r="D29" s="26"/>
      <c r="E29" s="26"/>
      <c r="F29" s="27"/>
    </row>
    <row r="30" spans="1:6" x14ac:dyDescent="0.25">
      <c r="A30" s="28" t="s">
        <v>1089</v>
      </c>
      <c r="B30" s="26" t="s">
        <v>1090</v>
      </c>
      <c r="C30" s="26" t="s">
        <v>1090</v>
      </c>
      <c r="D30" s="26"/>
      <c r="E30" s="26"/>
      <c r="F30" s="27"/>
    </row>
    <row r="31" spans="1:6" x14ac:dyDescent="0.25">
      <c r="A31" s="28"/>
      <c r="B31" s="51">
        <v>43585</v>
      </c>
      <c r="C31" s="51">
        <v>43616</v>
      </c>
      <c r="D31" s="26"/>
      <c r="E31" s="26"/>
      <c r="F31" s="27"/>
    </row>
    <row r="32" spans="1:6" x14ac:dyDescent="0.25">
      <c r="A32" s="28" t="s">
        <v>1168</v>
      </c>
      <c r="B32" s="26">
        <v>30.111000000000001</v>
      </c>
      <c r="C32" s="26">
        <v>26.643000000000001</v>
      </c>
      <c r="D32" s="26"/>
      <c r="E32" s="26"/>
      <c r="F32" s="27"/>
    </row>
    <row r="33" spans="1:6" x14ac:dyDescent="0.25">
      <c r="A33" s="28" t="s">
        <v>1169</v>
      </c>
      <c r="B33" s="26">
        <v>28.332000000000001</v>
      </c>
      <c r="C33" s="26">
        <v>25.053999999999998</v>
      </c>
      <c r="D33" s="26"/>
      <c r="E33" s="26"/>
      <c r="F33" s="27"/>
    </row>
    <row r="34" spans="1:6" x14ac:dyDescent="0.25">
      <c r="A34" s="28"/>
      <c r="B34" s="26"/>
      <c r="C34" s="26"/>
      <c r="D34" s="26"/>
      <c r="E34" s="26"/>
      <c r="F34" s="27"/>
    </row>
    <row r="35" spans="1:6" x14ac:dyDescent="0.25">
      <c r="A35" s="28" t="s">
        <v>1105</v>
      </c>
      <c r="B35" s="64" t="s">
        <v>64</v>
      </c>
      <c r="C35" s="26"/>
      <c r="D35" s="26"/>
      <c r="E35" s="26"/>
      <c r="F35" s="27"/>
    </row>
    <row r="36" spans="1:6" x14ac:dyDescent="0.25">
      <c r="A36" s="28" t="s">
        <v>1106</v>
      </c>
      <c r="B36" s="64" t="s">
        <v>64</v>
      </c>
      <c r="C36" s="26"/>
      <c r="D36" s="26"/>
      <c r="E36" s="26"/>
      <c r="F36" s="27"/>
    </row>
    <row r="37" spans="1:6" ht="30" x14ac:dyDescent="0.25">
      <c r="A37" s="67" t="s">
        <v>1107</v>
      </c>
      <c r="B37" s="70" t="s">
        <v>64</v>
      </c>
      <c r="C37" s="26"/>
      <c r="D37" s="26"/>
      <c r="E37" s="26"/>
      <c r="F37" s="27"/>
    </row>
    <row r="38" spans="1:6" x14ac:dyDescent="0.25">
      <c r="A38" s="67" t="s">
        <v>1108</v>
      </c>
      <c r="B38" s="71">
        <f>E15</f>
        <v>8194.67</v>
      </c>
      <c r="C38" s="26"/>
      <c r="D38" s="26"/>
      <c r="E38" s="26"/>
      <c r="F38" s="27"/>
    </row>
    <row r="39" spans="1:6" ht="30" x14ac:dyDescent="0.25">
      <c r="A39" s="30" t="s">
        <v>1187</v>
      </c>
      <c r="B39" s="64" t="s">
        <v>64</v>
      </c>
      <c r="C39" s="26"/>
      <c r="D39" s="26"/>
      <c r="E39" s="26"/>
      <c r="F39" s="27"/>
    </row>
    <row r="40" spans="1:6" ht="30" x14ac:dyDescent="0.25">
      <c r="A40" s="30" t="s">
        <v>1188</v>
      </c>
      <c r="B40" s="64" t="s">
        <v>64</v>
      </c>
      <c r="C40" s="26"/>
      <c r="D40" s="26"/>
      <c r="E40" s="26"/>
      <c r="F40" s="27"/>
    </row>
    <row r="41" spans="1:6" ht="30.75" thickBot="1" x14ac:dyDescent="0.3">
      <c r="A41" s="60" t="s">
        <v>1189</v>
      </c>
      <c r="B41" s="61" t="s">
        <v>64</v>
      </c>
      <c r="C41" s="53"/>
      <c r="D41" s="53"/>
      <c r="E41" s="53"/>
      <c r="F41" s="54"/>
    </row>
    <row r="7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15" activePane="bottomLeft" state="frozen"/>
      <selection sqref="A1:B1"/>
      <selection pane="bottomLeft" activeCell="A25" sqref="A2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57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58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1074</v>
      </c>
      <c r="B10" s="11"/>
      <c r="C10" s="11"/>
      <c r="D10" s="4"/>
      <c r="E10" s="5"/>
      <c r="F10" s="43"/>
    </row>
    <row r="11" spans="1:8" x14ac:dyDescent="0.25">
      <c r="A11" s="20" t="s">
        <v>1075</v>
      </c>
      <c r="B11" s="12"/>
      <c r="C11" s="12"/>
      <c r="D11" s="6"/>
      <c r="E11" s="7"/>
      <c r="F11" s="22"/>
    </row>
    <row r="12" spans="1:8" x14ac:dyDescent="0.25">
      <c r="A12" s="42" t="s">
        <v>1080</v>
      </c>
      <c r="B12" s="11" t="s">
        <v>1081</v>
      </c>
      <c r="C12" s="11"/>
      <c r="D12" s="4">
        <v>131800.47282699999</v>
      </c>
      <c r="E12" s="5">
        <v>3003.74</v>
      </c>
      <c r="F12" s="43">
        <v>0.99209999999999998</v>
      </c>
    </row>
    <row r="13" spans="1:8" x14ac:dyDescent="0.25">
      <c r="A13" s="20" t="s">
        <v>89</v>
      </c>
      <c r="B13" s="12"/>
      <c r="C13" s="12"/>
      <c r="D13" s="6"/>
      <c r="E13" s="15">
        <v>3003.74</v>
      </c>
      <c r="F13" s="44">
        <v>0.99209999999999998</v>
      </c>
    </row>
    <row r="14" spans="1:8" x14ac:dyDescent="0.25">
      <c r="A14" s="42"/>
      <c r="B14" s="11"/>
      <c r="C14" s="11"/>
      <c r="D14" s="4"/>
      <c r="E14" s="5"/>
      <c r="F14" s="43"/>
    </row>
    <row r="15" spans="1:8" x14ac:dyDescent="0.25">
      <c r="A15" s="46" t="s">
        <v>101</v>
      </c>
      <c r="B15" s="33"/>
      <c r="C15" s="33"/>
      <c r="D15" s="34"/>
      <c r="E15" s="15">
        <v>3003.74</v>
      </c>
      <c r="F15" s="44">
        <v>0.99209999999999998</v>
      </c>
    </row>
    <row r="16" spans="1:8" x14ac:dyDescent="0.25">
      <c r="A16" s="42"/>
      <c r="B16" s="11"/>
      <c r="C16" s="11"/>
      <c r="D16" s="4"/>
      <c r="E16" s="5"/>
      <c r="F16" s="43"/>
    </row>
    <row r="17" spans="1:6" x14ac:dyDescent="0.25">
      <c r="A17" s="20" t="s">
        <v>102</v>
      </c>
      <c r="B17" s="11"/>
      <c r="C17" s="11"/>
      <c r="D17" s="4"/>
      <c r="E17" s="5"/>
      <c r="F17" s="43"/>
    </row>
    <row r="18" spans="1:6" x14ac:dyDescent="0.25">
      <c r="A18" s="42" t="s">
        <v>103</v>
      </c>
      <c r="B18" s="11"/>
      <c r="C18" s="11"/>
      <c r="D18" s="4"/>
      <c r="E18" s="5">
        <v>28.99</v>
      </c>
      <c r="F18" s="43">
        <v>9.5999999999999992E-3</v>
      </c>
    </row>
    <row r="19" spans="1:6" x14ac:dyDescent="0.25">
      <c r="A19" s="20" t="s">
        <v>89</v>
      </c>
      <c r="B19" s="12"/>
      <c r="C19" s="12"/>
      <c r="D19" s="6"/>
      <c r="E19" s="15">
        <v>28.99</v>
      </c>
      <c r="F19" s="44">
        <v>9.5999999999999992E-3</v>
      </c>
    </row>
    <row r="20" spans="1:6" x14ac:dyDescent="0.25">
      <c r="A20" s="42"/>
      <c r="B20" s="11"/>
      <c r="C20" s="11"/>
      <c r="D20" s="4"/>
      <c r="E20" s="5"/>
      <c r="F20" s="43"/>
    </row>
    <row r="21" spans="1:6" x14ac:dyDescent="0.25">
      <c r="A21" s="46" t="s">
        <v>101</v>
      </c>
      <c r="B21" s="33"/>
      <c r="C21" s="33"/>
      <c r="D21" s="34"/>
      <c r="E21" s="15">
        <v>28.99</v>
      </c>
      <c r="F21" s="44">
        <v>9.5999999999999992E-3</v>
      </c>
    </row>
    <row r="22" spans="1:6" x14ac:dyDescent="0.25">
      <c r="A22" s="42" t="s">
        <v>104</v>
      </c>
      <c r="B22" s="11"/>
      <c r="C22" s="11"/>
      <c r="D22" s="4"/>
      <c r="E22" s="14">
        <v>-5.22</v>
      </c>
      <c r="F22" s="55">
        <v>-1.6999999999999999E-3</v>
      </c>
    </row>
    <row r="23" spans="1:6" x14ac:dyDescent="0.25">
      <c r="A23" s="47" t="s">
        <v>105</v>
      </c>
      <c r="B23" s="13"/>
      <c r="C23" s="13"/>
      <c r="D23" s="8"/>
      <c r="E23" s="9">
        <v>3027.51</v>
      </c>
      <c r="F23" s="48">
        <v>1</v>
      </c>
    </row>
    <row r="24" spans="1:6" x14ac:dyDescent="0.25">
      <c r="A24" s="28"/>
      <c r="B24" s="26"/>
      <c r="C24" s="26"/>
      <c r="D24" s="26"/>
      <c r="E24" s="26"/>
      <c r="F24" s="27"/>
    </row>
    <row r="25" spans="1:6" x14ac:dyDescent="0.25">
      <c r="A25" s="28"/>
      <c r="B25" s="26"/>
      <c r="C25" s="26"/>
      <c r="D25" s="26"/>
      <c r="E25" s="26"/>
      <c r="F25" s="27"/>
    </row>
    <row r="26" spans="1:6" x14ac:dyDescent="0.25">
      <c r="A26" s="28"/>
      <c r="B26" s="26"/>
      <c r="C26" s="26"/>
      <c r="D26" s="26"/>
      <c r="E26" s="26"/>
      <c r="F26" s="27"/>
    </row>
    <row r="27" spans="1:6" x14ac:dyDescent="0.25">
      <c r="A27" s="49" t="s">
        <v>1086</v>
      </c>
      <c r="B27" s="26"/>
      <c r="C27" s="26"/>
      <c r="D27" s="26"/>
      <c r="E27" s="26"/>
      <c r="F27" s="27"/>
    </row>
    <row r="28" spans="1:6" x14ac:dyDescent="0.25">
      <c r="A28" s="50" t="s">
        <v>1087</v>
      </c>
      <c r="B28" s="64" t="s">
        <v>64</v>
      </c>
      <c r="C28" s="26"/>
      <c r="D28" s="26"/>
      <c r="E28" s="26"/>
      <c r="F28" s="27"/>
    </row>
    <row r="29" spans="1:6" x14ac:dyDescent="0.25">
      <c r="A29" s="28" t="s">
        <v>1088</v>
      </c>
      <c r="B29" s="26"/>
      <c r="C29" s="26"/>
      <c r="D29" s="26"/>
      <c r="E29" s="26"/>
      <c r="F29" s="27"/>
    </row>
    <row r="30" spans="1:6" x14ac:dyDescent="0.25">
      <c r="A30" s="28" t="s">
        <v>1089</v>
      </c>
      <c r="B30" s="26" t="s">
        <v>1090</v>
      </c>
      <c r="C30" s="26" t="s">
        <v>1090</v>
      </c>
      <c r="D30" s="26"/>
      <c r="E30" s="26"/>
      <c r="F30" s="27"/>
    </row>
    <row r="31" spans="1:6" x14ac:dyDescent="0.25">
      <c r="A31" s="28"/>
      <c r="B31" s="51">
        <v>43585</v>
      </c>
      <c r="C31" s="51">
        <v>43616</v>
      </c>
      <c r="D31" s="26"/>
      <c r="E31" s="26"/>
      <c r="F31" s="27"/>
    </row>
    <row r="32" spans="1:6" x14ac:dyDescent="0.25">
      <c r="A32" s="28" t="s">
        <v>1168</v>
      </c>
      <c r="B32" s="26">
        <v>11.380100000000001</v>
      </c>
      <c r="C32" s="26">
        <v>10.7948</v>
      </c>
      <c r="D32" s="26"/>
      <c r="E32" s="26"/>
      <c r="F32" s="27"/>
    </row>
    <row r="33" spans="1:6" x14ac:dyDescent="0.25">
      <c r="A33" s="28" t="s">
        <v>1169</v>
      </c>
      <c r="B33" s="26">
        <v>10.8422</v>
      </c>
      <c r="C33" s="26">
        <v>10.279199999999999</v>
      </c>
      <c r="D33" s="26"/>
      <c r="E33" s="26"/>
      <c r="F33" s="27"/>
    </row>
    <row r="34" spans="1:6" x14ac:dyDescent="0.25">
      <c r="A34" s="28"/>
      <c r="B34" s="26"/>
      <c r="C34" s="26"/>
      <c r="D34" s="26"/>
      <c r="E34" s="26"/>
      <c r="F34" s="27"/>
    </row>
    <row r="35" spans="1:6" x14ac:dyDescent="0.25">
      <c r="A35" s="28" t="s">
        <v>1105</v>
      </c>
      <c r="B35" s="64" t="s">
        <v>64</v>
      </c>
      <c r="C35" s="26"/>
      <c r="D35" s="26"/>
      <c r="E35" s="26"/>
      <c r="F35" s="27"/>
    </row>
    <row r="36" spans="1:6" x14ac:dyDescent="0.25">
      <c r="A36" s="28" t="s">
        <v>1106</v>
      </c>
      <c r="B36" s="64" t="s">
        <v>64</v>
      </c>
      <c r="C36" s="26"/>
      <c r="D36" s="26"/>
      <c r="E36" s="26"/>
      <c r="F36" s="27"/>
    </row>
    <row r="37" spans="1:6" ht="30" x14ac:dyDescent="0.25">
      <c r="A37" s="67" t="s">
        <v>1107</v>
      </c>
      <c r="B37" s="70" t="s">
        <v>64</v>
      </c>
      <c r="C37" s="26"/>
      <c r="D37" s="26"/>
      <c r="E37" s="26"/>
      <c r="F37" s="27"/>
    </row>
    <row r="38" spans="1:6" x14ac:dyDescent="0.25">
      <c r="A38" s="67" t="s">
        <v>1108</v>
      </c>
      <c r="B38" s="71">
        <f>E15</f>
        <v>3003.74</v>
      </c>
      <c r="C38" s="26"/>
      <c r="D38" s="26"/>
      <c r="E38" s="26"/>
      <c r="F38" s="27"/>
    </row>
    <row r="39" spans="1:6" ht="30" x14ac:dyDescent="0.25">
      <c r="A39" s="72" t="s">
        <v>1187</v>
      </c>
      <c r="B39" s="70" t="s">
        <v>64</v>
      </c>
      <c r="C39" s="26"/>
      <c r="D39" s="26"/>
      <c r="E39" s="26"/>
      <c r="F39" s="27"/>
    </row>
    <row r="40" spans="1:6" ht="30" x14ac:dyDescent="0.25">
      <c r="A40" s="72" t="s">
        <v>1188</v>
      </c>
      <c r="B40" s="70" t="s">
        <v>64</v>
      </c>
      <c r="C40" s="26"/>
      <c r="D40" s="26"/>
      <c r="E40" s="26"/>
      <c r="F40" s="27"/>
    </row>
    <row r="41" spans="1:6" ht="30" x14ac:dyDescent="0.25">
      <c r="A41" s="72" t="s">
        <v>1189</v>
      </c>
      <c r="B41" s="70" t="s">
        <v>64</v>
      </c>
      <c r="C41" s="26"/>
      <c r="D41" s="26"/>
      <c r="E41" s="26"/>
      <c r="F41" s="27"/>
    </row>
    <row r="42" spans="1:6" ht="15.75" thickBot="1" x14ac:dyDescent="0.3">
      <c r="A42" s="58"/>
      <c r="B42" s="53"/>
      <c r="C42" s="53"/>
      <c r="D42" s="53"/>
      <c r="E42" s="53"/>
      <c r="F42" s="54"/>
    </row>
    <row r="7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pane ySplit="7" topLeftCell="A39" activePane="bottomLeft" state="frozen"/>
      <selection sqref="A1:B1"/>
      <selection pane="bottomLeft" activeCell="A44" sqref="A44:A4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8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33" customHeight="1" x14ac:dyDescent="0.25">
      <c r="A5" s="81" t="s">
        <v>9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1175</v>
      </c>
      <c r="B14" s="11" t="s">
        <v>77</v>
      </c>
      <c r="C14" s="11" t="s">
        <v>74</v>
      </c>
      <c r="D14" s="4">
        <v>590000</v>
      </c>
      <c r="E14" s="5">
        <v>598.67999999999995</v>
      </c>
      <c r="F14" s="43">
        <v>9.8199999999999996E-2</v>
      </c>
    </row>
    <row r="15" spans="1:8" x14ac:dyDescent="0.25">
      <c r="A15" s="42" t="s">
        <v>108</v>
      </c>
      <c r="B15" s="11" t="s">
        <v>109</v>
      </c>
      <c r="C15" s="11" t="s">
        <v>74</v>
      </c>
      <c r="D15" s="4">
        <v>500000</v>
      </c>
      <c r="E15" s="5">
        <v>520.91999999999996</v>
      </c>
      <c r="F15" s="43">
        <v>8.5400000000000004E-2</v>
      </c>
    </row>
    <row r="16" spans="1:8" x14ac:dyDescent="0.25">
      <c r="A16" s="42" t="s">
        <v>1177</v>
      </c>
      <c r="B16" s="11" t="s">
        <v>110</v>
      </c>
      <c r="C16" s="11" t="s">
        <v>111</v>
      </c>
      <c r="D16" s="4">
        <v>500000</v>
      </c>
      <c r="E16" s="5">
        <v>517.14</v>
      </c>
      <c r="F16" s="43">
        <v>8.48E-2</v>
      </c>
    </row>
    <row r="17" spans="1:6" x14ac:dyDescent="0.25">
      <c r="A17" s="42" t="s">
        <v>1182</v>
      </c>
      <c r="B17" s="11" t="s">
        <v>112</v>
      </c>
      <c r="C17" s="11" t="s">
        <v>74</v>
      </c>
      <c r="D17" s="4">
        <v>500000</v>
      </c>
      <c r="E17" s="5">
        <v>513.04</v>
      </c>
      <c r="F17" s="43">
        <v>8.4099999999999994E-2</v>
      </c>
    </row>
    <row r="18" spans="1:6" x14ac:dyDescent="0.25">
      <c r="A18" s="42" t="s">
        <v>75</v>
      </c>
      <c r="B18" s="11" t="s">
        <v>76</v>
      </c>
      <c r="C18" s="11" t="s">
        <v>74</v>
      </c>
      <c r="D18" s="4">
        <v>500000</v>
      </c>
      <c r="E18" s="5">
        <v>512.58000000000004</v>
      </c>
      <c r="F18" s="43">
        <v>8.4000000000000005E-2</v>
      </c>
    </row>
    <row r="19" spans="1:6" x14ac:dyDescent="0.25">
      <c r="A19" s="42" t="s">
        <v>113</v>
      </c>
      <c r="B19" s="11" t="s">
        <v>114</v>
      </c>
      <c r="C19" s="11" t="s">
        <v>74</v>
      </c>
      <c r="D19" s="4">
        <v>500000</v>
      </c>
      <c r="E19" s="5">
        <v>509.75</v>
      </c>
      <c r="F19" s="43">
        <v>8.3599999999999994E-2</v>
      </c>
    </row>
    <row r="20" spans="1:6" x14ac:dyDescent="0.25">
      <c r="A20" s="42" t="s">
        <v>1180</v>
      </c>
      <c r="B20" s="11" t="s">
        <v>115</v>
      </c>
      <c r="C20" s="11" t="s">
        <v>74</v>
      </c>
      <c r="D20" s="4">
        <v>500000</v>
      </c>
      <c r="E20" s="5">
        <v>508.44</v>
      </c>
      <c r="F20" s="43">
        <v>8.3400000000000002E-2</v>
      </c>
    </row>
    <row r="21" spans="1:6" x14ac:dyDescent="0.25">
      <c r="A21" s="42" t="s">
        <v>1178</v>
      </c>
      <c r="B21" s="11" t="s">
        <v>67</v>
      </c>
      <c r="C21" s="11" t="s">
        <v>68</v>
      </c>
      <c r="D21" s="4">
        <v>400000</v>
      </c>
      <c r="E21" s="5">
        <v>422.03</v>
      </c>
      <c r="F21" s="43">
        <v>6.9199999999999998E-2</v>
      </c>
    </row>
    <row r="22" spans="1:6" x14ac:dyDescent="0.25">
      <c r="A22" s="42" t="s">
        <v>1176</v>
      </c>
      <c r="B22" s="11" t="s">
        <v>83</v>
      </c>
      <c r="C22" s="11" t="s">
        <v>74</v>
      </c>
      <c r="D22" s="4">
        <v>400000</v>
      </c>
      <c r="E22" s="5">
        <v>411.27</v>
      </c>
      <c r="F22" s="43">
        <v>6.7400000000000002E-2</v>
      </c>
    </row>
    <row r="23" spans="1:6" x14ac:dyDescent="0.25">
      <c r="A23" s="42" t="s">
        <v>72</v>
      </c>
      <c r="B23" s="11" t="s">
        <v>73</v>
      </c>
      <c r="C23" s="11" t="s">
        <v>74</v>
      </c>
      <c r="D23" s="4">
        <v>400000</v>
      </c>
      <c r="E23" s="5">
        <v>407.04</v>
      </c>
      <c r="F23" s="43">
        <v>6.6699999999999995E-2</v>
      </c>
    </row>
    <row r="24" spans="1:6" x14ac:dyDescent="0.25">
      <c r="A24" s="20" t="s">
        <v>89</v>
      </c>
      <c r="B24" s="12"/>
      <c r="C24" s="12"/>
      <c r="D24" s="6"/>
      <c r="E24" s="15">
        <v>4920.8900000000003</v>
      </c>
      <c r="F24" s="44">
        <v>0.80679999999999996</v>
      </c>
    </row>
    <row r="25" spans="1:6" x14ac:dyDescent="0.25">
      <c r="A25" s="42"/>
      <c r="B25" s="11"/>
      <c r="C25" s="11"/>
      <c r="D25" s="4"/>
      <c r="E25" s="5"/>
      <c r="F25" s="43"/>
    </row>
    <row r="26" spans="1:6" x14ac:dyDescent="0.25">
      <c r="A26" s="20" t="s">
        <v>96</v>
      </c>
      <c r="B26" s="11"/>
      <c r="C26" s="11"/>
      <c r="D26" s="4"/>
      <c r="E26" s="5"/>
      <c r="F26" s="43"/>
    </row>
    <row r="27" spans="1:6" x14ac:dyDescent="0.25">
      <c r="A27" s="20" t="s">
        <v>89</v>
      </c>
      <c r="B27" s="11"/>
      <c r="C27" s="11"/>
      <c r="D27" s="4"/>
      <c r="E27" s="16" t="s">
        <v>64</v>
      </c>
      <c r="F27" s="45" t="s">
        <v>64</v>
      </c>
    </row>
    <row r="28" spans="1:6" x14ac:dyDescent="0.25">
      <c r="A28" s="42"/>
      <c r="B28" s="11"/>
      <c r="C28" s="11"/>
      <c r="D28" s="4"/>
      <c r="E28" s="5"/>
      <c r="F28" s="43"/>
    </row>
    <row r="29" spans="1:6" x14ac:dyDescent="0.25">
      <c r="A29" s="20" t="s">
        <v>100</v>
      </c>
      <c r="B29" s="11"/>
      <c r="C29" s="11"/>
      <c r="D29" s="4"/>
      <c r="E29" s="5"/>
      <c r="F29" s="43"/>
    </row>
    <row r="30" spans="1:6" x14ac:dyDescent="0.25">
      <c r="A30" s="20" t="s">
        <v>89</v>
      </c>
      <c r="B30" s="11"/>
      <c r="C30" s="11"/>
      <c r="D30" s="4"/>
      <c r="E30" s="16" t="s">
        <v>64</v>
      </c>
      <c r="F30" s="45" t="s">
        <v>64</v>
      </c>
    </row>
    <row r="31" spans="1:6" x14ac:dyDescent="0.25">
      <c r="A31" s="42"/>
      <c r="B31" s="11"/>
      <c r="C31" s="11"/>
      <c r="D31" s="4"/>
      <c r="E31" s="5"/>
      <c r="F31" s="43"/>
    </row>
    <row r="32" spans="1:6" x14ac:dyDescent="0.25">
      <c r="A32" s="46" t="s">
        <v>101</v>
      </c>
      <c r="B32" s="33"/>
      <c r="C32" s="33"/>
      <c r="D32" s="34"/>
      <c r="E32" s="15">
        <v>4920.8900000000003</v>
      </c>
      <c r="F32" s="44">
        <v>0.80679999999999996</v>
      </c>
    </row>
    <row r="33" spans="1:6" x14ac:dyDescent="0.25">
      <c r="A33" s="42"/>
      <c r="B33" s="11"/>
      <c r="C33" s="11"/>
      <c r="D33" s="4"/>
      <c r="E33" s="5"/>
      <c r="F33" s="43"/>
    </row>
    <row r="34" spans="1:6" x14ac:dyDescent="0.25">
      <c r="A34" s="42"/>
      <c r="B34" s="11"/>
      <c r="C34" s="11"/>
      <c r="D34" s="4"/>
      <c r="E34" s="5"/>
      <c r="F34" s="43"/>
    </row>
    <row r="35" spans="1:6" x14ac:dyDescent="0.25">
      <c r="A35" s="20" t="s">
        <v>102</v>
      </c>
      <c r="B35" s="11"/>
      <c r="C35" s="11"/>
      <c r="D35" s="4"/>
      <c r="E35" s="5"/>
      <c r="F35" s="43"/>
    </row>
    <row r="36" spans="1:6" x14ac:dyDescent="0.25">
      <c r="A36" s="42" t="s">
        <v>103</v>
      </c>
      <c r="B36" s="11"/>
      <c r="C36" s="11"/>
      <c r="D36" s="4"/>
      <c r="E36" s="5">
        <v>2183.94</v>
      </c>
      <c r="F36" s="43">
        <v>0.35809999999999997</v>
      </c>
    </row>
    <row r="37" spans="1:6" x14ac:dyDescent="0.25">
      <c r="A37" s="20" t="s">
        <v>89</v>
      </c>
      <c r="B37" s="12"/>
      <c r="C37" s="12"/>
      <c r="D37" s="6"/>
      <c r="E37" s="15">
        <v>2183.94</v>
      </c>
      <c r="F37" s="44">
        <v>0.35809999999999997</v>
      </c>
    </row>
    <row r="38" spans="1:6" x14ac:dyDescent="0.25">
      <c r="A38" s="42"/>
      <c r="B38" s="11"/>
      <c r="C38" s="11"/>
      <c r="D38" s="4"/>
      <c r="E38" s="5"/>
      <c r="F38" s="43"/>
    </row>
    <row r="39" spans="1:6" x14ac:dyDescent="0.25">
      <c r="A39" s="46" t="s">
        <v>101</v>
      </c>
      <c r="B39" s="33"/>
      <c r="C39" s="33"/>
      <c r="D39" s="34"/>
      <c r="E39" s="15">
        <v>2183.94</v>
      </c>
      <c r="F39" s="44">
        <v>0.35809999999999997</v>
      </c>
    </row>
    <row r="40" spans="1:6" x14ac:dyDescent="0.25">
      <c r="A40" s="42" t="s">
        <v>104</v>
      </c>
      <c r="B40" s="11"/>
      <c r="C40" s="11"/>
      <c r="D40" s="4"/>
      <c r="E40" s="14">
        <v>-1005.54</v>
      </c>
      <c r="F40" s="55">
        <v>-0.16489999999999999</v>
      </c>
    </row>
    <row r="41" spans="1:6" x14ac:dyDescent="0.25">
      <c r="A41" s="47" t="s">
        <v>105</v>
      </c>
      <c r="B41" s="13"/>
      <c r="C41" s="13"/>
      <c r="D41" s="8"/>
      <c r="E41" s="9">
        <v>6099.29</v>
      </c>
      <c r="F41" s="48">
        <v>1</v>
      </c>
    </row>
    <row r="42" spans="1:6" x14ac:dyDescent="0.25">
      <c r="A42" s="28"/>
      <c r="B42" s="26"/>
      <c r="C42" s="26"/>
      <c r="D42" s="26"/>
      <c r="E42" s="26"/>
      <c r="F42" s="27"/>
    </row>
    <row r="43" spans="1:6" x14ac:dyDescent="0.25">
      <c r="A43" s="49" t="s">
        <v>107</v>
      </c>
      <c r="B43" s="26"/>
      <c r="C43" s="26"/>
      <c r="D43" s="26"/>
      <c r="E43" s="26"/>
      <c r="F43" s="27"/>
    </row>
    <row r="44" spans="1:6" x14ac:dyDescent="0.25">
      <c r="A44" s="28"/>
      <c r="B44" s="26"/>
      <c r="C44" s="26"/>
      <c r="D44" s="26"/>
      <c r="E44" s="26"/>
      <c r="F44" s="27"/>
    </row>
    <row r="45" spans="1:6" x14ac:dyDescent="0.25">
      <c r="A45" s="28"/>
      <c r="B45" s="26"/>
      <c r="C45" s="26"/>
      <c r="D45" s="26"/>
      <c r="E45" s="26"/>
      <c r="F45" s="27"/>
    </row>
    <row r="46" spans="1:6" x14ac:dyDescent="0.25">
      <c r="A46" s="49" t="s">
        <v>1086</v>
      </c>
      <c r="B46" s="26"/>
      <c r="C46" s="26"/>
      <c r="D46" s="26"/>
      <c r="E46" s="26"/>
      <c r="F46" s="27"/>
    </row>
    <row r="47" spans="1:6" x14ac:dyDescent="0.25">
      <c r="A47" s="50" t="s">
        <v>1087</v>
      </c>
      <c r="B47" s="64" t="s">
        <v>64</v>
      </c>
      <c r="C47" s="26"/>
      <c r="D47" s="26"/>
      <c r="E47" s="26"/>
      <c r="F47" s="27"/>
    </row>
    <row r="48" spans="1:6" x14ac:dyDescent="0.25">
      <c r="A48" s="28" t="s">
        <v>1088</v>
      </c>
      <c r="B48" s="26"/>
      <c r="C48" s="26"/>
      <c r="D48" s="26"/>
      <c r="E48" s="26"/>
      <c r="F48" s="27"/>
    </row>
    <row r="49" spans="1:6" x14ac:dyDescent="0.25">
      <c r="A49" s="28" t="s">
        <v>1089</v>
      </c>
      <c r="B49" s="26" t="s">
        <v>1090</v>
      </c>
      <c r="C49" s="26" t="s">
        <v>1090</v>
      </c>
      <c r="D49" s="26"/>
      <c r="E49" s="26"/>
      <c r="F49" s="27"/>
    </row>
    <row r="50" spans="1:6" x14ac:dyDescent="0.25">
      <c r="A50" s="28"/>
      <c r="B50" s="51">
        <v>43585</v>
      </c>
      <c r="C50" s="51">
        <v>43616</v>
      </c>
      <c r="D50" s="26"/>
      <c r="E50" s="26"/>
      <c r="F50" s="27"/>
    </row>
    <row r="51" spans="1:6" x14ac:dyDescent="0.25">
      <c r="A51" s="28" t="s">
        <v>1092</v>
      </c>
      <c r="B51" s="64" t="s">
        <v>1093</v>
      </c>
      <c r="C51" s="64" t="s">
        <v>1093</v>
      </c>
      <c r="D51" s="26"/>
      <c r="E51" s="26"/>
      <c r="F51" s="27"/>
    </row>
    <row r="52" spans="1:6" x14ac:dyDescent="0.25">
      <c r="A52" s="28" t="s">
        <v>1094</v>
      </c>
      <c r="B52" s="64">
        <v>15.6592</v>
      </c>
      <c r="C52" s="64">
        <v>16.040199999999999</v>
      </c>
      <c r="D52" s="26"/>
      <c r="E52" s="26"/>
      <c r="F52" s="27"/>
    </row>
    <row r="53" spans="1:6" x14ac:dyDescent="0.25">
      <c r="A53" s="28" t="s">
        <v>1110</v>
      </c>
      <c r="B53" s="64">
        <v>15.3508</v>
      </c>
      <c r="C53" s="64">
        <v>15.4262</v>
      </c>
      <c r="D53" s="26"/>
      <c r="E53" s="26"/>
      <c r="F53" s="27"/>
    </row>
    <row r="54" spans="1:6" x14ac:dyDescent="0.25">
      <c r="A54" s="28" t="s">
        <v>1095</v>
      </c>
      <c r="B54" s="64">
        <v>15.6601</v>
      </c>
      <c r="C54" s="64">
        <v>16.0412</v>
      </c>
      <c r="D54" s="26"/>
      <c r="E54" s="26"/>
      <c r="F54" s="27"/>
    </row>
    <row r="55" spans="1:6" x14ac:dyDescent="0.25">
      <c r="A55" s="28" t="s">
        <v>1111</v>
      </c>
      <c r="B55" s="64">
        <v>10.354900000000001</v>
      </c>
      <c r="C55" s="64">
        <v>10.6069</v>
      </c>
      <c r="D55" s="26"/>
      <c r="E55" s="26"/>
      <c r="F55" s="27"/>
    </row>
    <row r="56" spans="1:6" x14ac:dyDescent="0.25">
      <c r="A56" s="28" t="s">
        <v>1112</v>
      </c>
      <c r="B56" s="64">
        <v>12.012600000000001</v>
      </c>
      <c r="C56" s="64">
        <v>10.6121</v>
      </c>
      <c r="D56" s="26"/>
      <c r="E56" s="26"/>
      <c r="F56" s="27"/>
    </row>
    <row r="57" spans="1:6" x14ac:dyDescent="0.25">
      <c r="A57" s="28" t="s">
        <v>1101</v>
      </c>
      <c r="B57" s="64" t="s">
        <v>1093</v>
      </c>
      <c r="C57" s="64" t="s">
        <v>1093</v>
      </c>
      <c r="D57" s="26"/>
      <c r="E57" s="26"/>
      <c r="F57" s="27"/>
    </row>
    <row r="58" spans="1:6" x14ac:dyDescent="0.25">
      <c r="A58" s="28" t="s">
        <v>1113</v>
      </c>
      <c r="B58" s="64">
        <v>15.416</v>
      </c>
      <c r="C58" s="64">
        <v>15.7888</v>
      </c>
      <c r="D58" s="26"/>
      <c r="E58" s="26"/>
      <c r="F58" s="27"/>
    </row>
    <row r="59" spans="1:6" x14ac:dyDescent="0.25">
      <c r="A59" s="28" t="s">
        <v>1114</v>
      </c>
      <c r="B59" s="64">
        <v>15.0045</v>
      </c>
      <c r="C59" s="64">
        <v>15.080399999999999</v>
      </c>
      <c r="D59" s="26"/>
      <c r="E59" s="26"/>
      <c r="F59" s="27"/>
    </row>
    <row r="60" spans="1:6" x14ac:dyDescent="0.25">
      <c r="A60" s="28" t="s">
        <v>1115</v>
      </c>
      <c r="B60" s="64">
        <v>15.417299999999999</v>
      </c>
      <c r="C60" s="64">
        <v>15.7902</v>
      </c>
      <c r="D60" s="26"/>
      <c r="E60" s="26"/>
      <c r="F60" s="27"/>
    </row>
    <row r="61" spans="1:6" x14ac:dyDescent="0.25">
      <c r="A61" s="28" t="s">
        <v>1116</v>
      </c>
      <c r="B61" s="64">
        <v>10.7812</v>
      </c>
      <c r="C61" s="64">
        <v>11.0419</v>
      </c>
      <c r="D61" s="26"/>
      <c r="E61" s="26"/>
      <c r="F61" s="27"/>
    </row>
    <row r="62" spans="1:6" x14ac:dyDescent="0.25">
      <c r="A62" s="28" t="s">
        <v>1117</v>
      </c>
      <c r="B62" s="64">
        <v>10.4269</v>
      </c>
      <c r="C62" s="64">
        <v>10.5017</v>
      </c>
      <c r="D62" s="26"/>
      <c r="E62" s="26"/>
      <c r="F62" s="27"/>
    </row>
    <row r="63" spans="1:6" x14ac:dyDescent="0.25">
      <c r="A63" s="28" t="s">
        <v>1104</v>
      </c>
      <c r="B63" s="26"/>
      <c r="C63" s="26"/>
      <c r="D63" s="26"/>
      <c r="E63" s="26"/>
      <c r="F63" s="27"/>
    </row>
    <row r="64" spans="1:6" x14ac:dyDescent="0.25">
      <c r="A64" s="28"/>
      <c r="B64" s="26"/>
      <c r="C64" s="26"/>
      <c r="D64" s="26"/>
      <c r="E64" s="26"/>
      <c r="F64" s="27"/>
    </row>
    <row r="65" spans="1:6" x14ac:dyDescent="0.25">
      <c r="A65" s="28" t="s">
        <v>1118</v>
      </c>
      <c r="B65" s="26"/>
      <c r="C65" s="26"/>
      <c r="D65" s="26"/>
      <c r="E65" s="26"/>
      <c r="F65" s="27"/>
    </row>
    <row r="66" spans="1:6" x14ac:dyDescent="0.25">
      <c r="A66" s="28"/>
      <c r="B66" s="26"/>
      <c r="C66" s="26"/>
      <c r="D66" s="26"/>
      <c r="E66" s="26"/>
      <c r="F66" s="27"/>
    </row>
    <row r="67" spans="1:6" x14ac:dyDescent="0.25">
      <c r="A67" s="56" t="s">
        <v>1119</v>
      </c>
      <c r="B67" s="57" t="s">
        <v>1120</v>
      </c>
      <c r="C67" s="57" t="s">
        <v>1121</v>
      </c>
      <c r="D67" s="57" t="s">
        <v>1122</v>
      </c>
      <c r="E67" s="26"/>
      <c r="F67" s="27"/>
    </row>
    <row r="68" spans="1:6" x14ac:dyDescent="0.25">
      <c r="A68" s="56" t="s">
        <v>1123</v>
      </c>
      <c r="B68" s="57"/>
      <c r="C68" s="57">
        <v>0.2137638</v>
      </c>
      <c r="D68" s="57">
        <v>0.19794629999999999</v>
      </c>
      <c r="E68" s="26"/>
      <c r="F68" s="27"/>
    </row>
    <row r="69" spans="1:6" x14ac:dyDescent="0.25">
      <c r="A69" s="56" t="s">
        <v>1124</v>
      </c>
      <c r="B69" s="57"/>
      <c r="C69" s="57">
        <v>0.1622084</v>
      </c>
      <c r="D69" s="57">
        <v>0.1502057</v>
      </c>
      <c r="E69" s="26"/>
      <c r="F69" s="27"/>
    </row>
    <row r="70" spans="1:6" x14ac:dyDescent="0.25">
      <c r="A70" s="56" t="s">
        <v>1125</v>
      </c>
      <c r="B70" s="57"/>
      <c r="C70" s="57">
        <v>0.20584569999999999</v>
      </c>
      <c r="D70" s="57">
        <v>0.19061420000000001</v>
      </c>
      <c r="E70" s="26"/>
      <c r="F70" s="27"/>
    </row>
    <row r="71" spans="1:6" x14ac:dyDescent="0.25">
      <c r="A71" s="56" t="s">
        <v>1126</v>
      </c>
      <c r="B71" s="57"/>
      <c r="C71" s="57">
        <v>0.12694150000000001</v>
      </c>
      <c r="D71" s="57">
        <v>0.1175484</v>
      </c>
      <c r="E71" s="26"/>
      <c r="F71" s="27"/>
    </row>
    <row r="72" spans="1:6" x14ac:dyDescent="0.25">
      <c r="A72" s="28"/>
      <c r="B72" s="26"/>
      <c r="C72" s="26"/>
      <c r="D72" s="26"/>
      <c r="E72" s="26"/>
      <c r="F72" s="27"/>
    </row>
    <row r="73" spans="1:6" x14ac:dyDescent="0.25">
      <c r="A73" s="68" t="s">
        <v>1106</v>
      </c>
      <c r="B73" s="64" t="s">
        <v>64</v>
      </c>
      <c r="C73" s="26"/>
      <c r="D73" s="26"/>
      <c r="E73" s="26"/>
      <c r="F73" s="27"/>
    </row>
    <row r="74" spans="1:6" ht="14.45" customHeight="1" x14ac:dyDescent="0.25">
      <c r="A74" s="67" t="s">
        <v>1107</v>
      </c>
      <c r="B74" s="64" t="s">
        <v>64</v>
      </c>
      <c r="C74" s="26"/>
      <c r="D74" s="26"/>
      <c r="E74" s="26"/>
      <c r="F74" s="27"/>
    </row>
    <row r="75" spans="1:6" x14ac:dyDescent="0.25">
      <c r="A75" s="67" t="s">
        <v>1108</v>
      </c>
      <c r="B75" s="64" t="s">
        <v>64</v>
      </c>
      <c r="C75" s="26"/>
      <c r="D75" s="26"/>
      <c r="E75" s="26"/>
      <c r="F75" s="27"/>
    </row>
    <row r="76" spans="1:6" x14ac:dyDescent="0.25">
      <c r="A76" s="68" t="s">
        <v>1109</v>
      </c>
      <c r="B76" s="65">
        <v>7.8995889999999997</v>
      </c>
      <c r="C76" s="26"/>
      <c r="D76" s="26"/>
      <c r="E76" s="26"/>
      <c r="F76" s="27"/>
    </row>
    <row r="77" spans="1:6" ht="30" x14ac:dyDescent="0.25">
      <c r="A77" s="67" t="s">
        <v>1184</v>
      </c>
      <c r="B77" s="64" t="s">
        <v>64</v>
      </c>
      <c r="C77" s="26"/>
      <c r="D77" s="26"/>
      <c r="E77" s="26"/>
      <c r="F77" s="27"/>
    </row>
    <row r="78" spans="1:6" ht="28.9" customHeight="1" thickBot="1" x14ac:dyDescent="0.3">
      <c r="A78" s="69" t="s">
        <v>1185</v>
      </c>
      <c r="B78" s="66" t="s">
        <v>64</v>
      </c>
      <c r="C78" s="53"/>
      <c r="D78" s="53"/>
      <c r="E78" s="53"/>
      <c r="F78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workbookViewId="0">
      <pane ySplit="7" topLeftCell="A15" activePane="bottomLeft" state="frozen"/>
      <selection sqref="A1:B1"/>
      <selection pane="bottomLeft" activeCell="A25" sqref="A25:XFD28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59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60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1074</v>
      </c>
      <c r="B10" s="11"/>
      <c r="C10" s="11"/>
      <c r="D10" s="4"/>
      <c r="E10" s="5"/>
      <c r="F10" s="43"/>
    </row>
    <row r="11" spans="1:8" x14ac:dyDescent="0.25">
      <c r="A11" s="20" t="s">
        <v>1075</v>
      </c>
      <c r="B11" s="12"/>
      <c r="C11" s="12"/>
      <c r="D11" s="6"/>
      <c r="E11" s="7"/>
      <c r="F11" s="22"/>
    </row>
    <row r="12" spans="1:8" x14ac:dyDescent="0.25">
      <c r="A12" s="42" t="s">
        <v>1082</v>
      </c>
      <c r="B12" s="11" t="s">
        <v>1083</v>
      </c>
      <c r="C12" s="11"/>
      <c r="D12" s="4">
        <v>2485.0763109999998</v>
      </c>
      <c r="E12" s="5">
        <v>693.23</v>
      </c>
      <c r="F12" s="43">
        <v>0.9698</v>
      </c>
    </row>
    <row r="13" spans="1:8" x14ac:dyDescent="0.25">
      <c r="A13" s="20" t="s">
        <v>89</v>
      </c>
      <c r="B13" s="12"/>
      <c r="C13" s="12"/>
      <c r="D13" s="6"/>
      <c r="E13" s="15">
        <v>693.23</v>
      </c>
      <c r="F13" s="44">
        <v>0.9698</v>
      </c>
    </row>
    <row r="14" spans="1:8" x14ac:dyDescent="0.25">
      <c r="A14" s="42"/>
      <c r="B14" s="11"/>
      <c r="C14" s="11"/>
      <c r="D14" s="4"/>
      <c r="E14" s="5"/>
      <c r="F14" s="43"/>
    </row>
    <row r="15" spans="1:8" x14ac:dyDescent="0.25">
      <c r="A15" s="46" t="s">
        <v>101</v>
      </c>
      <c r="B15" s="33"/>
      <c r="C15" s="33"/>
      <c r="D15" s="34"/>
      <c r="E15" s="15">
        <v>693.23</v>
      </c>
      <c r="F15" s="44">
        <v>0.9698</v>
      </c>
    </row>
    <row r="16" spans="1:8" x14ac:dyDescent="0.25">
      <c r="A16" s="42"/>
      <c r="B16" s="11"/>
      <c r="C16" s="11"/>
      <c r="D16" s="4"/>
      <c r="E16" s="5"/>
      <c r="F16" s="43"/>
    </row>
    <row r="17" spans="1:6" x14ac:dyDescent="0.25">
      <c r="A17" s="20" t="s">
        <v>102</v>
      </c>
      <c r="B17" s="11"/>
      <c r="C17" s="11"/>
      <c r="D17" s="4"/>
      <c r="E17" s="5"/>
      <c r="F17" s="43"/>
    </row>
    <row r="18" spans="1:6" x14ac:dyDescent="0.25">
      <c r="A18" s="42" t="s">
        <v>103</v>
      </c>
      <c r="B18" s="11"/>
      <c r="C18" s="11"/>
      <c r="D18" s="4"/>
      <c r="E18" s="5">
        <v>25.99</v>
      </c>
      <c r="F18" s="43">
        <v>3.6400000000000002E-2</v>
      </c>
    </row>
    <row r="19" spans="1:6" x14ac:dyDescent="0.25">
      <c r="A19" s="20" t="s">
        <v>89</v>
      </c>
      <c r="B19" s="12"/>
      <c r="C19" s="12"/>
      <c r="D19" s="6"/>
      <c r="E19" s="15">
        <v>25.99</v>
      </c>
      <c r="F19" s="44">
        <v>3.6400000000000002E-2</v>
      </c>
    </row>
    <row r="20" spans="1:6" x14ac:dyDescent="0.25">
      <c r="A20" s="42"/>
      <c r="B20" s="11"/>
      <c r="C20" s="11"/>
      <c r="D20" s="4"/>
      <c r="E20" s="5"/>
      <c r="F20" s="43"/>
    </row>
    <row r="21" spans="1:6" x14ac:dyDescent="0.25">
      <c r="A21" s="46" t="s">
        <v>101</v>
      </c>
      <c r="B21" s="33"/>
      <c r="C21" s="33"/>
      <c r="D21" s="34"/>
      <c r="E21" s="15">
        <v>25.99</v>
      </c>
      <c r="F21" s="44">
        <v>3.6400000000000002E-2</v>
      </c>
    </row>
    <row r="22" spans="1:6" x14ac:dyDescent="0.25">
      <c r="A22" s="42" t="s">
        <v>104</v>
      </c>
      <c r="B22" s="11"/>
      <c r="C22" s="11"/>
      <c r="D22" s="4"/>
      <c r="E22" s="14">
        <v>-4.3899999999999997</v>
      </c>
      <c r="F22" s="55">
        <v>-6.1999999999999998E-3</v>
      </c>
    </row>
    <row r="23" spans="1:6" x14ac:dyDescent="0.25">
      <c r="A23" s="47" t="s">
        <v>105</v>
      </c>
      <c r="B23" s="13"/>
      <c r="C23" s="13"/>
      <c r="D23" s="8"/>
      <c r="E23" s="9">
        <v>714.83</v>
      </c>
      <c r="F23" s="48">
        <v>1</v>
      </c>
    </row>
    <row r="24" spans="1:6" x14ac:dyDescent="0.25">
      <c r="A24" s="28"/>
      <c r="B24" s="26"/>
      <c r="C24" s="26"/>
      <c r="D24" s="26"/>
      <c r="E24" s="26"/>
      <c r="F24" s="27"/>
    </row>
    <row r="25" spans="1:6" x14ac:dyDescent="0.25">
      <c r="A25" s="28"/>
      <c r="B25" s="26"/>
      <c r="C25" s="26"/>
      <c r="D25" s="26"/>
      <c r="E25" s="26"/>
      <c r="F25" s="27"/>
    </row>
    <row r="26" spans="1:6" x14ac:dyDescent="0.25">
      <c r="A26" s="28"/>
      <c r="B26" s="26"/>
      <c r="C26" s="26"/>
      <c r="D26" s="26"/>
      <c r="E26" s="26"/>
      <c r="F26" s="27"/>
    </row>
    <row r="27" spans="1:6" x14ac:dyDescent="0.25">
      <c r="A27" s="28"/>
      <c r="B27" s="26"/>
      <c r="C27" s="26"/>
      <c r="D27" s="26"/>
      <c r="E27" s="26"/>
      <c r="F27" s="27"/>
    </row>
    <row r="28" spans="1:6" x14ac:dyDescent="0.25">
      <c r="A28" s="49" t="s">
        <v>1086</v>
      </c>
      <c r="B28" s="26"/>
      <c r="C28" s="26"/>
      <c r="D28" s="26"/>
      <c r="E28" s="26"/>
      <c r="F28" s="27"/>
    </row>
    <row r="29" spans="1:6" x14ac:dyDescent="0.25">
      <c r="A29" s="50" t="s">
        <v>1087</v>
      </c>
      <c r="B29" s="64" t="s">
        <v>64</v>
      </c>
      <c r="C29" s="26"/>
      <c r="D29" s="26"/>
      <c r="E29" s="26"/>
      <c r="F29" s="27"/>
    </row>
    <row r="30" spans="1:6" x14ac:dyDescent="0.25">
      <c r="A30" s="28" t="s">
        <v>1088</v>
      </c>
      <c r="B30" s="26"/>
      <c r="C30" s="26"/>
      <c r="D30" s="26"/>
      <c r="E30" s="26"/>
      <c r="F30" s="27"/>
    </row>
    <row r="31" spans="1:6" x14ac:dyDescent="0.25">
      <c r="A31" s="28" t="s">
        <v>1089</v>
      </c>
      <c r="B31" s="26" t="s">
        <v>1090</v>
      </c>
      <c r="C31" s="26" t="s">
        <v>1090</v>
      </c>
      <c r="D31" s="26"/>
      <c r="E31" s="26"/>
      <c r="F31" s="27"/>
    </row>
    <row r="32" spans="1:6" x14ac:dyDescent="0.25">
      <c r="A32" s="28"/>
      <c r="B32" s="51">
        <v>43585</v>
      </c>
      <c r="C32" s="51">
        <v>43616</v>
      </c>
      <c r="D32" s="26"/>
      <c r="E32" s="26"/>
      <c r="F32" s="27"/>
    </row>
    <row r="33" spans="1:6" x14ac:dyDescent="0.25">
      <c r="A33" s="28" t="s">
        <v>1168</v>
      </c>
      <c r="B33" s="26">
        <v>13.292400000000001</v>
      </c>
      <c r="C33" s="26">
        <v>12.263199999999999</v>
      </c>
      <c r="D33" s="26"/>
      <c r="E33" s="26"/>
      <c r="F33" s="27"/>
    </row>
    <row r="34" spans="1:6" x14ac:dyDescent="0.25">
      <c r="A34" s="28" t="s">
        <v>1169</v>
      </c>
      <c r="B34" s="26">
        <v>12.9489</v>
      </c>
      <c r="C34" s="26">
        <v>11.938800000000001</v>
      </c>
      <c r="D34" s="26"/>
      <c r="E34" s="26"/>
      <c r="F34" s="27"/>
    </row>
    <row r="35" spans="1:6" x14ac:dyDescent="0.25">
      <c r="A35" s="28"/>
      <c r="B35" s="26"/>
      <c r="C35" s="26"/>
      <c r="D35" s="26"/>
      <c r="E35" s="26"/>
      <c r="F35" s="27"/>
    </row>
    <row r="36" spans="1:6" x14ac:dyDescent="0.25">
      <c r="A36" s="28" t="s">
        <v>1105</v>
      </c>
      <c r="B36" s="64" t="s">
        <v>64</v>
      </c>
      <c r="C36" s="26"/>
      <c r="D36" s="26"/>
      <c r="E36" s="26"/>
      <c r="F36" s="27"/>
    </row>
    <row r="37" spans="1:6" x14ac:dyDescent="0.25">
      <c r="A37" s="28" t="s">
        <v>1106</v>
      </c>
      <c r="B37" s="64" t="s">
        <v>64</v>
      </c>
      <c r="C37" s="26"/>
      <c r="D37" s="26"/>
      <c r="E37" s="26"/>
      <c r="F37" s="27"/>
    </row>
    <row r="38" spans="1:6" ht="30" x14ac:dyDescent="0.25">
      <c r="A38" s="67" t="s">
        <v>1107</v>
      </c>
      <c r="B38" s="70" t="s">
        <v>64</v>
      </c>
      <c r="C38" s="26"/>
      <c r="D38" s="26"/>
      <c r="E38" s="26"/>
      <c r="F38" s="27"/>
    </row>
    <row r="39" spans="1:6" x14ac:dyDescent="0.25">
      <c r="A39" s="67" t="s">
        <v>1108</v>
      </c>
      <c r="B39" s="71">
        <f>E15</f>
        <v>693.23</v>
      </c>
      <c r="C39" s="26"/>
      <c r="D39" s="26"/>
      <c r="E39" s="26"/>
      <c r="F39" s="27"/>
    </row>
    <row r="40" spans="1:6" ht="30" x14ac:dyDescent="0.25">
      <c r="A40" s="72" t="s">
        <v>1187</v>
      </c>
      <c r="B40" s="70" t="s">
        <v>64</v>
      </c>
      <c r="C40" s="26"/>
      <c r="D40" s="26"/>
      <c r="E40" s="26"/>
      <c r="F40" s="27"/>
    </row>
    <row r="41" spans="1:6" ht="30" x14ac:dyDescent="0.25">
      <c r="A41" s="72" t="s">
        <v>1188</v>
      </c>
      <c r="B41" s="70" t="s">
        <v>64</v>
      </c>
      <c r="C41" s="26"/>
      <c r="D41" s="26"/>
      <c r="E41" s="26"/>
      <c r="F41" s="27"/>
    </row>
    <row r="42" spans="1:6" ht="30" x14ac:dyDescent="0.25">
      <c r="A42" s="72" t="s">
        <v>1189</v>
      </c>
      <c r="B42" s="70" t="s">
        <v>64</v>
      </c>
      <c r="C42" s="26"/>
      <c r="D42" s="26"/>
      <c r="E42" s="26"/>
      <c r="F42" s="27"/>
    </row>
    <row r="43" spans="1:6" ht="15.75" thickBot="1" x14ac:dyDescent="0.3">
      <c r="A43" s="58"/>
      <c r="B43" s="53"/>
      <c r="C43" s="53"/>
      <c r="D43" s="53"/>
      <c r="E43" s="53"/>
      <c r="F43" s="54"/>
    </row>
    <row r="77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tabSelected="1" workbookViewId="0">
      <pane ySplit="7" topLeftCell="A8" activePane="bottomLeft" state="frozen"/>
      <selection sqref="A1:B1"/>
      <selection pane="bottomLeft" activeCell="A5" sqref="A5:F5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61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62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1074</v>
      </c>
      <c r="B10" s="11"/>
      <c r="C10" s="11"/>
      <c r="D10" s="4"/>
      <c r="E10" s="5"/>
      <c r="F10" s="43"/>
    </row>
    <row r="11" spans="1:8" x14ac:dyDescent="0.25">
      <c r="A11" s="20" t="s">
        <v>1075</v>
      </c>
      <c r="B11" s="12"/>
      <c r="C11" s="12"/>
      <c r="D11" s="6"/>
      <c r="E11" s="7"/>
      <c r="F11" s="22"/>
    </row>
    <row r="12" spans="1:8" x14ac:dyDescent="0.25">
      <c r="A12" s="42" t="s">
        <v>1084</v>
      </c>
      <c r="B12" s="11" t="s">
        <v>1085</v>
      </c>
      <c r="C12" s="11"/>
      <c r="D12" s="4">
        <v>195705.83985700001</v>
      </c>
      <c r="E12" s="5">
        <v>3881.2</v>
      </c>
      <c r="F12" s="43">
        <v>1.0027999999999999</v>
      </c>
    </row>
    <row r="13" spans="1:8" x14ac:dyDescent="0.25">
      <c r="A13" s="20" t="s">
        <v>89</v>
      </c>
      <c r="B13" s="12"/>
      <c r="C13" s="12"/>
      <c r="D13" s="6"/>
      <c r="E13" s="15">
        <v>3881.2</v>
      </c>
      <c r="F13" s="44">
        <v>1.0027999999999999</v>
      </c>
    </row>
    <row r="14" spans="1:8" x14ac:dyDescent="0.25">
      <c r="A14" s="42"/>
      <c r="B14" s="11"/>
      <c r="C14" s="11"/>
      <c r="D14" s="4"/>
      <c r="E14" s="5"/>
      <c r="F14" s="43"/>
    </row>
    <row r="15" spans="1:8" x14ac:dyDescent="0.25">
      <c r="A15" s="46" t="s">
        <v>101</v>
      </c>
      <c r="B15" s="33"/>
      <c r="C15" s="33"/>
      <c r="D15" s="34"/>
      <c r="E15" s="15">
        <v>3881.2</v>
      </c>
      <c r="F15" s="44">
        <v>1.0027999999999999</v>
      </c>
    </row>
    <row r="16" spans="1:8" x14ac:dyDescent="0.25">
      <c r="A16" s="42"/>
      <c r="B16" s="11"/>
      <c r="C16" s="11"/>
      <c r="D16" s="4"/>
      <c r="E16" s="5"/>
      <c r="F16" s="43"/>
    </row>
    <row r="17" spans="1:6" x14ac:dyDescent="0.25">
      <c r="A17" s="20" t="s">
        <v>102</v>
      </c>
      <c r="B17" s="11"/>
      <c r="C17" s="11"/>
      <c r="D17" s="4"/>
      <c r="E17" s="5"/>
      <c r="F17" s="43"/>
    </row>
    <row r="18" spans="1:6" x14ac:dyDescent="0.25">
      <c r="A18" s="42" t="s">
        <v>103</v>
      </c>
      <c r="B18" s="11"/>
      <c r="C18" s="11"/>
      <c r="D18" s="4"/>
      <c r="E18" s="5">
        <v>22.99</v>
      </c>
      <c r="F18" s="43">
        <v>5.8999999999999999E-3</v>
      </c>
    </row>
    <row r="19" spans="1:6" x14ac:dyDescent="0.25">
      <c r="A19" s="20" t="s">
        <v>89</v>
      </c>
      <c r="B19" s="12"/>
      <c r="C19" s="12"/>
      <c r="D19" s="6"/>
      <c r="E19" s="15">
        <v>22.99</v>
      </c>
      <c r="F19" s="44">
        <v>5.8999999999999999E-3</v>
      </c>
    </row>
    <row r="20" spans="1:6" x14ac:dyDescent="0.25">
      <c r="A20" s="42"/>
      <c r="B20" s="11"/>
      <c r="C20" s="11"/>
      <c r="D20" s="4"/>
      <c r="E20" s="5"/>
      <c r="F20" s="43"/>
    </row>
    <row r="21" spans="1:6" x14ac:dyDescent="0.25">
      <c r="A21" s="46" t="s">
        <v>101</v>
      </c>
      <c r="B21" s="33"/>
      <c r="C21" s="33"/>
      <c r="D21" s="34"/>
      <c r="E21" s="15">
        <v>22.99</v>
      </c>
      <c r="F21" s="44">
        <v>5.8999999999999999E-3</v>
      </c>
    </row>
    <row r="22" spans="1:6" x14ac:dyDescent="0.25">
      <c r="A22" s="42" t="s">
        <v>104</v>
      </c>
      <c r="B22" s="11"/>
      <c r="C22" s="11"/>
      <c r="D22" s="4"/>
      <c r="E22" s="14">
        <v>-33.85</v>
      </c>
      <c r="F22" s="55">
        <v>-8.6999999999999994E-3</v>
      </c>
    </row>
    <row r="23" spans="1:6" x14ac:dyDescent="0.25">
      <c r="A23" s="47" t="s">
        <v>105</v>
      </c>
      <c r="B23" s="13"/>
      <c r="C23" s="13"/>
      <c r="D23" s="8"/>
      <c r="E23" s="9">
        <v>3870.34</v>
      </c>
      <c r="F23" s="48">
        <v>1</v>
      </c>
    </row>
    <row r="24" spans="1:6" x14ac:dyDescent="0.25">
      <c r="A24" s="28"/>
      <c r="B24" s="26"/>
      <c r="C24" s="26"/>
      <c r="D24" s="26"/>
      <c r="E24" s="26"/>
      <c r="F24" s="27"/>
    </row>
    <row r="25" spans="1:6" x14ac:dyDescent="0.25">
      <c r="A25" s="28"/>
      <c r="B25" s="26"/>
      <c r="C25" s="26"/>
      <c r="D25" s="26"/>
      <c r="E25" s="26"/>
      <c r="F25" s="27"/>
    </row>
    <row r="26" spans="1:6" x14ac:dyDescent="0.25">
      <c r="A26" s="28"/>
      <c r="B26" s="26"/>
      <c r="C26" s="26"/>
      <c r="D26" s="26"/>
      <c r="E26" s="26"/>
      <c r="F26" s="27"/>
    </row>
    <row r="27" spans="1:6" x14ac:dyDescent="0.25">
      <c r="A27" s="49" t="s">
        <v>1086</v>
      </c>
      <c r="B27" s="26"/>
      <c r="C27" s="26"/>
      <c r="D27" s="26"/>
      <c r="E27" s="26"/>
      <c r="F27" s="27"/>
    </row>
    <row r="28" spans="1:6" x14ac:dyDescent="0.25">
      <c r="A28" s="50" t="s">
        <v>1087</v>
      </c>
      <c r="B28" s="64" t="s">
        <v>64</v>
      </c>
      <c r="C28" s="26"/>
      <c r="D28" s="26"/>
      <c r="E28" s="26"/>
      <c r="F28" s="27"/>
    </row>
    <row r="29" spans="1:6" x14ac:dyDescent="0.25">
      <c r="A29" s="28" t="s">
        <v>1088</v>
      </c>
      <c r="B29" s="26"/>
      <c r="C29" s="26"/>
      <c r="D29" s="26"/>
      <c r="E29" s="26"/>
      <c r="F29" s="27"/>
    </row>
    <row r="30" spans="1:6" x14ac:dyDescent="0.25">
      <c r="A30" s="28" t="s">
        <v>1089</v>
      </c>
      <c r="B30" s="26" t="s">
        <v>1090</v>
      </c>
      <c r="C30" s="26" t="s">
        <v>1090</v>
      </c>
      <c r="D30" s="26"/>
      <c r="E30" s="26"/>
      <c r="F30" s="27"/>
    </row>
    <row r="31" spans="1:6" x14ac:dyDescent="0.25">
      <c r="A31" s="28"/>
      <c r="B31" s="51">
        <v>43585</v>
      </c>
      <c r="C31" s="51">
        <v>43616</v>
      </c>
      <c r="D31" s="26"/>
      <c r="E31" s="26"/>
      <c r="F31" s="27"/>
    </row>
    <row r="32" spans="1:6" x14ac:dyDescent="0.25">
      <c r="A32" s="28" t="s">
        <v>1168</v>
      </c>
      <c r="B32" s="26">
        <v>16.702200000000001</v>
      </c>
      <c r="C32" s="26">
        <v>15.7608</v>
      </c>
      <c r="D32" s="26"/>
      <c r="E32" s="26"/>
      <c r="F32" s="27"/>
    </row>
    <row r="33" spans="1:6" x14ac:dyDescent="0.25">
      <c r="A33" s="28" t="s">
        <v>1169</v>
      </c>
      <c r="B33" s="26">
        <v>15.956799999999999</v>
      </c>
      <c r="C33" s="26">
        <v>15.0479</v>
      </c>
      <c r="D33" s="26"/>
      <c r="E33" s="26"/>
      <c r="F33" s="27"/>
    </row>
    <row r="34" spans="1:6" x14ac:dyDescent="0.25">
      <c r="A34" s="28"/>
      <c r="B34" s="26"/>
      <c r="C34" s="26"/>
      <c r="D34" s="26"/>
      <c r="E34" s="26"/>
      <c r="F34" s="27"/>
    </row>
    <row r="35" spans="1:6" x14ac:dyDescent="0.25">
      <c r="A35" s="28" t="s">
        <v>1105</v>
      </c>
      <c r="B35" s="64" t="s">
        <v>64</v>
      </c>
      <c r="C35" s="26"/>
      <c r="D35" s="26"/>
      <c r="E35" s="26"/>
      <c r="F35" s="27"/>
    </row>
    <row r="36" spans="1:6" x14ac:dyDescent="0.25">
      <c r="A36" s="28" t="s">
        <v>1106</v>
      </c>
      <c r="B36" s="64" t="s">
        <v>64</v>
      </c>
      <c r="C36" s="26"/>
      <c r="D36" s="26"/>
      <c r="E36" s="26"/>
      <c r="F36" s="27"/>
    </row>
    <row r="37" spans="1:6" x14ac:dyDescent="0.25">
      <c r="A37" s="67" t="s">
        <v>1107</v>
      </c>
      <c r="B37" s="70" t="s">
        <v>64</v>
      </c>
      <c r="C37" s="26"/>
      <c r="D37" s="26"/>
      <c r="E37" s="26"/>
      <c r="F37" s="27"/>
    </row>
    <row r="38" spans="1:6" x14ac:dyDescent="0.25">
      <c r="A38" s="67" t="s">
        <v>1108</v>
      </c>
      <c r="B38" s="71">
        <f>E15</f>
        <v>3881.2</v>
      </c>
      <c r="C38" s="26"/>
      <c r="D38" s="26"/>
      <c r="E38" s="26"/>
      <c r="F38" s="27"/>
    </row>
    <row r="39" spans="1:6" ht="30" x14ac:dyDescent="0.25">
      <c r="A39" s="72" t="s">
        <v>1187</v>
      </c>
      <c r="B39" s="70" t="s">
        <v>64</v>
      </c>
      <c r="C39" s="26"/>
      <c r="D39" s="26"/>
      <c r="E39" s="26"/>
      <c r="F39" s="27"/>
    </row>
    <row r="40" spans="1:6" ht="30" x14ac:dyDescent="0.25">
      <c r="A40" s="72" t="s">
        <v>1188</v>
      </c>
      <c r="B40" s="70" t="s">
        <v>64</v>
      </c>
      <c r="C40" s="26"/>
      <c r="D40" s="26"/>
      <c r="E40" s="26"/>
      <c r="F40" s="27"/>
    </row>
    <row r="41" spans="1:6" ht="30" x14ac:dyDescent="0.25">
      <c r="A41" s="72" t="s">
        <v>1189</v>
      </c>
      <c r="B41" s="70" t="s">
        <v>64</v>
      </c>
      <c r="C41" s="26"/>
      <c r="D41" s="26"/>
      <c r="E41" s="26"/>
      <c r="F41" s="27"/>
    </row>
    <row r="42" spans="1:6" ht="15.75" thickBot="1" x14ac:dyDescent="0.3">
      <c r="A42" s="58"/>
      <c r="B42" s="53"/>
      <c r="C42" s="53"/>
      <c r="D42" s="53"/>
      <c r="E42" s="53"/>
      <c r="F42" s="54"/>
    </row>
    <row r="76" ht="14.4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zoomScaleNormal="100" workbookViewId="0">
      <pane ySplit="7" topLeftCell="A79" activePane="bottomLeft" state="frozen"/>
      <selection sqref="A1:B1"/>
      <selection pane="bottomLeft" activeCell="A4" sqref="A4:F4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10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11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81</v>
      </c>
      <c r="B14" s="11" t="s">
        <v>82</v>
      </c>
      <c r="C14" s="11" t="s">
        <v>74</v>
      </c>
      <c r="D14" s="4">
        <v>1300000</v>
      </c>
      <c r="E14" s="5">
        <v>1343.53</v>
      </c>
      <c r="F14" s="43">
        <v>0.1114</v>
      </c>
    </row>
    <row r="15" spans="1:8" x14ac:dyDescent="0.25">
      <c r="A15" s="42" t="s">
        <v>116</v>
      </c>
      <c r="B15" s="11" t="s">
        <v>117</v>
      </c>
      <c r="C15" s="11" t="s">
        <v>118</v>
      </c>
      <c r="D15" s="4">
        <v>1500000</v>
      </c>
      <c r="E15" s="5">
        <v>1247.3</v>
      </c>
      <c r="F15" s="43">
        <v>0.10340000000000001</v>
      </c>
    </row>
    <row r="16" spans="1:8" x14ac:dyDescent="0.25">
      <c r="A16" s="42" t="s">
        <v>1178</v>
      </c>
      <c r="B16" s="11" t="s">
        <v>67</v>
      </c>
      <c r="C16" s="11" t="s">
        <v>68</v>
      </c>
      <c r="D16" s="4">
        <v>1100000</v>
      </c>
      <c r="E16" s="5">
        <v>1160.58</v>
      </c>
      <c r="F16" s="43">
        <v>9.6199999999999994E-2</v>
      </c>
    </row>
    <row r="17" spans="1:6" x14ac:dyDescent="0.25">
      <c r="A17" s="42" t="s">
        <v>78</v>
      </c>
      <c r="B17" s="11" t="s">
        <v>79</v>
      </c>
      <c r="C17" s="11" t="s">
        <v>80</v>
      </c>
      <c r="D17" s="4">
        <v>1000000</v>
      </c>
      <c r="E17" s="5">
        <v>999.57</v>
      </c>
      <c r="F17" s="43">
        <v>8.2900000000000001E-2</v>
      </c>
    </row>
    <row r="18" spans="1:6" x14ac:dyDescent="0.25">
      <c r="A18" s="42" t="s">
        <v>119</v>
      </c>
      <c r="B18" s="11" t="s">
        <v>120</v>
      </c>
      <c r="C18" s="11" t="s">
        <v>74</v>
      </c>
      <c r="D18" s="4">
        <v>1000000</v>
      </c>
      <c r="E18" s="5">
        <v>994.92</v>
      </c>
      <c r="F18" s="43">
        <v>8.2500000000000004E-2</v>
      </c>
    </row>
    <row r="19" spans="1:6" x14ac:dyDescent="0.25">
      <c r="A19" s="42" t="s">
        <v>121</v>
      </c>
      <c r="B19" s="11" t="s">
        <v>122</v>
      </c>
      <c r="C19" s="11" t="s">
        <v>118</v>
      </c>
      <c r="D19" s="4">
        <v>1000000</v>
      </c>
      <c r="E19" s="5">
        <v>819.24</v>
      </c>
      <c r="F19" s="43">
        <v>6.7900000000000002E-2</v>
      </c>
    </row>
    <row r="20" spans="1:6" x14ac:dyDescent="0.25">
      <c r="A20" s="42" t="s">
        <v>1181</v>
      </c>
      <c r="B20" s="11" t="s">
        <v>123</v>
      </c>
      <c r="C20" s="11" t="s">
        <v>74</v>
      </c>
      <c r="D20" s="4">
        <v>500000</v>
      </c>
      <c r="E20" s="5">
        <v>515.58000000000004</v>
      </c>
      <c r="F20" s="43">
        <v>4.2700000000000002E-2</v>
      </c>
    </row>
    <row r="21" spans="1:6" x14ac:dyDescent="0.25">
      <c r="A21" s="42" t="s">
        <v>124</v>
      </c>
      <c r="B21" s="11" t="s">
        <v>125</v>
      </c>
      <c r="C21" s="11" t="s">
        <v>126</v>
      </c>
      <c r="D21" s="4">
        <v>500000</v>
      </c>
      <c r="E21" s="5">
        <v>493.97</v>
      </c>
      <c r="F21" s="43">
        <v>4.0899999999999999E-2</v>
      </c>
    </row>
    <row r="22" spans="1:6" x14ac:dyDescent="0.25">
      <c r="A22" s="42" t="s">
        <v>127</v>
      </c>
      <c r="B22" s="11" t="s">
        <v>128</v>
      </c>
      <c r="C22" s="11" t="s">
        <v>129</v>
      </c>
      <c r="D22" s="4">
        <v>280000</v>
      </c>
      <c r="E22" s="5">
        <v>279.76</v>
      </c>
      <c r="F22" s="43">
        <v>2.3199999999999998E-2</v>
      </c>
    </row>
    <row r="23" spans="1:6" x14ac:dyDescent="0.25">
      <c r="A23" s="42" t="s">
        <v>130</v>
      </c>
      <c r="B23" s="11" t="s">
        <v>131</v>
      </c>
      <c r="C23" s="11" t="s">
        <v>71</v>
      </c>
      <c r="D23" s="4">
        <v>200000</v>
      </c>
      <c r="E23" s="5">
        <v>197.4</v>
      </c>
      <c r="F23" s="43">
        <v>1.6400000000000001E-2</v>
      </c>
    </row>
    <row r="24" spans="1:6" x14ac:dyDescent="0.25">
      <c r="A24" s="42" t="s">
        <v>132</v>
      </c>
      <c r="B24" s="11" t="s">
        <v>133</v>
      </c>
      <c r="C24" s="11" t="s">
        <v>74</v>
      </c>
      <c r="D24" s="4">
        <v>180000</v>
      </c>
      <c r="E24" s="5">
        <v>180.48</v>
      </c>
      <c r="F24" s="43">
        <v>1.4999999999999999E-2</v>
      </c>
    </row>
    <row r="25" spans="1:6" x14ac:dyDescent="0.25">
      <c r="A25" s="42" t="s">
        <v>72</v>
      </c>
      <c r="B25" s="11" t="s">
        <v>73</v>
      </c>
      <c r="C25" s="11" t="s">
        <v>74</v>
      </c>
      <c r="D25" s="4">
        <v>150000</v>
      </c>
      <c r="E25" s="5">
        <v>152.63999999999999</v>
      </c>
      <c r="F25" s="43">
        <v>1.2699999999999999E-2</v>
      </c>
    </row>
    <row r="26" spans="1:6" x14ac:dyDescent="0.25">
      <c r="A26" s="42" t="s">
        <v>134</v>
      </c>
      <c r="B26" s="11" t="s">
        <v>135</v>
      </c>
      <c r="C26" s="11" t="s">
        <v>68</v>
      </c>
      <c r="D26" s="4">
        <v>130000</v>
      </c>
      <c r="E26" s="5">
        <v>127.81</v>
      </c>
      <c r="F26" s="43">
        <v>1.06E-2</v>
      </c>
    </row>
    <row r="27" spans="1:6" x14ac:dyDescent="0.25">
      <c r="A27" s="42" t="s">
        <v>1175</v>
      </c>
      <c r="B27" s="11" t="s">
        <v>77</v>
      </c>
      <c r="C27" s="11" t="s">
        <v>74</v>
      </c>
      <c r="D27" s="4">
        <v>110000</v>
      </c>
      <c r="E27" s="5">
        <v>111.62</v>
      </c>
      <c r="F27" s="43">
        <v>9.2999999999999992E-3</v>
      </c>
    </row>
    <row r="28" spans="1:6" x14ac:dyDescent="0.25">
      <c r="A28" s="42" t="s">
        <v>75</v>
      </c>
      <c r="B28" s="11" t="s">
        <v>76</v>
      </c>
      <c r="C28" s="11" t="s">
        <v>74</v>
      </c>
      <c r="D28" s="4">
        <v>100000</v>
      </c>
      <c r="E28" s="5">
        <v>102.52</v>
      </c>
      <c r="F28" s="43">
        <v>8.5000000000000006E-3</v>
      </c>
    </row>
    <row r="29" spans="1:6" x14ac:dyDescent="0.25">
      <c r="A29" s="42" t="s">
        <v>136</v>
      </c>
      <c r="B29" s="11" t="s">
        <v>137</v>
      </c>
      <c r="C29" s="11" t="s">
        <v>74</v>
      </c>
      <c r="D29" s="4">
        <v>50000</v>
      </c>
      <c r="E29" s="5">
        <v>50.27</v>
      </c>
      <c r="F29" s="43">
        <v>4.1999999999999997E-3</v>
      </c>
    </row>
    <row r="30" spans="1:6" x14ac:dyDescent="0.25">
      <c r="A30" s="42" t="s">
        <v>138</v>
      </c>
      <c r="B30" s="11" t="s">
        <v>139</v>
      </c>
      <c r="C30" s="11" t="s">
        <v>74</v>
      </c>
      <c r="D30" s="4">
        <v>10000</v>
      </c>
      <c r="E30" s="5">
        <v>10.34</v>
      </c>
      <c r="F30" s="43">
        <v>8.9999999999999998E-4</v>
      </c>
    </row>
    <row r="31" spans="1:6" x14ac:dyDescent="0.25">
      <c r="A31" s="20" t="s">
        <v>89</v>
      </c>
      <c r="B31" s="12"/>
      <c r="C31" s="12"/>
      <c r="D31" s="6"/>
      <c r="E31" s="15">
        <v>8787.5300000000007</v>
      </c>
      <c r="F31" s="44">
        <v>0.72870000000000001</v>
      </c>
    </row>
    <row r="32" spans="1:6" x14ac:dyDescent="0.25">
      <c r="A32" s="42"/>
      <c r="B32" s="11"/>
      <c r="C32" s="11"/>
      <c r="D32" s="4"/>
      <c r="E32" s="5"/>
      <c r="F32" s="43"/>
    </row>
    <row r="33" spans="1:6" x14ac:dyDescent="0.25">
      <c r="A33" s="20" t="s">
        <v>96</v>
      </c>
      <c r="B33" s="12"/>
      <c r="C33" s="12"/>
      <c r="D33" s="6"/>
      <c r="E33" s="7"/>
      <c r="F33" s="22"/>
    </row>
    <row r="34" spans="1:6" x14ac:dyDescent="0.25">
      <c r="A34" s="42" t="s">
        <v>140</v>
      </c>
      <c r="B34" s="11" t="s">
        <v>141</v>
      </c>
      <c r="C34" s="11" t="s">
        <v>74</v>
      </c>
      <c r="D34" s="4">
        <v>1280000</v>
      </c>
      <c r="E34" s="5">
        <v>1268.82</v>
      </c>
      <c r="F34" s="43">
        <v>0.1052</v>
      </c>
    </row>
    <row r="35" spans="1:6" x14ac:dyDescent="0.25">
      <c r="A35" s="42" t="s">
        <v>97</v>
      </c>
      <c r="B35" s="11" t="s">
        <v>98</v>
      </c>
      <c r="C35" s="11" t="s">
        <v>99</v>
      </c>
      <c r="D35" s="4">
        <v>1000000</v>
      </c>
      <c r="E35" s="5">
        <v>985.32</v>
      </c>
      <c r="F35" s="43">
        <v>8.1699999999999995E-2</v>
      </c>
    </row>
    <row r="36" spans="1:6" x14ac:dyDescent="0.25">
      <c r="A36" s="20" t="s">
        <v>89</v>
      </c>
      <c r="B36" s="12"/>
      <c r="C36" s="12"/>
      <c r="D36" s="6"/>
      <c r="E36" s="15">
        <v>2254.14</v>
      </c>
      <c r="F36" s="44">
        <v>0.18690000000000001</v>
      </c>
    </row>
    <row r="37" spans="1:6" x14ac:dyDescent="0.25">
      <c r="A37" s="20"/>
      <c r="B37" s="12"/>
      <c r="C37" s="12"/>
      <c r="D37" s="6"/>
      <c r="E37" s="7"/>
      <c r="F37" s="22"/>
    </row>
    <row r="38" spans="1:6" x14ac:dyDescent="0.25">
      <c r="A38" s="20" t="s">
        <v>100</v>
      </c>
      <c r="B38" s="21"/>
      <c r="C38" s="21"/>
      <c r="D38" s="6"/>
      <c r="E38" s="7"/>
      <c r="F38" s="22"/>
    </row>
    <row r="39" spans="1:6" x14ac:dyDescent="0.25">
      <c r="A39" s="42" t="s">
        <v>1172</v>
      </c>
      <c r="B39" s="11" t="s">
        <v>142</v>
      </c>
      <c r="C39" s="11" t="s">
        <v>80</v>
      </c>
      <c r="D39" s="4">
        <v>20000</v>
      </c>
      <c r="E39" s="5">
        <v>21.26</v>
      </c>
      <c r="F39" s="43">
        <v>1.8E-3</v>
      </c>
    </row>
    <row r="40" spans="1:6" x14ac:dyDescent="0.25">
      <c r="A40" s="20" t="s">
        <v>89</v>
      </c>
      <c r="B40" s="33"/>
      <c r="C40" s="33"/>
      <c r="D40" s="34"/>
      <c r="E40" s="15">
        <v>21.26</v>
      </c>
      <c r="F40" s="44">
        <v>1.8E-3</v>
      </c>
    </row>
    <row r="41" spans="1:6" x14ac:dyDescent="0.25">
      <c r="A41" s="42"/>
      <c r="B41" s="11"/>
      <c r="C41" s="11"/>
      <c r="D41" s="4"/>
      <c r="E41" s="5"/>
      <c r="F41" s="43"/>
    </row>
    <row r="42" spans="1:6" x14ac:dyDescent="0.25">
      <c r="A42" s="46" t="s">
        <v>101</v>
      </c>
      <c r="B42" s="33"/>
      <c r="C42" s="33"/>
      <c r="D42" s="34"/>
      <c r="E42" s="15">
        <f>11041.67+E40</f>
        <v>11062.93</v>
      </c>
      <c r="F42" s="44">
        <f>91.56%+F40</f>
        <v>0.91739999999999999</v>
      </c>
    </row>
    <row r="43" spans="1:6" x14ac:dyDescent="0.25">
      <c r="A43" s="42"/>
      <c r="B43" s="11"/>
      <c r="C43" s="11"/>
      <c r="D43" s="4"/>
      <c r="E43" s="5"/>
      <c r="F43" s="43"/>
    </row>
    <row r="44" spans="1:6" x14ac:dyDescent="0.25">
      <c r="A44" s="42"/>
      <c r="B44" s="11"/>
      <c r="C44" s="11"/>
      <c r="D44" s="4"/>
      <c r="E44" s="5"/>
      <c r="F44" s="43"/>
    </row>
    <row r="45" spans="1:6" x14ac:dyDescent="0.25">
      <c r="A45" s="20" t="s">
        <v>102</v>
      </c>
      <c r="B45" s="11"/>
      <c r="C45" s="11"/>
      <c r="D45" s="4"/>
      <c r="E45" s="5"/>
      <c r="F45" s="43"/>
    </row>
    <row r="46" spans="1:6" x14ac:dyDescent="0.25">
      <c r="A46" s="42" t="s">
        <v>103</v>
      </c>
      <c r="B46" s="11"/>
      <c r="C46" s="11"/>
      <c r="D46" s="4"/>
      <c r="E46" s="5">
        <v>538.74</v>
      </c>
      <c r="F46" s="43">
        <v>4.4699999999999997E-2</v>
      </c>
    </row>
    <row r="47" spans="1:6" x14ac:dyDescent="0.25">
      <c r="A47" s="20" t="s">
        <v>89</v>
      </c>
      <c r="B47" s="12"/>
      <c r="C47" s="12"/>
      <c r="D47" s="6"/>
      <c r="E47" s="15">
        <v>538.74</v>
      </c>
      <c r="F47" s="44">
        <v>4.4699999999999997E-2</v>
      </c>
    </row>
    <row r="48" spans="1:6" x14ac:dyDescent="0.25">
      <c r="A48" s="42"/>
      <c r="B48" s="11"/>
      <c r="C48" s="11"/>
      <c r="D48" s="4"/>
      <c r="E48" s="5"/>
      <c r="F48" s="43"/>
    </row>
    <row r="49" spans="1:6" x14ac:dyDescent="0.25">
      <c r="A49" s="46" t="s">
        <v>101</v>
      </c>
      <c r="B49" s="33"/>
      <c r="C49" s="33"/>
      <c r="D49" s="34"/>
      <c r="E49" s="15">
        <v>538.74</v>
      </c>
      <c r="F49" s="44">
        <v>4.4699999999999997E-2</v>
      </c>
    </row>
    <row r="50" spans="1:6" x14ac:dyDescent="0.25">
      <c r="A50" s="42" t="s">
        <v>104</v>
      </c>
      <c r="B50" s="11"/>
      <c r="C50" s="11"/>
      <c r="D50" s="4"/>
      <c r="E50" s="5">
        <v>461.34</v>
      </c>
      <c r="F50" s="43">
        <v>3.7900000000000003E-2</v>
      </c>
    </row>
    <row r="51" spans="1:6" x14ac:dyDescent="0.25">
      <c r="A51" s="47" t="s">
        <v>105</v>
      </c>
      <c r="B51" s="13"/>
      <c r="C51" s="13"/>
      <c r="D51" s="8"/>
      <c r="E51" s="9">
        <v>12063.01</v>
      </c>
      <c r="F51" s="48">
        <v>1</v>
      </c>
    </row>
    <row r="52" spans="1:6" x14ac:dyDescent="0.25">
      <c r="A52" s="28"/>
      <c r="B52" s="26"/>
      <c r="C52" s="26"/>
      <c r="D52" s="26"/>
      <c r="E52" s="26"/>
      <c r="F52" s="27"/>
    </row>
    <row r="53" spans="1:6" x14ac:dyDescent="0.25">
      <c r="A53" s="49" t="s">
        <v>106</v>
      </c>
      <c r="B53" s="26"/>
      <c r="C53" s="26"/>
      <c r="D53" s="26"/>
      <c r="E53" s="26"/>
      <c r="F53" s="27"/>
    </row>
    <row r="54" spans="1:6" x14ac:dyDescent="0.25">
      <c r="A54" s="49" t="s">
        <v>107</v>
      </c>
      <c r="B54" s="26"/>
      <c r="C54" s="26"/>
      <c r="D54" s="26"/>
      <c r="E54" s="26"/>
      <c r="F54" s="27"/>
    </row>
    <row r="55" spans="1:6" x14ac:dyDescent="0.25">
      <c r="A55" s="28"/>
      <c r="B55" s="26"/>
      <c r="C55" s="26"/>
      <c r="D55" s="26"/>
      <c r="E55" s="26"/>
      <c r="F55" s="27"/>
    </row>
    <row r="56" spans="1:6" x14ac:dyDescent="0.25">
      <c r="A56" s="28"/>
      <c r="B56" s="26"/>
      <c r="C56" s="26"/>
      <c r="D56" s="26"/>
      <c r="E56" s="26"/>
      <c r="F56" s="27"/>
    </row>
    <row r="57" spans="1:6" x14ac:dyDescent="0.25">
      <c r="A57" s="49" t="s">
        <v>1086</v>
      </c>
      <c r="B57" s="26"/>
      <c r="C57" s="26"/>
      <c r="D57" s="26"/>
      <c r="E57" s="26"/>
      <c r="F57" s="27"/>
    </row>
    <row r="58" spans="1:6" x14ac:dyDescent="0.25">
      <c r="A58" s="50" t="s">
        <v>1087</v>
      </c>
      <c r="B58" s="64" t="s">
        <v>64</v>
      </c>
      <c r="C58" s="26"/>
      <c r="D58" s="26"/>
      <c r="E58" s="26"/>
      <c r="F58" s="27"/>
    </row>
    <row r="59" spans="1:6" x14ac:dyDescent="0.25">
      <c r="A59" s="28" t="s">
        <v>1088</v>
      </c>
      <c r="B59" s="26"/>
      <c r="C59" s="26"/>
      <c r="D59" s="26"/>
      <c r="E59" s="26"/>
      <c r="F59" s="27"/>
    </row>
    <row r="60" spans="1:6" x14ac:dyDescent="0.25">
      <c r="A60" s="28" t="s">
        <v>1089</v>
      </c>
      <c r="B60" s="26" t="s">
        <v>1090</v>
      </c>
      <c r="C60" s="26" t="s">
        <v>1090</v>
      </c>
      <c r="D60" s="26"/>
      <c r="E60" s="26"/>
      <c r="F60" s="27"/>
    </row>
    <row r="61" spans="1:6" x14ac:dyDescent="0.25">
      <c r="A61" s="28"/>
      <c r="B61" s="51">
        <v>43585</v>
      </c>
      <c r="C61" s="51">
        <v>43616</v>
      </c>
      <c r="D61" s="26"/>
      <c r="E61" s="26"/>
      <c r="F61" s="27"/>
    </row>
    <row r="62" spans="1:6" x14ac:dyDescent="0.25">
      <c r="A62" s="28" t="s">
        <v>1091</v>
      </c>
      <c r="B62" s="64">
        <v>14.625400000000001</v>
      </c>
      <c r="C62" s="64">
        <v>14.6785</v>
      </c>
      <c r="D62" s="26"/>
      <c r="E62" s="26"/>
      <c r="F62" s="27"/>
    </row>
    <row r="63" spans="1:6" x14ac:dyDescent="0.25">
      <c r="A63" s="28" t="s">
        <v>1092</v>
      </c>
      <c r="B63" s="64" t="s">
        <v>1093</v>
      </c>
      <c r="C63" s="64" t="s">
        <v>1093</v>
      </c>
      <c r="D63" s="26"/>
      <c r="E63" s="26"/>
      <c r="F63" s="27"/>
    </row>
    <row r="64" spans="1:6" x14ac:dyDescent="0.25">
      <c r="A64" s="28" t="s">
        <v>1094</v>
      </c>
      <c r="B64" s="64">
        <v>14.6142</v>
      </c>
      <c r="C64" s="64">
        <v>14.6845</v>
      </c>
      <c r="D64" s="26"/>
      <c r="E64" s="26"/>
      <c r="F64" s="27"/>
    </row>
    <row r="65" spans="1:6" x14ac:dyDescent="0.25">
      <c r="A65" s="28" t="s">
        <v>1110</v>
      </c>
      <c r="B65" s="64" t="s">
        <v>1093</v>
      </c>
      <c r="C65" s="64" t="s">
        <v>1093</v>
      </c>
      <c r="D65" s="26"/>
      <c r="E65" s="26"/>
      <c r="F65" s="27"/>
    </row>
    <row r="66" spans="1:6" x14ac:dyDescent="0.25">
      <c r="A66" s="28" t="s">
        <v>1095</v>
      </c>
      <c r="B66" s="64">
        <v>14.615</v>
      </c>
      <c r="C66" s="64">
        <v>14.6853</v>
      </c>
      <c r="D66" s="26"/>
      <c r="E66" s="26"/>
      <c r="F66" s="27"/>
    </row>
    <row r="67" spans="1:6" x14ac:dyDescent="0.25">
      <c r="A67" s="28" t="s">
        <v>1111</v>
      </c>
      <c r="B67" s="64" t="s">
        <v>1093</v>
      </c>
      <c r="C67" s="64" t="s">
        <v>1093</v>
      </c>
      <c r="D67" s="26"/>
      <c r="E67" s="26"/>
      <c r="F67" s="27"/>
    </row>
    <row r="68" spans="1:6" x14ac:dyDescent="0.25">
      <c r="A68" s="28" t="s">
        <v>1112</v>
      </c>
      <c r="B68" s="64" t="s">
        <v>1093</v>
      </c>
      <c r="C68" s="64" t="s">
        <v>1093</v>
      </c>
      <c r="D68" s="26"/>
      <c r="E68" s="26"/>
      <c r="F68" s="27"/>
    </row>
    <row r="69" spans="1:6" x14ac:dyDescent="0.25">
      <c r="A69" s="28" t="s">
        <v>1127</v>
      </c>
      <c r="B69" s="64">
        <v>14.278700000000001</v>
      </c>
      <c r="C69" s="64">
        <v>14.3413</v>
      </c>
      <c r="D69" s="26"/>
      <c r="E69" s="26"/>
      <c r="F69" s="27"/>
    </row>
    <row r="70" spans="1:6" x14ac:dyDescent="0.25">
      <c r="A70" s="28" t="s">
        <v>1101</v>
      </c>
      <c r="B70" s="64" t="s">
        <v>1093</v>
      </c>
      <c r="C70" s="64" t="s">
        <v>1093</v>
      </c>
      <c r="D70" s="26"/>
      <c r="E70" s="26"/>
      <c r="F70" s="27"/>
    </row>
    <row r="71" spans="1:6" x14ac:dyDescent="0.25">
      <c r="A71" s="28" t="s">
        <v>1113</v>
      </c>
      <c r="B71" s="64">
        <v>14.2811</v>
      </c>
      <c r="C71" s="64">
        <v>14.3437</v>
      </c>
      <c r="D71" s="26"/>
      <c r="E71" s="26"/>
      <c r="F71" s="27"/>
    </row>
    <row r="72" spans="1:6" x14ac:dyDescent="0.25">
      <c r="A72" s="28" t="s">
        <v>1114</v>
      </c>
      <c r="B72" s="64">
        <v>14.2796</v>
      </c>
      <c r="C72" s="64">
        <v>14.316800000000001</v>
      </c>
      <c r="D72" s="26"/>
      <c r="E72" s="26"/>
      <c r="F72" s="27"/>
    </row>
    <row r="73" spans="1:6" x14ac:dyDescent="0.25">
      <c r="A73" s="28" t="s">
        <v>1115</v>
      </c>
      <c r="B73" s="64">
        <v>14.278700000000001</v>
      </c>
      <c r="C73" s="64">
        <v>14.3414</v>
      </c>
      <c r="D73" s="26"/>
      <c r="E73" s="26"/>
      <c r="F73" s="27"/>
    </row>
    <row r="74" spans="1:6" x14ac:dyDescent="0.25">
      <c r="A74" s="28" t="s">
        <v>1116</v>
      </c>
      <c r="B74" s="64">
        <v>10.479200000000001</v>
      </c>
      <c r="C74" s="64">
        <v>10.4848</v>
      </c>
      <c r="D74" s="26"/>
      <c r="E74" s="26"/>
      <c r="F74" s="27"/>
    </row>
    <row r="75" spans="1:6" x14ac:dyDescent="0.25">
      <c r="A75" s="28" t="s">
        <v>1117</v>
      </c>
      <c r="B75" s="64">
        <v>11.2476</v>
      </c>
      <c r="C75" s="64">
        <v>11.296900000000001</v>
      </c>
      <c r="D75" s="26"/>
      <c r="E75" s="26"/>
      <c r="F75" s="27"/>
    </row>
    <row r="76" spans="1:6" x14ac:dyDescent="0.25">
      <c r="A76" s="28" t="s">
        <v>1104</v>
      </c>
      <c r="B76" s="26"/>
      <c r="C76" s="26"/>
      <c r="D76" s="26"/>
      <c r="E76" s="26"/>
      <c r="F76" s="27"/>
    </row>
    <row r="77" spans="1:6" x14ac:dyDescent="0.25">
      <c r="A77" s="28"/>
      <c r="B77" s="26"/>
      <c r="C77" s="26"/>
      <c r="D77" s="26"/>
      <c r="E77" s="26"/>
      <c r="F77" s="27"/>
    </row>
    <row r="78" spans="1:6" x14ac:dyDescent="0.25">
      <c r="A78" s="28" t="s">
        <v>1118</v>
      </c>
      <c r="B78" s="26"/>
      <c r="C78" s="26"/>
      <c r="D78" s="26"/>
      <c r="E78" s="26"/>
      <c r="F78" s="27"/>
    </row>
    <row r="79" spans="1:6" x14ac:dyDescent="0.25">
      <c r="A79" s="28"/>
      <c r="B79" s="26"/>
      <c r="C79" s="26"/>
      <c r="D79" s="26"/>
      <c r="E79" s="26"/>
      <c r="F79" s="27"/>
    </row>
    <row r="80" spans="1:6" ht="14.45" customHeight="1" x14ac:dyDescent="0.25">
      <c r="A80" s="56" t="s">
        <v>1119</v>
      </c>
      <c r="B80" s="57" t="s">
        <v>1120</v>
      </c>
      <c r="C80" s="57" t="s">
        <v>1121</v>
      </c>
      <c r="D80" s="57" t="s">
        <v>1122</v>
      </c>
      <c r="E80" s="26"/>
      <c r="F80" s="27"/>
    </row>
    <row r="81" spans="1:6" x14ac:dyDescent="0.25">
      <c r="A81" s="56" t="s">
        <v>1128</v>
      </c>
      <c r="B81" s="57"/>
      <c r="C81" s="57">
        <v>2.9100399999999998E-2</v>
      </c>
      <c r="D81" s="57">
        <v>2.6947200000000001E-2</v>
      </c>
      <c r="E81" s="26"/>
      <c r="F81" s="27"/>
    </row>
    <row r="82" spans="1:6" x14ac:dyDescent="0.25">
      <c r="A82" s="56" t="s">
        <v>1125</v>
      </c>
      <c r="B82" s="57"/>
      <c r="C82" s="57">
        <v>1.83188E-2</v>
      </c>
      <c r="D82" s="57">
        <v>1.6963300000000001E-2</v>
      </c>
      <c r="E82" s="26"/>
      <c r="F82" s="27"/>
    </row>
    <row r="83" spans="1:6" x14ac:dyDescent="0.25">
      <c r="A83" s="28"/>
      <c r="B83" s="26"/>
      <c r="C83" s="26"/>
      <c r="D83" s="26"/>
      <c r="E83" s="26"/>
      <c r="F83" s="27"/>
    </row>
    <row r="84" spans="1:6" x14ac:dyDescent="0.25">
      <c r="A84" s="28" t="s">
        <v>1106</v>
      </c>
      <c r="B84" s="64" t="s">
        <v>64</v>
      </c>
      <c r="C84" s="26"/>
      <c r="D84" s="26"/>
      <c r="E84" s="26"/>
      <c r="F84" s="27"/>
    </row>
    <row r="85" spans="1:6" ht="15" customHeight="1" x14ac:dyDescent="0.25">
      <c r="A85" s="67" t="s">
        <v>1107</v>
      </c>
      <c r="B85" s="70" t="s">
        <v>64</v>
      </c>
      <c r="C85" s="26"/>
      <c r="D85" s="26"/>
      <c r="E85" s="26"/>
      <c r="F85" s="27"/>
    </row>
    <row r="86" spans="1:6" x14ac:dyDescent="0.25">
      <c r="A86" s="67" t="s">
        <v>1108</v>
      </c>
      <c r="B86" s="64" t="s">
        <v>64</v>
      </c>
      <c r="C86" s="26"/>
      <c r="D86" s="26"/>
      <c r="E86" s="26"/>
      <c r="F86" s="27"/>
    </row>
    <row r="87" spans="1:6" x14ac:dyDescent="0.25">
      <c r="A87" s="28" t="s">
        <v>1109</v>
      </c>
      <c r="B87" s="77">
        <v>3.1855127123287672</v>
      </c>
      <c r="C87" s="26"/>
      <c r="D87" s="26"/>
      <c r="E87" s="26"/>
      <c r="F87" s="27"/>
    </row>
    <row r="88" spans="1:6" ht="30" x14ac:dyDescent="0.25">
      <c r="A88" s="50" t="s">
        <v>1184</v>
      </c>
      <c r="B88" s="64" t="s">
        <v>64</v>
      </c>
      <c r="C88" s="26"/>
      <c r="D88" s="26"/>
      <c r="E88" s="26"/>
      <c r="F88" s="27"/>
    </row>
    <row r="89" spans="1:6" ht="28.9" customHeight="1" thickBot="1" x14ac:dyDescent="0.3">
      <c r="A89" s="52" t="s">
        <v>1185</v>
      </c>
      <c r="B89" s="66" t="s">
        <v>64</v>
      </c>
      <c r="C89" s="53"/>
      <c r="D89" s="53"/>
      <c r="E89" s="53"/>
      <c r="F89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workbookViewId="0">
      <pane ySplit="7" topLeftCell="A33" activePane="bottomLeft" state="frozen"/>
      <selection sqref="A1:B1"/>
      <selection pane="bottomLeft" activeCell="A44" sqref="A44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12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13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20" t="s">
        <v>65</v>
      </c>
      <c r="B11" s="11"/>
      <c r="C11" s="11"/>
      <c r="D11" s="4"/>
      <c r="E11" s="5"/>
      <c r="F11" s="43"/>
    </row>
    <row r="12" spans="1:8" x14ac:dyDescent="0.25">
      <c r="A12" s="20" t="s">
        <v>143</v>
      </c>
      <c r="B12" s="11"/>
      <c r="C12" s="11"/>
      <c r="D12" s="4"/>
      <c r="E12" s="5"/>
      <c r="F12" s="43"/>
    </row>
    <row r="13" spans="1:8" x14ac:dyDescent="0.25">
      <c r="A13" s="20" t="s">
        <v>89</v>
      </c>
      <c r="B13" s="11"/>
      <c r="C13" s="11"/>
      <c r="D13" s="4"/>
      <c r="E13" s="16" t="s">
        <v>64</v>
      </c>
      <c r="F13" s="45" t="s">
        <v>64</v>
      </c>
    </row>
    <row r="14" spans="1:8" x14ac:dyDescent="0.25">
      <c r="A14" s="42"/>
      <c r="B14" s="11"/>
      <c r="C14" s="11"/>
      <c r="D14" s="4"/>
      <c r="E14" s="5"/>
      <c r="F14" s="43"/>
    </row>
    <row r="15" spans="1:8" x14ac:dyDescent="0.25">
      <c r="A15" s="20" t="s">
        <v>90</v>
      </c>
      <c r="B15" s="11"/>
      <c r="C15" s="11"/>
      <c r="D15" s="4"/>
      <c r="E15" s="5"/>
      <c r="F15" s="43"/>
    </row>
    <row r="16" spans="1:8" x14ac:dyDescent="0.25">
      <c r="A16" s="42" t="s">
        <v>94</v>
      </c>
      <c r="B16" s="11" t="s">
        <v>95</v>
      </c>
      <c r="C16" s="11" t="s">
        <v>93</v>
      </c>
      <c r="D16" s="4">
        <v>1900000</v>
      </c>
      <c r="E16" s="5">
        <v>2007</v>
      </c>
      <c r="F16" s="43">
        <v>0.27879999999999999</v>
      </c>
    </row>
    <row r="17" spans="1:6" x14ac:dyDescent="0.25">
      <c r="A17" s="42" t="s">
        <v>91</v>
      </c>
      <c r="B17" s="11" t="s">
        <v>92</v>
      </c>
      <c r="C17" s="11" t="s">
        <v>93</v>
      </c>
      <c r="D17" s="4">
        <v>1500000</v>
      </c>
      <c r="E17" s="5">
        <v>1544.27</v>
      </c>
      <c r="F17" s="43">
        <v>0.2145</v>
      </c>
    </row>
    <row r="18" spans="1:6" x14ac:dyDescent="0.25">
      <c r="A18" s="42" t="s">
        <v>144</v>
      </c>
      <c r="B18" s="11" t="s">
        <v>145</v>
      </c>
      <c r="C18" s="11" t="s">
        <v>93</v>
      </c>
      <c r="D18" s="4">
        <v>500000</v>
      </c>
      <c r="E18" s="5">
        <v>507.81</v>
      </c>
      <c r="F18" s="43">
        <v>7.0599999999999996E-2</v>
      </c>
    </row>
    <row r="19" spans="1:6" x14ac:dyDescent="0.25">
      <c r="A19" s="20" t="s">
        <v>89</v>
      </c>
      <c r="B19" s="12"/>
      <c r="C19" s="12"/>
      <c r="D19" s="6"/>
      <c r="E19" s="15">
        <v>4059.08</v>
      </c>
      <c r="F19" s="44">
        <v>0.56389999999999996</v>
      </c>
    </row>
    <row r="20" spans="1:6" x14ac:dyDescent="0.25">
      <c r="A20" s="42"/>
      <c r="B20" s="11"/>
      <c r="C20" s="11"/>
      <c r="D20" s="4"/>
      <c r="E20" s="5"/>
      <c r="F20" s="43"/>
    </row>
    <row r="21" spans="1:6" x14ac:dyDescent="0.25">
      <c r="A21" s="20" t="s">
        <v>146</v>
      </c>
      <c r="B21" s="11"/>
      <c r="C21" s="11"/>
      <c r="D21" s="4"/>
      <c r="E21" s="5"/>
      <c r="F21" s="43"/>
    </row>
    <row r="22" spans="1:6" x14ac:dyDescent="0.25">
      <c r="A22" s="42" t="s">
        <v>147</v>
      </c>
      <c r="B22" s="11" t="s">
        <v>148</v>
      </c>
      <c r="C22" s="11" t="s">
        <v>93</v>
      </c>
      <c r="D22" s="4">
        <v>2509100</v>
      </c>
      <c r="E22" s="5">
        <v>2617.0300000000002</v>
      </c>
      <c r="F22" s="43">
        <v>0.36359999999999998</v>
      </c>
    </row>
    <row r="23" spans="1:6" x14ac:dyDescent="0.25">
      <c r="A23" s="20" t="s">
        <v>89</v>
      </c>
      <c r="B23" s="12"/>
      <c r="C23" s="12"/>
      <c r="D23" s="6"/>
      <c r="E23" s="15">
        <v>2617.0300000000002</v>
      </c>
      <c r="F23" s="44">
        <v>0.36359999999999998</v>
      </c>
    </row>
    <row r="24" spans="1:6" x14ac:dyDescent="0.25">
      <c r="A24" s="42"/>
      <c r="B24" s="11"/>
      <c r="C24" s="11"/>
      <c r="D24" s="4"/>
      <c r="E24" s="5"/>
      <c r="F24" s="43"/>
    </row>
    <row r="25" spans="1:6" x14ac:dyDescent="0.25">
      <c r="A25" s="42"/>
      <c r="B25" s="11"/>
      <c r="C25" s="11"/>
      <c r="D25" s="4"/>
      <c r="E25" s="5"/>
      <c r="F25" s="43"/>
    </row>
    <row r="26" spans="1:6" x14ac:dyDescent="0.25">
      <c r="A26" s="20" t="s">
        <v>96</v>
      </c>
      <c r="B26" s="11"/>
      <c r="C26" s="11"/>
      <c r="D26" s="4"/>
      <c r="E26" s="5"/>
      <c r="F26" s="43"/>
    </row>
    <row r="27" spans="1:6" x14ac:dyDescent="0.25">
      <c r="A27" s="20" t="s">
        <v>89</v>
      </c>
      <c r="B27" s="11"/>
      <c r="C27" s="11"/>
      <c r="D27" s="4"/>
      <c r="E27" s="16" t="s">
        <v>64</v>
      </c>
      <c r="F27" s="45" t="s">
        <v>64</v>
      </c>
    </row>
    <row r="28" spans="1:6" x14ac:dyDescent="0.25">
      <c r="A28" s="42"/>
      <c r="B28" s="11"/>
      <c r="C28" s="11"/>
      <c r="D28" s="4"/>
      <c r="E28" s="5"/>
      <c r="F28" s="43"/>
    </row>
    <row r="29" spans="1:6" x14ac:dyDescent="0.25">
      <c r="A29" s="20" t="s">
        <v>100</v>
      </c>
      <c r="B29" s="11"/>
      <c r="C29" s="11"/>
      <c r="D29" s="4"/>
      <c r="E29" s="5"/>
      <c r="F29" s="43"/>
    </row>
    <row r="30" spans="1:6" x14ac:dyDescent="0.25">
      <c r="A30" s="20" t="s">
        <v>89</v>
      </c>
      <c r="B30" s="11"/>
      <c r="C30" s="11"/>
      <c r="D30" s="4"/>
      <c r="E30" s="16" t="s">
        <v>64</v>
      </c>
      <c r="F30" s="45" t="s">
        <v>64</v>
      </c>
    </row>
    <row r="31" spans="1:6" x14ac:dyDescent="0.25">
      <c r="A31" s="42"/>
      <c r="B31" s="11"/>
      <c r="C31" s="11"/>
      <c r="D31" s="4"/>
      <c r="E31" s="5"/>
      <c r="F31" s="43"/>
    </row>
    <row r="32" spans="1:6" x14ac:dyDescent="0.25">
      <c r="A32" s="46" t="s">
        <v>101</v>
      </c>
      <c r="B32" s="33"/>
      <c r="C32" s="33"/>
      <c r="D32" s="34"/>
      <c r="E32" s="15">
        <v>6676.11</v>
      </c>
      <c r="F32" s="44">
        <v>0.92749999999999999</v>
      </c>
    </row>
    <row r="33" spans="1:6" x14ac:dyDescent="0.25">
      <c r="A33" s="42"/>
      <c r="B33" s="11"/>
      <c r="C33" s="11"/>
      <c r="D33" s="4"/>
      <c r="E33" s="5"/>
      <c r="F33" s="43"/>
    </row>
    <row r="34" spans="1:6" x14ac:dyDescent="0.25">
      <c r="A34" s="42"/>
      <c r="B34" s="11"/>
      <c r="C34" s="11"/>
      <c r="D34" s="4"/>
      <c r="E34" s="5"/>
      <c r="F34" s="43"/>
    </row>
    <row r="35" spans="1:6" x14ac:dyDescent="0.25">
      <c r="A35" s="20" t="s">
        <v>102</v>
      </c>
      <c r="B35" s="11"/>
      <c r="C35" s="11"/>
      <c r="D35" s="4"/>
      <c r="E35" s="5"/>
      <c r="F35" s="43"/>
    </row>
    <row r="36" spans="1:6" x14ac:dyDescent="0.25">
      <c r="A36" s="42" t="s">
        <v>103</v>
      </c>
      <c r="B36" s="11"/>
      <c r="C36" s="11"/>
      <c r="D36" s="4"/>
      <c r="E36" s="5">
        <v>255.88</v>
      </c>
      <c r="F36" s="43">
        <v>3.5499999999999997E-2</v>
      </c>
    </row>
    <row r="37" spans="1:6" x14ac:dyDescent="0.25">
      <c r="A37" s="20" t="s">
        <v>89</v>
      </c>
      <c r="B37" s="12"/>
      <c r="C37" s="12"/>
      <c r="D37" s="6"/>
      <c r="E37" s="15">
        <v>255.88</v>
      </c>
      <c r="F37" s="44">
        <v>3.5499999999999997E-2</v>
      </c>
    </row>
    <row r="38" spans="1:6" x14ac:dyDescent="0.25">
      <c r="A38" s="42"/>
      <c r="B38" s="11"/>
      <c r="C38" s="11"/>
      <c r="D38" s="4"/>
      <c r="E38" s="5"/>
      <c r="F38" s="43"/>
    </row>
    <row r="39" spans="1:6" x14ac:dyDescent="0.25">
      <c r="A39" s="46" t="s">
        <v>101</v>
      </c>
      <c r="B39" s="33"/>
      <c r="C39" s="33"/>
      <c r="D39" s="34"/>
      <c r="E39" s="15">
        <v>255.88</v>
      </c>
      <c r="F39" s="44">
        <v>3.5499999999999997E-2</v>
      </c>
    </row>
    <row r="40" spans="1:6" x14ac:dyDescent="0.25">
      <c r="A40" s="42" t="s">
        <v>104</v>
      </c>
      <c r="B40" s="11"/>
      <c r="C40" s="11"/>
      <c r="D40" s="4"/>
      <c r="E40" s="5">
        <v>265.73</v>
      </c>
      <c r="F40" s="43">
        <v>3.6999999999999998E-2</v>
      </c>
    </row>
    <row r="41" spans="1:6" x14ac:dyDescent="0.25">
      <c r="A41" s="47" t="s">
        <v>105</v>
      </c>
      <c r="B41" s="13"/>
      <c r="C41" s="13"/>
      <c r="D41" s="8"/>
      <c r="E41" s="9">
        <v>7197.72</v>
      </c>
      <c r="F41" s="48">
        <v>1</v>
      </c>
    </row>
    <row r="42" spans="1:6" x14ac:dyDescent="0.25">
      <c r="A42" s="28"/>
      <c r="B42" s="26"/>
      <c r="C42" s="26"/>
      <c r="D42" s="26"/>
      <c r="E42" s="26"/>
      <c r="F42" s="27"/>
    </row>
    <row r="43" spans="1:6" x14ac:dyDescent="0.25">
      <c r="A43" s="49" t="s">
        <v>107</v>
      </c>
      <c r="B43" s="26"/>
      <c r="C43" s="26"/>
      <c r="D43" s="26"/>
      <c r="E43" s="26"/>
      <c r="F43" s="27"/>
    </row>
    <row r="44" spans="1:6" x14ac:dyDescent="0.25">
      <c r="A44" s="28"/>
      <c r="B44" s="26"/>
      <c r="C44" s="26"/>
      <c r="D44" s="26"/>
      <c r="E44" s="26"/>
      <c r="F44" s="27"/>
    </row>
    <row r="45" spans="1:6" x14ac:dyDescent="0.25">
      <c r="A45" s="28"/>
      <c r="B45" s="26"/>
      <c r="C45" s="26"/>
      <c r="D45" s="26"/>
      <c r="E45" s="26"/>
      <c r="F45" s="27"/>
    </row>
    <row r="46" spans="1:6" x14ac:dyDescent="0.25">
      <c r="A46" s="49" t="s">
        <v>1086</v>
      </c>
      <c r="B46" s="26"/>
      <c r="C46" s="26"/>
      <c r="D46" s="26"/>
      <c r="E46" s="26"/>
      <c r="F46" s="27"/>
    </row>
    <row r="47" spans="1:6" x14ac:dyDescent="0.25">
      <c r="A47" s="50" t="s">
        <v>1087</v>
      </c>
      <c r="B47" s="64" t="s">
        <v>64</v>
      </c>
      <c r="C47" s="26"/>
      <c r="D47" s="26"/>
      <c r="E47" s="26"/>
      <c r="F47" s="27"/>
    </row>
    <row r="48" spans="1:6" x14ac:dyDescent="0.25">
      <c r="A48" s="28" t="s">
        <v>1088</v>
      </c>
      <c r="B48" s="26"/>
      <c r="C48" s="26"/>
      <c r="D48" s="26"/>
      <c r="E48" s="26"/>
      <c r="F48" s="27"/>
    </row>
    <row r="49" spans="1:6" x14ac:dyDescent="0.25">
      <c r="A49" s="28" t="s">
        <v>1089</v>
      </c>
      <c r="B49" s="26" t="s">
        <v>1090</v>
      </c>
      <c r="C49" s="26" t="s">
        <v>1090</v>
      </c>
      <c r="D49" s="26"/>
      <c r="E49" s="26"/>
      <c r="F49" s="27"/>
    </row>
    <row r="50" spans="1:6" x14ac:dyDescent="0.25">
      <c r="A50" s="28"/>
      <c r="B50" s="51">
        <v>43585</v>
      </c>
      <c r="C50" s="51">
        <v>43616</v>
      </c>
      <c r="D50" s="26"/>
      <c r="E50" s="26"/>
      <c r="F50" s="27"/>
    </row>
    <row r="51" spans="1:6" x14ac:dyDescent="0.25">
      <c r="A51" s="28" t="s">
        <v>1091</v>
      </c>
      <c r="B51" s="64" t="s">
        <v>1093</v>
      </c>
      <c r="C51" s="64" t="s">
        <v>1093</v>
      </c>
      <c r="D51" s="26"/>
      <c r="E51" s="26"/>
      <c r="F51" s="27"/>
    </row>
    <row r="52" spans="1:6" x14ac:dyDescent="0.25">
      <c r="A52" s="28" t="s">
        <v>1092</v>
      </c>
      <c r="B52" s="64" t="s">
        <v>1093</v>
      </c>
      <c r="C52" s="64" t="s">
        <v>1093</v>
      </c>
      <c r="D52" s="26"/>
      <c r="E52" s="26"/>
      <c r="F52" s="27"/>
    </row>
    <row r="53" spans="1:6" x14ac:dyDescent="0.25">
      <c r="A53" s="28" t="s">
        <v>1094</v>
      </c>
      <c r="B53" s="64" t="s">
        <v>1093</v>
      </c>
      <c r="C53" s="64">
        <v>16.231300000000001</v>
      </c>
      <c r="D53" s="26"/>
      <c r="E53" s="26"/>
      <c r="F53" s="27"/>
    </row>
    <row r="54" spans="1:6" x14ac:dyDescent="0.25">
      <c r="A54" s="28" t="s">
        <v>1110</v>
      </c>
      <c r="B54" s="64" t="s">
        <v>1093</v>
      </c>
      <c r="C54" s="64" t="s">
        <v>1093</v>
      </c>
      <c r="D54" s="26"/>
      <c r="E54" s="26"/>
      <c r="F54" s="27"/>
    </row>
    <row r="55" spans="1:6" x14ac:dyDescent="0.25">
      <c r="A55" s="28" t="s">
        <v>1095</v>
      </c>
      <c r="B55" s="64">
        <v>15.7448</v>
      </c>
      <c r="C55" s="64">
        <v>16.296299999999999</v>
      </c>
      <c r="D55" s="26"/>
      <c r="E55" s="26"/>
      <c r="F55" s="27"/>
    </row>
    <row r="56" spans="1:6" x14ac:dyDescent="0.25">
      <c r="A56" s="28" t="s">
        <v>1111</v>
      </c>
      <c r="B56" s="64">
        <v>15.744899999999999</v>
      </c>
      <c r="C56" s="64">
        <v>16.249099999999999</v>
      </c>
      <c r="D56" s="26"/>
      <c r="E56" s="26"/>
      <c r="F56" s="27"/>
    </row>
    <row r="57" spans="1:6" x14ac:dyDescent="0.25">
      <c r="A57" s="28" t="s">
        <v>1112</v>
      </c>
      <c r="B57" s="64" t="s">
        <v>1093</v>
      </c>
      <c r="C57" s="64" t="s">
        <v>1093</v>
      </c>
      <c r="D57" s="26"/>
      <c r="E57" s="26"/>
      <c r="F57" s="27"/>
    </row>
    <row r="58" spans="1:6" x14ac:dyDescent="0.25">
      <c r="A58" s="28" t="s">
        <v>1101</v>
      </c>
      <c r="B58" s="64" t="s">
        <v>1093</v>
      </c>
      <c r="C58" s="64" t="s">
        <v>1093</v>
      </c>
      <c r="D58" s="26"/>
      <c r="E58" s="26"/>
      <c r="F58" s="27"/>
    </row>
    <row r="59" spans="1:6" x14ac:dyDescent="0.25">
      <c r="A59" s="28" t="s">
        <v>1113</v>
      </c>
      <c r="B59" s="64">
        <v>15.382099999999999</v>
      </c>
      <c r="C59" s="64">
        <v>15.9099</v>
      </c>
      <c r="D59" s="26"/>
      <c r="E59" s="26"/>
      <c r="F59" s="27"/>
    </row>
    <row r="60" spans="1:6" x14ac:dyDescent="0.25">
      <c r="A60" s="28" t="s">
        <v>1114</v>
      </c>
      <c r="B60" s="64" t="s">
        <v>1093</v>
      </c>
      <c r="C60" s="64" t="s">
        <v>1093</v>
      </c>
      <c r="D60" s="26"/>
      <c r="E60" s="26"/>
      <c r="F60" s="27"/>
    </row>
    <row r="61" spans="1:6" x14ac:dyDescent="0.25">
      <c r="A61" s="28" t="s">
        <v>1115</v>
      </c>
      <c r="B61" s="64">
        <v>15.372400000000001</v>
      </c>
      <c r="C61" s="64">
        <v>15.899800000000001</v>
      </c>
      <c r="D61" s="26"/>
      <c r="E61" s="26"/>
      <c r="F61" s="27"/>
    </row>
    <row r="62" spans="1:6" x14ac:dyDescent="0.25">
      <c r="A62" s="28" t="s">
        <v>1116</v>
      </c>
      <c r="B62" s="64">
        <v>10.6753</v>
      </c>
      <c r="C62" s="64">
        <v>10.7502</v>
      </c>
      <c r="D62" s="26"/>
      <c r="E62" s="26"/>
      <c r="F62" s="27"/>
    </row>
    <row r="63" spans="1:6" x14ac:dyDescent="0.25">
      <c r="A63" s="28" t="s">
        <v>1117</v>
      </c>
      <c r="B63" s="64">
        <v>11.596</v>
      </c>
      <c r="C63" s="64">
        <v>11.9939</v>
      </c>
      <c r="D63" s="26"/>
      <c r="E63" s="26"/>
      <c r="F63" s="27"/>
    </row>
    <row r="64" spans="1:6" x14ac:dyDescent="0.25">
      <c r="A64" s="28" t="s">
        <v>1129</v>
      </c>
      <c r="B64" s="64">
        <v>15.3789</v>
      </c>
      <c r="C64" s="64">
        <v>15.906599999999999</v>
      </c>
      <c r="D64" s="26"/>
      <c r="E64" s="26"/>
      <c r="F64" s="27"/>
    </row>
    <row r="65" spans="1:6" x14ac:dyDescent="0.25">
      <c r="A65" s="28" t="s">
        <v>1104</v>
      </c>
      <c r="B65" s="64"/>
      <c r="C65" s="64"/>
      <c r="D65" s="26"/>
      <c r="E65" s="26"/>
      <c r="F65" s="27"/>
    </row>
    <row r="66" spans="1:6" x14ac:dyDescent="0.25">
      <c r="A66" s="28"/>
      <c r="B66" s="26"/>
      <c r="C66" s="26"/>
      <c r="D66" s="26"/>
      <c r="E66" s="26"/>
      <c r="F66" s="27"/>
    </row>
    <row r="67" spans="1:6" x14ac:dyDescent="0.25">
      <c r="A67" s="28" t="s">
        <v>1118</v>
      </c>
      <c r="B67" s="26"/>
      <c r="C67" s="26"/>
      <c r="D67" s="26"/>
      <c r="E67" s="26"/>
      <c r="F67" s="27"/>
    </row>
    <row r="68" spans="1:6" x14ac:dyDescent="0.25">
      <c r="A68" s="28"/>
      <c r="B68" s="26"/>
      <c r="C68" s="26"/>
      <c r="D68" s="26"/>
      <c r="E68" s="26"/>
      <c r="F68" s="27"/>
    </row>
    <row r="69" spans="1:6" x14ac:dyDescent="0.25">
      <c r="A69" s="56" t="s">
        <v>1119</v>
      </c>
      <c r="B69" s="57" t="s">
        <v>1120</v>
      </c>
      <c r="C69" s="57" t="s">
        <v>1121</v>
      </c>
      <c r="D69" s="57" t="s">
        <v>1122</v>
      </c>
      <c r="E69" s="26"/>
      <c r="F69" s="27"/>
    </row>
    <row r="70" spans="1:6" x14ac:dyDescent="0.25">
      <c r="A70" s="56" t="s">
        <v>1130</v>
      </c>
      <c r="B70" s="57"/>
      <c r="C70" s="57">
        <v>0.20830419999999999</v>
      </c>
      <c r="D70" s="57">
        <v>0.1928907</v>
      </c>
      <c r="E70" s="26"/>
      <c r="F70" s="27"/>
    </row>
    <row r="71" spans="1:6" x14ac:dyDescent="0.25">
      <c r="A71" s="28"/>
      <c r="B71" s="26"/>
      <c r="C71" s="26"/>
      <c r="D71" s="26"/>
      <c r="E71" s="26"/>
      <c r="F71" s="27"/>
    </row>
    <row r="72" spans="1:6" x14ac:dyDescent="0.25">
      <c r="A72" s="28" t="s">
        <v>1106</v>
      </c>
      <c r="B72" s="64" t="s">
        <v>64</v>
      </c>
      <c r="C72" s="26"/>
      <c r="D72" s="26"/>
      <c r="E72" s="26"/>
      <c r="F72" s="27"/>
    </row>
    <row r="73" spans="1:6" ht="15" customHeight="1" x14ac:dyDescent="0.25">
      <c r="A73" s="67" t="s">
        <v>1107</v>
      </c>
      <c r="B73" s="70" t="s">
        <v>64</v>
      </c>
      <c r="C73" s="26"/>
      <c r="D73" s="26"/>
      <c r="E73" s="26"/>
      <c r="F73" s="27"/>
    </row>
    <row r="74" spans="1:6" x14ac:dyDescent="0.25">
      <c r="A74" s="67" t="s">
        <v>1108</v>
      </c>
      <c r="B74" s="70" t="s">
        <v>64</v>
      </c>
      <c r="C74" s="26"/>
      <c r="D74" s="26"/>
      <c r="E74" s="26"/>
      <c r="F74" s="27"/>
    </row>
    <row r="75" spans="1:6" x14ac:dyDescent="0.25">
      <c r="A75" s="28" t="s">
        <v>1109</v>
      </c>
      <c r="B75" s="65">
        <v>10.935510000000001</v>
      </c>
      <c r="C75" s="26"/>
      <c r="D75" s="26"/>
      <c r="E75" s="26"/>
      <c r="F75" s="27"/>
    </row>
    <row r="76" spans="1:6" ht="30" x14ac:dyDescent="0.25">
      <c r="A76" s="50" t="s">
        <v>1184</v>
      </c>
      <c r="B76" s="64" t="s">
        <v>64</v>
      </c>
      <c r="C76" s="26"/>
      <c r="D76" s="26"/>
      <c r="E76" s="26"/>
      <c r="F76" s="27"/>
    </row>
    <row r="77" spans="1:6" ht="28.9" customHeight="1" thickBot="1" x14ac:dyDescent="0.3">
      <c r="A77" s="52" t="s">
        <v>1185</v>
      </c>
      <c r="B77" s="66" t="s">
        <v>64</v>
      </c>
      <c r="C77" s="53"/>
      <c r="D77" s="53"/>
      <c r="E77" s="53"/>
      <c r="F77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workbookViewId="0">
      <pane ySplit="7" topLeftCell="A67" activePane="bottomLeft" state="frozen"/>
      <selection sqref="A1:B1"/>
      <selection pane="bottomLeft" activeCell="A4" sqref="A4:F4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14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34.15" customHeight="1" x14ac:dyDescent="0.25">
      <c r="A5" s="81" t="s">
        <v>15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149</v>
      </c>
      <c r="B14" s="11" t="s">
        <v>150</v>
      </c>
      <c r="C14" s="11" t="s">
        <v>151</v>
      </c>
      <c r="D14" s="4">
        <v>300000</v>
      </c>
      <c r="E14" s="5">
        <v>319.27</v>
      </c>
      <c r="F14" s="43">
        <v>0.1173</v>
      </c>
    </row>
    <row r="15" spans="1:8" x14ac:dyDescent="0.25">
      <c r="A15" s="42" t="s">
        <v>152</v>
      </c>
      <c r="B15" s="11" t="s">
        <v>153</v>
      </c>
      <c r="C15" s="11" t="s">
        <v>151</v>
      </c>
      <c r="D15" s="4">
        <v>300000</v>
      </c>
      <c r="E15" s="5">
        <v>298.07</v>
      </c>
      <c r="F15" s="43">
        <v>0.1095</v>
      </c>
    </row>
    <row r="16" spans="1:8" x14ac:dyDescent="0.25">
      <c r="A16" s="42" t="s">
        <v>154</v>
      </c>
      <c r="B16" s="11" t="s">
        <v>155</v>
      </c>
      <c r="C16" s="11" t="s">
        <v>156</v>
      </c>
      <c r="D16" s="4">
        <v>300000</v>
      </c>
      <c r="E16" s="5">
        <v>297.12</v>
      </c>
      <c r="F16" s="43">
        <v>0.1091</v>
      </c>
    </row>
    <row r="17" spans="1:6" x14ac:dyDescent="0.25">
      <c r="A17" s="42" t="s">
        <v>124</v>
      </c>
      <c r="B17" s="11" t="s">
        <v>125</v>
      </c>
      <c r="C17" s="11" t="s">
        <v>126</v>
      </c>
      <c r="D17" s="4">
        <v>300000</v>
      </c>
      <c r="E17" s="5">
        <v>296.38</v>
      </c>
      <c r="F17" s="43">
        <v>0.1089</v>
      </c>
    </row>
    <row r="18" spans="1:6" x14ac:dyDescent="0.25">
      <c r="A18" s="42" t="s">
        <v>157</v>
      </c>
      <c r="B18" s="11" t="s">
        <v>158</v>
      </c>
      <c r="C18" s="11" t="s">
        <v>118</v>
      </c>
      <c r="D18" s="4">
        <v>250000</v>
      </c>
      <c r="E18" s="5">
        <v>243.5</v>
      </c>
      <c r="F18" s="43">
        <v>8.9399999999999993E-2</v>
      </c>
    </row>
    <row r="19" spans="1:6" x14ac:dyDescent="0.25">
      <c r="A19" s="42" t="s">
        <v>84</v>
      </c>
      <c r="B19" s="11" t="s">
        <v>85</v>
      </c>
      <c r="C19" s="11" t="s">
        <v>80</v>
      </c>
      <c r="D19" s="4">
        <v>200000</v>
      </c>
      <c r="E19" s="5">
        <v>199.87</v>
      </c>
      <c r="F19" s="43">
        <v>7.3400000000000007E-2</v>
      </c>
    </row>
    <row r="20" spans="1:6" x14ac:dyDescent="0.25">
      <c r="A20" s="42" t="s">
        <v>130</v>
      </c>
      <c r="B20" s="11" t="s">
        <v>131</v>
      </c>
      <c r="C20" s="11" t="s">
        <v>71</v>
      </c>
      <c r="D20" s="4">
        <v>200000</v>
      </c>
      <c r="E20" s="5">
        <v>197.4</v>
      </c>
      <c r="F20" s="43">
        <v>7.2499999999999995E-2</v>
      </c>
    </row>
    <row r="21" spans="1:6" x14ac:dyDescent="0.25">
      <c r="A21" s="42" t="s">
        <v>134</v>
      </c>
      <c r="B21" s="11" t="s">
        <v>135</v>
      </c>
      <c r="C21" s="11" t="s">
        <v>68</v>
      </c>
      <c r="D21" s="4">
        <v>50000</v>
      </c>
      <c r="E21" s="5">
        <v>49.16</v>
      </c>
      <c r="F21" s="43">
        <v>1.8100000000000002E-2</v>
      </c>
    </row>
    <row r="22" spans="1:6" x14ac:dyDescent="0.25">
      <c r="A22" s="42" t="s">
        <v>159</v>
      </c>
      <c r="B22" s="11" t="s">
        <v>160</v>
      </c>
      <c r="C22" s="11" t="s">
        <v>118</v>
      </c>
      <c r="D22" s="4">
        <v>50000</v>
      </c>
      <c r="E22" s="5">
        <v>48.3</v>
      </c>
      <c r="F22" s="43">
        <v>1.77E-2</v>
      </c>
    </row>
    <row r="23" spans="1:6" x14ac:dyDescent="0.25">
      <c r="A23" s="20" t="s">
        <v>89</v>
      </c>
      <c r="B23" s="12"/>
      <c r="C23" s="12"/>
      <c r="D23" s="6"/>
      <c r="E23" s="15">
        <v>1949.07</v>
      </c>
      <c r="F23" s="44">
        <v>0.71589999999999998</v>
      </c>
    </row>
    <row r="24" spans="1:6" x14ac:dyDescent="0.25">
      <c r="A24" s="42"/>
      <c r="B24" s="11"/>
      <c r="C24" s="11"/>
      <c r="D24" s="4"/>
      <c r="E24" s="5"/>
      <c r="F24" s="43"/>
    </row>
    <row r="25" spans="1:6" x14ac:dyDescent="0.25">
      <c r="A25" s="20" t="s">
        <v>96</v>
      </c>
      <c r="B25" s="12"/>
      <c r="C25" s="12"/>
      <c r="D25" s="6"/>
      <c r="E25" s="7"/>
      <c r="F25" s="22"/>
    </row>
    <row r="26" spans="1:6" x14ac:dyDescent="0.25">
      <c r="A26" s="42" t="s">
        <v>161</v>
      </c>
      <c r="B26" s="11" t="s">
        <v>162</v>
      </c>
      <c r="C26" s="11" t="s">
        <v>163</v>
      </c>
      <c r="D26" s="4">
        <v>300000</v>
      </c>
      <c r="E26" s="5">
        <v>295.87</v>
      </c>
      <c r="F26" s="43">
        <v>0.1087</v>
      </c>
    </row>
    <row r="27" spans="1:6" x14ac:dyDescent="0.25">
      <c r="A27" s="42" t="s">
        <v>97</v>
      </c>
      <c r="B27" s="11" t="s">
        <v>98</v>
      </c>
      <c r="C27" s="11" t="s">
        <v>99</v>
      </c>
      <c r="D27" s="4">
        <v>300000</v>
      </c>
      <c r="E27" s="5">
        <v>295.60000000000002</v>
      </c>
      <c r="F27" s="43">
        <v>0.1086</v>
      </c>
    </row>
    <row r="28" spans="1:6" x14ac:dyDescent="0.25">
      <c r="A28" s="20" t="s">
        <v>89</v>
      </c>
      <c r="B28" s="12"/>
      <c r="C28" s="12"/>
      <c r="D28" s="6"/>
      <c r="E28" s="15">
        <v>591.47</v>
      </c>
      <c r="F28" s="44">
        <v>0.21729999999999999</v>
      </c>
    </row>
    <row r="29" spans="1:6" x14ac:dyDescent="0.25">
      <c r="A29" s="20" t="s">
        <v>100</v>
      </c>
      <c r="B29" s="11"/>
      <c r="C29" s="11"/>
      <c r="D29" s="4"/>
      <c r="E29" s="5"/>
      <c r="F29" s="43"/>
    </row>
    <row r="30" spans="1:6" x14ac:dyDescent="0.25">
      <c r="A30" s="20" t="s">
        <v>89</v>
      </c>
      <c r="B30" s="11"/>
      <c r="C30" s="11"/>
      <c r="D30" s="4"/>
      <c r="E30" s="16" t="s">
        <v>64</v>
      </c>
      <c r="F30" s="45" t="s">
        <v>64</v>
      </c>
    </row>
    <row r="31" spans="1:6" x14ac:dyDescent="0.25">
      <c r="A31" s="42"/>
      <c r="B31" s="11"/>
      <c r="C31" s="11"/>
      <c r="D31" s="4"/>
      <c r="E31" s="5"/>
      <c r="F31" s="43"/>
    </row>
    <row r="32" spans="1:6" x14ac:dyDescent="0.25">
      <c r="A32" s="46" t="s">
        <v>101</v>
      </c>
      <c r="B32" s="33"/>
      <c r="C32" s="33"/>
      <c r="D32" s="34"/>
      <c r="E32" s="15">
        <v>2540.54</v>
      </c>
      <c r="F32" s="44">
        <v>0.93320000000000003</v>
      </c>
    </row>
    <row r="33" spans="1:6" x14ac:dyDescent="0.25">
      <c r="A33" s="42"/>
      <c r="B33" s="11"/>
      <c r="C33" s="11"/>
      <c r="D33" s="4"/>
      <c r="E33" s="5"/>
      <c r="F33" s="43"/>
    </row>
    <row r="34" spans="1:6" x14ac:dyDescent="0.25">
      <c r="A34" s="42"/>
      <c r="B34" s="11"/>
      <c r="C34" s="11"/>
      <c r="D34" s="4"/>
      <c r="E34" s="5"/>
      <c r="F34" s="43"/>
    </row>
    <row r="35" spans="1:6" x14ac:dyDescent="0.25">
      <c r="A35" s="20" t="s">
        <v>102</v>
      </c>
      <c r="B35" s="11"/>
      <c r="C35" s="11"/>
      <c r="D35" s="4"/>
      <c r="E35" s="5"/>
      <c r="F35" s="43"/>
    </row>
    <row r="36" spans="1:6" x14ac:dyDescent="0.25">
      <c r="A36" s="42" t="s">
        <v>103</v>
      </c>
      <c r="B36" s="11"/>
      <c r="C36" s="11"/>
      <c r="D36" s="4"/>
      <c r="E36" s="5">
        <v>69.97</v>
      </c>
      <c r="F36" s="43">
        <v>2.5700000000000001E-2</v>
      </c>
    </row>
    <row r="37" spans="1:6" x14ac:dyDescent="0.25">
      <c r="A37" s="20" t="s">
        <v>89</v>
      </c>
      <c r="B37" s="12"/>
      <c r="C37" s="12"/>
      <c r="D37" s="6"/>
      <c r="E37" s="15">
        <v>69.97</v>
      </c>
      <c r="F37" s="44">
        <v>2.5700000000000001E-2</v>
      </c>
    </row>
    <row r="38" spans="1:6" x14ac:dyDescent="0.25">
      <c r="A38" s="42"/>
      <c r="B38" s="11"/>
      <c r="C38" s="11"/>
      <c r="D38" s="4"/>
      <c r="E38" s="5"/>
      <c r="F38" s="43"/>
    </row>
    <row r="39" spans="1:6" x14ac:dyDescent="0.25">
      <c r="A39" s="46" t="s">
        <v>101</v>
      </c>
      <c r="B39" s="33"/>
      <c r="C39" s="33"/>
      <c r="D39" s="34"/>
      <c r="E39" s="15">
        <v>69.97</v>
      </c>
      <c r="F39" s="44">
        <v>2.5700000000000001E-2</v>
      </c>
    </row>
    <row r="40" spans="1:6" x14ac:dyDescent="0.25">
      <c r="A40" s="42" t="s">
        <v>104</v>
      </c>
      <c r="B40" s="11"/>
      <c r="C40" s="11"/>
      <c r="D40" s="4"/>
      <c r="E40" s="5">
        <v>112.01</v>
      </c>
      <c r="F40" s="43">
        <v>4.1099999999999998E-2</v>
      </c>
    </row>
    <row r="41" spans="1:6" x14ac:dyDescent="0.25">
      <c r="A41" s="47" t="s">
        <v>105</v>
      </c>
      <c r="B41" s="13"/>
      <c r="C41" s="13"/>
      <c r="D41" s="8"/>
      <c r="E41" s="9">
        <v>2722.52</v>
      </c>
      <c r="F41" s="48">
        <v>1</v>
      </c>
    </row>
    <row r="42" spans="1:6" x14ac:dyDescent="0.25">
      <c r="A42" s="28"/>
      <c r="B42" s="26"/>
      <c r="C42" s="26"/>
      <c r="D42" s="26"/>
      <c r="E42" s="26"/>
      <c r="F42" s="27"/>
    </row>
    <row r="43" spans="1:6" x14ac:dyDescent="0.25">
      <c r="A43" s="49" t="s">
        <v>106</v>
      </c>
      <c r="B43" s="26"/>
      <c r="C43" s="26"/>
      <c r="D43" s="26"/>
      <c r="E43" s="26"/>
      <c r="F43" s="27"/>
    </row>
    <row r="44" spans="1:6" x14ac:dyDescent="0.25">
      <c r="A44" s="49" t="s">
        <v>107</v>
      </c>
      <c r="B44" s="26"/>
      <c r="C44" s="26"/>
      <c r="D44" s="26"/>
      <c r="E44" s="26"/>
      <c r="F44" s="27"/>
    </row>
    <row r="45" spans="1:6" x14ac:dyDescent="0.25">
      <c r="A45" s="28"/>
      <c r="B45" s="26"/>
      <c r="C45" s="26"/>
      <c r="D45" s="26"/>
      <c r="E45" s="26"/>
      <c r="F45" s="27"/>
    </row>
    <row r="46" spans="1:6" x14ac:dyDescent="0.25">
      <c r="A46" s="28"/>
      <c r="B46" s="26"/>
      <c r="C46" s="26"/>
      <c r="D46" s="26"/>
      <c r="E46" s="26"/>
      <c r="F46" s="27"/>
    </row>
    <row r="47" spans="1:6" x14ac:dyDescent="0.25">
      <c r="A47" s="49" t="s">
        <v>1086</v>
      </c>
      <c r="B47" s="26"/>
      <c r="C47" s="26"/>
      <c r="D47" s="26"/>
      <c r="E47" s="26"/>
      <c r="F47" s="27"/>
    </row>
    <row r="48" spans="1:6" x14ac:dyDescent="0.25">
      <c r="A48" s="50" t="s">
        <v>1087</v>
      </c>
      <c r="B48" s="64" t="s">
        <v>64</v>
      </c>
      <c r="C48" s="26"/>
      <c r="D48" s="26"/>
      <c r="E48" s="26"/>
      <c r="F48" s="27"/>
    </row>
    <row r="49" spans="1:6" x14ac:dyDescent="0.25">
      <c r="A49" s="28" t="s">
        <v>1088</v>
      </c>
      <c r="B49" s="26"/>
      <c r="C49" s="26"/>
      <c r="D49" s="26"/>
      <c r="E49" s="26"/>
      <c r="F49" s="27"/>
    </row>
    <row r="50" spans="1:6" x14ac:dyDescent="0.25">
      <c r="A50" s="28" t="s">
        <v>1089</v>
      </c>
      <c r="B50" s="26" t="s">
        <v>1090</v>
      </c>
      <c r="C50" s="26" t="s">
        <v>1090</v>
      </c>
      <c r="D50" s="26"/>
      <c r="E50" s="26"/>
      <c r="F50" s="27"/>
    </row>
    <row r="51" spans="1:6" x14ac:dyDescent="0.25">
      <c r="A51" s="28"/>
      <c r="B51" s="51">
        <v>43585</v>
      </c>
      <c r="C51" s="51">
        <v>43616</v>
      </c>
      <c r="D51" s="26"/>
      <c r="E51" s="26"/>
      <c r="F51" s="27"/>
    </row>
    <row r="52" spans="1:6" x14ac:dyDescent="0.25">
      <c r="A52" s="28" t="s">
        <v>1094</v>
      </c>
      <c r="B52" s="64">
        <v>17.196999999999999</v>
      </c>
      <c r="C52" s="64">
        <v>17.338999999999999</v>
      </c>
      <c r="D52" s="26"/>
      <c r="E52" s="26"/>
      <c r="F52" s="27"/>
    </row>
    <row r="53" spans="1:6" x14ac:dyDescent="0.25">
      <c r="A53" s="28" t="s">
        <v>1110</v>
      </c>
      <c r="B53" s="64" t="s">
        <v>1093</v>
      </c>
      <c r="C53" s="64" t="s">
        <v>1093</v>
      </c>
      <c r="D53" s="26"/>
      <c r="E53" s="26"/>
      <c r="F53" s="27"/>
    </row>
    <row r="54" spans="1:6" x14ac:dyDescent="0.25">
      <c r="A54" s="28" t="s">
        <v>1095</v>
      </c>
      <c r="B54" s="64">
        <v>17.2058</v>
      </c>
      <c r="C54" s="64">
        <v>17.347899999999999</v>
      </c>
      <c r="D54" s="26"/>
      <c r="E54" s="26"/>
      <c r="F54" s="27"/>
    </row>
    <row r="55" spans="1:6" x14ac:dyDescent="0.25">
      <c r="A55" s="28" t="s">
        <v>1111</v>
      </c>
      <c r="B55" s="64">
        <v>10.236800000000001</v>
      </c>
      <c r="C55" s="64">
        <v>10.2067</v>
      </c>
      <c r="D55" s="26"/>
      <c r="E55" s="26"/>
      <c r="F55" s="27"/>
    </row>
    <row r="56" spans="1:6" x14ac:dyDescent="0.25">
      <c r="A56" s="28" t="s">
        <v>1112</v>
      </c>
      <c r="B56" s="64" t="s">
        <v>1093</v>
      </c>
      <c r="C56" s="64" t="s">
        <v>1093</v>
      </c>
      <c r="D56" s="26"/>
      <c r="E56" s="26"/>
      <c r="F56" s="27"/>
    </row>
    <row r="57" spans="1:6" x14ac:dyDescent="0.25">
      <c r="A57" s="28" t="s">
        <v>1113</v>
      </c>
      <c r="B57" s="64">
        <v>13.5519</v>
      </c>
      <c r="C57" s="64">
        <v>13.655799999999999</v>
      </c>
      <c r="D57" s="26"/>
      <c r="E57" s="26"/>
      <c r="F57" s="27"/>
    </row>
    <row r="58" spans="1:6" x14ac:dyDescent="0.25">
      <c r="A58" s="28" t="s">
        <v>1114</v>
      </c>
      <c r="B58" s="64">
        <v>10.1858</v>
      </c>
      <c r="C58" s="64">
        <v>10.193</v>
      </c>
      <c r="D58" s="26"/>
      <c r="E58" s="26"/>
      <c r="F58" s="27"/>
    </row>
    <row r="59" spans="1:6" x14ac:dyDescent="0.25">
      <c r="A59" s="28" t="s">
        <v>1115</v>
      </c>
      <c r="B59" s="64">
        <v>16.823399999999999</v>
      </c>
      <c r="C59" s="64">
        <v>16.952300000000001</v>
      </c>
      <c r="D59" s="26"/>
      <c r="E59" s="26"/>
      <c r="F59" s="27"/>
    </row>
    <row r="60" spans="1:6" x14ac:dyDescent="0.25">
      <c r="A60" s="28" t="s">
        <v>1116</v>
      </c>
      <c r="B60" s="64">
        <v>10.159599999999999</v>
      </c>
      <c r="C60" s="64">
        <v>10.129899999999999</v>
      </c>
      <c r="D60" s="26"/>
      <c r="E60" s="26"/>
      <c r="F60" s="27"/>
    </row>
    <row r="61" spans="1:6" x14ac:dyDescent="0.25">
      <c r="A61" s="28" t="s">
        <v>1117</v>
      </c>
      <c r="B61" s="64">
        <v>10.1469</v>
      </c>
      <c r="C61" s="64">
        <v>10.1569</v>
      </c>
      <c r="D61" s="26"/>
      <c r="E61" s="26"/>
      <c r="F61" s="27"/>
    </row>
    <row r="62" spans="1:6" x14ac:dyDescent="0.25">
      <c r="A62" s="28" t="s">
        <v>1131</v>
      </c>
      <c r="B62" s="64" t="s">
        <v>1093</v>
      </c>
      <c r="C62" s="64" t="s">
        <v>1093</v>
      </c>
      <c r="D62" s="26"/>
      <c r="E62" s="26"/>
      <c r="F62" s="27"/>
    </row>
    <row r="63" spans="1:6" x14ac:dyDescent="0.25">
      <c r="A63" s="28" t="s">
        <v>1104</v>
      </c>
      <c r="B63" s="26"/>
      <c r="C63" s="26"/>
      <c r="D63" s="26"/>
      <c r="E63" s="26"/>
      <c r="F63" s="27"/>
    </row>
    <row r="64" spans="1:6" x14ac:dyDescent="0.25">
      <c r="A64" s="28"/>
      <c r="B64" s="26"/>
      <c r="C64" s="26"/>
      <c r="D64" s="26"/>
      <c r="E64" s="26"/>
      <c r="F64" s="27"/>
    </row>
    <row r="65" spans="1:6" x14ac:dyDescent="0.25">
      <c r="A65" s="28" t="s">
        <v>1118</v>
      </c>
      <c r="B65" s="26"/>
      <c r="C65" s="26"/>
      <c r="D65" s="26"/>
      <c r="E65" s="26"/>
      <c r="F65" s="27"/>
    </row>
    <row r="66" spans="1:6" x14ac:dyDescent="0.25">
      <c r="A66" s="28"/>
      <c r="B66" s="26"/>
      <c r="C66" s="26"/>
      <c r="D66" s="26"/>
      <c r="E66" s="26"/>
      <c r="F66" s="27"/>
    </row>
    <row r="67" spans="1:6" x14ac:dyDescent="0.25">
      <c r="A67" s="56" t="s">
        <v>1119</v>
      </c>
      <c r="B67" s="57" t="s">
        <v>1120</v>
      </c>
      <c r="C67" s="57" t="s">
        <v>1121</v>
      </c>
      <c r="D67" s="57" t="s">
        <v>1122</v>
      </c>
      <c r="E67" s="26"/>
      <c r="F67" s="27"/>
    </row>
    <row r="68" spans="1:6" x14ac:dyDescent="0.25">
      <c r="A68" s="56" t="s">
        <v>1132</v>
      </c>
      <c r="B68" s="57"/>
      <c r="C68" s="57">
        <v>8.2709199999999997E-2</v>
      </c>
      <c r="D68" s="57">
        <v>7.6589099999999993E-2</v>
      </c>
      <c r="E68" s="26"/>
      <c r="F68" s="27"/>
    </row>
    <row r="69" spans="1:6" x14ac:dyDescent="0.25">
      <c r="A69" s="56" t="s">
        <v>1125</v>
      </c>
      <c r="B69" s="57"/>
      <c r="C69" s="57">
        <v>5.09398E-2</v>
      </c>
      <c r="D69" s="57">
        <v>4.7170499999999997E-2</v>
      </c>
      <c r="E69" s="26"/>
      <c r="F69" s="27"/>
    </row>
    <row r="70" spans="1:6" x14ac:dyDescent="0.25">
      <c r="A70" s="56" t="s">
        <v>1130</v>
      </c>
      <c r="B70" s="57"/>
      <c r="C70" s="57">
        <v>7.7651600000000001E-2</v>
      </c>
      <c r="D70" s="57">
        <v>7.1905700000000003E-2</v>
      </c>
      <c r="E70" s="26"/>
      <c r="F70" s="27"/>
    </row>
    <row r="71" spans="1:6" x14ac:dyDescent="0.25">
      <c r="A71" s="56" t="s">
        <v>1126</v>
      </c>
      <c r="B71" s="57"/>
      <c r="C71" s="57">
        <v>4.8702700000000002E-2</v>
      </c>
      <c r="D71" s="57">
        <v>4.5098800000000001E-2</v>
      </c>
      <c r="E71" s="26"/>
      <c r="F71" s="27"/>
    </row>
    <row r="72" spans="1:6" x14ac:dyDescent="0.25">
      <c r="A72" s="28"/>
      <c r="B72" s="26"/>
      <c r="C72" s="26"/>
      <c r="D72" s="26"/>
      <c r="E72" s="26"/>
      <c r="F72" s="27"/>
    </row>
    <row r="73" spans="1:6" x14ac:dyDescent="0.25">
      <c r="A73" s="28" t="s">
        <v>1106</v>
      </c>
      <c r="B73" s="64" t="s">
        <v>64</v>
      </c>
      <c r="C73" s="26"/>
      <c r="D73" s="26"/>
      <c r="E73" s="26"/>
      <c r="F73" s="27"/>
    </row>
    <row r="74" spans="1:6" ht="14.45" customHeight="1" x14ac:dyDescent="0.25">
      <c r="A74" s="67" t="s">
        <v>1107</v>
      </c>
      <c r="B74" s="70" t="s">
        <v>64</v>
      </c>
      <c r="C74" s="26"/>
      <c r="D74" s="26"/>
      <c r="E74" s="26"/>
      <c r="F74" s="27"/>
    </row>
    <row r="75" spans="1:6" x14ac:dyDescent="0.25">
      <c r="A75" s="67" t="s">
        <v>1108</v>
      </c>
      <c r="B75" s="70" t="s">
        <v>64</v>
      </c>
      <c r="C75" s="26"/>
      <c r="D75" s="26"/>
      <c r="E75" s="26"/>
      <c r="F75" s="27"/>
    </row>
    <row r="76" spans="1:6" x14ac:dyDescent="0.25">
      <c r="A76" s="28" t="s">
        <v>1109</v>
      </c>
      <c r="B76" s="77">
        <v>1.556378383561644</v>
      </c>
      <c r="C76" s="26"/>
      <c r="D76" s="26"/>
      <c r="E76" s="26"/>
      <c r="F76" s="27"/>
    </row>
    <row r="77" spans="1:6" ht="30" x14ac:dyDescent="0.25">
      <c r="A77" s="50" t="s">
        <v>1184</v>
      </c>
      <c r="B77" s="64" t="s">
        <v>64</v>
      </c>
      <c r="C77" s="26"/>
      <c r="D77" s="26"/>
      <c r="E77" s="26"/>
      <c r="F77" s="27"/>
    </row>
    <row r="78" spans="1:6" ht="28.9" customHeight="1" x14ac:dyDescent="0.25">
      <c r="A78" s="50" t="s">
        <v>1185</v>
      </c>
      <c r="B78" s="64" t="s">
        <v>64</v>
      </c>
      <c r="C78" s="26"/>
      <c r="D78" s="26"/>
      <c r="E78" s="26"/>
      <c r="F78" s="27"/>
    </row>
    <row r="79" spans="1:6" ht="15.75" thickBot="1" x14ac:dyDescent="0.3">
      <c r="A79" s="58"/>
      <c r="B79" s="53"/>
      <c r="C79" s="53"/>
      <c r="D79" s="53"/>
      <c r="E79" s="53"/>
      <c r="F79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showGridLines="0" workbookViewId="0">
      <pane ySplit="7" topLeftCell="A105" activePane="bottomLeft" state="frozen"/>
      <selection sqref="A1:B1"/>
      <selection pane="bottomLeft" activeCell="B109" sqref="B109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16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34.15" customHeight="1" x14ac:dyDescent="0.25">
      <c r="A5" s="81" t="s">
        <v>17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42"/>
      <c r="B9" s="11"/>
      <c r="C9" s="11"/>
      <c r="D9" s="4"/>
      <c r="E9" s="5"/>
      <c r="F9" s="43"/>
    </row>
    <row r="10" spans="1:8" x14ac:dyDescent="0.25">
      <c r="A10" s="20" t="s">
        <v>63</v>
      </c>
      <c r="B10" s="11"/>
      <c r="C10" s="11"/>
      <c r="D10" s="4"/>
      <c r="E10" s="5" t="s">
        <v>64</v>
      </c>
      <c r="F10" s="43" t="s">
        <v>64</v>
      </c>
    </row>
    <row r="11" spans="1:8" x14ac:dyDescent="0.25">
      <c r="A11" s="42"/>
      <c r="B11" s="11"/>
      <c r="C11" s="11"/>
      <c r="D11" s="4"/>
      <c r="E11" s="5"/>
      <c r="F11" s="43"/>
    </row>
    <row r="12" spans="1:8" x14ac:dyDescent="0.25">
      <c r="A12" s="20" t="s">
        <v>65</v>
      </c>
      <c r="B12" s="11"/>
      <c r="C12" s="11"/>
      <c r="D12" s="4"/>
      <c r="E12" s="5"/>
      <c r="F12" s="43"/>
    </row>
    <row r="13" spans="1:8" x14ac:dyDescent="0.25">
      <c r="A13" s="20" t="s">
        <v>66</v>
      </c>
      <c r="B13" s="11"/>
      <c r="C13" s="11"/>
      <c r="D13" s="4"/>
      <c r="E13" s="5"/>
      <c r="F13" s="43"/>
    </row>
    <row r="14" spans="1:8" x14ac:dyDescent="0.25">
      <c r="A14" s="42" t="s">
        <v>159</v>
      </c>
      <c r="B14" s="11" t="s">
        <v>160</v>
      </c>
      <c r="C14" s="11" t="s">
        <v>118</v>
      </c>
      <c r="D14" s="4">
        <v>2697140</v>
      </c>
      <c r="E14" s="5">
        <v>2605.4</v>
      </c>
      <c r="F14" s="43">
        <v>0.1249</v>
      </c>
    </row>
    <row r="15" spans="1:8" x14ac:dyDescent="0.25">
      <c r="A15" s="42" t="s">
        <v>164</v>
      </c>
      <c r="B15" s="11" t="s">
        <v>165</v>
      </c>
      <c r="C15" s="11" t="s">
        <v>74</v>
      </c>
      <c r="D15" s="4">
        <v>2500000</v>
      </c>
      <c r="E15" s="5">
        <v>2474.67</v>
      </c>
      <c r="F15" s="43">
        <v>0.1186</v>
      </c>
    </row>
    <row r="16" spans="1:8" x14ac:dyDescent="0.25">
      <c r="A16" s="42" t="s">
        <v>166</v>
      </c>
      <c r="B16" s="11" t="s">
        <v>167</v>
      </c>
      <c r="C16" s="11" t="s">
        <v>168</v>
      </c>
      <c r="D16" s="4">
        <v>500000</v>
      </c>
      <c r="E16" s="5">
        <v>1081.0899999999999</v>
      </c>
      <c r="F16" s="43">
        <v>5.1799999999999999E-2</v>
      </c>
    </row>
    <row r="17" spans="1:6" x14ac:dyDescent="0.25">
      <c r="A17" s="42" t="s">
        <v>157</v>
      </c>
      <c r="B17" s="11" t="s">
        <v>158</v>
      </c>
      <c r="C17" s="11" t="s">
        <v>118</v>
      </c>
      <c r="D17" s="4">
        <v>540000</v>
      </c>
      <c r="E17" s="5">
        <v>525.95000000000005</v>
      </c>
      <c r="F17" s="43">
        <v>2.52E-2</v>
      </c>
    </row>
    <row r="18" spans="1:6" x14ac:dyDescent="0.25">
      <c r="A18" s="42" t="s">
        <v>72</v>
      </c>
      <c r="B18" s="11" t="s">
        <v>73</v>
      </c>
      <c r="C18" s="11" t="s">
        <v>74</v>
      </c>
      <c r="D18" s="4">
        <v>500000</v>
      </c>
      <c r="E18" s="5">
        <v>508.8</v>
      </c>
      <c r="F18" s="43">
        <v>2.4400000000000002E-2</v>
      </c>
    </row>
    <row r="19" spans="1:6" x14ac:dyDescent="0.25">
      <c r="A19" s="42" t="s">
        <v>169</v>
      </c>
      <c r="B19" s="11" t="s">
        <v>170</v>
      </c>
      <c r="C19" s="11" t="s">
        <v>88</v>
      </c>
      <c r="D19" s="4">
        <v>210000</v>
      </c>
      <c r="E19" s="5">
        <v>204.74</v>
      </c>
      <c r="F19" s="43">
        <v>9.7999999999999997E-3</v>
      </c>
    </row>
    <row r="20" spans="1:6" x14ac:dyDescent="0.25">
      <c r="A20" s="42" t="s">
        <v>171</v>
      </c>
      <c r="B20" s="11" t="s">
        <v>172</v>
      </c>
      <c r="C20" s="11" t="s">
        <v>74</v>
      </c>
      <c r="D20" s="4">
        <v>200000</v>
      </c>
      <c r="E20" s="5">
        <v>200.95</v>
      </c>
      <c r="F20" s="43">
        <v>9.5999999999999992E-3</v>
      </c>
    </row>
    <row r="21" spans="1:6" x14ac:dyDescent="0.25">
      <c r="A21" s="42" t="s">
        <v>78</v>
      </c>
      <c r="B21" s="11" t="s">
        <v>79</v>
      </c>
      <c r="C21" s="11" t="s">
        <v>80</v>
      </c>
      <c r="D21" s="4">
        <v>200000</v>
      </c>
      <c r="E21" s="5">
        <v>199.91</v>
      </c>
      <c r="F21" s="43">
        <v>9.5999999999999992E-3</v>
      </c>
    </row>
    <row r="22" spans="1:6" x14ac:dyDescent="0.25">
      <c r="A22" s="42" t="s">
        <v>154</v>
      </c>
      <c r="B22" s="11" t="s">
        <v>155</v>
      </c>
      <c r="C22" s="11" t="s">
        <v>156</v>
      </c>
      <c r="D22" s="4">
        <v>200000</v>
      </c>
      <c r="E22" s="5">
        <v>198.08</v>
      </c>
      <c r="F22" s="43">
        <v>9.4999999999999998E-3</v>
      </c>
    </row>
    <row r="23" spans="1:6" x14ac:dyDescent="0.25">
      <c r="A23" s="42" t="s">
        <v>173</v>
      </c>
      <c r="B23" s="11" t="s">
        <v>174</v>
      </c>
      <c r="C23" s="11" t="s">
        <v>151</v>
      </c>
      <c r="D23" s="4">
        <v>200000</v>
      </c>
      <c r="E23" s="5">
        <v>193.63</v>
      </c>
      <c r="F23" s="43">
        <v>9.2999999999999992E-3</v>
      </c>
    </row>
    <row r="24" spans="1:6" x14ac:dyDescent="0.25">
      <c r="A24" s="42" t="s">
        <v>130</v>
      </c>
      <c r="B24" s="11" t="s">
        <v>131</v>
      </c>
      <c r="C24" s="11" t="s">
        <v>71</v>
      </c>
      <c r="D24" s="4">
        <v>100000</v>
      </c>
      <c r="E24" s="5">
        <v>98.7</v>
      </c>
      <c r="F24" s="43">
        <v>4.7000000000000002E-3</v>
      </c>
    </row>
    <row r="25" spans="1:6" x14ac:dyDescent="0.25">
      <c r="A25" s="42" t="s">
        <v>175</v>
      </c>
      <c r="B25" s="11" t="s">
        <v>176</v>
      </c>
      <c r="C25" s="11" t="s">
        <v>129</v>
      </c>
      <c r="D25" s="4">
        <v>72850</v>
      </c>
      <c r="E25" s="5">
        <v>73.62</v>
      </c>
      <c r="F25" s="43">
        <v>3.5000000000000001E-3</v>
      </c>
    </row>
    <row r="26" spans="1:6" x14ac:dyDescent="0.25">
      <c r="A26" s="42" t="s">
        <v>84</v>
      </c>
      <c r="B26" s="11" t="s">
        <v>85</v>
      </c>
      <c r="C26" s="11" t="s">
        <v>80</v>
      </c>
      <c r="D26" s="4">
        <v>50000</v>
      </c>
      <c r="E26" s="5">
        <v>49.97</v>
      </c>
      <c r="F26" s="43">
        <v>2.3999999999999998E-3</v>
      </c>
    </row>
    <row r="27" spans="1:6" x14ac:dyDescent="0.25">
      <c r="A27" s="42" t="s">
        <v>177</v>
      </c>
      <c r="B27" s="11" t="s">
        <v>178</v>
      </c>
      <c r="C27" s="11" t="s">
        <v>74</v>
      </c>
      <c r="D27" s="4">
        <v>25000</v>
      </c>
      <c r="E27" s="5">
        <v>25.13</v>
      </c>
      <c r="F27" s="43">
        <v>1.1999999999999999E-3</v>
      </c>
    </row>
    <row r="28" spans="1:6" x14ac:dyDescent="0.25">
      <c r="A28" s="20" t="s">
        <v>89</v>
      </c>
      <c r="B28" s="12"/>
      <c r="C28" s="12"/>
      <c r="D28" s="6"/>
      <c r="E28" s="15">
        <v>8440.64</v>
      </c>
      <c r="F28" s="44">
        <v>0.40450000000000003</v>
      </c>
    </row>
    <row r="29" spans="1:6" x14ac:dyDescent="0.25">
      <c r="A29" s="42"/>
      <c r="B29" s="11"/>
      <c r="C29" s="11"/>
      <c r="D29" s="4"/>
      <c r="E29" s="5"/>
      <c r="F29" s="43"/>
    </row>
    <row r="30" spans="1:6" x14ac:dyDescent="0.25">
      <c r="A30" s="20" t="s">
        <v>96</v>
      </c>
      <c r="B30" s="12"/>
      <c r="C30" s="12"/>
      <c r="D30" s="6"/>
      <c r="E30" s="7"/>
      <c r="F30" s="22"/>
    </row>
    <row r="31" spans="1:6" x14ac:dyDescent="0.25">
      <c r="A31" s="42" t="s">
        <v>179</v>
      </c>
      <c r="B31" s="11" t="s">
        <v>180</v>
      </c>
      <c r="C31" s="11" t="s">
        <v>181</v>
      </c>
      <c r="D31" s="4">
        <v>3000000</v>
      </c>
      <c r="E31" s="5">
        <v>3217.15</v>
      </c>
      <c r="F31" s="43">
        <v>0.1542</v>
      </c>
    </row>
    <row r="32" spans="1:6" x14ac:dyDescent="0.25">
      <c r="A32" s="42" t="s">
        <v>161</v>
      </c>
      <c r="B32" s="11" t="s">
        <v>162</v>
      </c>
      <c r="C32" s="11" t="s">
        <v>163</v>
      </c>
      <c r="D32" s="4">
        <v>700000</v>
      </c>
      <c r="E32" s="5">
        <v>690.36</v>
      </c>
      <c r="F32" s="43">
        <v>3.3099999999999997E-2</v>
      </c>
    </row>
    <row r="33" spans="1:6" x14ac:dyDescent="0.25">
      <c r="A33" s="20" t="s">
        <v>89</v>
      </c>
      <c r="B33" s="12"/>
      <c r="C33" s="12"/>
      <c r="D33" s="6"/>
      <c r="E33" s="15">
        <v>3907.51</v>
      </c>
      <c r="F33" s="44">
        <v>0.18729999999999999</v>
      </c>
    </row>
    <row r="34" spans="1:6" x14ac:dyDescent="0.25">
      <c r="A34" s="20" t="s">
        <v>100</v>
      </c>
      <c r="B34" s="11"/>
      <c r="C34" s="11"/>
      <c r="D34" s="4"/>
      <c r="E34" s="5"/>
      <c r="F34" s="43"/>
    </row>
    <row r="35" spans="1:6" x14ac:dyDescent="0.25">
      <c r="A35" s="20" t="s">
        <v>89</v>
      </c>
      <c r="B35" s="11"/>
      <c r="C35" s="11"/>
      <c r="D35" s="4"/>
      <c r="E35" s="16" t="s">
        <v>64</v>
      </c>
      <c r="F35" s="45" t="s">
        <v>64</v>
      </c>
    </row>
    <row r="36" spans="1:6" x14ac:dyDescent="0.25">
      <c r="A36" s="42"/>
      <c r="B36" s="11"/>
      <c r="C36" s="11"/>
      <c r="D36" s="4"/>
      <c r="E36" s="5"/>
      <c r="F36" s="43"/>
    </row>
    <row r="37" spans="1:6" x14ac:dyDescent="0.25">
      <c r="A37" s="46" t="s">
        <v>101</v>
      </c>
      <c r="B37" s="33"/>
      <c r="C37" s="33"/>
      <c r="D37" s="34"/>
      <c r="E37" s="15">
        <v>12348.15</v>
      </c>
      <c r="F37" s="44">
        <v>0.59179999999999999</v>
      </c>
    </row>
    <row r="38" spans="1:6" x14ac:dyDescent="0.25">
      <c r="A38" s="42"/>
      <c r="B38" s="11"/>
      <c r="C38" s="11"/>
      <c r="D38" s="4"/>
      <c r="E38" s="5"/>
      <c r="F38" s="43"/>
    </row>
    <row r="39" spans="1:6" x14ac:dyDescent="0.25">
      <c r="A39" s="20" t="s">
        <v>182</v>
      </c>
      <c r="B39" s="11"/>
      <c r="C39" s="11"/>
      <c r="D39" s="4"/>
      <c r="E39" s="5"/>
      <c r="F39" s="43"/>
    </row>
    <row r="40" spans="1:6" x14ac:dyDescent="0.25">
      <c r="A40" s="20" t="s">
        <v>183</v>
      </c>
      <c r="B40" s="11"/>
      <c r="C40" s="11"/>
      <c r="D40" s="4"/>
      <c r="E40" s="5"/>
      <c r="F40" s="43"/>
    </row>
    <row r="41" spans="1:6" x14ac:dyDescent="0.25">
      <c r="A41" s="42" t="s">
        <v>184</v>
      </c>
      <c r="B41" s="11" t="s">
        <v>185</v>
      </c>
      <c r="C41" s="11" t="s">
        <v>186</v>
      </c>
      <c r="D41" s="4">
        <v>2500000</v>
      </c>
      <c r="E41" s="5">
        <v>2373.0300000000002</v>
      </c>
      <c r="F41" s="43">
        <v>0.1137</v>
      </c>
    </row>
    <row r="42" spans="1:6" x14ac:dyDescent="0.25">
      <c r="A42" s="42" t="s">
        <v>187</v>
      </c>
      <c r="B42" s="11" t="s">
        <v>188</v>
      </c>
      <c r="C42" s="11" t="s">
        <v>189</v>
      </c>
      <c r="D42" s="4">
        <v>2500000</v>
      </c>
      <c r="E42" s="5">
        <v>2372.6</v>
      </c>
      <c r="F42" s="43">
        <v>0.1137</v>
      </c>
    </row>
    <row r="43" spans="1:6" x14ac:dyDescent="0.25">
      <c r="A43" s="42" t="s">
        <v>190</v>
      </c>
      <c r="B43" s="11" t="s">
        <v>191</v>
      </c>
      <c r="C43" s="11" t="s">
        <v>192</v>
      </c>
      <c r="D43" s="4">
        <v>2150000</v>
      </c>
      <c r="E43" s="5">
        <v>2040.8</v>
      </c>
      <c r="F43" s="43">
        <v>9.7799999999999998E-2</v>
      </c>
    </row>
    <row r="44" spans="1:6" x14ac:dyDescent="0.25">
      <c r="A44" s="42"/>
      <c r="B44" s="11"/>
      <c r="C44" s="11"/>
      <c r="D44" s="4"/>
      <c r="E44" s="5"/>
      <c r="F44" s="43"/>
    </row>
    <row r="45" spans="1:6" x14ac:dyDescent="0.25">
      <c r="A45" s="46" t="s">
        <v>101</v>
      </c>
      <c r="B45" s="33"/>
      <c r="C45" s="33"/>
      <c r="D45" s="34"/>
      <c r="E45" s="15">
        <v>6786.43</v>
      </c>
      <c r="F45" s="44">
        <v>0.32519999999999999</v>
      </c>
    </row>
    <row r="46" spans="1:6" x14ac:dyDescent="0.25">
      <c r="A46" s="42"/>
      <c r="B46" s="11"/>
      <c r="C46" s="11"/>
      <c r="D46" s="4"/>
      <c r="E46" s="5"/>
      <c r="F46" s="43"/>
    </row>
    <row r="47" spans="1:6" x14ac:dyDescent="0.25">
      <c r="A47" s="42"/>
      <c r="B47" s="11"/>
      <c r="C47" s="11"/>
      <c r="D47" s="4"/>
      <c r="E47" s="5"/>
      <c r="F47" s="43"/>
    </row>
    <row r="48" spans="1:6" x14ac:dyDescent="0.25">
      <c r="A48" s="20" t="s">
        <v>102</v>
      </c>
      <c r="B48" s="11"/>
      <c r="C48" s="11"/>
      <c r="D48" s="4"/>
      <c r="E48" s="5"/>
      <c r="F48" s="43"/>
    </row>
    <row r="49" spans="1:6" x14ac:dyDescent="0.25">
      <c r="A49" s="42" t="s">
        <v>103</v>
      </c>
      <c r="B49" s="11"/>
      <c r="C49" s="11"/>
      <c r="D49" s="4"/>
      <c r="E49" s="5">
        <v>1140.44</v>
      </c>
      <c r="F49" s="43">
        <v>5.4699999999999999E-2</v>
      </c>
    </row>
    <row r="50" spans="1:6" x14ac:dyDescent="0.25">
      <c r="A50" s="20" t="s">
        <v>89</v>
      </c>
      <c r="B50" s="12"/>
      <c r="C50" s="12"/>
      <c r="D50" s="6"/>
      <c r="E50" s="15">
        <v>1140.44</v>
      </c>
      <c r="F50" s="44">
        <v>5.4699999999999999E-2</v>
      </c>
    </row>
    <row r="51" spans="1:6" x14ac:dyDescent="0.25">
      <c r="A51" s="42"/>
      <c r="B51" s="11"/>
      <c r="C51" s="11"/>
      <c r="D51" s="4"/>
      <c r="E51" s="5"/>
      <c r="F51" s="43"/>
    </row>
    <row r="52" spans="1:6" x14ac:dyDescent="0.25">
      <c r="A52" s="46" t="s">
        <v>101</v>
      </c>
      <c r="B52" s="33"/>
      <c r="C52" s="33"/>
      <c r="D52" s="34"/>
      <c r="E52" s="15">
        <v>1140.44</v>
      </c>
      <c r="F52" s="44">
        <v>5.4699999999999999E-2</v>
      </c>
    </row>
    <row r="53" spans="1:6" x14ac:dyDescent="0.25">
      <c r="A53" s="42" t="s">
        <v>104</v>
      </c>
      <c r="B53" s="11"/>
      <c r="C53" s="11"/>
      <c r="D53" s="4"/>
      <c r="E53" s="5">
        <v>590.92999999999995</v>
      </c>
      <c r="F53" s="43">
        <v>2.8299999999999999E-2</v>
      </c>
    </row>
    <row r="54" spans="1:6" x14ac:dyDescent="0.25">
      <c r="A54" s="47" t="s">
        <v>105</v>
      </c>
      <c r="B54" s="13"/>
      <c r="C54" s="13"/>
      <c r="D54" s="8"/>
      <c r="E54" s="9">
        <v>20865.95</v>
      </c>
      <c r="F54" s="48">
        <v>1</v>
      </c>
    </row>
    <row r="55" spans="1:6" x14ac:dyDescent="0.25">
      <c r="A55" s="28"/>
      <c r="B55" s="26"/>
      <c r="C55" s="26"/>
      <c r="D55" s="26"/>
      <c r="E55" s="26"/>
      <c r="F55" s="27"/>
    </row>
    <row r="56" spans="1:6" x14ac:dyDescent="0.25">
      <c r="A56" s="49" t="s">
        <v>106</v>
      </c>
      <c r="B56" s="26"/>
      <c r="C56" s="26"/>
      <c r="D56" s="26"/>
      <c r="E56" s="26"/>
      <c r="F56" s="27"/>
    </row>
    <row r="57" spans="1:6" x14ac:dyDescent="0.25">
      <c r="A57" s="49" t="s">
        <v>107</v>
      </c>
      <c r="B57" s="26"/>
      <c r="C57" s="26"/>
      <c r="D57" s="26"/>
      <c r="E57" s="26"/>
      <c r="F57" s="27"/>
    </row>
    <row r="58" spans="1:6" x14ac:dyDescent="0.25">
      <c r="A58" s="28"/>
      <c r="B58" s="26"/>
      <c r="C58" s="26"/>
      <c r="D58" s="26"/>
      <c r="E58" s="26"/>
      <c r="F58" s="27"/>
    </row>
    <row r="59" spans="1:6" x14ac:dyDescent="0.25">
      <c r="A59" s="28"/>
      <c r="B59" s="26"/>
      <c r="C59" s="26"/>
      <c r="D59" s="26"/>
      <c r="E59" s="26"/>
      <c r="F59" s="27"/>
    </row>
    <row r="60" spans="1:6" x14ac:dyDescent="0.25">
      <c r="A60" s="49" t="s">
        <v>1086</v>
      </c>
      <c r="B60" s="26"/>
      <c r="C60" s="26"/>
      <c r="D60" s="26"/>
      <c r="E60" s="26"/>
      <c r="F60" s="27"/>
    </row>
    <row r="61" spans="1:6" x14ac:dyDescent="0.25">
      <c r="A61" s="50" t="s">
        <v>1087</v>
      </c>
      <c r="B61" s="64" t="s">
        <v>64</v>
      </c>
      <c r="C61" s="26"/>
      <c r="D61" s="26"/>
      <c r="E61" s="26"/>
      <c r="F61" s="27"/>
    </row>
    <row r="62" spans="1:6" x14ac:dyDescent="0.25">
      <c r="A62" s="28" t="s">
        <v>1088</v>
      </c>
      <c r="B62" s="26"/>
      <c r="C62" s="26"/>
      <c r="D62" s="26"/>
      <c r="E62" s="26"/>
      <c r="F62" s="27"/>
    </row>
    <row r="63" spans="1:6" x14ac:dyDescent="0.25">
      <c r="A63" s="28" t="s">
        <v>1133</v>
      </c>
      <c r="B63" s="26" t="s">
        <v>1090</v>
      </c>
      <c r="C63" s="26" t="s">
        <v>1090</v>
      </c>
      <c r="D63" s="26"/>
      <c r="E63" s="26"/>
      <c r="F63" s="27"/>
    </row>
    <row r="64" spans="1:6" x14ac:dyDescent="0.25">
      <c r="A64" s="28"/>
      <c r="B64" s="51">
        <v>43585</v>
      </c>
      <c r="C64" s="51">
        <v>43616</v>
      </c>
      <c r="D64" s="26"/>
      <c r="E64" s="26"/>
      <c r="F64" s="27"/>
    </row>
    <row r="65" spans="1:6" x14ac:dyDescent="0.25">
      <c r="A65" s="28" t="s">
        <v>1091</v>
      </c>
      <c r="B65" s="64">
        <v>2286.2883999999999</v>
      </c>
      <c r="C65" s="64">
        <v>2304.1482000000001</v>
      </c>
      <c r="D65" s="26"/>
      <c r="E65" s="26"/>
      <c r="F65" s="27"/>
    </row>
    <row r="66" spans="1:6" x14ac:dyDescent="0.25">
      <c r="A66" s="28" t="s">
        <v>1092</v>
      </c>
      <c r="B66" s="64" t="s">
        <v>1093</v>
      </c>
      <c r="C66" s="64" t="s">
        <v>1093</v>
      </c>
      <c r="D66" s="26"/>
      <c r="E66" s="26"/>
      <c r="F66" s="27"/>
    </row>
    <row r="67" spans="1:6" x14ac:dyDescent="0.25">
      <c r="A67" s="28" t="s">
        <v>1134</v>
      </c>
      <c r="B67" s="64">
        <v>1009.8309</v>
      </c>
      <c r="C67" s="64">
        <v>1009.8309</v>
      </c>
      <c r="D67" s="26"/>
      <c r="E67" s="26"/>
      <c r="F67" s="27"/>
    </row>
    <row r="68" spans="1:6" x14ac:dyDescent="0.25">
      <c r="A68" s="28" t="s">
        <v>1094</v>
      </c>
      <c r="B68" s="64">
        <v>2332.5104999999999</v>
      </c>
      <c r="C68" s="64">
        <v>2350.7305000000001</v>
      </c>
      <c r="D68" s="26"/>
      <c r="E68" s="26"/>
      <c r="F68" s="27"/>
    </row>
    <row r="69" spans="1:6" x14ac:dyDescent="0.25">
      <c r="A69" s="28" t="s">
        <v>1110</v>
      </c>
      <c r="B69" s="64">
        <v>2052.0360000000001</v>
      </c>
      <c r="C69" s="64">
        <v>2048.1732999999999</v>
      </c>
      <c r="D69" s="26"/>
      <c r="E69" s="26"/>
      <c r="F69" s="27"/>
    </row>
    <row r="70" spans="1:6" x14ac:dyDescent="0.25">
      <c r="A70" s="28" t="s">
        <v>1095</v>
      </c>
      <c r="B70" s="64">
        <v>2286.2114999999999</v>
      </c>
      <c r="C70" s="64">
        <v>2304.0699</v>
      </c>
      <c r="D70" s="26"/>
      <c r="E70" s="26"/>
      <c r="F70" s="27"/>
    </row>
    <row r="71" spans="1:6" x14ac:dyDescent="0.25">
      <c r="A71" s="28" t="s">
        <v>1111</v>
      </c>
      <c r="B71" s="64">
        <v>2050.2085999999999</v>
      </c>
      <c r="C71" s="64">
        <v>2049.7507999999998</v>
      </c>
      <c r="D71" s="26"/>
      <c r="E71" s="26"/>
      <c r="F71" s="27"/>
    </row>
    <row r="72" spans="1:6" x14ac:dyDescent="0.25">
      <c r="A72" s="28" t="s">
        <v>1112</v>
      </c>
      <c r="B72" s="64">
        <v>1007.297</v>
      </c>
      <c r="C72" s="64">
        <v>1007.0775</v>
      </c>
      <c r="D72" s="26"/>
      <c r="E72" s="26"/>
      <c r="F72" s="27"/>
    </row>
    <row r="73" spans="1:6" x14ac:dyDescent="0.25">
      <c r="A73" s="28" t="s">
        <v>1127</v>
      </c>
      <c r="B73" s="64" t="s">
        <v>1093</v>
      </c>
      <c r="C73" s="64" t="s">
        <v>1093</v>
      </c>
      <c r="D73" s="26"/>
      <c r="E73" s="26"/>
      <c r="F73" s="27"/>
    </row>
    <row r="74" spans="1:6" x14ac:dyDescent="0.25">
      <c r="A74" s="28" t="s">
        <v>1135</v>
      </c>
      <c r="B74" s="64" t="s">
        <v>1093</v>
      </c>
      <c r="C74" s="64" t="s">
        <v>1093</v>
      </c>
      <c r="D74" s="26"/>
      <c r="E74" s="26"/>
      <c r="F74" s="27"/>
    </row>
    <row r="75" spans="1:6" x14ac:dyDescent="0.25">
      <c r="A75" s="28" t="s">
        <v>1136</v>
      </c>
      <c r="B75" s="64">
        <v>1007.5037</v>
      </c>
      <c r="C75" s="64">
        <v>1007.5037</v>
      </c>
      <c r="D75" s="26"/>
      <c r="E75" s="26"/>
      <c r="F75" s="27"/>
    </row>
    <row r="76" spans="1:6" x14ac:dyDescent="0.25">
      <c r="A76" s="28" t="s">
        <v>1137</v>
      </c>
      <c r="B76" s="64">
        <v>1515.6947</v>
      </c>
      <c r="C76" s="64">
        <v>1526.4996000000001</v>
      </c>
      <c r="D76" s="26"/>
      <c r="E76" s="26"/>
      <c r="F76" s="27"/>
    </row>
    <row r="77" spans="1:6" x14ac:dyDescent="0.25">
      <c r="A77" s="28" t="s">
        <v>1138</v>
      </c>
      <c r="B77" s="64">
        <v>2028.6663000000001</v>
      </c>
      <c r="C77" s="64">
        <v>2025.3786</v>
      </c>
      <c r="D77" s="26"/>
      <c r="E77" s="26"/>
      <c r="F77" s="27"/>
    </row>
    <row r="78" spans="1:6" ht="14.45" customHeight="1" x14ac:dyDescent="0.25">
      <c r="A78" s="28" t="s">
        <v>1139</v>
      </c>
      <c r="B78" s="64">
        <v>2239.2053999999998</v>
      </c>
      <c r="C78" s="64">
        <v>2255.1678999999999</v>
      </c>
      <c r="D78" s="26"/>
      <c r="E78" s="26"/>
      <c r="F78" s="27"/>
    </row>
    <row r="79" spans="1:6" x14ac:dyDescent="0.25">
      <c r="A79" s="28" t="s">
        <v>1140</v>
      </c>
      <c r="B79" s="64">
        <v>1075.0525</v>
      </c>
      <c r="C79" s="64">
        <v>1074.8371</v>
      </c>
      <c r="D79" s="26"/>
      <c r="E79" s="26"/>
      <c r="F79" s="27"/>
    </row>
    <row r="80" spans="1:6" x14ac:dyDescent="0.25">
      <c r="A80" s="28" t="s">
        <v>1141</v>
      </c>
      <c r="B80" s="64">
        <v>1007.1651000000001</v>
      </c>
      <c r="C80" s="64">
        <v>1007.0335</v>
      </c>
      <c r="D80" s="26"/>
      <c r="E80" s="26"/>
      <c r="F80" s="27"/>
    </row>
    <row r="81" spans="1:6" x14ac:dyDescent="0.25">
      <c r="A81" s="28" t="s">
        <v>1129</v>
      </c>
      <c r="B81" s="64" t="s">
        <v>1093</v>
      </c>
      <c r="C81" s="64" t="s">
        <v>1093</v>
      </c>
      <c r="D81" s="26"/>
      <c r="E81" s="26"/>
      <c r="F81" s="27"/>
    </row>
    <row r="82" spans="1:6" x14ac:dyDescent="0.25">
      <c r="A82" s="28" t="s">
        <v>1142</v>
      </c>
      <c r="B82" s="64" t="s">
        <v>1093</v>
      </c>
      <c r="C82" s="64" t="s">
        <v>1093</v>
      </c>
      <c r="D82" s="26"/>
      <c r="E82" s="26"/>
      <c r="F82" s="27"/>
    </row>
    <row r="83" spans="1:6" x14ac:dyDescent="0.25">
      <c r="A83" s="28" t="s">
        <v>1143</v>
      </c>
      <c r="B83" s="64">
        <v>1006.2320999999999</v>
      </c>
      <c r="C83" s="64">
        <v>1006.2320999999999</v>
      </c>
      <c r="D83" s="26"/>
      <c r="E83" s="26"/>
      <c r="F83" s="27"/>
    </row>
    <row r="84" spans="1:6" x14ac:dyDescent="0.25">
      <c r="A84" s="28" t="s">
        <v>1144</v>
      </c>
      <c r="B84" s="64" t="s">
        <v>1093</v>
      </c>
      <c r="C84" s="64" t="s">
        <v>1093</v>
      </c>
      <c r="D84" s="26"/>
      <c r="E84" s="26"/>
      <c r="F84" s="27"/>
    </row>
    <row r="85" spans="1:6" x14ac:dyDescent="0.25">
      <c r="A85" s="28" t="s">
        <v>1145</v>
      </c>
      <c r="B85" s="64" t="s">
        <v>1093</v>
      </c>
      <c r="C85" s="64" t="s">
        <v>1093</v>
      </c>
      <c r="D85" s="26"/>
      <c r="E85" s="26"/>
      <c r="F85" s="27"/>
    </row>
    <row r="86" spans="1:6" x14ac:dyDescent="0.25">
      <c r="A86" s="28" t="s">
        <v>1146</v>
      </c>
      <c r="B86" s="64">
        <v>2011.96</v>
      </c>
      <c r="C86" s="64">
        <v>2026.3026</v>
      </c>
      <c r="D86" s="26"/>
      <c r="E86" s="26"/>
      <c r="F86" s="27"/>
    </row>
    <row r="87" spans="1:6" x14ac:dyDescent="0.25">
      <c r="A87" s="28" t="s">
        <v>1147</v>
      </c>
      <c r="B87" s="64">
        <v>1141.7588000000001</v>
      </c>
      <c r="C87" s="64">
        <v>1149.8907999999999</v>
      </c>
      <c r="D87" s="26"/>
      <c r="E87" s="26"/>
      <c r="F87" s="27"/>
    </row>
    <row r="88" spans="1:6" x14ac:dyDescent="0.25">
      <c r="A88" s="28" t="s">
        <v>1148</v>
      </c>
      <c r="B88" s="64">
        <v>1007.9056</v>
      </c>
      <c r="C88" s="64">
        <v>1007.774</v>
      </c>
      <c r="D88" s="26"/>
      <c r="E88" s="26"/>
      <c r="F88" s="27"/>
    </row>
    <row r="89" spans="1:6" x14ac:dyDescent="0.25">
      <c r="A89" s="28" t="s">
        <v>1131</v>
      </c>
      <c r="B89" s="64" t="s">
        <v>1093</v>
      </c>
      <c r="C89" s="64" t="s">
        <v>1093</v>
      </c>
      <c r="D89" s="26"/>
      <c r="E89" s="26"/>
      <c r="F89" s="27"/>
    </row>
    <row r="90" spans="1:6" x14ac:dyDescent="0.25">
      <c r="A90" s="28" t="s">
        <v>1104</v>
      </c>
      <c r="B90" s="26"/>
      <c r="C90" s="26"/>
      <c r="D90" s="26"/>
      <c r="E90" s="26"/>
      <c r="F90" s="27"/>
    </row>
    <row r="91" spans="1:6" x14ac:dyDescent="0.25">
      <c r="A91" s="28"/>
      <c r="B91" s="26"/>
      <c r="C91" s="26"/>
      <c r="D91" s="26"/>
      <c r="E91" s="26"/>
      <c r="F91" s="27"/>
    </row>
    <row r="92" spans="1:6" x14ac:dyDescent="0.25">
      <c r="A92" s="28" t="s">
        <v>1118</v>
      </c>
      <c r="B92" s="26"/>
      <c r="C92" s="26"/>
      <c r="D92" s="26"/>
      <c r="E92" s="26"/>
      <c r="F92" s="27"/>
    </row>
    <row r="93" spans="1:6" x14ac:dyDescent="0.25">
      <c r="A93" s="28"/>
      <c r="B93" s="26"/>
      <c r="C93" s="26"/>
      <c r="D93" s="26"/>
      <c r="E93" s="26"/>
      <c r="F93" s="27"/>
    </row>
    <row r="94" spans="1:6" x14ac:dyDescent="0.25">
      <c r="A94" s="56" t="s">
        <v>1119</v>
      </c>
      <c r="B94" s="57" t="s">
        <v>1120</v>
      </c>
      <c r="C94" s="57" t="s">
        <v>1121</v>
      </c>
      <c r="D94" s="57" t="s">
        <v>1122</v>
      </c>
      <c r="E94" s="26"/>
      <c r="F94" s="27"/>
    </row>
    <row r="95" spans="1:6" x14ac:dyDescent="0.25">
      <c r="A95" s="56" t="s">
        <v>1149</v>
      </c>
      <c r="B95" s="57"/>
      <c r="C95" s="57">
        <v>5.6617595999999999</v>
      </c>
      <c r="D95" s="57">
        <v>5.2428176000000004</v>
      </c>
      <c r="E95" s="26"/>
      <c r="F95" s="27"/>
    </row>
    <row r="96" spans="1:6" x14ac:dyDescent="0.25">
      <c r="A96" s="56" t="s">
        <v>1123</v>
      </c>
      <c r="B96" s="57"/>
      <c r="C96" s="57">
        <v>10.161007</v>
      </c>
      <c r="D96" s="57">
        <v>9.4091430000000003</v>
      </c>
      <c r="E96" s="26"/>
      <c r="F96" s="27"/>
    </row>
    <row r="97" spans="1:6" x14ac:dyDescent="0.25">
      <c r="A97" s="56" t="s">
        <v>1132</v>
      </c>
      <c r="B97" s="57"/>
      <c r="C97" s="57">
        <v>11.859519199999999</v>
      </c>
      <c r="D97" s="57">
        <v>10.9819739</v>
      </c>
      <c r="E97" s="26"/>
      <c r="F97" s="27"/>
    </row>
    <row r="98" spans="1:6" x14ac:dyDescent="0.25">
      <c r="A98" s="56" t="s">
        <v>1124</v>
      </c>
      <c r="B98" s="57"/>
      <c r="C98" s="57">
        <v>4.9910991999999998</v>
      </c>
      <c r="D98" s="57">
        <v>4.6217826000000004</v>
      </c>
      <c r="E98" s="26"/>
      <c r="F98" s="27"/>
    </row>
    <row r="99" spans="1:6" x14ac:dyDescent="0.25">
      <c r="A99" s="56" t="s">
        <v>1150</v>
      </c>
      <c r="B99" s="57"/>
      <c r="C99" s="57">
        <v>5.1576887999999999</v>
      </c>
      <c r="D99" s="57">
        <v>4.7760452999999998</v>
      </c>
      <c r="E99" s="26"/>
      <c r="F99" s="27"/>
    </row>
    <row r="100" spans="1:6" x14ac:dyDescent="0.25">
      <c r="A100" s="56" t="s">
        <v>1125</v>
      </c>
      <c r="B100" s="57"/>
      <c r="C100" s="57">
        <v>9.1852385000000005</v>
      </c>
      <c r="D100" s="57">
        <v>8.5055767000000007</v>
      </c>
      <c r="E100" s="26"/>
      <c r="F100" s="27"/>
    </row>
    <row r="101" spans="1:6" x14ac:dyDescent="0.25">
      <c r="A101" s="56" t="s">
        <v>1130</v>
      </c>
      <c r="B101" s="57"/>
      <c r="C101" s="57">
        <v>5.6731091999999999</v>
      </c>
      <c r="D101" s="57">
        <v>5.2533273999999999</v>
      </c>
      <c r="E101" s="26"/>
      <c r="F101" s="27"/>
    </row>
    <row r="102" spans="1:6" x14ac:dyDescent="0.25">
      <c r="A102" s="56" t="s">
        <v>1126</v>
      </c>
      <c r="B102" s="57"/>
      <c r="C102" s="57">
        <v>4.5623417999999996</v>
      </c>
      <c r="D102" s="57">
        <v>4.2247513000000003</v>
      </c>
      <c r="E102" s="26"/>
      <c r="F102" s="27"/>
    </row>
    <row r="103" spans="1:6" x14ac:dyDescent="0.25">
      <c r="A103" s="56" t="s">
        <v>1151</v>
      </c>
      <c r="B103" s="57"/>
      <c r="C103" s="57">
        <v>5.1500205000000001</v>
      </c>
      <c r="D103" s="57">
        <v>4.7689450000000004</v>
      </c>
      <c r="E103" s="26"/>
      <c r="F103" s="27"/>
    </row>
    <row r="104" spans="1:6" x14ac:dyDescent="0.25">
      <c r="A104" s="56" t="s">
        <v>1152</v>
      </c>
      <c r="B104" s="57"/>
      <c r="C104" s="57">
        <v>4.5656466</v>
      </c>
      <c r="D104" s="57">
        <v>4.2278114000000002</v>
      </c>
      <c r="E104" s="26"/>
      <c r="F104" s="27"/>
    </row>
    <row r="105" spans="1:6" x14ac:dyDescent="0.25">
      <c r="A105" s="28"/>
      <c r="B105" s="26"/>
      <c r="C105" s="26"/>
      <c r="D105" s="26"/>
      <c r="E105" s="26"/>
      <c r="F105" s="27"/>
    </row>
    <row r="106" spans="1:6" x14ac:dyDescent="0.25">
      <c r="A106" s="28" t="s">
        <v>1106</v>
      </c>
      <c r="B106" s="64" t="s">
        <v>64</v>
      </c>
      <c r="C106" s="26"/>
      <c r="D106" s="26"/>
      <c r="E106" s="26"/>
      <c r="F106" s="27"/>
    </row>
    <row r="107" spans="1:6" ht="14.45" customHeight="1" x14ac:dyDescent="0.25">
      <c r="A107" s="67" t="s">
        <v>1107</v>
      </c>
      <c r="B107" s="70" t="s">
        <v>64</v>
      </c>
      <c r="C107" s="26"/>
      <c r="D107" s="26"/>
      <c r="E107" s="26"/>
      <c r="F107" s="27"/>
    </row>
    <row r="108" spans="1:6" x14ac:dyDescent="0.25">
      <c r="A108" s="67" t="s">
        <v>1108</v>
      </c>
      <c r="B108" s="70" t="s">
        <v>64</v>
      </c>
      <c r="C108" s="26"/>
      <c r="D108" s="26"/>
      <c r="E108" s="26"/>
      <c r="F108" s="27"/>
    </row>
    <row r="109" spans="1:6" x14ac:dyDescent="0.25">
      <c r="A109" s="28" t="s">
        <v>1109</v>
      </c>
      <c r="B109" s="77">
        <v>1.2555902465753424</v>
      </c>
      <c r="C109" s="26"/>
      <c r="D109" s="26"/>
      <c r="E109" s="26"/>
      <c r="F109" s="27"/>
    </row>
    <row r="110" spans="1:6" ht="30" x14ac:dyDescent="0.25">
      <c r="A110" s="50" t="s">
        <v>1184</v>
      </c>
      <c r="B110" s="64" t="s">
        <v>64</v>
      </c>
      <c r="C110" s="26"/>
      <c r="D110" s="26"/>
      <c r="E110" s="26"/>
      <c r="F110" s="27"/>
    </row>
    <row r="111" spans="1:6" ht="28.9" customHeight="1" x14ac:dyDescent="0.25">
      <c r="A111" s="50" t="s">
        <v>1185</v>
      </c>
      <c r="B111" s="64" t="s">
        <v>64</v>
      </c>
      <c r="C111" s="26"/>
      <c r="D111" s="26"/>
      <c r="E111" s="26"/>
      <c r="F111" s="27"/>
    </row>
    <row r="112" spans="1:6" ht="15.75" thickBot="1" x14ac:dyDescent="0.3">
      <c r="A112" s="58"/>
      <c r="B112" s="53"/>
      <c r="C112" s="53"/>
      <c r="D112" s="53"/>
      <c r="E112" s="53"/>
      <c r="F112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showGridLines="0" workbookViewId="0">
      <pane ySplit="7" topLeftCell="A258" activePane="bottomLeft" state="frozen"/>
      <selection sqref="A1:B1"/>
      <selection pane="bottomLeft" activeCell="A271" sqref="A270:XFD271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18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19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194</v>
      </c>
      <c r="B11" s="11" t="s">
        <v>195</v>
      </c>
      <c r="C11" s="11" t="s">
        <v>196</v>
      </c>
      <c r="D11" s="4">
        <v>1198500</v>
      </c>
      <c r="E11" s="5">
        <v>26159.06</v>
      </c>
      <c r="F11" s="43">
        <v>7.51E-2</v>
      </c>
    </row>
    <row r="12" spans="1:8" x14ac:dyDescent="0.25">
      <c r="A12" s="42" t="s">
        <v>197</v>
      </c>
      <c r="B12" s="11" t="s">
        <v>198</v>
      </c>
      <c r="C12" s="11" t="s">
        <v>199</v>
      </c>
      <c r="D12" s="4">
        <v>1747000</v>
      </c>
      <c r="E12" s="5">
        <v>23237.72</v>
      </c>
      <c r="F12" s="43">
        <v>6.6699999999999995E-2</v>
      </c>
    </row>
    <row r="13" spans="1:8" x14ac:dyDescent="0.25">
      <c r="A13" s="42" t="s">
        <v>200</v>
      </c>
      <c r="B13" s="11" t="s">
        <v>201</v>
      </c>
      <c r="C13" s="11" t="s">
        <v>202</v>
      </c>
      <c r="D13" s="4">
        <v>6638400</v>
      </c>
      <c r="E13" s="5">
        <v>18491.259999999998</v>
      </c>
      <c r="F13" s="43">
        <v>5.3100000000000001E-2</v>
      </c>
    </row>
    <row r="14" spans="1:8" x14ac:dyDescent="0.25">
      <c r="A14" s="42" t="s">
        <v>203</v>
      </c>
      <c r="B14" s="11" t="s">
        <v>204</v>
      </c>
      <c r="C14" s="11" t="s">
        <v>205</v>
      </c>
      <c r="D14" s="4">
        <v>563250</v>
      </c>
      <c r="E14" s="5">
        <v>13660.78</v>
      </c>
      <c r="F14" s="43">
        <v>3.9199999999999999E-2</v>
      </c>
    </row>
    <row r="15" spans="1:8" x14ac:dyDescent="0.25">
      <c r="A15" s="42" t="s">
        <v>206</v>
      </c>
      <c r="B15" s="11" t="s">
        <v>207</v>
      </c>
      <c r="C15" s="11" t="s">
        <v>208</v>
      </c>
      <c r="D15" s="4">
        <v>2917200</v>
      </c>
      <c r="E15" s="5">
        <v>11956.14</v>
      </c>
      <c r="F15" s="43">
        <v>3.4299999999999997E-2</v>
      </c>
    </row>
    <row r="16" spans="1:8" x14ac:dyDescent="0.25">
      <c r="A16" s="42" t="s">
        <v>209</v>
      </c>
      <c r="B16" s="11" t="s">
        <v>210</v>
      </c>
      <c r="C16" s="11" t="s">
        <v>211</v>
      </c>
      <c r="D16" s="4">
        <v>472750</v>
      </c>
      <c r="E16" s="5">
        <v>10384.19</v>
      </c>
      <c r="F16" s="43">
        <v>2.98E-2</v>
      </c>
    </row>
    <row r="17" spans="1:6" x14ac:dyDescent="0.25">
      <c r="A17" s="42" t="s">
        <v>212</v>
      </c>
      <c r="B17" s="11" t="s">
        <v>213</v>
      </c>
      <c r="C17" s="11" t="s">
        <v>214</v>
      </c>
      <c r="D17" s="4">
        <v>951600</v>
      </c>
      <c r="E17" s="5">
        <v>9506.01</v>
      </c>
      <c r="F17" s="43">
        <v>2.7300000000000001E-2</v>
      </c>
    </row>
    <row r="18" spans="1:6" x14ac:dyDescent="0.25">
      <c r="A18" s="42" t="s">
        <v>215</v>
      </c>
      <c r="B18" s="11" t="s">
        <v>216</v>
      </c>
      <c r="C18" s="11" t="s">
        <v>205</v>
      </c>
      <c r="D18" s="4">
        <v>2580000</v>
      </c>
      <c r="E18" s="5">
        <v>9094.5</v>
      </c>
      <c r="F18" s="43">
        <v>2.6100000000000002E-2</v>
      </c>
    </row>
    <row r="19" spans="1:6" x14ac:dyDescent="0.25">
      <c r="A19" s="42" t="s">
        <v>217</v>
      </c>
      <c r="B19" s="11" t="s">
        <v>218</v>
      </c>
      <c r="C19" s="11" t="s">
        <v>196</v>
      </c>
      <c r="D19" s="4">
        <v>1018000</v>
      </c>
      <c r="E19" s="5">
        <v>8007.08</v>
      </c>
      <c r="F19" s="43">
        <v>2.3E-2</v>
      </c>
    </row>
    <row r="20" spans="1:6" x14ac:dyDescent="0.25">
      <c r="A20" s="42" t="s">
        <v>219</v>
      </c>
      <c r="B20" s="11" t="s">
        <v>220</v>
      </c>
      <c r="C20" s="11" t="s">
        <v>221</v>
      </c>
      <c r="D20" s="4">
        <v>456000</v>
      </c>
      <c r="E20" s="5">
        <v>7102.43</v>
      </c>
      <c r="F20" s="43">
        <v>2.0400000000000001E-2</v>
      </c>
    </row>
    <row r="21" spans="1:6" x14ac:dyDescent="0.25">
      <c r="A21" s="42" t="s">
        <v>222</v>
      </c>
      <c r="B21" s="11" t="s">
        <v>223</v>
      </c>
      <c r="C21" s="11" t="s">
        <v>202</v>
      </c>
      <c r="D21" s="4">
        <v>372900</v>
      </c>
      <c r="E21" s="5">
        <v>6669.32</v>
      </c>
      <c r="F21" s="43">
        <v>1.9199999999999998E-2</v>
      </c>
    </row>
    <row r="22" spans="1:6" x14ac:dyDescent="0.25">
      <c r="A22" s="42" t="s">
        <v>224</v>
      </c>
      <c r="B22" s="11" t="s">
        <v>225</v>
      </c>
      <c r="C22" s="11" t="s">
        <v>226</v>
      </c>
      <c r="D22" s="4">
        <v>612750</v>
      </c>
      <c r="E22" s="5">
        <v>5429.58</v>
      </c>
      <c r="F22" s="43">
        <v>1.5599999999999999E-2</v>
      </c>
    </row>
    <row r="23" spans="1:6" x14ac:dyDescent="0.25">
      <c r="A23" s="42" t="s">
        <v>227</v>
      </c>
      <c r="B23" s="11" t="s">
        <v>228</v>
      </c>
      <c r="C23" s="11" t="s">
        <v>205</v>
      </c>
      <c r="D23" s="4">
        <v>5775000</v>
      </c>
      <c r="E23" s="5">
        <v>4657.54</v>
      </c>
      <c r="F23" s="43">
        <v>1.34E-2</v>
      </c>
    </row>
    <row r="24" spans="1:6" x14ac:dyDescent="0.25">
      <c r="A24" s="42" t="s">
        <v>229</v>
      </c>
      <c r="B24" s="11" t="s">
        <v>230</v>
      </c>
      <c r="C24" s="11" t="s">
        <v>231</v>
      </c>
      <c r="D24" s="4">
        <v>8240000</v>
      </c>
      <c r="E24" s="5">
        <v>4148.84</v>
      </c>
      <c r="F24" s="43">
        <v>1.1900000000000001E-2</v>
      </c>
    </row>
    <row r="25" spans="1:6" x14ac:dyDescent="0.25">
      <c r="A25" s="42" t="s">
        <v>232</v>
      </c>
      <c r="B25" s="11" t="s">
        <v>233</v>
      </c>
      <c r="C25" s="11" t="s">
        <v>234</v>
      </c>
      <c r="D25" s="4">
        <v>2460000</v>
      </c>
      <c r="E25" s="5">
        <v>3806.85</v>
      </c>
      <c r="F25" s="43">
        <v>1.09E-2</v>
      </c>
    </row>
    <row r="26" spans="1:6" x14ac:dyDescent="0.25">
      <c r="A26" s="42" t="s">
        <v>235</v>
      </c>
      <c r="B26" s="11" t="s">
        <v>236</v>
      </c>
      <c r="C26" s="11" t="s">
        <v>205</v>
      </c>
      <c r="D26" s="4">
        <v>233100</v>
      </c>
      <c r="E26" s="5">
        <v>3742.07</v>
      </c>
      <c r="F26" s="43">
        <v>1.0699999999999999E-2</v>
      </c>
    </row>
    <row r="27" spans="1:6" x14ac:dyDescent="0.25">
      <c r="A27" s="42" t="s">
        <v>237</v>
      </c>
      <c r="B27" s="11" t="s">
        <v>238</v>
      </c>
      <c r="C27" s="11" t="s">
        <v>239</v>
      </c>
      <c r="D27" s="4">
        <v>1339500</v>
      </c>
      <c r="E27" s="5">
        <v>3639.42</v>
      </c>
      <c r="F27" s="43">
        <v>1.0500000000000001E-2</v>
      </c>
    </row>
    <row r="28" spans="1:6" x14ac:dyDescent="0.25">
      <c r="A28" s="42" t="s">
        <v>240</v>
      </c>
      <c r="B28" s="11" t="s">
        <v>241</v>
      </c>
      <c r="C28" s="11" t="s">
        <v>196</v>
      </c>
      <c r="D28" s="4">
        <v>95000</v>
      </c>
      <c r="E28" s="5">
        <v>3293.75</v>
      </c>
      <c r="F28" s="43">
        <v>9.4999999999999998E-3</v>
      </c>
    </row>
    <row r="29" spans="1:6" x14ac:dyDescent="0.25">
      <c r="A29" s="42" t="s">
        <v>242</v>
      </c>
      <c r="B29" s="11" t="s">
        <v>243</v>
      </c>
      <c r="C29" s="11" t="s">
        <v>244</v>
      </c>
      <c r="D29" s="4">
        <v>1640600</v>
      </c>
      <c r="E29" s="5">
        <v>3136.83</v>
      </c>
      <c r="F29" s="43">
        <v>8.9999999999999993E-3</v>
      </c>
    </row>
    <row r="30" spans="1:6" x14ac:dyDescent="0.25">
      <c r="A30" s="42" t="s">
        <v>245</v>
      </c>
      <c r="B30" s="11" t="s">
        <v>246</v>
      </c>
      <c r="C30" s="11" t="s">
        <v>202</v>
      </c>
      <c r="D30" s="4">
        <v>543750</v>
      </c>
      <c r="E30" s="5">
        <v>3012.65</v>
      </c>
      <c r="F30" s="43">
        <v>8.6999999999999994E-3</v>
      </c>
    </row>
    <row r="31" spans="1:6" x14ac:dyDescent="0.25">
      <c r="A31" s="42" t="s">
        <v>247</v>
      </c>
      <c r="B31" s="11" t="s">
        <v>248</v>
      </c>
      <c r="C31" s="11" t="s">
        <v>196</v>
      </c>
      <c r="D31" s="4">
        <v>7761600</v>
      </c>
      <c r="E31" s="5">
        <v>2930</v>
      </c>
      <c r="F31" s="43">
        <v>8.3999999999999995E-3</v>
      </c>
    </row>
    <row r="32" spans="1:6" x14ac:dyDescent="0.25">
      <c r="A32" s="42" t="s">
        <v>249</v>
      </c>
      <c r="B32" s="11" t="s">
        <v>250</v>
      </c>
      <c r="C32" s="11" t="s">
        <v>211</v>
      </c>
      <c r="D32" s="4">
        <v>252700</v>
      </c>
      <c r="E32" s="5">
        <v>2760.87</v>
      </c>
      <c r="F32" s="43">
        <v>7.9000000000000008E-3</v>
      </c>
    </row>
    <row r="33" spans="1:6" x14ac:dyDescent="0.25">
      <c r="A33" s="42" t="s">
        <v>251</v>
      </c>
      <c r="B33" s="11" t="s">
        <v>252</v>
      </c>
      <c r="C33" s="11" t="s">
        <v>253</v>
      </c>
      <c r="D33" s="4">
        <v>403000</v>
      </c>
      <c r="E33" s="5">
        <v>2607.61</v>
      </c>
      <c r="F33" s="43">
        <v>7.4999999999999997E-3</v>
      </c>
    </row>
    <row r="34" spans="1:6" x14ac:dyDescent="0.25">
      <c r="A34" s="42" t="s">
        <v>254</v>
      </c>
      <c r="B34" s="11" t="s">
        <v>255</v>
      </c>
      <c r="C34" s="11" t="s">
        <v>256</v>
      </c>
      <c r="D34" s="4">
        <v>4190</v>
      </c>
      <c r="E34" s="5">
        <v>2315.61</v>
      </c>
      <c r="F34" s="43">
        <v>6.6E-3</v>
      </c>
    </row>
    <row r="35" spans="1:6" x14ac:dyDescent="0.25">
      <c r="A35" s="42" t="s">
        <v>257</v>
      </c>
      <c r="B35" s="11" t="s">
        <v>258</v>
      </c>
      <c r="C35" s="11" t="s">
        <v>221</v>
      </c>
      <c r="D35" s="4">
        <v>14445000</v>
      </c>
      <c r="E35" s="5">
        <v>2238.98</v>
      </c>
      <c r="F35" s="43">
        <v>6.4000000000000003E-3</v>
      </c>
    </row>
    <row r="36" spans="1:6" x14ac:dyDescent="0.25">
      <c r="A36" s="42" t="s">
        <v>259</v>
      </c>
      <c r="B36" s="11" t="s">
        <v>260</v>
      </c>
      <c r="C36" s="11" t="s">
        <v>205</v>
      </c>
      <c r="D36" s="4">
        <v>264000</v>
      </c>
      <c r="E36" s="5">
        <v>2133.91</v>
      </c>
      <c r="F36" s="43">
        <v>6.1000000000000004E-3</v>
      </c>
    </row>
    <row r="37" spans="1:6" x14ac:dyDescent="0.25">
      <c r="A37" s="42" t="s">
        <v>261</v>
      </c>
      <c r="B37" s="11" t="s">
        <v>262</v>
      </c>
      <c r="C37" s="11" t="s">
        <v>196</v>
      </c>
      <c r="D37" s="4">
        <v>1470000</v>
      </c>
      <c r="E37" s="5">
        <v>1981.56</v>
      </c>
      <c r="F37" s="43">
        <v>5.7000000000000002E-3</v>
      </c>
    </row>
    <row r="38" spans="1:6" x14ac:dyDescent="0.25">
      <c r="A38" s="42" t="s">
        <v>263</v>
      </c>
      <c r="B38" s="11" t="s">
        <v>264</v>
      </c>
      <c r="C38" s="11" t="s">
        <v>231</v>
      </c>
      <c r="D38" s="4">
        <v>2763000</v>
      </c>
      <c r="E38" s="5">
        <v>1900.94</v>
      </c>
      <c r="F38" s="43">
        <v>5.4999999999999997E-3</v>
      </c>
    </row>
    <row r="39" spans="1:6" x14ac:dyDescent="0.25">
      <c r="A39" s="42" t="s">
        <v>265</v>
      </c>
      <c r="B39" s="11" t="s">
        <v>266</v>
      </c>
      <c r="C39" s="11" t="s">
        <v>267</v>
      </c>
      <c r="D39" s="4">
        <v>948500</v>
      </c>
      <c r="E39" s="5">
        <v>1868.55</v>
      </c>
      <c r="F39" s="43">
        <v>5.4000000000000003E-3</v>
      </c>
    </row>
    <row r="40" spans="1:6" x14ac:dyDescent="0.25">
      <c r="A40" s="42" t="s">
        <v>268</v>
      </c>
      <c r="B40" s="11" t="s">
        <v>269</v>
      </c>
      <c r="C40" s="11" t="s">
        <v>239</v>
      </c>
      <c r="D40" s="4">
        <v>3528000</v>
      </c>
      <c r="E40" s="5">
        <v>1769.29</v>
      </c>
      <c r="F40" s="43">
        <v>5.1000000000000004E-3</v>
      </c>
    </row>
    <row r="41" spans="1:6" x14ac:dyDescent="0.25">
      <c r="A41" s="42" t="s">
        <v>270</v>
      </c>
      <c r="B41" s="11" t="s">
        <v>271</v>
      </c>
      <c r="C41" s="11" t="s">
        <v>211</v>
      </c>
      <c r="D41" s="4">
        <v>231600</v>
      </c>
      <c r="E41" s="5">
        <v>1708.63</v>
      </c>
      <c r="F41" s="43">
        <v>4.8999999999999998E-3</v>
      </c>
    </row>
    <row r="42" spans="1:6" x14ac:dyDescent="0.25">
      <c r="A42" s="42" t="s">
        <v>272</v>
      </c>
      <c r="B42" s="11" t="s">
        <v>273</v>
      </c>
      <c r="C42" s="11" t="s">
        <v>274</v>
      </c>
      <c r="D42" s="4">
        <v>188800</v>
      </c>
      <c r="E42" s="5">
        <v>1563.26</v>
      </c>
      <c r="F42" s="43">
        <v>4.4999999999999997E-3</v>
      </c>
    </row>
    <row r="43" spans="1:6" x14ac:dyDescent="0.25">
      <c r="A43" s="42" t="s">
        <v>275</v>
      </c>
      <c r="B43" s="11" t="s">
        <v>276</v>
      </c>
      <c r="C43" s="11" t="s">
        <v>277</v>
      </c>
      <c r="D43" s="4">
        <v>2220000</v>
      </c>
      <c r="E43" s="5">
        <v>1558.44</v>
      </c>
      <c r="F43" s="43">
        <v>4.4999999999999997E-3</v>
      </c>
    </row>
    <row r="44" spans="1:6" x14ac:dyDescent="0.25">
      <c r="A44" s="42" t="s">
        <v>278</v>
      </c>
      <c r="B44" s="11" t="s">
        <v>279</v>
      </c>
      <c r="C44" s="11" t="s">
        <v>280</v>
      </c>
      <c r="D44" s="4">
        <v>409071</v>
      </c>
      <c r="E44" s="5">
        <v>1426.84</v>
      </c>
      <c r="F44" s="43">
        <v>4.1000000000000003E-3</v>
      </c>
    </row>
    <row r="45" spans="1:6" x14ac:dyDescent="0.25">
      <c r="A45" s="42" t="s">
        <v>281</v>
      </c>
      <c r="B45" s="11" t="s">
        <v>282</v>
      </c>
      <c r="C45" s="11" t="s">
        <v>205</v>
      </c>
      <c r="D45" s="4">
        <v>9113775</v>
      </c>
      <c r="E45" s="5">
        <v>1289.5999999999999</v>
      </c>
      <c r="F45" s="43">
        <v>3.7000000000000002E-3</v>
      </c>
    </row>
    <row r="46" spans="1:6" x14ac:dyDescent="0.25">
      <c r="A46" s="42" t="s">
        <v>283</v>
      </c>
      <c r="B46" s="11" t="s">
        <v>284</v>
      </c>
      <c r="C46" s="11" t="s">
        <v>285</v>
      </c>
      <c r="D46" s="4">
        <v>221000</v>
      </c>
      <c r="E46" s="5">
        <v>1213.6199999999999</v>
      </c>
      <c r="F46" s="43">
        <v>3.5000000000000001E-3</v>
      </c>
    </row>
    <row r="47" spans="1:6" x14ac:dyDescent="0.25">
      <c r="A47" s="42" t="s">
        <v>286</v>
      </c>
      <c r="B47" s="11" t="s">
        <v>287</v>
      </c>
      <c r="C47" s="11" t="s">
        <v>202</v>
      </c>
      <c r="D47" s="4">
        <v>10150</v>
      </c>
      <c r="E47" s="5">
        <v>1167.06</v>
      </c>
      <c r="F47" s="43">
        <v>3.3999999999999998E-3</v>
      </c>
    </row>
    <row r="48" spans="1:6" x14ac:dyDescent="0.25">
      <c r="A48" s="42" t="s">
        <v>288</v>
      </c>
      <c r="B48" s="11" t="s">
        <v>289</v>
      </c>
      <c r="C48" s="11" t="s">
        <v>290</v>
      </c>
      <c r="D48" s="4">
        <v>1098000</v>
      </c>
      <c r="E48" s="5">
        <v>1112.27</v>
      </c>
      <c r="F48" s="43">
        <v>3.2000000000000002E-3</v>
      </c>
    </row>
    <row r="49" spans="1:6" x14ac:dyDescent="0.25">
      <c r="A49" s="42" t="s">
        <v>291</v>
      </c>
      <c r="B49" s="11" t="s">
        <v>292</v>
      </c>
      <c r="C49" s="11" t="s">
        <v>285</v>
      </c>
      <c r="D49" s="4">
        <v>3809000</v>
      </c>
      <c r="E49" s="5">
        <v>1062.71</v>
      </c>
      <c r="F49" s="43">
        <v>3.0999999999999999E-3</v>
      </c>
    </row>
    <row r="50" spans="1:6" x14ac:dyDescent="0.25">
      <c r="A50" s="42" t="s">
        <v>293</v>
      </c>
      <c r="B50" s="11" t="s">
        <v>294</v>
      </c>
      <c r="C50" s="11" t="s">
        <v>267</v>
      </c>
      <c r="D50" s="4">
        <v>653200</v>
      </c>
      <c r="E50" s="5">
        <v>1048.71</v>
      </c>
      <c r="F50" s="43">
        <v>3.0000000000000001E-3</v>
      </c>
    </row>
    <row r="51" spans="1:6" x14ac:dyDescent="0.25">
      <c r="A51" s="42" t="s">
        <v>295</v>
      </c>
      <c r="B51" s="11" t="s">
        <v>296</v>
      </c>
      <c r="C51" s="11" t="s">
        <v>297</v>
      </c>
      <c r="D51" s="4">
        <v>963500</v>
      </c>
      <c r="E51" s="5">
        <v>1042.51</v>
      </c>
      <c r="F51" s="43">
        <v>3.0000000000000001E-3</v>
      </c>
    </row>
    <row r="52" spans="1:6" x14ac:dyDescent="0.25">
      <c r="A52" s="42" t="s">
        <v>298</v>
      </c>
      <c r="B52" s="11" t="s">
        <v>299</v>
      </c>
      <c r="C52" s="11" t="s">
        <v>208</v>
      </c>
      <c r="D52" s="4">
        <v>150000</v>
      </c>
      <c r="E52" s="5">
        <v>1008.6</v>
      </c>
      <c r="F52" s="43">
        <v>2.8999999999999998E-3</v>
      </c>
    </row>
    <row r="53" spans="1:6" x14ac:dyDescent="0.25">
      <c r="A53" s="42" t="s">
        <v>300</v>
      </c>
      <c r="B53" s="11" t="s">
        <v>301</v>
      </c>
      <c r="C53" s="11" t="s">
        <v>226</v>
      </c>
      <c r="D53" s="4">
        <v>877500</v>
      </c>
      <c r="E53" s="5">
        <v>926.64</v>
      </c>
      <c r="F53" s="43">
        <v>2.7000000000000001E-3</v>
      </c>
    </row>
    <row r="54" spans="1:6" x14ac:dyDescent="0.25">
      <c r="A54" s="42" t="s">
        <v>302</v>
      </c>
      <c r="B54" s="11" t="s">
        <v>303</v>
      </c>
      <c r="C54" s="11" t="s">
        <v>208</v>
      </c>
      <c r="D54" s="4">
        <v>352000</v>
      </c>
      <c r="E54" s="5">
        <v>872.96</v>
      </c>
      <c r="F54" s="43">
        <v>2.5000000000000001E-3</v>
      </c>
    </row>
    <row r="55" spans="1:6" x14ac:dyDescent="0.25">
      <c r="A55" s="42" t="s">
        <v>304</v>
      </c>
      <c r="B55" s="11" t="s">
        <v>305</v>
      </c>
      <c r="C55" s="11" t="s">
        <v>253</v>
      </c>
      <c r="D55" s="4">
        <v>1026000</v>
      </c>
      <c r="E55" s="5">
        <v>861.33</v>
      </c>
      <c r="F55" s="43">
        <v>2.5000000000000001E-3</v>
      </c>
    </row>
    <row r="56" spans="1:6" x14ac:dyDescent="0.25">
      <c r="A56" s="42" t="s">
        <v>306</v>
      </c>
      <c r="B56" s="11" t="s">
        <v>307</v>
      </c>
      <c r="C56" s="11" t="s">
        <v>308</v>
      </c>
      <c r="D56" s="4">
        <v>431250</v>
      </c>
      <c r="E56" s="5">
        <v>741.53</v>
      </c>
      <c r="F56" s="43">
        <v>2.0999999999999999E-3</v>
      </c>
    </row>
    <row r="57" spans="1:6" x14ac:dyDescent="0.25">
      <c r="A57" s="42" t="s">
        <v>309</v>
      </c>
      <c r="B57" s="11" t="s">
        <v>310</v>
      </c>
      <c r="C57" s="11" t="s">
        <v>196</v>
      </c>
      <c r="D57" s="4">
        <v>63000</v>
      </c>
      <c r="E57" s="5">
        <v>630.5</v>
      </c>
      <c r="F57" s="43">
        <v>1.8E-3</v>
      </c>
    </row>
    <row r="58" spans="1:6" x14ac:dyDescent="0.25">
      <c r="A58" s="42" t="s">
        <v>311</v>
      </c>
      <c r="B58" s="11" t="s">
        <v>312</v>
      </c>
      <c r="C58" s="11" t="s">
        <v>256</v>
      </c>
      <c r="D58" s="4">
        <v>282000</v>
      </c>
      <c r="E58" s="5">
        <v>600.52</v>
      </c>
      <c r="F58" s="43">
        <v>1.6999999999999999E-3</v>
      </c>
    </row>
    <row r="59" spans="1:6" x14ac:dyDescent="0.25">
      <c r="A59" s="42" t="s">
        <v>313</v>
      </c>
      <c r="B59" s="11" t="s">
        <v>314</v>
      </c>
      <c r="C59" s="11" t="s">
        <v>202</v>
      </c>
      <c r="D59" s="4">
        <v>132600</v>
      </c>
      <c r="E59" s="5">
        <v>493.21</v>
      </c>
      <c r="F59" s="43">
        <v>1.4E-3</v>
      </c>
    </row>
    <row r="60" spans="1:6" x14ac:dyDescent="0.25">
      <c r="A60" s="42" t="s">
        <v>315</v>
      </c>
      <c r="B60" s="11" t="s">
        <v>316</v>
      </c>
      <c r="C60" s="11" t="s">
        <v>317</v>
      </c>
      <c r="D60" s="4">
        <v>38250</v>
      </c>
      <c r="E60" s="5">
        <v>472.67</v>
      </c>
      <c r="F60" s="43">
        <v>1.4E-3</v>
      </c>
    </row>
    <row r="61" spans="1:6" x14ac:dyDescent="0.25">
      <c r="A61" s="42" t="s">
        <v>318</v>
      </c>
      <c r="B61" s="11" t="s">
        <v>319</v>
      </c>
      <c r="C61" s="11" t="s">
        <v>244</v>
      </c>
      <c r="D61" s="4">
        <v>704000</v>
      </c>
      <c r="E61" s="5">
        <v>435.78</v>
      </c>
      <c r="F61" s="43">
        <v>1.2999999999999999E-3</v>
      </c>
    </row>
    <row r="62" spans="1:6" x14ac:dyDescent="0.25">
      <c r="A62" s="42" t="s">
        <v>320</v>
      </c>
      <c r="B62" s="11" t="s">
        <v>321</v>
      </c>
      <c r="C62" s="11" t="s">
        <v>277</v>
      </c>
      <c r="D62" s="4">
        <v>7144000</v>
      </c>
      <c r="E62" s="5">
        <v>389.35</v>
      </c>
      <c r="F62" s="43">
        <v>1.1000000000000001E-3</v>
      </c>
    </row>
    <row r="63" spans="1:6" x14ac:dyDescent="0.25">
      <c r="A63" s="42" t="s">
        <v>322</v>
      </c>
      <c r="B63" s="11" t="s">
        <v>323</v>
      </c>
      <c r="C63" s="11" t="s">
        <v>211</v>
      </c>
      <c r="D63" s="4">
        <v>48000</v>
      </c>
      <c r="E63" s="5">
        <v>364.97</v>
      </c>
      <c r="F63" s="43">
        <v>1E-3</v>
      </c>
    </row>
    <row r="64" spans="1:6" x14ac:dyDescent="0.25">
      <c r="A64" s="42" t="s">
        <v>324</v>
      </c>
      <c r="B64" s="11" t="s">
        <v>325</v>
      </c>
      <c r="C64" s="11" t="s">
        <v>208</v>
      </c>
      <c r="D64" s="4">
        <v>64800</v>
      </c>
      <c r="E64" s="5">
        <v>351.15</v>
      </c>
      <c r="F64" s="43">
        <v>1E-3</v>
      </c>
    </row>
    <row r="65" spans="1:6" x14ac:dyDescent="0.25">
      <c r="A65" s="42" t="s">
        <v>326</v>
      </c>
      <c r="B65" s="11" t="s">
        <v>327</v>
      </c>
      <c r="C65" s="11" t="s">
        <v>199</v>
      </c>
      <c r="D65" s="4">
        <v>107100</v>
      </c>
      <c r="E65" s="5">
        <v>347.27</v>
      </c>
      <c r="F65" s="43">
        <v>1E-3</v>
      </c>
    </row>
    <row r="66" spans="1:6" x14ac:dyDescent="0.25">
      <c r="A66" s="42" t="s">
        <v>328</v>
      </c>
      <c r="B66" s="11" t="s">
        <v>329</v>
      </c>
      <c r="C66" s="11" t="s">
        <v>205</v>
      </c>
      <c r="D66" s="4">
        <v>116000</v>
      </c>
      <c r="E66" s="5">
        <v>310.64999999999998</v>
      </c>
      <c r="F66" s="43">
        <v>8.9999999999999998E-4</v>
      </c>
    </row>
    <row r="67" spans="1:6" x14ac:dyDescent="0.25">
      <c r="A67" s="42" t="s">
        <v>330</v>
      </c>
      <c r="B67" s="11" t="s">
        <v>331</v>
      </c>
      <c r="C67" s="11" t="s">
        <v>277</v>
      </c>
      <c r="D67" s="4">
        <v>23100</v>
      </c>
      <c r="E67" s="5">
        <v>224.98</v>
      </c>
      <c r="F67" s="43">
        <v>5.9999999999999995E-4</v>
      </c>
    </row>
    <row r="68" spans="1:6" x14ac:dyDescent="0.25">
      <c r="A68" s="42" t="s">
        <v>332</v>
      </c>
      <c r="B68" s="11" t="s">
        <v>333</v>
      </c>
      <c r="C68" s="11" t="s">
        <v>226</v>
      </c>
      <c r="D68" s="4">
        <v>16800</v>
      </c>
      <c r="E68" s="5">
        <v>172.47</v>
      </c>
      <c r="F68" s="43">
        <v>5.0000000000000001E-4</v>
      </c>
    </row>
    <row r="69" spans="1:6" x14ac:dyDescent="0.25">
      <c r="A69" s="42" t="s">
        <v>334</v>
      </c>
      <c r="B69" s="11" t="s">
        <v>335</v>
      </c>
      <c r="C69" s="11" t="s">
        <v>226</v>
      </c>
      <c r="D69" s="4">
        <v>52500</v>
      </c>
      <c r="E69" s="5">
        <v>121.07</v>
      </c>
      <c r="F69" s="43">
        <v>2.9999999999999997E-4</v>
      </c>
    </row>
    <row r="70" spans="1:6" x14ac:dyDescent="0.25">
      <c r="A70" s="42" t="s">
        <v>336</v>
      </c>
      <c r="B70" s="11" t="s">
        <v>337</v>
      </c>
      <c r="C70" s="11" t="s">
        <v>280</v>
      </c>
      <c r="D70" s="4">
        <v>22000</v>
      </c>
      <c r="E70" s="5">
        <v>119.02</v>
      </c>
      <c r="F70" s="43">
        <v>2.9999999999999997E-4</v>
      </c>
    </row>
    <row r="71" spans="1:6" x14ac:dyDescent="0.25">
      <c r="A71" s="42" t="s">
        <v>338</v>
      </c>
      <c r="B71" s="11" t="s">
        <v>339</v>
      </c>
      <c r="C71" s="11" t="s">
        <v>208</v>
      </c>
      <c r="D71" s="4">
        <v>5134</v>
      </c>
      <c r="E71" s="5">
        <v>114.13</v>
      </c>
      <c r="F71" s="43">
        <v>2.9999999999999997E-4</v>
      </c>
    </row>
    <row r="72" spans="1:6" x14ac:dyDescent="0.25">
      <c r="A72" s="42" t="s">
        <v>340</v>
      </c>
      <c r="B72" s="11" t="s">
        <v>341</v>
      </c>
      <c r="C72" s="11" t="s">
        <v>244</v>
      </c>
      <c r="D72" s="4">
        <v>73600</v>
      </c>
      <c r="E72" s="5">
        <v>91.08</v>
      </c>
      <c r="F72" s="43">
        <v>2.9999999999999997E-4</v>
      </c>
    </row>
    <row r="73" spans="1:6" x14ac:dyDescent="0.25">
      <c r="A73" s="42" t="s">
        <v>342</v>
      </c>
      <c r="B73" s="11" t="s">
        <v>343</v>
      </c>
      <c r="C73" s="11" t="s">
        <v>221</v>
      </c>
      <c r="D73" s="4">
        <v>88000</v>
      </c>
      <c r="E73" s="5">
        <v>86.02</v>
      </c>
      <c r="F73" s="43">
        <v>2.0000000000000001E-4</v>
      </c>
    </row>
    <row r="74" spans="1:6" x14ac:dyDescent="0.25">
      <c r="A74" s="42" t="s">
        <v>344</v>
      </c>
      <c r="B74" s="11" t="s">
        <v>345</v>
      </c>
      <c r="C74" s="11" t="s">
        <v>346</v>
      </c>
      <c r="D74" s="4">
        <v>9000</v>
      </c>
      <c r="E74" s="5">
        <v>80.290000000000006</v>
      </c>
      <c r="F74" s="43">
        <v>2.0000000000000001E-4</v>
      </c>
    </row>
    <row r="75" spans="1:6" x14ac:dyDescent="0.25">
      <c r="A75" s="42" t="s">
        <v>347</v>
      </c>
      <c r="B75" s="11" t="s">
        <v>348</v>
      </c>
      <c r="C75" s="11" t="s">
        <v>211</v>
      </c>
      <c r="D75" s="4">
        <v>7200</v>
      </c>
      <c r="E75" s="5">
        <v>62.76</v>
      </c>
      <c r="F75" s="43">
        <v>2.0000000000000001E-4</v>
      </c>
    </row>
    <row r="76" spans="1:6" x14ac:dyDescent="0.25">
      <c r="A76" s="42" t="s">
        <v>349</v>
      </c>
      <c r="B76" s="11" t="s">
        <v>350</v>
      </c>
      <c r="C76" s="11" t="s">
        <v>211</v>
      </c>
      <c r="D76" s="4">
        <v>6000</v>
      </c>
      <c r="E76" s="5">
        <v>58.67</v>
      </c>
      <c r="F76" s="43">
        <v>2.0000000000000001E-4</v>
      </c>
    </row>
    <row r="77" spans="1:6" x14ac:dyDescent="0.25">
      <c r="A77" s="42" t="s">
        <v>351</v>
      </c>
      <c r="B77" s="11" t="s">
        <v>352</v>
      </c>
      <c r="C77" s="11" t="s">
        <v>196</v>
      </c>
      <c r="D77" s="4">
        <v>13750</v>
      </c>
      <c r="E77" s="5">
        <v>57.98</v>
      </c>
      <c r="F77" s="43">
        <v>2.0000000000000001E-4</v>
      </c>
    </row>
    <row r="78" spans="1:6" x14ac:dyDescent="0.25">
      <c r="A78" s="42" t="s">
        <v>353</v>
      </c>
      <c r="B78" s="11" t="s">
        <v>354</v>
      </c>
      <c r="C78" s="11" t="s">
        <v>199</v>
      </c>
      <c r="D78" s="4">
        <v>12600</v>
      </c>
      <c r="E78" s="5">
        <v>51.58</v>
      </c>
      <c r="F78" s="43">
        <v>1E-4</v>
      </c>
    </row>
    <row r="79" spans="1:6" x14ac:dyDescent="0.25">
      <c r="A79" s="42" t="s">
        <v>355</v>
      </c>
      <c r="B79" s="11" t="s">
        <v>356</v>
      </c>
      <c r="C79" s="11" t="s">
        <v>208</v>
      </c>
      <c r="D79" s="4">
        <v>11700</v>
      </c>
      <c r="E79" s="5">
        <v>45.65</v>
      </c>
      <c r="F79" s="43">
        <v>1E-4</v>
      </c>
    </row>
    <row r="80" spans="1:6" x14ac:dyDescent="0.25">
      <c r="A80" s="42" t="s">
        <v>357</v>
      </c>
      <c r="B80" s="11" t="s">
        <v>358</v>
      </c>
      <c r="C80" s="11" t="s">
        <v>196</v>
      </c>
      <c r="D80" s="4">
        <v>4900</v>
      </c>
      <c r="E80" s="5">
        <v>39.700000000000003</v>
      </c>
      <c r="F80" s="43">
        <v>1E-4</v>
      </c>
    </row>
    <row r="81" spans="1:6" ht="14.45" customHeight="1" x14ac:dyDescent="0.25">
      <c r="A81" s="42" t="s">
        <v>359</v>
      </c>
      <c r="B81" s="11" t="s">
        <v>360</v>
      </c>
      <c r="C81" s="11" t="s">
        <v>285</v>
      </c>
      <c r="D81" s="4">
        <v>136000</v>
      </c>
      <c r="E81" s="5">
        <v>39.58</v>
      </c>
      <c r="F81" s="43">
        <v>1E-4</v>
      </c>
    </row>
    <row r="82" spans="1:6" x14ac:dyDescent="0.25">
      <c r="A82" s="42" t="s">
        <v>361</v>
      </c>
      <c r="B82" s="11" t="s">
        <v>362</v>
      </c>
      <c r="C82" s="11" t="s">
        <v>267</v>
      </c>
      <c r="D82" s="4">
        <v>72000</v>
      </c>
      <c r="E82" s="5">
        <v>36.4</v>
      </c>
      <c r="F82" s="43">
        <v>1E-4</v>
      </c>
    </row>
    <row r="83" spans="1:6" x14ac:dyDescent="0.25">
      <c r="A83" s="42" t="s">
        <v>363</v>
      </c>
      <c r="B83" s="11" t="s">
        <v>364</v>
      </c>
      <c r="C83" s="11" t="s">
        <v>365</v>
      </c>
      <c r="D83" s="4">
        <v>1800</v>
      </c>
      <c r="E83" s="5">
        <v>30.17</v>
      </c>
      <c r="F83" s="43">
        <v>1E-4</v>
      </c>
    </row>
    <row r="84" spans="1:6" x14ac:dyDescent="0.25">
      <c r="A84" s="42" t="s">
        <v>366</v>
      </c>
      <c r="B84" s="11" t="s">
        <v>367</v>
      </c>
      <c r="C84" s="11" t="s">
        <v>231</v>
      </c>
      <c r="D84" s="4">
        <v>384000</v>
      </c>
      <c r="E84" s="5">
        <v>28.61</v>
      </c>
      <c r="F84" s="43">
        <v>1E-4</v>
      </c>
    </row>
    <row r="85" spans="1:6" x14ac:dyDescent="0.25">
      <c r="A85" s="20" t="s">
        <v>89</v>
      </c>
      <c r="B85" s="12"/>
      <c r="C85" s="12"/>
      <c r="D85" s="6"/>
      <c r="E85" s="15">
        <v>226104.28</v>
      </c>
      <c r="F85" s="44">
        <v>0.6492</v>
      </c>
    </row>
    <row r="86" spans="1:6" x14ac:dyDescent="0.25">
      <c r="A86" s="20" t="s">
        <v>368</v>
      </c>
      <c r="B86" s="11"/>
      <c r="C86" s="11"/>
      <c r="D86" s="4"/>
      <c r="E86" s="5"/>
      <c r="F86" s="43"/>
    </row>
    <row r="87" spans="1:6" x14ac:dyDescent="0.25">
      <c r="A87" s="20" t="s">
        <v>89</v>
      </c>
      <c r="B87" s="11"/>
      <c r="C87" s="11"/>
      <c r="D87" s="4"/>
      <c r="E87" s="16" t="s">
        <v>64</v>
      </c>
      <c r="F87" s="45" t="s">
        <v>64</v>
      </c>
    </row>
    <row r="88" spans="1:6" x14ac:dyDescent="0.25">
      <c r="A88" s="46" t="s">
        <v>101</v>
      </c>
      <c r="B88" s="33"/>
      <c r="C88" s="33"/>
      <c r="D88" s="34"/>
      <c r="E88" s="9">
        <v>226104.28</v>
      </c>
      <c r="F88" s="48">
        <v>0.6492</v>
      </c>
    </row>
    <row r="89" spans="1:6" x14ac:dyDescent="0.25">
      <c r="A89" s="42"/>
      <c r="B89" s="11"/>
      <c r="C89" s="11"/>
      <c r="D89" s="4"/>
      <c r="E89" s="5"/>
      <c r="F89" s="43"/>
    </row>
    <row r="90" spans="1:6" x14ac:dyDescent="0.25">
      <c r="A90" s="20" t="s">
        <v>369</v>
      </c>
      <c r="B90" s="11"/>
      <c r="C90" s="11"/>
      <c r="D90" s="4"/>
      <c r="E90" s="5"/>
      <c r="F90" s="43"/>
    </row>
    <row r="91" spans="1:6" x14ac:dyDescent="0.25">
      <c r="A91" s="20" t="s">
        <v>370</v>
      </c>
      <c r="B91" s="11"/>
      <c r="C91" s="11"/>
      <c r="D91" s="4"/>
      <c r="E91" s="5"/>
      <c r="F91" s="43"/>
    </row>
    <row r="92" spans="1:6" x14ac:dyDescent="0.25">
      <c r="A92" s="42" t="s">
        <v>371</v>
      </c>
      <c r="B92" s="11"/>
      <c r="C92" s="11" t="s">
        <v>231</v>
      </c>
      <c r="D92" s="17">
        <v>-384000</v>
      </c>
      <c r="E92" s="14">
        <v>-28.8</v>
      </c>
      <c r="F92" s="55">
        <v>-8.2000000000000001E-5</v>
      </c>
    </row>
    <row r="93" spans="1:6" x14ac:dyDescent="0.25">
      <c r="A93" s="42" t="s">
        <v>372</v>
      </c>
      <c r="B93" s="11"/>
      <c r="C93" s="11" t="s">
        <v>365</v>
      </c>
      <c r="D93" s="17">
        <v>-1800</v>
      </c>
      <c r="E93" s="14">
        <v>-30.2</v>
      </c>
      <c r="F93" s="55">
        <v>-8.6000000000000003E-5</v>
      </c>
    </row>
    <row r="94" spans="1:6" x14ac:dyDescent="0.25">
      <c r="A94" s="42" t="s">
        <v>373</v>
      </c>
      <c r="B94" s="11"/>
      <c r="C94" s="11" t="s">
        <v>267</v>
      </c>
      <c r="D94" s="17">
        <v>-72000</v>
      </c>
      <c r="E94" s="14">
        <v>-36.29</v>
      </c>
      <c r="F94" s="55">
        <v>-1.0399999999999999E-4</v>
      </c>
    </row>
    <row r="95" spans="1:6" x14ac:dyDescent="0.25">
      <c r="A95" s="42" t="s">
        <v>374</v>
      </c>
      <c r="B95" s="11"/>
      <c r="C95" s="11" t="s">
        <v>285</v>
      </c>
      <c r="D95" s="17">
        <v>-136000</v>
      </c>
      <c r="E95" s="14">
        <v>-39.78</v>
      </c>
      <c r="F95" s="55">
        <v>-1.1400000000000001E-4</v>
      </c>
    </row>
    <row r="96" spans="1:6" x14ac:dyDescent="0.25">
      <c r="A96" s="42" t="s">
        <v>375</v>
      </c>
      <c r="B96" s="11"/>
      <c r="C96" s="11" t="s">
        <v>196</v>
      </c>
      <c r="D96" s="17">
        <v>-4900</v>
      </c>
      <c r="E96" s="14">
        <v>-39.869999999999997</v>
      </c>
      <c r="F96" s="55">
        <v>-1.1400000000000001E-4</v>
      </c>
    </row>
    <row r="97" spans="1:6" x14ac:dyDescent="0.25">
      <c r="A97" s="42" t="s">
        <v>376</v>
      </c>
      <c r="B97" s="11"/>
      <c r="C97" s="11" t="s">
        <v>208</v>
      </c>
      <c r="D97" s="17">
        <v>-11700</v>
      </c>
      <c r="E97" s="14">
        <v>-45.76</v>
      </c>
      <c r="F97" s="55">
        <v>-1.3100000000000001E-4</v>
      </c>
    </row>
    <row r="98" spans="1:6" x14ac:dyDescent="0.25">
      <c r="A98" s="42" t="s">
        <v>377</v>
      </c>
      <c r="B98" s="11"/>
      <c r="C98" s="11" t="s">
        <v>199</v>
      </c>
      <c r="D98" s="17">
        <v>-12600</v>
      </c>
      <c r="E98" s="14">
        <v>-51.63</v>
      </c>
      <c r="F98" s="55">
        <v>-1.4799999999999999E-4</v>
      </c>
    </row>
    <row r="99" spans="1:6" x14ac:dyDescent="0.25">
      <c r="A99" s="42" t="s">
        <v>378</v>
      </c>
      <c r="B99" s="11"/>
      <c r="C99" s="11" t="s">
        <v>196</v>
      </c>
      <c r="D99" s="17">
        <v>-13750</v>
      </c>
      <c r="E99" s="14">
        <v>-58.17</v>
      </c>
      <c r="F99" s="55">
        <v>-1.6699999999999999E-4</v>
      </c>
    </row>
    <row r="100" spans="1:6" x14ac:dyDescent="0.25">
      <c r="A100" s="42" t="s">
        <v>379</v>
      </c>
      <c r="B100" s="11"/>
      <c r="C100" s="11" t="s">
        <v>211</v>
      </c>
      <c r="D100" s="17">
        <v>-6000</v>
      </c>
      <c r="E100" s="14">
        <v>-58.48</v>
      </c>
      <c r="F100" s="55">
        <v>-1.6699999999999999E-4</v>
      </c>
    </row>
    <row r="101" spans="1:6" x14ac:dyDescent="0.25">
      <c r="A101" s="42" t="s">
        <v>380</v>
      </c>
      <c r="B101" s="11"/>
      <c r="C101" s="11" t="s">
        <v>211</v>
      </c>
      <c r="D101" s="17">
        <v>-7200</v>
      </c>
      <c r="E101" s="14">
        <v>-63.03</v>
      </c>
      <c r="F101" s="55">
        <v>-1.8100000000000001E-4</v>
      </c>
    </row>
    <row r="102" spans="1:6" x14ac:dyDescent="0.25">
      <c r="A102" s="42" t="s">
        <v>381</v>
      </c>
      <c r="B102" s="11"/>
      <c r="C102" s="11" t="s">
        <v>346</v>
      </c>
      <c r="D102" s="17">
        <v>-9000</v>
      </c>
      <c r="E102" s="14">
        <v>-80.3</v>
      </c>
      <c r="F102" s="55">
        <v>-2.3000000000000001E-4</v>
      </c>
    </row>
    <row r="103" spans="1:6" x14ac:dyDescent="0.25">
      <c r="A103" s="42" t="s">
        <v>382</v>
      </c>
      <c r="B103" s="11"/>
      <c r="C103" s="11" t="s">
        <v>221</v>
      </c>
      <c r="D103" s="17">
        <v>-88000</v>
      </c>
      <c r="E103" s="14">
        <v>-85.98</v>
      </c>
      <c r="F103" s="55">
        <v>-2.4600000000000002E-4</v>
      </c>
    </row>
    <row r="104" spans="1:6" x14ac:dyDescent="0.25">
      <c r="A104" s="42" t="s">
        <v>383</v>
      </c>
      <c r="B104" s="11"/>
      <c r="C104" s="11" t="s">
        <v>244</v>
      </c>
      <c r="D104" s="17">
        <v>-73600</v>
      </c>
      <c r="E104" s="14">
        <v>-91.3</v>
      </c>
      <c r="F104" s="55">
        <v>-2.6200000000000003E-4</v>
      </c>
    </row>
    <row r="105" spans="1:6" x14ac:dyDescent="0.25">
      <c r="A105" s="42" t="s">
        <v>384</v>
      </c>
      <c r="B105" s="11"/>
      <c r="C105" s="11" t="s">
        <v>208</v>
      </c>
      <c r="D105" s="17">
        <v>-5134</v>
      </c>
      <c r="E105" s="14">
        <v>-114.5</v>
      </c>
      <c r="F105" s="55">
        <v>-3.28E-4</v>
      </c>
    </row>
    <row r="106" spans="1:6" x14ac:dyDescent="0.25">
      <c r="A106" s="42" t="s">
        <v>385</v>
      </c>
      <c r="B106" s="11"/>
      <c r="C106" s="11" t="s">
        <v>280</v>
      </c>
      <c r="D106" s="17">
        <v>-22000</v>
      </c>
      <c r="E106" s="14">
        <v>-119.26</v>
      </c>
      <c r="F106" s="55">
        <v>-3.4200000000000002E-4</v>
      </c>
    </row>
    <row r="107" spans="1:6" x14ac:dyDescent="0.25">
      <c r="A107" s="42" t="s">
        <v>386</v>
      </c>
      <c r="B107" s="11"/>
      <c r="C107" s="11" t="s">
        <v>226</v>
      </c>
      <c r="D107" s="17">
        <v>-52500</v>
      </c>
      <c r="E107" s="14">
        <v>-121.56</v>
      </c>
      <c r="F107" s="55">
        <v>-3.4900000000000003E-4</v>
      </c>
    </row>
    <row r="108" spans="1:6" x14ac:dyDescent="0.25">
      <c r="A108" s="42" t="s">
        <v>387</v>
      </c>
      <c r="B108" s="11"/>
      <c r="C108" s="11" t="s">
        <v>226</v>
      </c>
      <c r="D108" s="17">
        <v>-16800</v>
      </c>
      <c r="E108" s="14">
        <v>-172.6</v>
      </c>
      <c r="F108" s="55">
        <v>-4.95E-4</v>
      </c>
    </row>
    <row r="109" spans="1:6" x14ac:dyDescent="0.25">
      <c r="A109" s="42" t="s">
        <v>388</v>
      </c>
      <c r="B109" s="11"/>
      <c r="C109" s="11" t="s">
        <v>277</v>
      </c>
      <c r="D109" s="17">
        <v>-23100</v>
      </c>
      <c r="E109" s="14">
        <v>-225.89</v>
      </c>
      <c r="F109" s="55">
        <v>-6.4800000000000003E-4</v>
      </c>
    </row>
    <row r="110" spans="1:6" x14ac:dyDescent="0.25">
      <c r="A110" s="42" t="s">
        <v>389</v>
      </c>
      <c r="B110" s="11"/>
      <c r="C110" s="11" t="s">
        <v>205</v>
      </c>
      <c r="D110" s="17">
        <v>-116000</v>
      </c>
      <c r="E110" s="14">
        <v>-311.63</v>
      </c>
      <c r="F110" s="55">
        <v>-8.9400000000000005E-4</v>
      </c>
    </row>
    <row r="111" spans="1:6" x14ac:dyDescent="0.25">
      <c r="A111" s="42" t="s">
        <v>390</v>
      </c>
      <c r="B111" s="11"/>
      <c r="C111" s="11" t="s">
        <v>199</v>
      </c>
      <c r="D111" s="17">
        <v>-107100</v>
      </c>
      <c r="E111" s="14">
        <v>-338.28</v>
      </c>
      <c r="F111" s="55">
        <v>-9.7099999999999997E-4</v>
      </c>
    </row>
    <row r="112" spans="1:6" x14ac:dyDescent="0.25">
      <c r="A112" s="42" t="s">
        <v>391</v>
      </c>
      <c r="B112" s="11"/>
      <c r="C112" s="11" t="s">
        <v>208</v>
      </c>
      <c r="D112" s="17">
        <v>-64800</v>
      </c>
      <c r="E112" s="14">
        <v>-351.9</v>
      </c>
      <c r="F112" s="55">
        <v>-1.01E-3</v>
      </c>
    </row>
    <row r="113" spans="1:6" x14ac:dyDescent="0.25">
      <c r="A113" s="42" t="s">
        <v>392</v>
      </c>
      <c r="B113" s="11"/>
      <c r="C113" s="11" t="s">
        <v>211</v>
      </c>
      <c r="D113" s="17">
        <v>-48000</v>
      </c>
      <c r="E113" s="14">
        <v>-365.3</v>
      </c>
      <c r="F113" s="55">
        <v>-1.049E-3</v>
      </c>
    </row>
    <row r="114" spans="1:6" x14ac:dyDescent="0.25">
      <c r="A114" s="42" t="s">
        <v>393</v>
      </c>
      <c r="B114" s="11"/>
      <c r="C114" s="11" t="s">
        <v>277</v>
      </c>
      <c r="D114" s="17">
        <v>-7144000</v>
      </c>
      <c r="E114" s="14">
        <v>-389.35</v>
      </c>
      <c r="F114" s="55">
        <v>-1.1180000000000001E-3</v>
      </c>
    </row>
    <row r="115" spans="1:6" x14ac:dyDescent="0.25">
      <c r="A115" s="42" t="s">
        <v>394</v>
      </c>
      <c r="B115" s="11"/>
      <c r="C115" s="11" t="s">
        <v>244</v>
      </c>
      <c r="D115" s="17">
        <v>-704000</v>
      </c>
      <c r="E115" s="14">
        <v>-437.89</v>
      </c>
      <c r="F115" s="55">
        <v>-1.2570000000000001E-3</v>
      </c>
    </row>
    <row r="116" spans="1:6" x14ac:dyDescent="0.25">
      <c r="A116" s="42" t="s">
        <v>395</v>
      </c>
      <c r="B116" s="11"/>
      <c r="C116" s="11" t="s">
        <v>317</v>
      </c>
      <c r="D116" s="17">
        <v>-38250</v>
      </c>
      <c r="E116" s="14">
        <v>-474.17</v>
      </c>
      <c r="F116" s="55">
        <v>-1.361E-3</v>
      </c>
    </row>
    <row r="117" spans="1:6" x14ac:dyDescent="0.25">
      <c r="A117" s="42" t="s">
        <v>396</v>
      </c>
      <c r="B117" s="11"/>
      <c r="C117" s="11" t="s">
        <v>202</v>
      </c>
      <c r="D117" s="17">
        <v>-132600</v>
      </c>
      <c r="E117" s="14">
        <v>-495.06</v>
      </c>
      <c r="F117" s="55">
        <v>-1.421E-3</v>
      </c>
    </row>
    <row r="118" spans="1:6" x14ac:dyDescent="0.25">
      <c r="A118" s="42" t="s">
        <v>397</v>
      </c>
      <c r="B118" s="11"/>
      <c r="C118" s="11" t="s">
        <v>256</v>
      </c>
      <c r="D118" s="17">
        <v>-282000</v>
      </c>
      <c r="E118" s="14">
        <v>-602.91999999999996</v>
      </c>
      <c r="F118" s="55">
        <v>-1.7309999999999999E-3</v>
      </c>
    </row>
    <row r="119" spans="1:6" x14ac:dyDescent="0.25">
      <c r="A119" s="42" t="s">
        <v>398</v>
      </c>
      <c r="B119" s="11"/>
      <c r="C119" s="11" t="s">
        <v>196</v>
      </c>
      <c r="D119" s="17">
        <v>-63000</v>
      </c>
      <c r="E119" s="14">
        <v>-633.15</v>
      </c>
      <c r="F119" s="55">
        <v>-1.818E-3</v>
      </c>
    </row>
    <row r="120" spans="1:6" x14ac:dyDescent="0.25">
      <c r="A120" s="42" t="s">
        <v>399</v>
      </c>
      <c r="B120" s="11"/>
      <c r="C120" s="11" t="s">
        <v>308</v>
      </c>
      <c r="D120" s="17">
        <v>-431250</v>
      </c>
      <c r="E120" s="14">
        <v>-744.34</v>
      </c>
      <c r="F120" s="55">
        <v>-2.137E-3</v>
      </c>
    </row>
    <row r="121" spans="1:6" x14ac:dyDescent="0.25">
      <c r="A121" s="42" t="s">
        <v>400</v>
      </c>
      <c r="B121" s="11"/>
      <c r="C121" s="11" t="s">
        <v>253</v>
      </c>
      <c r="D121" s="17">
        <v>-1026000</v>
      </c>
      <c r="E121" s="14">
        <v>-864.41</v>
      </c>
      <c r="F121" s="55">
        <v>-2.4819999999999998E-3</v>
      </c>
    </row>
    <row r="122" spans="1:6" x14ac:dyDescent="0.25">
      <c r="A122" s="42" t="s">
        <v>401</v>
      </c>
      <c r="B122" s="11"/>
      <c r="C122" s="11" t="s">
        <v>208</v>
      </c>
      <c r="D122" s="17">
        <v>-352000</v>
      </c>
      <c r="E122" s="14">
        <v>-875.6</v>
      </c>
      <c r="F122" s="55">
        <v>-2.5140000000000002E-3</v>
      </c>
    </row>
    <row r="123" spans="1:6" x14ac:dyDescent="0.25">
      <c r="A123" s="42" t="s">
        <v>402</v>
      </c>
      <c r="B123" s="11"/>
      <c r="C123" s="11" t="s">
        <v>226</v>
      </c>
      <c r="D123" s="17">
        <v>-877500</v>
      </c>
      <c r="E123" s="14">
        <v>-927.52</v>
      </c>
      <c r="F123" s="55">
        <v>-2.663E-3</v>
      </c>
    </row>
    <row r="124" spans="1:6" x14ac:dyDescent="0.25">
      <c r="A124" s="42" t="s">
        <v>403</v>
      </c>
      <c r="B124" s="11"/>
      <c r="C124" s="11" t="s">
        <v>208</v>
      </c>
      <c r="D124" s="17">
        <v>-150000</v>
      </c>
      <c r="E124" s="14">
        <v>-1008.23</v>
      </c>
      <c r="F124" s="55">
        <v>-2.895E-3</v>
      </c>
    </row>
    <row r="125" spans="1:6" x14ac:dyDescent="0.25">
      <c r="A125" s="42" t="s">
        <v>404</v>
      </c>
      <c r="B125" s="11"/>
      <c r="C125" s="11" t="s">
        <v>297</v>
      </c>
      <c r="D125" s="17">
        <v>-963500</v>
      </c>
      <c r="E125" s="14">
        <v>-1044.92</v>
      </c>
      <c r="F125" s="55">
        <v>-3.0000000000000001E-3</v>
      </c>
    </row>
    <row r="126" spans="1:6" x14ac:dyDescent="0.25">
      <c r="A126" s="42" t="s">
        <v>405</v>
      </c>
      <c r="B126" s="11"/>
      <c r="C126" s="11" t="s">
        <v>267</v>
      </c>
      <c r="D126" s="17">
        <v>-653200</v>
      </c>
      <c r="E126" s="14">
        <v>-1052.6300000000001</v>
      </c>
      <c r="F126" s="55">
        <v>-3.0219999999999999E-3</v>
      </c>
    </row>
    <row r="127" spans="1:6" x14ac:dyDescent="0.25">
      <c r="A127" s="42" t="s">
        <v>406</v>
      </c>
      <c r="B127" s="11"/>
      <c r="C127" s="11" t="s">
        <v>285</v>
      </c>
      <c r="D127" s="17">
        <v>-3809000</v>
      </c>
      <c r="E127" s="14">
        <v>-1068.42</v>
      </c>
      <c r="F127" s="55">
        <v>-3.068E-3</v>
      </c>
    </row>
    <row r="128" spans="1:6" x14ac:dyDescent="0.25">
      <c r="A128" s="42" t="s">
        <v>407</v>
      </c>
      <c r="B128" s="11"/>
      <c r="C128" s="11" t="s">
        <v>290</v>
      </c>
      <c r="D128" s="17">
        <v>-1098000</v>
      </c>
      <c r="E128" s="14">
        <v>-1116.1199999999999</v>
      </c>
      <c r="F128" s="55">
        <v>-3.2049999999999999E-3</v>
      </c>
    </row>
    <row r="129" spans="1:6" x14ac:dyDescent="0.25">
      <c r="A129" s="42" t="s">
        <v>408</v>
      </c>
      <c r="B129" s="11"/>
      <c r="C129" s="11" t="s">
        <v>202</v>
      </c>
      <c r="D129" s="17">
        <v>-10150</v>
      </c>
      <c r="E129" s="14">
        <v>-1172.46</v>
      </c>
      <c r="F129" s="55">
        <v>-3.3660000000000001E-3</v>
      </c>
    </row>
    <row r="130" spans="1:6" x14ac:dyDescent="0.25">
      <c r="A130" s="42" t="s">
        <v>409</v>
      </c>
      <c r="B130" s="11"/>
      <c r="C130" s="11" t="s">
        <v>285</v>
      </c>
      <c r="D130" s="17">
        <v>-221000</v>
      </c>
      <c r="E130" s="14">
        <v>-1216.27</v>
      </c>
      <c r="F130" s="55">
        <v>-3.4919999999999999E-3</v>
      </c>
    </row>
    <row r="131" spans="1:6" x14ac:dyDescent="0.25">
      <c r="A131" s="42" t="s">
        <v>410</v>
      </c>
      <c r="B131" s="11"/>
      <c r="C131" s="11" t="s">
        <v>205</v>
      </c>
      <c r="D131" s="17">
        <v>-9113775</v>
      </c>
      <c r="E131" s="14">
        <v>-1298.71</v>
      </c>
      <c r="F131" s="55">
        <v>-3.7290000000000001E-3</v>
      </c>
    </row>
    <row r="132" spans="1:6" x14ac:dyDescent="0.25">
      <c r="A132" s="42" t="s">
        <v>411</v>
      </c>
      <c r="B132" s="11"/>
      <c r="C132" s="11" t="s">
        <v>280</v>
      </c>
      <c r="D132" s="17">
        <v>-409071</v>
      </c>
      <c r="E132" s="14">
        <v>-1430.93</v>
      </c>
      <c r="F132" s="55">
        <v>-4.1089999999999998E-3</v>
      </c>
    </row>
    <row r="133" spans="1:6" x14ac:dyDescent="0.25">
      <c r="A133" s="42" t="s">
        <v>412</v>
      </c>
      <c r="B133" s="11"/>
      <c r="C133" s="11" t="s">
        <v>277</v>
      </c>
      <c r="D133" s="17">
        <v>-2220000</v>
      </c>
      <c r="E133" s="14">
        <v>-1563.99</v>
      </c>
      <c r="F133" s="55">
        <v>-4.4910000000000002E-3</v>
      </c>
    </row>
    <row r="134" spans="1:6" x14ac:dyDescent="0.25">
      <c r="A134" s="42" t="s">
        <v>413</v>
      </c>
      <c r="B134" s="11"/>
      <c r="C134" s="11" t="s">
        <v>274</v>
      </c>
      <c r="D134" s="17">
        <v>-188800</v>
      </c>
      <c r="E134" s="14">
        <v>-1567.98</v>
      </c>
      <c r="F134" s="55">
        <v>-4.5019999999999999E-3</v>
      </c>
    </row>
    <row r="135" spans="1:6" x14ac:dyDescent="0.25">
      <c r="A135" s="42" t="s">
        <v>414</v>
      </c>
      <c r="B135" s="11"/>
      <c r="C135" s="11" t="s">
        <v>211</v>
      </c>
      <c r="D135" s="17">
        <v>-231600</v>
      </c>
      <c r="E135" s="14">
        <v>-1688.25</v>
      </c>
      <c r="F135" s="55">
        <v>-4.8479999999999999E-3</v>
      </c>
    </row>
    <row r="136" spans="1:6" x14ac:dyDescent="0.25">
      <c r="A136" s="42" t="s">
        <v>415</v>
      </c>
      <c r="B136" s="11"/>
      <c r="C136" s="11" t="s">
        <v>239</v>
      </c>
      <c r="D136" s="17">
        <v>-3528000</v>
      </c>
      <c r="E136" s="14">
        <v>-1774.58</v>
      </c>
      <c r="F136" s="55">
        <v>-5.0959999999999998E-3</v>
      </c>
    </row>
    <row r="137" spans="1:6" x14ac:dyDescent="0.25">
      <c r="A137" s="42" t="s">
        <v>416</v>
      </c>
      <c r="B137" s="11"/>
      <c r="C137" s="11" t="s">
        <v>267</v>
      </c>
      <c r="D137" s="17">
        <v>-948500</v>
      </c>
      <c r="E137" s="14">
        <v>-1871.86</v>
      </c>
      <c r="F137" s="55">
        <v>-5.3749999999999996E-3</v>
      </c>
    </row>
    <row r="138" spans="1:6" x14ac:dyDescent="0.25">
      <c r="A138" s="42" t="s">
        <v>417</v>
      </c>
      <c r="B138" s="11"/>
      <c r="C138" s="11" t="s">
        <v>231</v>
      </c>
      <c r="D138" s="17">
        <v>-2763000</v>
      </c>
      <c r="E138" s="14">
        <v>-1873.31</v>
      </c>
      <c r="F138" s="55">
        <v>-5.3790000000000001E-3</v>
      </c>
    </row>
    <row r="139" spans="1:6" x14ac:dyDescent="0.25">
      <c r="A139" s="42" t="s">
        <v>418</v>
      </c>
      <c r="B139" s="11"/>
      <c r="C139" s="11" t="s">
        <v>196</v>
      </c>
      <c r="D139" s="17">
        <v>-1470000</v>
      </c>
      <c r="E139" s="14">
        <v>-1990.38</v>
      </c>
      <c r="F139" s="55">
        <v>-5.7149999999999996E-3</v>
      </c>
    </row>
    <row r="140" spans="1:6" x14ac:dyDescent="0.25">
      <c r="A140" s="42" t="s">
        <v>419</v>
      </c>
      <c r="B140" s="11"/>
      <c r="C140" s="11" t="s">
        <v>205</v>
      </c>
      <c r="D140" s="17">
        <v>-264000</v>
      </c>
      <c r="E140" s="14">
        <v>-2141.3000000000002</v>
      </c>
      <c r="F140" s="55">
        <v>-6.149E-3</v>
      </c>
    </row>
    <row r="141" spans="1:6" x14ac:dyDescent="0.25">
      <c r="A141" s="42" t="s">
        <v>420</v>
      </c>
      <c r="B141" s="11"/>
      <c r="C141" s="11" t="s">
        <v>221</v>
      </c>
      <c r="D141" s="17">
        <v>-14445000</v>
      </c>
      <c r="E141" s="14">
        <v>-2253.42</v>
      </c>
      <c r="F141" s="55">
        <v>-6.4710000000000002E-3</v>
      </c>
    </row>
    <row r="142" spans="1:6" x14ac:dyDescent="0.25">
      <c r="A142" s="42" t="s">
        <v>421</v>
      </c>
      <c r="B142" s="11"/>
      <c r="C142" s="11" t="s">
        <v>256</v>
      </c>
      <c r="D142" s="17">
        <v>-4190</v>
      </c>
      <c r="E142" s="14">
        <v>-2325.2199999999998</v>
      </c>
      <c r="F142" s="55">
        <v>-6.6769999999999998E-3</v>
      </c>
    </row>
    <row r="143" spans="1:6" x14ac:dyDescent="0.25">
      <c r="A143" s="42" t="s">
        <v>422</v>
      </c>
      <c r="B143" s="11"/>
      <c r="C143" s="11" t="s">
        <v>253</v>
      </c>
      <c r="D143" s="17">
        <v>-403000</v>
      </c>
      <c r="E143" s="14">
        <v>-2616.2800000000002</v>
      </c>
      <c r="F143" s="55">
        <v>-7.5129999999999997E-3</v>
      </c>
    </row>
    <row r="144" spans="1:6" x14ac:dyDescent="0.25">
      <c r="A144" s="42" t="s">
        <v>423</v>
      </c>
      <c r="B144" s="11"/>
      <c r="C144" s="11" t="s">
        <v>211</v>
      </c>
      <c r="D144" s="17">
        <v>-252700</v>
      </c>
      <c r="E144" s="14">
        <v>-2770.22</v>
      </c>
      <c r="F144" s="55">
        <v>-7.9550000000000003E-3</v>
      </c>
    </row>
    <row r="145" spans="1:6" x14ac:dyDescent="0.25">
      <c r="A145" s="42" t="s">
        <v>424</v>
      </c>
      <c r="B145" s="11"/>
      <c r="C145" s="11" t="s">
        <v>196</v>
      </c>
      <c r="D145" s="17">
        <v>-7761600</v>
      </c>
      <c r="E145" s="14">
        <v>-2930</v>
      </c>
      <c r="F145" s="55">
        <v>-8.4139999999999996E-3</v>
      </c>
    </row>
    <row r="146" spans="1:6" x14ac:dyDescent="0.25">
      <c r="A146" s="42" t="s">
        <v>425</v>
      </c>
      <c r="B146" s="11"/>
      <c r="C146" s="11" t="s">
        <v>202</v>
      </c>
      <c r="D146" s="17">
        <v>-543750</v>
      </c>
      <c r="E146" s="14">
        <v>-3020.8</v>
      </c>
      <c r="F146" s="55">
        <v>-8.6739999999999994E-3</v>
      </c>
    </row>
    <row r="147" spans="1:6" x14ac:dyDescent="0.25">
      <c r="A147" s="42" t="s">
        <v>426</v>
      </c>
      <c r="B147" s="11"/>
      <c r="C147" s="11" t="s">
        <v>244</v>
      </c>
      <c r="D147" s="17">
        <v>-1640600</v>
      </c>
      <c r="E147" s="14">
        <v>-3149.95</v>
      </c>
      <c r="F147" s="55">
        <v>-9.0449999999999992E-3</v>
      </c>
    </row>
    <row r="148" spans="1:6" x14ac:dyDescent="0.25">
      <c r="A148" s="42" t="s">
        <v>427</v>
      </c>
      <c r="B148" s="11"/>
      <c r="C148" s="11" t="s">
        <v>196</v>
      </c>
      <c r="D148" s="17">
        <v>-95000</v>
      </c>
      <c r="E148" s="14">
        <v>-3304.77</v>
      </c>
      <c r="F148" s="55">
        <v>-9.4900000000000002E-3</v>
      </c>
    </row>
    <row r="149" spans="1:6" x14ac:dyDescent="0.25">
      <c r="A149" s="42" t="s">
        <v>428</v>
      </c>
      <c r="B149" s="11"/>
      <c r="C149" s="11" t="s">
        <v>239</v>
      </c>
      <c r="D149" s="17">
        <v>-1339500</v>
      </c>
      <c r="E149" s="14">
        <v>-3652.82</v>
      </c>
      <c r="F149" s="55">
        <v>-1.0489E-2</v>
      </c>
    </row>
    <row r="150" spans="1:6" x14ac:dyDescent="0.25">
      <c r="A150" s="42" t="s">
        <v>429</v>
      </c>
      <c r="B150" s="11"/>
      <c r="C150" s="11" t="s">
        <v>205</v>
      </c>
      <c r="D150" s="17">
        <v>-233100</v>
      </c>
      <c r="E150" s="14">
        <v>-3739.74</v>
      </c>
      <c r="F150" s="55">
        <v>-1.0739E-2</v>
      </c>
    </row>
    <row r="151" spans="1:6" x14ac:dyDescent="0.25">
      <c r="A151" s="42" t="s">
        <v>430</v>
      </c>
      <c r="B151" s="11"/>
      <c r="C151" s="11" t="s">
        <v>234</v>
      </c>
      <c r="D151" s="17">
        <v>-2460000</v>
      </c>
      <c r="E151" s="14">
        <v>-3822.84</v>
      </c>
      <c r="F151" s="55">
        <v>-1.0978E-2</v>
      </c>
    </row>
    <row r="152" spans="1:6" x14ac:dyDescent="0.25">
      <c r="A152" s="42" t="s">
        <v>431</v>
      </c>
      <c r="B152" s="11"/>
      <c r="C152" s="11" t="s">
        <v>231</v>
      </c>
      <c r="D152" s="17">
        <v>-8240000</v>
      </c>
      <c r="E152" s="14">
        <v>-4173.5600000000004</v>
      </c>
      <c r="F152" s="55">
        <v>-1.1985000000000001E-2</v>
      </c>
    </row>
    <row r="153" spans="1:6" x14ac:dyDescent="0.25">
      <c r="A153" s="42" t="s">
        <v>432</v>
      </c>
      <c r="B153" s="11"/>
      <c r="C153" s="11" t="s">
        <v>205</v>
      </c>
      <c r="D153" s="17">
        <v>-5775000</v>
      </c>
      <c r="E153" s="14">
        <v>-4669.09</v>
      </c>
      <c r="F153" s="55">
        <v>-1.3408E-2</v>
      </c>
    </row>
    <row r="154" spans="1:6" x14ac:dyDescent="0.25">
      <c r="A154" s="42" t="s">
        <v>433</v>
      </c>
      <c r="B154" s="11"/>
      <c r="C154" s="11" t="s">
        <v>226</v>
      </c>
      <c r="D154" s="17">
        <v>-612750</v>
      </c>
      <c r="E154" s="14">
        <v>-5452.25</v>
      </c>
      <c r="F154" s="55">
        <v>-1.5657000000000001E-2</v>
      </c>
    </row>
    <row r="155" spans="1:6" x14ac:dyDescent="0.25">
      <c r="A155" s="42" t="s">
        <v>434</v>
      </c>
      <c r="B155" s="11"/>
      <c r="C155" s="11" t="s">
        <v>202</v>
      </c>
      <c r="D155" s="17">
        <v>-372900</v>
      </c>
      <c r="E155" s="14">
        <v>-6638.74</v>
      </c>
      <c r="F155" s="55">
        <v>-1.9064000000000001E-2</v>
      </c>
    </row>
    <row r="156" spans="1:6" x14ac:dyDescent="0.25">
      <c r="A156" s="42" t="s">
        <v>435</v>
      </c>
      <c r="B156" s="11"/>
      <c r="C156" s="11" t="s">
        <v>221</v>
      </c>
      <c r="D156" s="17">
        <v>-456000</v>
      </c>
      <c r="E156" s="14">
        <v>-7117.48</v>
      </c>
      <c r="F156" s="55">
        <v>-2.0438999999999999E-2</v>
      </c>
    </row>
    <row r="157" spans="1:6" x14ac:dyDescent="0.25">
      <c r="A157" s="42" t="s">
        <v>436</v>
      </c>
      <c r="B157" s="11"/>
      <c r="C157" s="11" t="s">
        <v>196</v>
      </c>
      <c r="D157" s="17">
        <v>-1018000</v>
      </c>
      <c r="E157" s="14">
        <v>-8020.31</v>
      </c>
      <c r="F157" s="55">
        <v>-2.3032E-2</v>
      </c>
    </row>
    <row r="158" spans="1:6" x14ac:dyDescent="0.25">
      <c r="A158" s="42" t="s">
        <v>437</v>
      </c>
      <c r="B158" s="11"/>
      <c r="C158" s="11" t="s">
        <v>205</v>
      </c>
      <c r="D158" s="17">
        <v>-2580000</v>
      </c>
      <c r="E158" s="14">
        <v>-9116.43</v>
      </c>
      <c r="F158" s="55">
        <v>-2.6179000000000001E-2</v>
      </c>
    </row>
    <row r="159" spans="1:6" x14ac:dyDescent="0.25">
      <c r="A159" s="42" t="s">
        <v>438</v>
      </c>
      <c r="B159" s="11"/>
      <c r="C159" s="11" t="s">
        <v>214</v>
      </c>
      <c r="D159" s="17">
        <v>-951600</v>
      </c>
      <c r="E159" s="14">
        <v>-9533.1299999999992</v>
      </c>
      <c r="F159" s="55">
        <v>-2.7376000000000001E-2</v>
      </c>
    </row>
    <row r="160" spans="1:6" x14ac:dyDescent="0.25">
      <c r="A160" s="42" t="s">
        <v>439</v>
      </c>
      <c r="B160" s="11"/>
      <c r="C160" s="11" t="s">
        <v>211</v>
      </c>
      <c r="D160" s="17">
        <v>-472750</v>
      </c>
      <c r="E160" s="14">
        <v>-10330.530000000001</v>
      </c>
      <c r="F160" s="55">
        <v>-2.9666000000000001E-2</v>
      </c>
    </row>
    <row r="161" spans="1:6" x14ac:dyDescent="0.25">
      <c r="A161" s="42" t="s">
        <v>440</v>
      </c>
      <c r="B161" s="11"/>
      <c r="C161" s="11" t="s">
        <v>208</v>
      </c>
      <c r="D161" s="17">
        <v>-2917200</v>
      </c>
      <c r="E161" s="14">
        <v>-11979.48</v>
      </c>
      <c r="F161" s="55">
        <v>-3.4401000000000001E-2</v>
      </c>
    </row>
    <row r="162" spans="1:6" x14ac:dyDescent="0.25">
      <c r="A162" s="42" t="s">
        <v>441</v>
      </c>
      <c r="B162" s="11"/>
      <c r="C162" s="11" t="s">
        <v>205</v>
      </c>
      <c r="D162" s="17">
        <v>-563250</v>
      </c>
      <c r="E162" s="14">
        <v>-13621.64</v>
      </c>
      <c r="F162" s="55">
        <v>-3.9116999999999999E-2</v>
      </c>
    </row>
    <row r="163" spans="1:6" x14ac:dyDescent="0.25">
      <c r="A163" s="42" t="s">
        <v>442</v>
      </c>
      <c r="B163" s="11"/>
      <c r="C163" s="11" t="s">
        <v>202</v>
      </c>
      <c r="D163" s="17">
        <v>-6638400</v>
      </c>
      <c r="E163" s="14">
        <v>-18567.599999999999</v>
      </c>
      <c r="F163" s="55">
        <v>-5.3321E-2</v>
      </c>
    </row>
    <row r="164" spans="1:6" x14ac:dyDescent="0.25">
      <c r="A164" s="42" t="s">
        <v>443</v>
      </c>
      <c r="B164" s="11"/>
      <c r="C164" s="11" t="s">
        <v>199</v>
      </c>
      <c r="D164" s="17">
        <v>-1747000</v>
      </c>
      <c r="E164" s="14">
        <v>-23231.61</v>
      </c>
      <c r="F164" s="55">
        <v>-6.6713999999999996E-2</v>
      </c>
    </row>
    <row r="165" spans="1:6" x14ac:dyDescent="0.25">
      <c r="A165" s="42" t="s">
        <v>444</v>
      </c>
      <c r="B165" s="11"/>
      <c r="C165" s="11" t="s">
        <v>196</v>
      </c>
      <c r="D165" s="17">
        <v>-1198500</v>
      </c>
      <c r="E165" s="14">
        <v>-26233.37</v>
      </c>
      <c r="F165" s="55">
        <v>-7.5334999999999999E-2</v>
      </c>
    </row>
    <row r="166" spans="1:6" x14ac:dyDescent="0.25">
      <c r="A166" s="20" t="s">
        <v>89</v>
      </c>
      <c r="B166" s="12"/>
      <c r="C166" s="12"/>
      <c r="D166" s="6"/>
      <c r="E166" s="18">
        <v>-226426.54</v>
      </c>
      <c r="F166" s="59">
        <v>-0.6502</v>
      </c>
    </row>
    <row r="167" spans="1:6" x14ac:dyDescent="0.25">
      <c r="A167" s="42"/>
      <c r="B167" s="11"/>
      <c r="C167" s="11"/>
      <c r="D167" s="4"/>
      <c r="E167" s="5"/>
      <c r="F167" s="43"/>
    </row>
    <row r="168" spans="1:6" x14ac:dyDescent="0.25">
      <c r="A168" s="42"/>
      <c r="B168" s="11"/>
      <c r="C168" s="11"/>
      <c r="D168" s="4"/>
      <c r="E168" s="5"/>
      <c r="F168" s="43"/>
    </row>
    <row r="169" spans="1:6" x14ac:dyDescent="0.25">
      <c r="A169" s="42"/>
      <c r="B169" s="11"/>
      <c r="C169" s="11"/>
      <c r="D169" s="4"/>
      <c r="E169" s="5"/>
      <c r="F169" s="43"/>
    </row>
    <row r="170" spans="1:6" x14ac:dyDescent="0.25">
      <c r="A170" s="46" t="s">
        <v>101</v>
      </c>
      <c r="B170" s="33"/>
      <c r="C170" s="33"/>
      <c r="D170" s="34"/>
      <c r="E170" s="18">
        <v>-226426.54</v>
      </c>
      <c r="F170" s="59">
        <v>-0.6502</v>
      </c>
    </row>
    <row r="171" spans="1:6" x14ac:dyDescent="0.25">
      <c r="A171" s="42"/>
      <c r="B171" s="11"/>
      <c r="C171" s="11"/>
      <c r="D171" s="4"/>
      <c r="E171" s="5"/>
      <c r="F171" s="43"/>
    </row>
    <row r="172" spans="1:6" x14ac:dyDescent="0.25">
      <c r="A172" s="20" t="s">
        <v>65</v>
      </c>
      <c r="B172" s="11"/>
      <c r="C172" s="11"/>
      <c r="D172" s="4"/>
      <c r="E172" s="5"/>
      <c r="F172" s="43"/>
    </row>
    <row r="173" spans="1:6" x14ac:dyDescent="0.25">
      <c r="A173" s="20" t="s">
        <v>66</v>
      </c>
      <c r="B173" s="11"/>
      <c r="C173" s="11"/>
      <c r="D173" s="4"/>
      <c r="E173" s="5"/>
      <c r="F173" s="43"/>
    </row>
    <row r="174" spans="1:6" x14ac:dyDescent="0.25">
      <c r="A174" s="42" t="s">
        <v>445</v>
      </c>
      <c r="B174" s="11" t="s">
        <v>446</v>
      </c>
      <c r="C174" s="11" t="s">
        <v>74</v>
      </c>
      <c r="D174" s="4">
        <v>5000000</v>
      </c>
      <c r="E174" s="5">
        <v>4998.96</v>
      </c>
      <c r="F174" s="43">
        <v>1.44E-2</v>
      </c>
    </row>
    <row r="175" spans="1:6" x14ac:dyDescent="0.25">
      <c r="A175" s="42" t="s">
        <v>447</v>
      </c>
      <c r="B175" s="11" t="s">
        <v>448</v>
      </c>
      <c r="C175" s="11" t="s">
        <v>151</v>
      </c>
      <c r="D175" s="4">
        <v>2500000</v>
      </c>
      <c r="E175" s="5">
        <v>2488.91</v>
      </c>
      <c r="F175" s="43">
        <v>7.1000000000000004E-3</v>
      </c>
    </row>
    <row r="176" spans="1:6" x14ac:dyDescent="0.25">
      <c r="A176" s="42" t="s">
        <v>449</v>
      </c>
      <c r="B176" s="11" t="s">
        <v>450</v>
      </c>
      <c r="C176" s="11" t="s">
        <v>74</v>
      </c>
      <c r="D176" s="4">
        <v>1000000</v>
      </c>
      <c r="E176" s="5">
        <v>1526.88</v>
      </c>
      <c r="F176" s="43">
        <v>4.4000000000000003E-3</v>
      </c>
    </row>
    <row r="177" spans="1:6" x14ac:dyDescent="0.25">
      <c r="A177" s="20" t="s">
        <v>89</v>
      </c>
      <c r="B177" s="12"/>
      <c r="C177" s="12"/>
      <c r="D177" s="6"/>
      <c r="E177" s="15">
        <v>9014.75</v>
      </c>
      <c r="F177" s="44">
        <v>2.5899999999999999E-2</v>
      </c>
    </row>
    <row r="178" spans="1:6" x14ac:dyDescent="0.25">
      <c r="A178" s="42"/>
      <c r="B178" s="11"/>
      <c r="C178" s="11"/>
      <c r="D178" s="4"/>
      <c r="E178" s="5"/>
      <c r="F178" s="43"/>
    </row>
    <row r="179" spans="1:6" x14ac:dyDescent="0.25">
      <c r="A179" s="20" t="s">
        <v>96</v>
      </c>
      <c r="B179" s="11"/>
      <c r="C179" s="11"/>
      <c r="D179" s="4"/>
      <c r="E179" s="5"/>
      <c r="F179" s="43"/>
    </row>
    <row r="180" spans="1:6" x14ac:dyDescent="0.25">
      <c r="A180" s="20" t="s">
        <v>89</v>
      </c>
      <c r="B180" s="11"/>
      <c r="C180" s="11"/>
      <c r="D180" s="4"/>
      <c r="E180" s="16" t="s">
        <v>64</v>
      </c>
      <c r="F180" s="45" t="s">
        <v>64</v>
      </c>
    </row>
    <row r="181" spans="1:6" x14ac:dyDescent="0.25">
      <c r="A181" s="42"/>
      <c r="B181" s="11"/>
      <c r="C181" s="11"/>
      <c r="D181" s="4"/>
      <c r="E181" s="5"/>
      <c r="F181" s="43"/>
    </row>
    <row r="182" spans="1:6" x14ac:dyDescent="0.25">
      <c r="A182" s="20" t="s">
        <v>100</v>
      </c>
      <c r="B182" s="11"/>
      <c r="C182" s="11"/>
      <c r="D182" s="4"/>
      <c r="E182" s="5"/>
      <c r="F182" s="43"/>
    </row>
    <row r="183" spans="1:6" x14ac:dyDescent="0.25">
      <c r="A183" s="20" t="s">
        <v>89</v>
      </c>
      <c r="B183" s="11"/>
      <c r="C183" s="11"/>
      <c r="D183" s="4"/>
      <c r="E183" s="16" t="s">
        <v>64</v>
      </c>
      <c r="F183" s="45" t="s">
        <v>64</v>
      </c>
    </row>
    <row r="184" spans="1:6" x14ac:dyDescent="0.25">
      <c r="A184" s="42"/>
      <c r="B184" s="11"/>
      <c r="C184" s="11"/>
      <c r="D184" s="4"/>
      <c r="E184" s="5"/>
      <c r="F184" s="43"/>
    </row>
    <row r="185" spans="1:6" x14ac:dyDescent="0.25">
      <c r="A185" s="46" t="s">
        <v>101</v>
      </c>
      <c r="B185" s="33"/>
      <c r="C185" s="33"/>
      <c r="D185" s="34"/>
      <c r="E185" s="15">
        <v>9014.75</v>
      </c>
      <c r="F185" s="44">
        <v>2.5899999999999999E-2</v>
      </c>
    </row>
    <row r="186" spans="1:6" x14ac:dyDescent="0.25">
      <c r="A186" s="42"/>
      <c r="B186" s="11"/>
      <c r="C186" s="11"/>
      <c r="D186" s="4"/>
      <c r="E186" s="5"/>
      <c r="F186" s="43"/>
    </row>
    <row r="187" spans="1:6" x14ac:dyDescent="0.25">
      <c r="A187" s="20" t="s">
        <v>182</v>
      </c>
      <c r="B187" s="11"/>
      <c r="C187" s="11"/>
      <c r="D187" s="4"/>
      <c r="E187" s="5"/>
      <c r="F187" s="43"/>
    </row>
    <row r="188" spans="1:6" x14ac:dyDescent="0.25">
      <c r="A188" s="20" t="s">
        <v>183</v>
      </c>
      <c r="B188" s="11"/>
      <c r="C188" s="11"/>
      <c r="D188" s="4"/>
      <c r="E188" s="5"/>
      <c r="F188" s="43"/>
    </row>
    <row r="189" spans="1:6" x14ac:dyDescent="0.25">
      <c r="A189" s="42" t="s">
        <v>451</v>
      </c>
      <c r="B189" s="11" t="s">
        <v>452</v>
      </c>
      <c r="C189" s="11" t="s">
        <v>186</v>
      </c>
      <c r="D189" s="4">
        <v>11000000</v>
      </c>
      <c r="E189" s="5">
        <v>10981.2</v>
      </c>
      <c r="F189" s="43">
        <v>3.15E-2</v>
      </c>
    </row>
    <row r="190" spans="1:6" x14ac:dyDescent="0.25">
      <c r="A190" s="42" t="s">
        <v>453</v>
      </c>
      <c r="B190" s="11" t="s">
        <v>454</v>
      </c>
      <c r="C190" s="11" t="s">
        <v>192</v>
      </c>
      <c r="D190" s="4">
        <v>5000000</v>
      </c>
      <c r="E190" s="5">
        <v>4994.7</v>
      </c>
      <c r="F190" s="43">
        <v>1.43E-2</v>
      </c>
    </row>
    <row r="191" spans="1:6" x14ac:dyDescent="0.25">
      <c r="A191" s="42" t="s">
        <v>190</v>
      </c>
      <c r="B191" s="11" t="s">
        <v>191</v>
      </c>
      <c r="C191" s="11" t="s">
        <v>192</v>
      </c>
      <c r="D191" s="4">
        <v>350000</v>
      </c>
      <c r="E191" s="5">
        <v>332.22</v>
      </c>
      <c r="F191" s="43">
        <v>1E-3</v>
      </c>
    </row>
    <row r="192" spans="1:6" x14ac:dyDescent="0.25">
      <c r="A192" s="42"/>
      <c r="B192" s="11"/>
      <c r="C192" s="11"/>
      <c r="D192" s="4"/>
      <c r="E192" s="5"/>
      <c r="F192" s="43"/>
    </row>
    <row r="193" spans="1:6" x14ac:dyDescent="0.25">
      <c r="A193" s="20" t="s">
        <v>455</v>
      </c>
      <c r="B193" s="11"/>
      <c r="C193" s="11"/>
      <c r="D193" s="4"/>
      <c r="E193" s="5"/>
      <c r="F193" s="43"/>
    </row>
    <row r="194" spans="1:6" x14ac:dyDescent="0.25">
      <c r="A194" s="42" t="s">
        <v>456</v>
      </c>
      <c r="B194" s="11" t="s">
        <v>457</v>
      </c>
      <c r="C194" s="11" t="s">
        <v>192</v>
      </c>
      <c r="D194" s="4">
        <v>7500000</v>
      </c>
      <c r="E194" s="5">
        <v>7462.75</v>
      </c>
      <c r="F194" s="43">
        <v>2.1399999999999999E-2</v>
      </c>
    </row>
    <row r="195" spans="1:6" x14ac:dyDescent="0.25">
      <c r="A195" s="42"/>
      <c r="B195" s="11"/>
      <c r="C195" s="11"/>
      <c r="D195" s="4"/>
      <c r="E195" s="5"/>
      <c r="F195" s="43"/>
    </row>
    <row r="196" spans="1:6" x14ac:dyDescent="0.25">
      <c r="A196" s="46" t="s">
        <v>101</v>
      </c>
      <c r="B196" s="33"/>
      <c r="C196" s="33"/>
      <c r="D196" s="34"/>
      <c r="E196" s="15">
        <v>23770.87</v>
      </c>
      <c r="F196" s="44">
        <v>6.8199999999999997E-2</v>
      </c>
    </row>
    <row r="197" spans="1:6" x14ac:dyDescent="0.25">
      <c r="A197" s="42"/>
      <c r="B197" s="11"/>
      <c r="C197" s="11"/>
      <c r="D197" s="4"/>
      <c r="E197" s="5"/>
      <c r="F197" s="43"/>
    </row>
    <row r="198" spans="1:6" x14ac:dyDescent="0.25">
      <c r="A198" s="20" t="s">
        <v>458</v>
      </c>
      <c r="B198" s="12"/>
      <c r="C198" s="12"/>
      <c r="D198" s="6"/>
      <c r="E198" s="7"/>
      <c r="F198" s="22"/>
    </row>
    <row r="199" spans="1:6" x14ac:dyDescent="0.25">
      <c r="A199" s="20" t="s">
        <v>459</v>
      </c>
      <c r="B199" s="12"/>
      <c r="C199" s="12"/>
      <c r="D199" s="6"/>
      <c r="E199" s="7"/>
      <c r="F199" s="22"/>
    </row>
    <row r="200" spans="1:6" x14ac:dyDescent="0.25">
      <c r="A200" s="42" t="s">
        <v>460</v>
      </c>
      <c r="B200" s="11"/>
      <c r="C200" s="11" t="s">
        <v>461</v>
      </c>
      <c r="D200" s="4">
        <v>260000000</v>
      </c>
      <c r="E200" s="5">
        <v>2600</v>
      </c>
      <c r="F200" s="43">
        <v>7.4999999999999997E-3</v>
      </c>
    </row>
    <row r="201" spans="1:6" x14ac:dyDescent="0.25">
      <c r="A201" s="42" t="s">
        <v>462</v>
      </c>
      <c r="B201" s="11"/>
      <c r="C201" s="11" t="s">
        <v>463</v>
      </c>
      <c r="D201" s="4">
        <v>260000000</v>
      </c>
      <c r="E201" s="5">
        <v>2600</v>
      </c>
      <c r="F201" s="43">
        <v>7.4999999999999997E-3</v>
      </c>
    </row>
    <row r="202" spans="1:6" x14ac:dyDescent="0.25">
      <c r="A202" s="42" t="s">
        <v>464</v>
      </c>
      <c r="B202" s="11"/>
      <c r="C202" s="11" t="s">
        <v>463</v>
      </c>
      <c r="D202" s="4">
        <v>250000000</v>
      </c>
      <c r="E202" s="5">
        <v>2500</v>
      </c>
      <c r="F202" s="43">
        <v>7.1999999999999998E-3</v>
      </c>
    </row>
    <row r="203" spans="1:6" x14ac:dyDescent="0.25">
      <c r="A203" s="42" t="s">
        <v>465</v>
      </c>
      <c r="B203" s="11"/>
      <c r="C203" s="11" t="s">
        <v>466</v>
      </c>
      <c r="D203" s="4">
        <v>250000000</v>
      </c>
      <c r="E203" s="5">
        <v>2500</v>
      </c>
      <c r="F203" s="43">
        <v>7.1999999999999998E-3</v>
      </c>
    </row>
    <row r="204" spans="1:6" x14ac:dyDescent="0.25">
      <c r="A204" s="42" t="s">
        <v>467</v>
      </c>
      <c r="B204" s="11"/>
      <c r="C204" s="11" t="s">
        <v>463</v>
      </c>
      <c r="D204" s="4">
        <v>250000000</v>
      </c>
      <c r="E204" s="5">
        <v>2500</v>
      </c>
      <c r="F204" s="43">
        <v>7.1999999999999998E-3</v>
      </c>
    </row>
    <row r="205" spans="1:6" x14ac:dyDescent="0.25">
      <c r="A205" s="42" t="s">
        <v>468</v>
      </c>
      <c r="B205" s="11"/>
      <c r="C205" s="11" t="s">
        <v>469</v>
      </c>
      <c r="D205" s="4">
        <v>250000000</v>
      </c>
      <c r="E205" s="5">
        <v>2500</v>
      </c>
      <c r="F205" s="43">
        <v>7.1999999999999998E-3</v>
      </c>
    </row>
    <row r="206" spans="1:6" x14ac:dyDescent="0.25">
      <c r="A206" s="42" t="s">
        <v>470</v>
      </c>
      <c r="B206" s="11"/>
      <c r="C206" s="11" t="s">
        <v>461</v>
      </c>
      <c r="D206" s="4">
        <v>240000000</v>
      </c>
      <c r="E206" s="5">
        <v>2400</v>
      </c>
      <c r="F206" s="43">
        <v>6.8999999999999999E-3</v>
      </c>
    </row>
    <row r="207" spans="1:6" x14ac:dyDescent="0.25">
      <c r="A207" s="42" t="s">
        <v>471</v>
      </c>
      <c r="B207" s="11"/>
      <c r="C207" s="11" t="s">
        <v>463</v>
      </c>
      <c r="D207" s="4">
        <v>240000000</v>
      </c>
      <c r="E207" s="5">
        <v>2400</v>
      </c>
      <c r="F207" s="43">
        <v>6.8999999999999999E-3</v>
      </c>
    </row>
    <row r="208" spans="1:6" x14ac:dyDescent="0.25">
      <c r="A208" s="42" t="s">
        <v>472</v>
      </c>
      <c r="B208" s="11"/>
      <c r="C208" s="11" t="s">
        <v>473</v>
      </c>
      <c r="D208" s="4">
        <v>240000000</v>
      </c>
      <c r="E208" s="5">
        <v>2400</v>
      </c>
      <c r="F208" s="43">
        <v>6.8999999999999999E-3</v>
      </c>
    </row>
    <row r="209" spans="1:6" x14ac:dyDescent="0.25">
      <c r="A209" s="42" t="s">
        <v>474</v>
      </c>
      <c r="B209" s="11"/>
      <c r="C209" s="11" t="s">
        <v>463</v>
      </c>
      <c r="D209" s="4">
        <v>240000000</v>
      </c>
      <c r="E209" s="5">
        <v>2400</v>
      </c>
      <c r="F209" s="43">
        <v>6.8999999999999999E-3</v>
      </c>
    </row>
    <row r="210" spans="1:6" x14ac:dyDescent="0.25">
      <c r="A210" s="42" t="s">
        <v>475</v>
      </c>
      <c r="B210" s="11"/>
      <c r="C210" s="11" t="s">
        <v>476</v>
      </c>
      <c r="D210" s="4">
        <v>240000000</v>
      </c>
      <c r="E210" s="5">
        <v>2400</v>
      </c>
      <c r="F210" s="43">
        <v>6.8999999999999999E-3</v>
      </c>
    </row>
    <row r="211" spans="1:6" x14ac:dyDescent="0.25">
      <c r="A211" s="42" t="s">
        <v>477</v>
      </c>
      <c r="B211" s="11"/>
      <c r="C211" s="11" t="s">
        <v>478</v>
      </c>
      <c r="D211" s="4">
        <v>240000000</v>
      </c>
      <c r="E211" s="5">
        <v>2400</v>
      </c>
      <c r="F211" s="43">
        <v>6.8999999999999999E-3</v>
      </c>
    </row>
    <row r="212" spans="1:6" x14ac:dyDescent="0.25">
      <c r="A212" s="42" t="s">
        <v>479</v>
      </c>
      <c r="B212" s="11"/>
      <c r="C212" s="11" t="s">
        <v>480</v>
      </c>
      <c r="D212" s="4">
        <v>200000000</v>
      </c>
      <c r="E212" s="5">
        <v>2000</v>
      </c>
      <c r="F212" s="43">
        <v>5.7000000000000002E-3</v>
      </c>
    </row>
    <row r="213" spans="1:6" x14ac:dyDescent="0.25">
      <c r="A213" s="42" t="s">
        <v>481</v>
      </c>
      <c r="B213" s="11"/>
      <c r="C213" s="11" t="s">
        <v>482</v>
      </c>
      <c r="D213" s="4">
        <v>200000000</v>
      </c>
      <c r="E213" s="5">
        <v>2000</v>
      </c>
      <c r="F213" s="43">
        <v>5.7000000000000002E-3</v>
      </c>
    </row>
    <row r="214" spans="1:6" x14ac:dyDescent="0.25">
      <c r="A214" s="42" t="s">
        <v>483</v>
      </c>
      <c r="B214" s="11"/>
      <c r="C214" s="11" t="s">
        <v>463</v>
      </c>
      <c r="D214" s="4">
        <v>171500000</v>
      </c>
      <c r="E214" s="5">
        <v>1715</v>
      </c>
      <c r="F214" s="43">
        <v>4.8999999999999998E-3</v>
      </c>
    </row>
    <row r="215" spans="1:6" x14ac:dyDescent="0.25">
      <c r="A215" s="42" t="s">
        <v>484</v>
      </c>
      <c r="B215" s="11"/>
      <c r="C215" s="11" t="s">
        <v>461</v>
      </c>
      <c r="D215" s="4">
        <v>150000000</v>
      </c>
      <c r="E215" s="5">
        <v>1500</v>
      </c>
      <c r="F215" s="43">
        <v>4.3E-3</v>
      </c>
    </row>
    <row r="216" spans="1:6" x14ac:dyDescent="0.25">
      <c r="A216" s="42" t="s">
        <v>485</v>
      </c>
      <c r="B216" s="11"/>
      <c r="C216" s="11" t="s">
        <v>486</v>
      </c>
      <c r="D216" s="4">
        <v>150000000</v>
      </c>
      <c r="E216" s="5">
        <v>1500</v>
      </c>
      <c r="F216" s="43">
        <v>4.3E-3</v>
      </c>
    </row>
    <row r="217" spans="1:6" x14ac:dyDescent="0.25">
      <c r="A217" s="42" t="s">
        <v>487</v>
      </c>
      <c r="B217" s="11"/>
      <c r="C217" s="11" t="s">
        <v>461</v>
      </c>
      <c r="D217" s="4">
        <v>150000000</v>
      </c>
      <c r="E217" s="5">
        <v>1500</v>
      </c>
      <c r="F217" s="43">
        <v>4.3E-3</v>
      </c>
    </row>
    <row r="218" spans="1:6" x14ac:dyDescent="0.25">
      <c r="A218" s="42" t="s">
        <v>488</v>
      </c>
      <c r="B218" s="11"/>
      <c r="C218" s="11" t="s">
        <v>461</v>
      </c>
      <c r="D218" s="4">
        <v>150000000</v>
      </c>
      <c r="E218" s="5">
        <v>1500</v>
      </c>
      <c r="F218" s="43">
        <v>4.3E-3</v>
      </c>
    </row>
    <row r="219" spans="1:6" x14ac:dyDescent="0.25">
      <c r="A219" s="42" t="s">
        <v>489</v>
      </c>
      <c r="B219" s="11"/>
      <c r="C219" s="11" t="s">
        <v>466</v>
      </c>
      <c r="D219" s="4">
        <v>130000000</v>
      </c>
      <c r="E219" s="5">
        <v>1300</v>
      </c>
      <c r="F219" s="43">
        <v>3.7000000000000002E-3</v>
      </c>
    </row>
    <row r="220" spans="1:6" x14ac:dyDescent="0.25">
      <c r="A220" s="42" t="s">
        <v>490</v>
      </c>
      <c r="B220" s="11"/>
      <c r="C220" s="11" t="s">
        <v>482</v>
      </c>
      <c r="D220" s="4">
        <v>120000000</v>
      </c>
      <c r="E220" s="5">
        <v>1200</v>
      </c>
      <c r="F220" s="43">
        <v>3.3999999999999998E-3</v>
      </c>
    </row>
    <row r="221" spans="1:6" x14ac:dyDescent="0.25">
      <c r="A221" s="42" t="s">
        <v>491</v>
      </c>
      <c r="B221" s="11"/>
      <c r="C221" s="11" t="s">
        <v>492</v>
      </c>
      <c r="D221" s="4">
        <v>100000000</v>
      </c>
      <c r="E221" s="5">
        <v>1000</v>
      </c>
      <c r="F221" s="43">
        <v>2.8999999999999998E-3</v>
      </c>
    </row>
    <row r="222" spans="1:6" x14ac:dyDescent="0.25">
      <c r="A222" s="42" t="s">
        <v>493</v>
      </c>
      <c r="B222" s="11"/>
      <c r="C222" s="11" t="s">
        <v>494</v>
      </c>
      <c r="D222" s="4">
        <v>80000000</v>
      </c>
      <c r="E222" s="5">
        <v>800</v>
      </c>
      <c r="F222" s="43">
        <v>2.3E-3</v>
      </c>
    </row>
    <row r="223" spans="1:6" x14ac:dyDescent="0.25">
      <c r="A223" s="42" t="s">
        <v>495</v>
      </c>
      <c r="B223" s="11"/>
      <c r="C223" s="11" t="s">
        <v>463</v>
      </c>
      <c r="D223" s="4">
        <v>50000000</v>
      </c>
      <c r="E223" s="5">
        <v>500</v>
      </c>
      <c r="F223" s="43">
        <v>1.4E-3</v>
      </c>
    </row>
    <row r="224" spans="1:6" x14ac:dyDescent="0.25">
      <c r="A224" s="42" t="s">
        <v>496</v>
      </c>
      <c r="B224" s="11"/>
      <c r="C224" s="11" t="s">
        <v>497</v>
      </c>
      <c r="D224" s="4">
        <v>49900000</v>
      </c>
      <c r="E224" s="5">
        <v>499</v>
      </c>
      <c r="F224" s="43">
        <v>1.4E-3</v>
      </c>
    </row>
    <row r="225" spans="1:6" x14ac:dyDescent="0.25">
      <c r="A225" s="42" t="s">
        <v>498</v>
      </c>
      <c r="B225" s="11"/>
      <c r="C225" s="11" t="s">
        <v>461</v>
      </c>
      <c r="D225" s="4">
        <v>49900000</v>
      </c>
      <c r="E225" s="5">
        <v>499</v>
      </c>
      <c r="F225" s="43">
        <v>1.4E-3</v>
      </c>
    </row>
    <row r="226" spans="1:6" x14ac:dyDescent="0.25">
      <c r="A226" s="42" t="s">
        <v>499</v>
      </c>
      <c r="B226" s="11"/>
      <c r="C226" s="11" t="s">
        <v>497</v>
      </c>
      <c r="D226" s="4">
        <v>49900000</v>
      </c>
      <c r="E226" s="5">
        <v>499</v>
      </c>
      <c r="F226" s="43">
        <v>1.4E-3</v>
      </c>
    </row>
    <row r="227" spans="1:6" x14ac:dyDescent="0.25">
      <c r="A227" s="42" t="s">
        <v>500</v>
      </c>
      <c r="B227" s="11"/>
      <c r="C227" s="11" t="s">
        <v>473</v>
      </c>
      <c r="D227" s="4">
        <v>49900000</v>
      </c>
      <c r="E227" s="5">
        <v>499</v>
      </c>
      <c r="F227" s="43">
        <v>1.4E-3</v>
      </c>
    </row>
    <row r="228" spans="1:6" x14ac:dyDescent="0.25">
      <c r="A228" s="42" t="s">
        <v>501</v>
      </c>
      <c r="B228" s="11"/>
      <c r="C228" s="11" t="s">
        <v>466</v>
      </c>
      <c r="D228" s="4">
        <v>49900000</v>
      </c>
      <c r="E228" s="5">
        <v>499</v>
      </c>
      <c r="F228" s="43">
        <v>1.4E-3</v>
      </c>
    </row>
    <row r="229" spans="1:6" x14ac:dyDescent="0.25">
      <c r="A229" s="42" t="s">
        <v>502</v>
      </c>
      <c r="B229" s="11"/>
      <c r="C229" s="11" t="s">
        <v>463</v>
      </c>
      <c r="D229" s="4">
        <v>49900000</v>
      </c>
      <c r="E229" s="5">
        <v>499</v>
      </c>
      <c r="F229" s="43">
        <v>1.4E-3</v>
      </c>
    </row>
    <row r="230" spans="1:6" x14ac:dyDescent="0.25">
      <c r="A230" s="42" t="s">
        <v>503</v>
      </c>
      <c r="B230" s="11"/>
      <c r="C230" s="11" t="s">
        <v>463</v>
      </c>
      <c r="D230" s="4">
        <v>49900000</v>
      </c>
      <c r="E230" s="5">
        <v>499</v>
      </c>
      <c r="F230" s="43">
        <v>1.4E-3</v>
      </c>
    </row>
    <row r="231" spans="1:6" x14ac:dyDescent="0.25">
      <c r="A231" s="42" t="s">
        <v>504</v>
      </c>
      <c r="B231" s="11"/>
      <c r="C231" s="11" t="s">
        <v>463</v>
      </c>
      <c r="D231" s="4">
        <v>49900000</v>
      </c>
      <c r="E231" s="5">
        <v>499</v>
      </c>
      <c r="F231" s="43">
        <v>1.4E-3</v>
      </c>
    </row>
    <row r="232" spans="1:6" x14ac:dyDescent="0.25">
      <c r="A232" s="42" t="s">
        <v>505</v>
      </c>
      <c r="B232" s="11"/>
      <c r="C232" s="11" t="s">
        <v>480</v>
      </c>
      <c r="D232" s="4">
        <v>49500000</v>
      </c>
      <c r="E232" s="5">
        <v>495</v>
      </c>
      <c r="F232" s="43">
        <v>1.4E-3</v>
      </c>
    </row>
    <row r="233" spans="1:6" x14ac:dyDescent="0.25">
      <c r="A233" s="42" t="s">
        <v>506</v>
      </c>
      <c r="B233" s="11"/>
      <c r="C233" s="11" t="s">
        <v>497</v>
      </c>
      <c r="D233" s="4">
        <v>49500000</v>
      </c>
      <c r="E233" s="5">
        <v>495</v>
      </c>
      <c r="F233" s="43">
        <v>1.4E-3</v>
      </c>
    </row>
    <row r="234" spans="1:6" x14ac:dyDescent="0.25">
      <c r="A234" s="42" t="s">
        <v>507</v>
      </c>
      <c r="B234" s="11"/>
      <c r="C234" s="11" t="s">
        <v>461</v>
      </c>
      <c r="D234" s="4">
        <v>49500000</v>
      </c>
      <c r="E234" s="5">
        <v>495</v>
      </c>
      <c r="F234" s="43">
        <v>1.4E-3</v>
      </c>
    </row>
    <row r="235" spans="1:6" x14ac:dyDescent="0.25">
      <c r="A235" s="42" t="s">
        <v>508</v>
      </c>
      <c r="B235" s="11"/>
      <c r="C235" s="11" t="s">
        <v>463</v>
      </c>
      <c r="D235" s="4">
        <v>49500000</v>
      </c>
      <c r="E235" s="5">
        <v>495</v>
      </c>
      <c r="F235" s="43">
        <v>1.4E-3</v>
      </c>
    </row>
    <row r="236" spans="1:6" x14ac:dyDescent="0.25">
      <c r="A236" s="42" t="s">
        <v>509</v>
      </c>
      <c r="B236" s="11"/>
      <c r="C236" s="11" t="s">
        <v>482</v>
      </c>
      <c r="D236" s="4">
        <v>49500000</v>
      </c>
      <c r="E236" s="5">
        <v>495</v>
      </c>
      <c r="F236" s="43">
        <v>1.4E-3</v>
      </c>
    </row>
    <row r="237" spans="1:6" x14ac:dyDescent="0.25">
      <c r="A237" s="42" t="s">
        <v>510</v>
      </c>
      <c r="B237" s="11"/>
      <c r="C237" s="11" t="s">
        <v>461</v>
      </c>
      <c r="D237" s="4">
        <v>49500000</v>
      </c>
      <c r="E237" s="5">
        <v>495</v>
      </c>
      <c r="F237" s="43">
        <v>1.4E-3</v>
      </c>
    </row>
    <row r="238" spans="1:6" x14ac:dyDescent="0.25">
      <c r="A238" s="42" t="s">
        <v>511</v>
      </c>
      <c r="B238" s="11"/>
      <c r="C238" s="11" t="s">
        <v>463</v>
      </c>
      <c r="D238" s="4">
        <v>49500000</v>
      </c>
      <c r="E238" s="5">
        <v>495</v>
      </c>
      <c r="F238" s="43">
        <v>1.4E-3</v>
      </c>
    </row>
    <row r="239" spans="1:6" x14ac:dyDescent="0.25">
      <c r="A239" s="42" t="s">
        <v>512</v>
      </c>
      <c r="B239" s="11"/>
      <c r="C239" s="11" t="s">
        <v>482</v>
      </c>
      <c r="D239" s="4">
        <v>49500000</v>
      </c>
      <c r="E239" s="5">
        <v>495</v>
      </c>
      <c r="F239" s="43">
        <v>1.4E-3</v>
      </c>
    </row>
    <row r="240" spans="1:6" x14ac:dyDescent="0.25">
      <c r="A240" s="42" t="s">
        <v>513</v>
      </c>
      <c r="B240" s="11"/>
      <c r="C240" s="11" t="s">
        <v>514</v>
      </c>
      <c r="D240" s="4">
        <v>49500000</v>
      </c>
      <c r="E240" s="5">
        <v>495</v>
      </c>
      <c r="F240" s="43">
        <v>1.4E-3</v>
      </c>
    </row>
    <row r="241" spans="1:6" x14ac:dyDescent="0.25">
      <c r="A241" s="42" t="s">
        <v>515</v>
      </c>
      <c r="B241" s="11"/>
      <c r="C241" s="11" t="s">
        <v>516</v>
      </c>
      <c r="D241" s="4">
        <v>49500000</v>
      </c>
      <c r="E241" s="5">
        <v>495</v>
      </c>
      <c r="F241" s="43">
        <v>1.4E-3</v>
      </c>
    </row>
    <row r="242" spans="1:6" x14ac:dyDescent="0.25">
      <c r="A242" s="42" t="s">
        <v>517</v>
      </c>
      <c r="B242" s="11"/>
      <c r="C242" s="11" t="s">
        <v>518</v>
      </c>
      <c r="D242" s="4">
        <v>49500000</v>
      </c>
      <c r="E242" s="5">
        <v>495</v>
      </c>
      <c r="F242" s="43">
        <v>1.4E-3</v>
      </c>
    </row>
    <row r="243" spans="1:6" x14ac:dyDescent="0.25">
      <c r="A243" s="42" t="s">
        <v>519</v>
      </c>
      <c r="B243" s="11"/>
      <c r="C243" s="11" t="s">
        <v>520</v>
      </c>
      <c r="D243" s="4">
        <v>49500000</v>
      </c>
      <c r="E243" s="5">
        <v>495</v>
      </c>
      <c r="F243" s="43">
        <v>1.4E-3</v>
      </c>
    </row>
    <row r="244" spans="1:6" x14ac:dyDescent="0.25">
      <c r="A244" s="42" t="s">
        <v>521</v>
      </c>
      <c r="B244" s="11"/>
      <c r="C244" s="11" t="s">
        <v>480</v>
      </c>
      <c r="D244" s="4">
        <v>49500000</v>
      </c>
      <c r="E244" s="5">
        <v>495</v>
      </c>
      <c r="F244" s="43">
        <v>1.4E-3</v>
      </c>
    </row>
    <row r="245" spans="1:6" x14ac:dyDescent="0.25">
      <c r="A245" s="42" t="s">
        <v>522</v>
      </c>
      <c r="B245" s="11"/>
      <c r="C245" s="11" t="s">
        <v>466</v>
      </c>
      <c r="D245" s="4">
        <v>49500000</v>
      </c>
      <c r="E245" s="5">
        <v>495</v>
      </c>
      <c r="F245" s="43">
        <v>1.4E-3</v>
      </c>
    </row>
    <row r="246" spans="1:6" x14ac:dyDescent="0.25">
      <c r="A246" s="42" t="s">
        <v>523</v>
      </c>
      <c r="B246" s="11"/>
      <c r="C246" s="11" t="s">
        <v>473</v>
      </c>
      <c r="D246" s="4">
        <v>49500000</v>
      </c>
      <c r="E246" s="5">
        <v>495</v>
      </c>
      <c r="F246" s="43">
        <v>1.4E-3</v>
      </c>
    </row>
    <row r="247" spans="1:6" x14ac:dyDescent="0.25">
      <c r="A247" s="42" t="s">
        <v>524</v>
      </c>
      <c r="B247" s="11"/>
      <c r="C247" s="11" t="s">
        <v>466</v>
      </c>
      <c r="D247" s="4">
        <v>49500000</v>
      </c>
      <c r="E247" s="5">
        <v>495</v>
      </c>
      <c r="F247" s="43">
        <v>1.4E-3</v>
      </c>
    </row>
    <row r="248" spans="1:6" x14ac:dyDescent="0.25">
      <c r="A248" s="42" t="s">
        <v>525</v>
      </c>
      <c r="B248" s="11"/>
      <c r="C248" s="11" t="s">
        <v>482</v>
      </c>
      <c r="D248" s="4">
        <v>49500000</v>
      </c>
      <c r="E248" s="5">
        <v>495</v>
      </c>
      <c r="F248" s="43">
        <v>1.4E-3</v>
      </c>
    </row>
    <row r="249" spans="1:6" x14ac:dyDescent="0.25">
      <c r="A249" s="42" t="s">
        <v>526</v>
      </c>
      <c r="B249" s="11"/>
      <c r="C249" s="11" t="s">
        <v>463</v>
      </c>
      <c r="D249" s="4">
        <v>49500000</v>
      </c>
      <c r="E249" s="5">
        <v>495</v>
      </c>
      <c r="F249" s="43">
        <v>1.4E-3</v>
      </c>
    </row>
    <row r="250" spans="1:6" x14ac:dyDescent="0.25">
      <c r="A250" s="42" t="s">
        <v>527</v>
      </c>
      <c r="B250" s="11"/>
      <c r="C250" s="11" t="s">
        <v>463</v>
      </c>
      <c r="D250" s="4">
        <v>49500000</v>
      </c>
      <c r="E250" s="5">
        <v>495</v>
      </c>
      <c r="F250" s="43">
        <v>1.4E-3</v>
      </c>
    </row>
    <row r="251" spans="1:6" x14ac:dyDescent="0.25">
      <c r="A251" s="42" t="s">
        <v>528</v>
      </c>
      <c r="B251" s="11"/>
      <c r="C251" s="11" t="s">
        <v>461</v>
      </c>
      <c r="D251" s="4">
        <v>49500000</v>
      </c>
      <c r="E251" s="5">
        <v>495</v>
      </c>
      <c r="F251" s="43">
        <v>1.4E-3</v>
      </c>
    </row>
    <row r="252" spans="1:6" x14ac:dyDescent="0.25">
      <c r="A252" s="42" t="s">
        <v>529</v>
      </c>
      <c r="B252" s="11"/>
      <c r="C252" s="11" t="s">
        <v>463</v>
      </c>
      <c r="D252" s="4">
        <v>49500000</v>
      </c>
      <c r="E252" s="5">
        <v>495</v>
      </c>
      <c r="F252" s="43">
        <v>1.4E-3</v>
      </c>
    </row>
    <row r="253" spans="1:6" x14ac:dyDescent="0.25">
      <c r="A253" s="42" t="s">
        <v>530</v>
      </c>
      <c r="B253" s="11"/>
      <c r="C253" s="11" t="s">
        <v>466</v>
      </c>
      <c r="D253" s="4">
        <v>49500000</v>
      </c>
      <c r="E253" s="5">
        <v>495</v>
      </c>
      <c r="F253" s="43">
        <v>1.4E-3</v>
      </c>
    </row>
    <row r="254" spans="1:6" x14ac:dyDescent="0.25">
      <c r="A254" s="42" t="s">
        <v>531</v>
      </c>
      <c r="B254" s="11"/>
      <c r="C254" s="11" t="s">
        <v>461</v>
      </c>
      <c r="D254" s="4">
        <v>49500000</v>
      </c>
      <c r="E254" s="5">
        <v>495</v>
      </c>
      <c r="F254" s="43">
        <v>1.4E-3</v>
      </c>
    </row>
    <row r="255" spans="1:6" x14ac:dyDescent="0.25">
      <c r="A255" s="20" t="s">
        <v>89</v>
      </c>
      <c r="B255" s="12"/>
      <c r="C255" s="12"/>
      <c r="D255" s="6"/>
      <c r="E255" s="15">
        <v>61492</v>
      </c>
      <c r="F255" s="44">
        <v>0.17580000000000001</v>
      </c>
    </row>
    <row r="256" spans="1:6" x14ac:dyDescent="0.25">
      <c r="A256" s="46" t="s">
        <v>101</v>
      </c>
      <c r="B256" s="33"/>
      <c r="C256" s="33"/>
      <c r="D256" s="34"/>
      <c r="E256" s="9">
        <v>61492</v>
      </c>
      <c r="F256" s="48">
        <v>0.17580000000000001</v>
      </c>
    </row>
    <row r="257" spans="1:6" x14ac:dyDescent="0.25">
      <c r="A257" s="42"/>
      <c r="B257" s="11"/>
      <c r="C257" s="11"/>
      <c r="D257" s="4"/>
      <c r="E257" s="5"/>
      <c r="F257" s="43"/>
    </row>
    <row r="258" spans="1:6" x14ac:dyDescent="0.25">
      <c r="A258" s="42"/>
      <c r="B258" s="11"/>
      <c r="C258" s="11"/>
      <c r="D258" s="4"/>
      <c r="E258" s="5"/>
      <c r="F258" s="43"/>
    </row>
    <row r="259" spans="1:6" x14ac:dyDescent="0.25">
      <c r="A259" s="20" t="s">
        <v>102</v>
      </c>
      <c r="B259" s="11"/>
      <c r="C259" s="11"/>
      <c r="D259" s="4"/>
      <c r="E259" s="5"/>
      <c r="F259" s="43"/>
    </row>
    <row r="260" spans="1:6" x14ac:dyDescent="0.25">
      <c r="A260" s="42" t="s">
        <v>103</v>
      </c>
      <c r="B260" s="11"/>
      <c r="C260" s="11"/>
      <c r="D260" s="4"/>
      <c r="E260" s="5">
        <v>7758.92</v>
      </c>
      <c r="F260" s="43">
        <v>2.23E-2</v>
      </c>
    </row>
    <row r="261" spans="1:6" x14ac:dyDescent="0.25">
      <c r="A261" s="20" t="s">
        <v>89</v>
      </c>
      <c r="B261" s="12"/>
      <c r="C261" s="12"/>
      <c r="D261" s="6"/>
      <c r="E261" s="15">
        <v>7758.92</v>
      </c>
      <c r="F261" s="44">
        <v>2.23E-2</v>
      </c>
    </row>
    <row r="262" spans="1:6" x14ac:dyDescent="0.25">
      <c r="A262" s="42"/>
      <c r="B262" s="11"/>
      <c r="C262" s="11"/>
      <c r="D262" s="4"/>
      <c r="E262" s="5"/>
      <c r="F262" s="43"/>
    </row>
    <row r="263" spans="1:6" x14ac:dyDescent="0.25">
      <c r="A263" s="46" t="s">
        <v>101</v>
      </c>
      <c r="B263" s="33"/>
      <c r="C263" s="33"/>
      <c r="D263" s="34"/>
      <c r="E263" s="15">
        <v>7758.92</v>
      </c>
      <c r="F263" s="44">
        <v>2.23E-2</v>
      </c>
    </row>
    <row r="264" spans="1:6" x14ac:dyDescent="0.25">
      <c r="A264" s="42" t="s">
        <v>104</v>
      </c>
      <c r="B264" s="11"/>
      <c r="C264" s="11"/>
      <c r="D264" s="4"/>
      <c r="E264" s="5">
        <v>20081.04</v>
      </c>
      <c r="F264" s="43">
        <v>5.8599999999999999E-2</v>
      </c>
    </row>
    <row r="265" spans="1:6" x14ac:dyDescent="0.25">
      <c r="A265" s="47" t="s">
        <v>105</v>
      </c>
      <c r="B265" s="13"/>
      <c r="C265" s="13"/>
      <c r="D265" s="8"/>
      <c r="E265" s="9">
        <v>348221.86</v>
      </c>
      <c r="F265" s="48">
        <v>1</v>
      </c>
    </row>
    <row r="266" spans="1:6" x14ac:dyDescent="0.25">
      <c r="A266" s="28"/>
      <c r="B266" s="26"/>
      <c r="C266" s="26"/>
      <c r="D266" s="26"/>
      <c r="E266" s="26"/>
      <c r="F266" s="27"/>
    </row>
    <row r="267" spans="1:6" x14ac:dyDescent="0.25">
      <c r="A267" s="49" t="s">
        <v>532</v>
      </c>
      <c r="B267" s="26"/>
      <c r="C267" s="26"/>
      <c r="D267" s="26"/>
      <c r="E267" s="26"/>
      <c r="F267" s="27"/>
    </row>
    <row r="268" spans="1:6" x14ac:dyDescent="0.25">
      <c r="A268" s="49" t="s">
        <v>106</v>
      </c>
      <c r="B268" s="26"/>
      <c r="C268" s="26"/>
      <c r="D268" s="26"/>
      <c r="E268" s="26"/>
      <c r="F268" s="27"/>
    </row>
    <row r="269" spans="1:6" x14ac:dyDescent="0.25">
      <c r="A269" s="49" t="s">
        <v>107</v>
      </c>
      <c r="B269" s="26"/>
      <c r="C269" s="26"/>
      <c r="D269" s="26"/>
      <c r="E269" s="26"/>
      <c r="F269" s="27"/>
    </row>
    <row r="270" spans="1:6" x14ac:dyDescent="0.25">
      <c r="A270" s="28"/>
      <c r="B270" s="26"/>
      <c r="C270" s="26"/>
      <c r="D270" s="26"/>
      <c r="E270" s="26"/>
      <c r="F270" s="27"/>
    </row>
    <row r="271" spans="1:6" x14ac:dyDescent="0.25">
      <c r="A271" s="28"/>
      <c r="B271" s="26"/>
      <c r="C271" s="26"/>
      <c r="D271" s="26"/>
      <c r="E271" s="26"/>
      <c r="F271" s="27"/>
    </row>
    <row r="272" spans="1:6" x14ac:dyDescent="0.25">
      <c r="A272" s="49" t="s">
        <v>1086</v>
      </c>
      <c r="B272" s="26"/>
      <c r="C272" s="26"/>
      <c r="D272" s="26"/>
      <c r="E272" s="26"/>
      <c r="F272" s="27"/>
    </row>
    <row r="273" spans="1:6" x14ac:dyDescent="0.25">
      <c r="A273" s="50" t="s">
        <v>1087</v>
      </c>
      <c r="B273" s="64" t="s">
        <v>64</v>
      </c>
      <c r="C273" s="26"/>
      <c r="D273" s="26"/>
      <c r="E273" s="26"/>
      <c r="F273" s="27"/>
    </row>
    <row r="274" spans="1:6" x14ac:dyDescent="0.25">
      <c r="A274" s="28" t="s">
        <v>1088</v>
      </c>
      <c r="B274" s="26"/>
      <c r="C274" s="26"/>
      <c r="D274" s="26"/>
      <c r="E274" s="26"/>
      <c r="F274" s="27"/>
    </row>
    <row r="275" spans="1:6" x14ac:dyDescent="0.25">
      <c r="A275" s="28" t="s">
        <v>1089</v>
      </c>
      <c r="B275" s="26" t="s">
        <v>1090</v>
      </c>
      <c r="C275" s="26" t="s">
        <v>1090</v>
      </c>
      <c r="D275" s="26"/>
      <c r="E275" s="26"/>
      <c r="F275" s="27"/>
    </row>
    <row r="276" spans="1:6" x14ac:dyDescent="0.25">
      <c r="A276" s="28"/>
      <c r="B276" s="51">
        <v>43585</v>
      </c>
      <c r="C276" s="51">
        <v>43616</v>
      </c>
      <c r="D276" s="26"/>
      <c r="E276" s="26"/>
      <c r="F276" s="27"/>
    </row>
    <row r="277" spans="1:6" x14ac:dyDescent="0.25">
      <c r="A277" s="28" t="s">
        <v>1094</v>
      </c>
      <c r="B277" s="26">
        <v>10.7387</v>
      </c>
      <c r="C277" s="26">
        <v>10.8284</v>
      </c>
      <c r="D277" s="26"/>
      <c r="E277" s="26"/>
      <c r="F277" s="27"/>
    </row>
    <row r="278" spans="1:6" x14ac:dyDescent="0.25">
      <c r="A278" s="28" t="s">
        <v>1095</v>
      </c>
      <c r="B278" s="26">
        <v>14.182600000000001</v>
      </c>
      <c r="C278" s="26">
        <v>14.3011</v>
      </c>
      <c r="D278" s="26"/>
      <c r="E278" s="26"/>
      <c r="F278" s="27"/>
    </row>
    <row r="279" spans="1:6" x14ac:dyDescent="0.25">
      <c r="A279" s="28" t="s">
        <v>1111</v>
      </c>
      <c r="B279" s="26">
        <v>12.6883</v>
      </c>
      <c r="C279" s="26">
        <v>12.6736</v>
      </c>
      <c r="D279" s="26"/>
      <c r="E279" s="26"/>
      <c r="F279" s="27"/>
    </row>
    <row r="280" spans="1:6" x14ac:dyDescent="0.25">
      <c r="A280" s="28" t="s">
        <v>1101</v>
      </c>
      <c r="B280" s="26">
        <v>13.808</v>
      </c>
      <c r="C280" s="26">
        <v>13.9153</v>
      </c>
      <c r="D280" s="26"/>
      <c r="E280" s="26"/>
      <c r="F280" s="27"/>
    </row>
    <row r="281" spans="1:6" x14ac:dyDescent="0.25">
      <c r="A281" s="28" t="s">
        <v>1113</v>
      </c>
      <c r="B281" s="26">
        <v>10.515599999999999</v>
      </c>
      <c r="C281" s="26">
        <v>10.5974</v>
      </c>
      <c r="D281" s="26"/>
      <c r="E281" s="26"/>
      <c r="F281" s="27"/>
    </row>
    <row r="282" spans="1:6" x14ac:dyDescent="0.25">
      <c r="A282" s="28" t="s">
        <v>1115</v>
      </c>
      <c r="B282" s="26">
        <v>13.8063</v>
      </c>
      <c r="C282" s="26">
        <v>13.9137</v>
      </c>
      <c r="D282" s="26"/>
      <c r="E282" s="26"/>
      <c r="F282" s="27"/>
    </row>
    <row r="283" spans="1:6" x14ac:dyDescent="0.25">
      <c r="A283" s="28" t="s">
        <v>1116</v>
      </c>
      <c r="B283" s="26">
        <v>12.321099999999999</v>
      </c>
      <c r="C283" s="26">
        <v>12.296200000000001</v>
      </c>
      <c r="D283" s="26"/>
      <c r="E283" s="26"/>
      <c r="F283" s="27"/>
    </row>
    <row r="284" spans="1:6" x14ac:dyDescent="0.25">
      <c r="A284" s="28"/>
      <c r="B284" s="26"/>
      <c r="C284" s="26"/>
      <c r="D284" s="26"/>
      <c r="E284" s="26"/>
      <c r="F284" s="27"/>
    </row>
    <row r="285" spans="1:6" x14ac:dyDescent="0.25">
      <c r="A285" s="28" t="s">
        <v>1118</v>
      </c>
      <c r="B285" s="26"/>
      <c r="C285" s="26"/>
      <c r="D285" s="26"/>
      <c r="E285" s="26"/>
      <c r="F285" s="27"/>
    </row>
    <row r="286" spans="1:6" x14ac:dyDescent="0.25">
      <c r="A286" s="28"/>
      <c r="B286" s="26"/>
      <c r="C286" s="26"/>
      <c r="D286" s="26"/>
      <c r="E286" s="26"/>
      <c r="F286" s="27"/>
    </row>
    <row r="287" spans="1:6" x14ac:dyDescent="0.25">
      <c r="A287" s="56" t="s">
        <v>1119</v>
      </c>
      <c r="B287" s="57" t="s">
        <v>1120</v>
      </c>
      <c r="C287" s="57" t="s">
        <v>1121</v>
      </c>
      <c r="D287" s="57" t="s">
        <v>1122</v>
      </c>
      <c r="E287" s="26"/>
      <c r="F287" s="27"/>
    </row>
    <row r="288" spans="1:6" x14ac:dyDescent="0.25">
      <c r="A288" s="56" t="s">
        <v>1153</v>
      </c>
      <c r="B288" s="57"/>
      <c r="C288" s="57">
        <v>5.3124499999999998E-2</v>
      </c>
      <c r="D288" s="57">
        <v>5.3124499999999998E-2</v>
      </c>
      <c r="E288" s="26"/>
      <c r="F288" s="27"/>
    </row>
    <row r="289" spans="1:6" x14ac:dyDescent="0.25">
      <c r="A289" s="56" t="s">
        <v>1154</v>
      </c>
      <c r="B289" s="57"/>
      <c r="C289" s="57">
        <v>5.3124499999999998E-2</v>
      </c>
      <c r="D289" s="57">
        <v>5.3124499999999998E-2</v>
      </c>
      <c r="E289" s="26"/>
      <c r="F289" s="27"/>
    </row>
    <row r="290" spans="1:6" x14ac:dyDescent="0.25">
      <c r="A290" s="28"/>
      <c r="B290" s="26"/>
      <c r="C290" s="26"/>
      <c r="D290" s="26"/>
      <c r="E290" s="26"/>
      <c r="F290" s="27"/>
    </row>
    <row r="291" spans="1:6" x14ac:dyDescent="0.25">
      <c r="A291" s="28" t="s">
        <v>1106</v>
      </c>
      <c r="B291" s="64" t="s">
        <v>64</v>
      </c>
      <c r="C291" s="26"/>
      <c r="D291" s="26"/>
      <c r="E291" s="26"/>
      <c r="F291" s="27"/>
    </row>
    <row r="292" spans="1:6" ht="15" customHeight="1" x14ac:dyDescent="0.25">
      <c r="A292" s="67" t="s">
        <v>1107</v>
      </c>
      <c r="B292" s="70" t="s">
        <v>64</v>
      </c>
      <c r="C292" s="26"/>
      <c r="D292" s="26"/>
      <c r="E292" s="26"/>
      <c r="F292" s="27"/>
    </row>
    <row r="293" spans="1:6" x14ac:dyDescent="0.25">
      <c r="A293" s="67" t="s">
        <v>1108</v>
      </c>
      <c r="B293" s="70" t="s">
        <v>64</v>
      </c>
      <c r="C293" s="26"/>
      <c r="D293" s="26"/>
      <c r="E293" s="26"/>
      <c r="F293" s="27"/>
    </row>
    <row r="294" spans="1:6" x14ac:dyDescent="0.25">
      <c r="A294" s="28" t="s">
        <v>1186</v>
      </c>
      <c r="B294" s="65">
        <v>13.39</v>
      </c>
      <c r="C294" s="26"/>
      <c r="D294" s="26"/>
      <c r="E294" s="26"/>
      <c r="F294" s="27"/>
    </row>
    <row r="295" spans="1:6" ht="30" x14ac:dyDescent="0.25">
      <c r="A295" s="50" t="s">
        <v>1184</v>
      </c>
      <c r="B295" s="64" t="s">
        <v>64</v>
      </c>
      <c r="C295" s="26"/>
      <c r="D295" s="26"/>
      <c r="E295" s="26"/>
      <c r="F295" s="27"/>
    </row>
    <row r="296" spans="1:6" ht="30" x14ac:dyDescent="0.25">
      <c r="A296" s="50" t="s">
        <v>1185</v>
      </c>
      <c r="B296" s="64" t="s">
        <v>64</v>
      </c>
      <c r="C296" s="26"/>
      <c r="D296" s="26"/>
      <c r="E296" s="26"/>
      <c r="F296" s="27"/>
    </row>
    <row r="297" spans="1:6" ht="30" x14ac:dyDescent="0.25">
      <c r="A297" s="75" t="s">
        <v>1222</v>
      </c>
      <c r="B297" s="64" t="s">
        <v>64</v>
      </c>
      <c r="C297" s="26"/>
      <c r="D297" s="26"/>
      <c r="E297" s="26"/>
      <c r="F297" s="27"/>
    </row>
    <row r="298" spans="1:6" ht="15.75" thickBot="1" x14ac:dyDescent="0.3">
      <c r="A298" s="58"/>
      <c r="B298" s="53"/>
      <c r="C298" s="53"/>
      <c r="D298" s="53"/>
      <c r="E298" s="53"/>
      <c r="F298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showGridLines="0" workbookViewId="0">
      <pane ySplit="7" topLeftCell="A133" activePane="bottomLeft" state="frozen"/>
      <selection sqref="A1:B1"/>
      <selection pane="bottomLeft" activeCell="C152" sqref="C152"/>
    </sheetView>
  </sheetViews>
  <sheetFormatPr defaultRowHeight="15" x14ac:dyDescent="0.25"/>
  <cols>
    <col min="1" max="1" width="7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66.42578125" bestFit="1" customWidth="1"/>
    <col min="13" max="13" width="10" bestFit="1" customWidth="1"/>
    <col min="14" max="14" width="9.7109375" bestFit="1" customWidth="1"/>
    <col min="15" max="15" width="14.42578125" bestFit="1" customWidth="1"/>
    <col min="16" max="16" width="11.42578125" bestFit="1" customWidth="1"/>
  </cols>
  <sheetData>
    <row r="1" spans="1:8" x14ac:dyDescent="0.25">
      <c r="A1" s="23" t="s">
        <v>1173</v>
      </c>
      <c r="B1" s="24"/>
      <c r="C1" s="24"/>
      <c r="D1" s="24"/>
      <c r="E1" s="24"/>
      <c r="F1" s="25"/>
    </row>
    <row r="2" spans="1:8" ht="28.9" customHeight="1" x14ac:dyDescent="0.25">
      <c r="A2" s="84" t="s">
        <v>1174</v>
      </c>
      <c r="B2" s="85"/>
      <c r="C2" s="26"/>
      <c r="D2" s="26"/>
      <c r="E2" s="26"/>
      <c r="F2" s="27"/>
    </row>
    <row r="3" spans="1:8" x14ac:dyDescent="0.25">
      <c r="A3" s="28"/>
      <c r="B3" s="26"/>
      <c r="C3" s="26"/>
      <c r="D3" s="26"/>
      <c r="E3" s="26"/>
      <c r="F3" s="27"/>
    </row>
    <row r="4" spans="1:8" ht="36.75" customHeight="1" x14ac:dyDescent="0.25">
      <c r="A4" s="81" t="s">
        <v>20</v>
      </c>
      <c r="B4" s="82"/>
      <c r="C4" s="82"/>
      <c r="D4" s="82"/>
      <c r="E4" s="82"/>
      <c r="F4" s="83"/>
      <c r="H4" s="19" t="str">
        <f>HYPERLINK("[Portfolio Monthly Notes 31052019.xlsx]Index!A1","Index")</f>
        <v>Index</v>
      </c>
    </row>
    <row r="5" spans="1:8" ht="19.5" customHeight="1" x14ac:dyDescent="0.25">
      <c r="A5" s="81" t="s">
        <v>21</v>
      </c>
      <c r="B5" s="82"/>
      <c r="C5" s="82"/>
      <c r="D5" s="82"/>
      <c r="E5" s="82"/>
      <c r="F5" s="83"/>
    </row>
    <row r="6" spans="1:8" x14ac:dyDescent="0.25">
      <c r="A6" s="28"/>
      <c r="B6" s="26"/>
      <c r="C6" s="26"/>
      <c r="D6" s="26"/>
      <c r="E6" s="26"/>
      <c r="F6" s="27"/>
    </row>
    <row r="7" spans="1:8" ht="48" customHeight="1" x14ac:dyDescent="0.25">
      <c r="A7" s="35" t="s">
        <v>0</v>
      </c>
      <c r="B7" s="36" t="s">
        <v>1</v>
      </c>
      <c r="C7" s="36" t="s">
        <v>5</v>
      </c>
      <c r="D7" s="37" t="s">
        <v>2</v>
      </c>
      <c r="E7" s="38" t="s">
        <v>4</v>
      </c>
      <c r="F7" s="39" t="s">
        <v>3</v>
      </c>
    </row>
    <row r="8" spans="1:8" x14ac:dyDescent="0.25">
      <c r="A8" s="40"/>
      <c r="B8" s="10"/>
      <c r="C8" s="10"/>
      <c r="D8" s="2"/>
      <c r="E8" s="3"/>
      <c r="F8" s="41"/>
    </row>
    <row r="9" spans="1:8" x14ac:dyDescent="0.25">
      <c r="A9" s="20" t="s">
        <v>63</v>
      </c>
      <c r="B9" s="11"/>
      <c r="C9" s="11"/>
      <c r="D9" s="4"/>
      <c r="E9" s="5"/>
      <c r="F9" s="43"/>
    </row>
    <row r="10" spans="1:8" x14ac:dyDescent="0.25">
      <c r="A10" s="20" t="s">
        <v>193</v>
      </c>
      <c r="B10" s="11"/>
      <c r="C10" s="11"/>
      <c r="D10" s="4"/>
      <c r="E10" s="5"/>
      <c r="F10" s="43"/>
    </row>
    <row r="11" spans="1:8" x14ac:dyDescent="0.25">
      <c r="A11" s="42" t="s">
        <v>203</v>
      </c>
      <c r="B11" s="11" t="s">
        <v>204</v>
      </c>
      <c r="C11" s="11" t="s">
        <v>205</v>
      </c>
      <c r="D11" s="4">
        <v>370024</v>
      </c>
      <c r="E11" s="5">
        <v>8974.3799999999992</v>
      </c>
      <c r="F11" s="43">
        <v>6.2199999999999998E-2</v>
      </c>
    </row>
    <row r="12" spans="1:8" x14ac:dyDescent="0.25">
      <c r="A12" s="42" t="s">
        <v>197</v>
      </c>
      <c r="B12" s="11" t="s">
        <v>198</v>
      </c>
      <c r="C12" s="11" t="s">
        <v>199</v>
      </c>
      <c r="D12" s="4">
        <v>516503</v>
      </c>
      <c r="E12" s="5">
        <v>6870.26</v>
      </c>
      <c r="F12" s="43">
        <v>4.7600000000000003E-2</v>
      </c>
    </row>
    <row r="13" spans="1:8" x14ac:dyDescent="0.25">
      <c r="A13" s="42" t="s">
        <v>194</v>
      </c>
      <c r="B13" s="11" t="s">
        <v>195</v>
      </c>
      <c r="C13" s="11" t="s">
        <v>196</v>
      </c>
      <c r="D13" s="4">
        <v>207322</v>
      </c>
      <c r="E13" s="5">
        <v>4525.1099999999997</v>
      </c>
      <c r="F13" s="43">
        <v>3.1300000000000001E-2</v>
      </c>
    </row>
    <row r="14" spans="1:8" x14ac:dyDescent="0.25">
      <c r="A14" s="42" t="s">
        <v>533</v>
      </c>
      <c r="B14" s="11" t="s">
        <v>534</v>
      </c>
      <c r="C14" s="11" t="s">
        <v>205</v>
      </c>
      <c r="D14" s="4">
        <v>1029246</v>
      </c>
      <c r="E14" s="5">
        <v>4360.92</v>
      </c>
      <c r="F14" s="43">
        <v>3.0200000000000001E-2</v>
      </c>
    </row>
    <row r="15" spans="1:8" x14ac:dyDescent="0.25">
      <c r="A15" s="42" t="s">
        <v>240</v>
      </c>
      <c r="B15" s="11" t="s">
        <v>241</v>
      </c>
      <c r="C15" s="11" t="s">
        <v>196</v>
      </c>
      <c r="D15" s="4">
        <v>116137</v>
      </c>
      <c r="E15" s="5">
        <v>4026.59</v>
      </c>
      <c r="F15" s="43">
        <v>2.7900000000000001E-2</v>
      </c>
    </row>
    <row r="16" spans="1:8" x14ac:dyDescent="0.25">
      <c r="A16" s="42" t="s">
        <v>309</v>
      </c>
      <c r="B16" s="11" t="s">
        <v>310</v>
      </c>
      <c r="C16" s="11" t="s">
        <v>196</v>
      </c>
      <c r="D16" s="4">
        <v>372612</v>
      </c>
      <c r="E16" s="5">
        <v>3729.1</v>
      </c>
      <c r="F16" s="43">
        <v>2.58E-2</v>
      </c>
    </row>
    <row r="17" spans="1:6" x14ac:dyDescent="0.25">
      <c r="A17" s="42" t="s">
        <v>219</v>
      </c>
      <c r="B17" s="11" t="s">
        <v>220</v>
      </c>
      <c r="C17" s="11" t="s">
        <v>221</v>
      </c>
      <c r="D17" s="4">
        <v>227492</v>
      </c>
      <c r="E17" s="5">
        <v>3543.3</v>
      </c>
      <c r="F17" s="43">
        <v>2.4500000000000001E-2</v>
      </c>
    </row>
    <row r="18" spans="1:6" x14ac:dyDescent="0.25">
      <c r="A18" s="42" t="s">
        <v>535</v>
      </c>
      <c r="B18" s="11" t="s">
        <v>536</v>
      </c>
      <c r="C18" s="11" t="s">
        <v>202</v>
      </c>
      <c r="D18" s="4">
        <v>45178</v>
      </c>
      <c r="E18" s="5">
        <v>3340.03</v>
      </c>
      <c r="F18" s="43">
        <v>2.3099999999999999E-2</v>
      </c>
    </row>
    <row r="19" spans="1:6" x14ac:dyDescent="0.25">
      <c r="A19" s="42" t="s">
        <v>200</v>
      </c>
      <c r="B19" s="11" t="s">
        <v>201</v>
      </c>
      <c r="C19" s="11" t="s">
        <v>202</v>
      </c>
      <c r="D19" s="4">
        <v>1167910</v>
      </c>
      <c r="E19" s="5">
        <v>3253.21</v>
      </c>
      <c r="F19" s="43">
        <v>2.2499999999999999E-2</v>
      </c>
    </row>
    <row r="20" spans="1:6" x14ac:dyDescent="0.25">
      <c r="A20" s="42" t="s">
        <v>249</v>
      </c>
      <c r="B20" s="11" t="s">
        <v>250</v>
      </c>
      <c r="C20" s="11" t="s">
        <v>211</v>
      </c>
      <c r="D20" s="4">
        <v>296634</v>
      </c>
      <c r="E20" s="5">
        <v>3240.87</v>
      </c>
      <c r="F20" s="43">
        <v>2.24E-2</v>
      </c>
    </row>
    <row r="21" spans="1:6" x14ac:dyDescent="0.25">
      <c r="A21" s="42" t="s">
        <v>215</v>
      </c>
      <c r="B21" s="11" t="s">
        <v>216</v>
      </c>
      <c r="C21" s="11" t="s">
        <v>205</v>
      </c>
      <c r="D21" s="4">
        <v>905506</v>
      </c>
      <c r="E21" s="5">
        <v>3191.91</v>
      </c>
      <c r="F21" s="43">
        <v>2.2100000000000002E-2</v>
      </c>
    </row>
    <row r="22" spans="1:6" x14ac:dyDescent="0.25">
      <c r="A22" s="42" t="s">
        <v>209</v>
      </c>
      <c r="B22" s="11" t="s">
        <v>210</v>
      </c>
      <c r="C22" s="11" t="s">
        <v>211</v>
      </c>
      <c r="D22" s="4">
        <v>141927</v>
      </c>
      <c r="E22" s="5">
        <v>3117.5</v>
      </c>
      <c r="F22" s="43">
        <v>2.1600000000000001E-2</v>
      </c>
    </row>
    <row r="23" spans="1:6" x14ac:dyDescent="0.25">
      <c r="A23" s="42" t="s">
        <v>259</v>
      </c>
      <c r="B23" s="11" t="s">
        <v>260</v>
      </c>
      <c r="C23" s="11" t="s">
        <v>205</v>
      </c>
      <c r="D23" s="4">
        <v>332383</v>
      </c>
      <c r="E23" s="5">
        <v>2686.65</v>
      </c>
      <c r="F23" s="43">
        <v>1.8599999999999998E-2</v>
      </c>
    </row>
    <row r="24" spans="1:6" x14ac:dyDescent="0.25">
      <c r="A24" s="42" t="s">
        <v>270</v>
      </c>
      <c r="B24" s="11" t="s">
        <v>271</v>
      </c>
      <c r="C24" s="11" t="s">
        <v>211</v>
      </c>
      <c r="D24" s="4">
        <v>331045</v>
      </c>
      <c r="E24" s="5">
        <v>2442.2800000000002</v>
      </c>
      <c r="F24" s="43">
        <v>1.6899999999999998E-2</v>
      </c>
    </row>
    <row r="25" spans="1:6" x14ac:dyDescent="0.25">
      <c r="A25" s="42" t="s">
        <v>537</v>
      </c>
      <c r="B25" s="11" t="s">
        <v>538</v>
      </c>
      <c r="C25" s="11" t="s">
        <v>205</v>
      </c>
      <c r="D25" s="4">
        <v>126844</v>
      </c>
      <c r="E25" s="5">
        <v>1930.76</v>
      </c>
      <c r="F25" s="43">
        <v>1.34E-2</v>
      </c>
    </row>
    <row r="26" spans="1:6" x14ac:dyDescent="0.25">
      <c r="A26" s="42" t="s">
        <v>539</v>
      </c>
      <c r="B26" s="11" t="s">
        <v>540</v>
      </c>
      <c r="C26" s="11" t="s">
        <v>211</v>
      </c>
      <c r="D26" s="4">
        <v>140000</v>
      </c>
      <c r="E26" s="5">
        <v>1829.38</v>
      </c>
      <c r="F26" s="43">
        <v>1.2699999999999999E-2</v>
      </c>
    </row>
    <row r="27" spans="1:6" x14ac:dyDescent="0.25">
      <c r="A27" s="42" t="s">
        <v>541</v>
      </c>
      <c r="B27" s="11" t="s">
        <v>542</v>
      </c>
      <c r="C27" s="11" t="s">
        <v>346</v>
      </c>
      <c r="D27" s="4">
        <v>722623</v>
      </c>
      <c r="E27" s="5">
        <v>1785.24</v>
      </c>
      <c r="F27" s="43">
        <v>1.24E-2</v>
      </c>
    </row>
    <row r="28" spans="1:6" x14ac:dyDescent="0.25">
      <c r="A28" s="42" t="s">
        <v>543</v>
      </c>
      <c r="B28" s="11" t="s">
        <v>544</v>
      </c>
      <c r="C28" s="11" t="s">
        <v>205</v>
      </c>
      <c r="D28" s="4">
        <v>255427</v>
      </c>
      <c r="E28" s="5">
        <v>1755.68</v>
      </c>
      <c r="F28" s="43">
        <v>1.2200000000000001E-2</v>
      </c>
    </row>
    <row r="29" spans="1:6" x14ac:dyDescent="0.25">
      <c r="A29" s="42" t="s">
        <v>545</v>
      </c>
      <c r="B29" s="11" t="s">
        <v>546</v>
      </c>
      <c r="C29" s="11" t="s">
        <v>196</v>
      </c>
      <c r="D29" s="4">
        <v>386003</v>
      </c>
      <c r="E29" s="5">
        <v>1704.78</v>
      </c>
      <c r="F29" s="43">
        <v>1.18E-2</v>
      </c>
    </row>
    <row r="30" spans="1:6" x14ac:dyDescent="0.25">
      <c r="A30" s="42" t="s">
        <v>547</v>
      </c>
      <c r="B30" s="11" t="s">
        <v>548</v>
      </c>
      <c r="C30" s="11" t="s">
        <v>549</v>
      </c>
      <c r="D30" s="4">
        <v>87848</v>
      </c>
      <c r="E30" s="5">
        <v>1642.01</v>
      </c>
      <c r="F30" s="43">
        <v>1.14E-2</v>
      </c>
    </row>
    <row r="31" spans="1:6" x14ac:dyDescent="0.25">
      <c r="A31" s="42" t="s">
        <v>322</v>
      </c>
      <c r="B31" s="11" t="s">
        <v>323</v>
      </c>
      <c r="C31" s="11" t="s">
        <v>211</v>
      </c>
      <c r="D31" s="4">
        <v>202616</v>
      </c>
      <c r="E31" s="5">
        <v>1540.59</v>
      </c>
      <c r="F31" s="43">
        <v>1.0699999999999999E-2</v>
      </c>
    </row>
    <row r="32" spans="1:6" x14ac:dyDescent="0.25">
      <c r="A32" s="42" t="s">
        <v>251</v>
      </c>
      <c r="B32" s="11" t="s">
        <v>252</v>
      </c>
      <c r="C32" s="11" t="s">
        <v>253</v>
      </c>
      <c r="D32" s="4">
        <v>225425</v>
      </c>
      <c r="E32" s="5">
        <v>1458.61</v>
      </c>
      <c r="F32" s="43">
        <v>1.01E-2</v>
      </c>
    </row>
    <row r="33" spans="1:6" x14ac:dyDescent="0.25">
      <c r="A33" s="42" t="s">
        <v>349</v>
      </c>
      <c r="B33" s="11" t="s">
        <v>350</v>
      </c>
      <c r="C33" s="11" t="s">
        <v>211</v>
      </c>
      <c r="D33" s="4">
        <v>140892</v>
      </c>
      <c r="E33" s="5">
        <v>1377.78</v>
      </c>
      <c r="F33" s="43">
        <v>9.4999999999999998E-3</v>
      </c>
    </row>
    <row r="34" spans="1:6" x14ac:dyDescent="0.25">
      <c r="A34" s="42" t="s">
        <v>550</v>
      </c>
      <c r="B34" s="11" t="s">
        <v>551</v>
      </c>
      <c r="C34" s="11" t="s">
        <v>253</v>
      </c>
      <c r="D34" s="4">
        <v>19672</v>
      </c>
      <c r="E34" s="5">
        <v>1351.44</v>
      </c>
      <c r="F34" s="43">
        <v>9.4000000000000004E-3</v>
      </c>
    </row>
    <row r="35" spans="1:6" x14ac:dyDescent="0.25">
      <c r="A35" s="42" t="s">
        <v>552</v>
      </c>
      <c r="B35" s="11" t="s">
        <v>553</v>
      </c>
      <c r="C35" s="11" t="s">
        <v>202</v>
      </c>
      <c r="D35" s="4">
        <v>113088</v>
      </c>
      <c r="E35" s="5">
        <v>1303.17</v>
      </c>
      <c r="F35" s="43">
        <v>8.9999999999999993E-3</v>
      </c>
    </row>
    <row r="36" spans="1:6" x14ac:dyDescent="0.25">
      <c r="A36" s="42" t="s">
        <v>554</v>
      </c>
      <c r="B36" s="11" t="s">
        <v>555</v>
      </c>
      <c r="C36" s="11" t="s">
        <v>256</v>
      </c>
      <c r="D36" s="4">
        <v>102150</v>
      </c>
      <c r="E36" s="5">
        <v>1229.3800000000001</v>
      </c>
      <c r="F36" s="43">
        <v>8.5000000000000006E-3</v>
      </c>
    </row>
    <row r="37" spans="1:6" x14ac:dyDescent="0.25">
      <c r="A37" s="42" t="s">
        <v>556</v>
      </c>
      <c r="B37" s="11" t="s">
        <v>557</v>
      </c>
      <c r="C37" s="11" t="s">
        <v>202</v>
      </c>
      <c r="D37" s="4">
        <v>41564</v>
      </c>
      <c r="E37" s="5">
        <v>1214.48</v>
      </c>
      <c r="F37" s="43">
        <v>8.3999999999999995E-3</v>
      </c>
    </row>
    <row r="38" spans="1:6" x14ac:dyDescent="0.25">
      <c r="A38" s="42" t="s">
        <v>558</v>
      </c>
      <c r="B38" s="11" t="s">
        <v>559</v>
      </c>
      <c r="C38" s="11" t="s">
        <v>196</v>
      </c>
      <c r="D38" s="4">
        <v>101279</v>
      </c>
      <c r="E38" s="5">
        <v>1191.55</v>
      </c>
      <c r="F38" s="43">
        <v>8.3000000000000001E-3</v>
      </c>
    </row>
    <row r="39" spans="1:6" x14ac:dyDescent="0.25">
      <c r="A39" s="42" t="s">
        <v>560</v>
      </c>
      <c r="B39" s="11" t="s">
        <v>561</v>
      </c>
      <c r="C39" s="11" t="s">
        <v>562</v>
      </c>
      <c r="D39" s="4">
        <v>252708</v>
      </c>
      <c r="E39" s="5">
        <v>1181.03</v>
      </c>
      <c r="F39" s="43">
        <v>8.2000000000000007E-3</v>
      </c>
    </row>
    <row r="40" spans="1:6" x14ac:dyDescent="0.25">
      <c r="A40" s="42" t="s">
        <v>313</v>
      </c>
      <c r="B40" s="11" t="s">
        <v>314</v>
      </c>
      <c r="C40" s="11" t="s">
        <v>202</v>
      </c>
      <c r="D40" s="4">
        <v>312251</v>
      </c>
      <c r="E40" s="5">
        <v>1161.42</v>
      </c>
      <c r="F40" s="43">
        <v>8.0000000000000002E-3</v>
      </c>
    </row>
    <row r="41" spans="1:6" x14ac:dyDescent="0.25">
      <c r="A41" s="42" t="s">
        <v>563</v>
      </c>
      <c r="B41" s="11" t="s">
        <v>564</v>
      </c>
      <c r="C41" s="11" t="s">
        <v>226</v>
      </c>
      <c r="D41" s="4">
        <v>24285</v>
      </c>
      <c r="E41" s="5">
        <v>1155.99</v>
      </c>
      <c r="F41" s="43">
        <v>8.0000000000000002E-3</v>
      </c>
    </row>
    <row r="42" spans="1:6" x14ac:dyDescent="0.25">
      <c r="A42" s="42" t="s">
        <v>565</v>
      </c>
      <c r="B42" s="11" t="s">
        <v>566</v>
      </c>
      <c r="C42" s="11" t="s">
        <v>290</v>
      </c>
      <c r="D42" s="4">
        <v>455000</v>
      </c>
      <c r="E42" s="5">
        <v>1153.43</v>
      </c>
      <c r="F42" s="43">
        <v>8.0000000000000002E-3</v>
      </c>
    </row>
    <row r="43" spans="1:6" x14ac:dyDescent="0.25">
      <c r="A43" s="42" t="s">
        <v>567</v>
      </c>
      <c r="B43" s="11" t="s">
        <v>568</v>
      </c>
      <c r="C43" s="11" t="s">
        <v>211</v>
      </c>
      <c r="D43" s="4">
        <v>64142</v>
      </c>
      <c r="E43" s="5">
        <v>1144.97</v>
      </c>
      <c r="F43" s="43">
        <v>7.9000000000000008E-3</v>
      </c>
    </row>
    <row r="44" spans="1:6" x14ac:dyDescent="0.25">
      <c r="A44" s="42" t="s">
        <v>306</v>
      </c>
      <c r="B44" s="11" t="s">
        <v>307</v>
      </c>
      <c r="C44" s="11" t="s">
        <v>308</v>
      </c>
      <c r="D44" s="4">
        <v>645000</v>
      </c>
      <c r="E44" s="5">
        <v>1109.08</v>
      </c>
      <c r="F44" s="43">
        <v>7.7000000000000002E-3</v>
      </c>
    </row>
    <row r="45" spans="1:6" x14ac:dyDescent="0.25">
      <c r="A45" s="42" t="s">
        <v>206</v>
      </c>
      <c r="B45" s="11" t="s">
        <v>207</v>
      </c>
      <c r="C45" s="11" t="s">
        <v>208</v>
      </c>
      <c r="D45" s="4">
        <v>266371</v>
      </c>
      <c r="E45" s="5">
        <v>1091.72</v>
      </c>
      <c r="F45" s="43">
        <v>7.6E-3</v>
      </c>
    </row>
    <row r="46" spans="1:6" x14ac:dyDescent="0.25">
      <c r="A46" s="42" t="s">
        <v>569</v>
      </c>
      <c r="B46" s="11" t="s">
        <v>570</v>
      </c>
      <c r="C46" s="11" t="s">
        <v>231</v>
      </c>
      <c r="D46" s="4">
        <v>568257</v>
      </c>
      <c r="E46" s="5">
        <v>1075.71</v>
      </c>
      <c r="F46" s="43">
        <v>7.4999999999999997E-3</v>
      </c>
    </row>
    <row r="47" spans="1:6" x14ac:dyDescent="0.25">
      <c r="A47" s="42" t="s">
        <v>571</v>
      </c>
      <c r="B47" s="11" t="s">
        <v>572</v>
      </c>
      <c r="C47" s="11" t="s">
        <v>308</v>
      </c>
      <c r="D47" s="4">
        <v>569236</v>
      </c>
      <c r="E47" s="5">
        <v>1024.6199999999999</v>
      </c>
      <c r="F47" s="43">
        <v>7.1000000000000004E-3</v>
      </c>
    </row>
    <row r="48" spans="1:6" x14ac:dyDescent="0.25">
      <c r="A48" s="42" t="s">
        <v>573</v>
      </c>
      <c r="B48" s="11" t="s">
        <v>574</v>
      </c>
      <c r="C48" s="11" t="s">
        <v>549</v>
      </c>
      <c r="D48" s="4">
        <v>63957</v>
      </c>
      <c r="E48" s="5">
        <v>988.78</v>
      </c>
      <c r="F48" s="43">
        <v>6.7999999999999996E-3</v>
      </c>
    </row>
    <row r="49" spans="1:6" x14ac:dyDescent="0.25">
      <c r="A49" s="42" t="s">
        <v>575</v>
      </c>
      <c r="B49" s="11" t="s">
        <v>576</v>
      </c>
      <c r="C49" s="11" t="s">
        <v>211</v>
      </c>
      <c r="D49" s="4">
        <v>99457</v>
      </c>
      <c r="E49" s="5">
        <v>988.45</v>
      </c>
      <c r="F49" s="43">
        <v>6.7999999999999996E-3</v>
      </c>
    </row>
    <row r="50" spans="1:6" x14ac:dyDescent="0.25">
      <c r="A50" s="42" t="s">
        <v>577</v>
      </c>
      <c r="B50" s="11" t="s">
        <v>578</v>
      </c>
      <c r="C50" s="11" t="s">
        <v>274</v>
      </c>
      <c r="D50" s="4">
        <v>118221</v>
      </c>
      <c r="E50" s="5">
        <v>963.8</v>
      </c>
      <c r="F50" s="43">
        <v>6.7000000000000002E-3</v>
      </c>
    </row>
    <row r="51" spans="1:6" x14ac:dyDescent="0.25">
      <c r="A51" s="42" t="s">
        <v>579</v>
      </c>
      <c r="B51" s="11" t="s">
        <v>580</v>
      </c>
      <c r="C51" s="11" t="s">
        <v>205</v>
      </c>
      <c r="D51" s="4">
        <v>159723</v>
      </c>
      <c r="E51" s="5">
        <v>945.08</v>
      </c>
      <c r="F51" s="43">
        <v>6.4999999999999997E-3</v>
      </c>
    </row>
    <row r="52" spans="1:6" x14ac:dyDescent="0.25">
      <c r="A52" s="42" t="s">
        <v>581</v>
      </c>
      <c r="B52" s="11" t="s">
        <v>582</v>
      </c>
      <c r="C52" s="11" t="s">
        <v>196</v>
      </c>
      <c r="D52" s="4">
        <v>61568</v>
      </c>
      <c r="E52" s="5">
        <v>943.65</v>
      </c>
      <c r="F52" s="43">
        <v>6.4999999999999997E-3</v>
      </c>
    </row>
    <row r="53" spans="1:6" x14ac:dyDescent="0.25">
      <c r="A53" s="42" t="s">
        <v>583</v>
      </c>
      <c r="B53" s="11" t="s">
        <v>584</v>
      </c>
      <c r="C53" s="11" t="s">
        <v>199</v>
      </c>
      <c r="D53" s="4">
        <v>538155</v>
      </c>
      <c r="E53" s="5">
        <v>890.92</v>
      </c>
      <c r="F53" s="43">
        <v>6.1999999999999998E-3</v>
      </c>
    </row>
    <row r="54" spans="1:6" x14ac:dyDescent="0.25">
      <c r="A54" s="42" t="s">
        <v>585</v>
      </c>
      <c r="B54" s="11" t="s">
        <v>586</v>
      </c>
      <c r="C54" s="11" t="s">
        <v>196</v>
      </c>
      <c r="D54" s="4">
        <v>127314</v>
      </c>
      <c r="E54" s="5">
        <v>883.88</v>
      </c>
      <c r="F54" s="43">
        <v>6.1000000000000004E-3</v>
      </c>
    </row>
    <row r="55" spans="1:6" x14ac:dyDescent="0.25">
      <c r="A55" s="42" t="s">
        <v>587</v>
      </c>
      <c r="B55" s="11" t="s">
        <v>588</v>
      </c>
      <c r="C55" s="11" t="s">
        <v>589</v>
      </c>
      <c r="D55" s="4">
        <v>408596</v>
      </c>
      <c r="E55" s="5">
        <v>861.93</v>
      </c>
      <c r="F55" s="43">
        <v>6.0000000000000001E-3</v>
      </c>
    </row>
    <row r="56" spans="1:6" x14ac:dyDescent="0.25">
      <c r="A56" s="42" t="s">
        <v>590</v>
      </c>
      <c r="B56" s="11" t="s">
        <v>591</v>
      </c>
      <c r="C56" s="11" t="s">
        <v>202</v>
      </c>
      <c r="D56" s="4">
        <v>257039</v>
      </c>
      <c r="E56" s="5">
        <v>849</v>
      </c>
      <c r="F56" s="43">
        <v>5.8999999999999999E-3</v>
      </c>
    </row>
    <row r="57" spans="1:6" x14ac:dyDescent="0.25">
      <c r="A57" s="42" t="s">
        <v>592</v>
      </c>
      <c r="B57" s="11" t="s">
        <v>593</v>
      </c>
      <c r="C57" s="11" t="s">
        <v>196</v>
      </c>
      <c r="D57" s="4">
        <v>56451</v>
      </c>
      <c r="E57" s="5">
        <v>801.43</v>
      </c>
      <c r="F57" s="43">
        <v>5.5999999999999999E-3</v>
      </c>
    </row>
    <row r="58" spans="1:6" x14ac:dyDescent="0.25">
      <c r="A58" s="42" t="s">
        <v>594</v>
      </c>
      <c r="B58" s="11" t="s">
        <v>595</v>
      </c>
      <c r="C58" s="11" t="s">
        <v>596</v>
      </c>
      <c r="D58" s="4">
        <v>80210</v>
      </c>
      <c r="E58" s="5">
        <v>775.19</v>
      </c>
      <c r="F58" s="43">
        <v>5.4000000000000003E-3</v>
      </c>
    </row>
    <row r="59" spans="1:6" x14ac:dyDescent="0.25">
      <c r="A59" s="42" t="s">
        <v>597</v>
      </c>
      <c r="B59" s="11" t="s">
        <v>598</v>
      </c>
      <c r="C59" s="11" t="s">
        <v>562</v>
      </c>
      <c r="D59" s="4">
        <v>147000</v>
      </c>
      <c r="E59" s="5">
        <v>772.78</v>
      </c>
      <c r="F59" s="43">
        <v>5.4000000000000003E-3</v>
      </c>
    </row>
    <row r="60" spans="1:6" x14ac:dyDescent="0.25">
      <c r="A60" s="42" t="s">
        <v>599</v>
      </c>
      <c r="B60" s="11" t="s">
        <v>600</v>
      </c>
      <c r="C60" s="11" t="s">
        <v>562</v>
      </c>
      <c r="D60" s="4">
        <v>42848</v>
      </c>
      <c r="E60" s="5">
        <v>766.29</v>
      </c>
      <c r="F60" s="43">
        <v>5.3E-3</v>
      </c>
    </row>
    <row r="61" spans="1:6" x14ac:dyDescent="0.25">
      <c r="A61" s="42" t="s">
        <v>601</v>
      </c>
      <c r="B61" s="11" t="s">
        <v>602</v>
      </c>
      <c r="C61" s="11" t="s">
        <v>214</v>
      </c>
      <c r="D61" s="4">
        <v>19860</v>
      </c>
      <c r="E61" s="5">
        <v>761.14</v>
      </c>
      <c r="F61" s="43">
        <v>5.3E-3</v>
      </c>
    </row>
    <row r="62" spans="1:6" x14ac:dyDescent="0.25">
      <c r="A62" s="42" t="s">
        <v>222</v>
      </c>
      <c r="B62" s="11" t="s">
        <v>223</v>
      </c>
      <c r="C62" s="11" t="s">
        <v>202</v>
      </c>
      <c r="D62" s="4">
        <v>38670</v>
      </c>
      <c r="E62" s="5">
        <v>691.61</v>
      </c>
      <c r="F62" s="43">
        <v>4.7999999999999996E-3</v>
      </c>
    </row>
    <row r="63" spans="1:6" x14ac:dyDescent="0.25">
      <c r="A63" s="42" t="s">
        <v>603</v>
      </c>
      <c r="B63" s="11" t="s">
        <v>604</v>
      </c>
      <c r="C63" s="11" t="s">
        <v>208</v>
      </c>
      <c r="D63" s="4">
        <v>44000</v>
      </c>
      <c r="E63" s="5">
        <v>688.53</v>
      </c>
      <c r="F63" s="43">
        <v>4.7999999999999996E-3</v>
      </c>
    </row>
    <row r="64" spans="1:6" x14ac:dyDescent="0.25">
      <c r="A64" s="42" t="s">
        <v>605</v>
      </c>
      <c r="B64" s="11" t="s">
        <v>606</v>
      </c>
      <c r="C64" s="11" t="s">
        <v>607</v>
      </c>
      <c r="D64" s="4">
        <v>22500</v>
      </c>
      <c r="E64" s="5">
        <v>675.12</v>
      </c>
      <c r="F64" s="43">
        <v>4.7000000000000002E-3</v>
      </c>
    </row>
    <row r="65" spans="1:6" x14ac:dyDescent="0.25">
      <c r="A65" s="42" t="s">
        <v>324</v>
      </c>
      <c r="B65" s="11" t="s">
        <v>325</v>
      </c>
      <c r="C65" s="11" t="s">
        <v>208</v>
      </c>
      <c r="D65" s="4">
        <v>124421</v>
      </c>
      <c r="E65" s="5">
        <v>674.24</v>
      </c>
      <c r="F65" s="43">
        <v>4.7000000000000002E-3</v>
      </c>
    </row>
    <row r="66" spans="1:6" x14ac:dyDescent="0.25">
      <c r="A66" s="42" t="s">
        <v>608</v>
      </c>
      <c r="B66" s="11" t="s">
        <v>609</v>
      </c>
      <c r="C66" s="11" t="s">
        <v>208</v>
      </c>
      <c r="D66" s="4">
        <v>124267</v>
      </c>
      <c r="E66" s="5">
        <v>615.42999999999995</v>
      </c>
      <c r="F66" s="43">
        <v>4.3E-3</v>
      </c>
    </row>
    <row r="67" spans="1:6" x14ac:dyDescent="0.25">
      <c r="A67" s="42" t="s">
        <v>610</v>
      </c>
      <c r="B67" s="11" t="s">
        <v>611</v>
      </c>
      <c r="C67" s="11" t="s">
        <v>239</v>
      </c>
      <c r="D67" s="4">
        <v>37414</v>
      </c>
      <c r="E67" s="5">
        <v>606.41999999999996</v>
      </c>
      <c r="F67" s="43">
        <v>4.1999999999999997E-3</v>
      </c>
    </row>
    <row r="68" spans="1:6" x14ac:dyDescent="0.25">
      <c r="A68" s="42" t="s">
        <v>612</v>
      </c>
      <c r="B68" s="11" t="s">
        <v>613</v>
      </c>
      <c r="C68" s="11" t="s">
        <v>346</v>
      </c>
      <c r="D68" s="4">
        <v>177483</v>
      </c>
      <c r="E68" s="5">
        <v>597.66999999999996</v>
      </c>
      <c r="F68" s="43">
        <v>4.1000000000000003E-3</v>
      </c>
    </row>
    <row r="69" spans="1:6" x14ac:dyDescent="0.25">
      <c r="A69" s="42" t="s">
        <v>614</v>
      </c>
      <c r="B69" s="11" t="s">
        <v>615</v>
      </c>
      <c r="C69" s="11" t="s">
        <v>202</v>
      </c>
      <c r="D69" s="4">
        <v>5258</v>
      </c>
      <c r="E69" s="5">
        <v>577.49</v>
      </c>
      <c r="F69" s="43">
        <v>4.0000000000000001E-3</v>
      </c>
    </row>
    <row r="70" spans="1:6" x14ac:dyDescent="0.25">
      <c r="A70" s="42" t="s">
        <v>616</v>
      </c>
      <c r="B70" s="11" t="s">
        <v>617</v>
      </c>
      <c r="C70" s="11" t="s">
        <v>196</v>
      </c>
      <c r="D70" s="4">
        <v>460000</v>
      </c>
      <c r="E70" s="5">
        <v>571.78</v>
      </c>
      <c r="F70" s="43">
        <v>4.0000000000000001E-3</v>
      </c>
    </row>
    <row r="71" spans="1:6" x14ac:dyDescent="0.25">
      <c r="A71" s="42" t="s">
        <v>618</v>
      </c>
      <c r="B71" s="11" t="s">
        <v>619</v>
      </c>
      <c r="C71" s="11" t="s">
        <v>607</v>
      </c>
      <c r="D71" s="4">
        <v>2283</v>
      </c>
      <c r="E71" s="5">
        <v>519.20000000000005</v>
      </c>
      <c r="F71" s="43">
        <v>3.5999999999999999E-3</v>
      </c>
    </row>
    <row r="72" spans="1:6" x14ac:dyDescent="0.25">
      <c r="A72" s="42" t="s">
        <v>304</v>
      </c>
      <c r="B72" s="11" t="s">
        <v>620</v>
      </c>
      <c r="C72" s="11" t="s">
        <v>253</v>
      </c>
      <c r="D72" s="4">
        <v>290328</v>
      </c>
      <c r="E72" s="5">
        <v>501.11</v>
      </c>
      <c r="F72" s="43">
        <v>3.5000000000000001E-3</v>
      </c>
    </row>
    <row r="73" spans="1:6" x14ac:dyDescent="0.25">
      <c r="A73" s="42" t="s">
        <v>621</v>
      </c>
      <c r="B73" s="11" t="s">
        <v>622</v>
      </c>
      <c r="C73" s="11" t="s">
        <v>239</v>
      </c>
      <c r="D73" s="4">
        <v>102379</v>
      </c>
      <c r="E73" s="5">
        <v>499.92</v>
      </c>
      <c r="F73" s="43">
        <v>3.5000000000000001E-3</v>
      </c>
    </row>
    <row r="74" spans="1:6" x14ac:dyDescent="0.25">
      <c r="A74" s="42" t="s">
        <v>237</v>
      </c>
      <c r="B74" s="11" t="s">
        <v>238</v>
      </c>
      <c r="C74" s="11" t="s">
        <v>239</v>
      </c>
      <c r="D74" s="4">
        <v>183152</v>
      </c>
      <c r="E74" s="5">
        <v>497.62</v>
      </c>
      <c r="F74" s="43">
        <v>3.3999999999999998E-3</v>
      </c>
    </row>
    <row r="75" spans="1:6" x14ac:dyDescent="0.25">
      <c r="A75" s="42" t="s">
        <v>293</v>
      </c>
      <c r="B75" s="11" t="s">
        <v>294</v>
      </c>
      <c r="C75" s="11" t="s">
        <v>267</v>
      </c>
      <c r="D75" s="4">
        <v>299544</v>
      </c>
      <c r="E75" s="5">
        <v>480.92</v>
      </c>
      <c r="F75" s="43">
        <v>3.3E-3</v>
      </c>
    </row>
    <row r="76" spans="1:6" x14ac:dyDescent="0.25">
      <c r="A76" s="42" t="s">
        <v>623</v>
      </c>
      <c r="B76" s="11" t="s">
        <v>624</v>
      </c>
      <c r="C76" s="11" t="s">
        <v>256</v>
      </c>
      <c r="D76" s="4">
        <v>215611</v>
      </c>
      <c r="E76" s="5">
        <v>455.8</v>
      </c>
      <c r="F76" s="43">
        <v>3.2000000000000002E-3</v>
      </c>
    </row>
    <row r="77" spans="1:6" x14ac:dyDescent="0.25">
      <c r="A77" s="42" t="s">
        <v>625</v>
      </c>
      <c r="B77" s="11" t="s">
        <v>626</v>
      </c>
      <c r="C77" s="11" t="s">
        <v>589</v>
      </c>
      <c r="D77" s="4">
        <v>20000</v>
      </c>
      <c r="E77" s="5">
        <v>160.18</v>
      </c>
      <c r="F77" s="43">
        <v>1.1000000000000001E-3</v>
      </c>
    </row>
    <row r="78" spans="1:6" x14ac:dyDescent="0.25">
      <c r="A78" s="42" t="s">
        <v>627</v>
      </c>
      <c r="B78" s="11" t="s">
        <v>628</v>
      </c>
      <c r="C78" s="11" t="s">
        <v>196</v>
      </c>
      <c r="D78" s="4">
        <v>10378</v>
      </c>
      <c r="E78" s="5">
        <v>22.86</v>
      </c>
      <c r="F78" s="43">
        <v>2.0000000000000001E-4</v>
      </c>
    </row>
    <row r="79" spans="1:6" x14ac:dyDescent="0.25">
      <c r="A79" s="20" t="s">
        <v>89</v>
      </c>
      <c r="B79" s="12"/>
      <c r="C79" s="12"/>
      <c r="D79" s="6"/>
      <c r="E79" s="15">
        <v>109743.15</v>
      </c>
      <c r="F79" s="44">
        <v>0.76039999999999996</v>
      </c>
    </row>
    <row r="80" spans="1:6" x14ac:dyDescent="0.25">
      <c r="A80" s="20" t="s">
        <v>368</v>
      </c>
      <c r="B80" s="11"/>
      <c r="C80" s="11"/>
      <c r="D80" s="4"/>
      <c r="E80" s="5"/>
      <c r="F80" s="43"/>
    </row>
    <row r="81" spans="1:6" ht="14.45" customHeight="1" x14ac:dyDescent="0.25">
      <c r="A81" s="20" t="s">
        <v>89</v>
      </c>
      <c r="B81" s="11"/>
      <c r="C81" s="11"/>
      <c r="D81" s="4"/>
      <c r="E81" s="16" t="s">
        <v>64</v>
      </c>
      <c r="F81" s="45" t="s">
        <v>64</v>
      </c>
    </row>
    <row r="82" spans="1:6" x14ac:dyDescent="0.25">
      <c r="A82" s="46" t="s">
        <v>101</v>
      </c>
      <c r="B82" s="33"/>
      <c r="C82" s="33"/>
      <c r="D82" s="34"/>
      <c r="E82" s="9">
        <v>109743.15</v>
      </c>
      <c r="F82" s="48">
        <v>0.76039999999999996</v>
      </c>
    </row>
    <row r="83" spans="1:6" x14ac:dyDescent="0.25">
      <c r="A83" s="42"/>
      <c r="B83" s="11"/>
      <c r="C83" s="11"/>
      <c r="D83" s="4"/>
      <c r="E83" s="5"/>
      <c r="F83" s="43"/>
    </row>
    <row r="84" spans="1:6" x14ac:dyDescent="0.25">
      <c r="A84" s="20" t="s">
        <v>369</v>
      </c>
      <c r="B84" s="11"/>
      <c r="C84" s="11"/>
      <c r="D84" s="4"/>
      <c r="E84" s="5"/>
      <c r="F84" s="43"/>
    </row>
    <row r="85" spans="1:6" x14ac:dyDescent="0.25">
      <c r="A85" s="20" t="s">
        <v>370</v>
      </c>
      <c r="B85" s="11"/>
      <c r="C85" s="11"/>
      <c r="D85" s="4"/>
      <c r="E85" s="5"/>
      <c r="F85" s="43"/>
    </row>
    <row r="86" spans="1:6" x14ac:dyDescent="0.25">
      <c r="A86" s="42" t="s">
        <v>629</v>
      </c>
      <c r="B86" s="11"/>
      <c r="C86" s="11" t="s">
        <v>630</v>
      </c>
      <c r="D86" s="4">
        <v>9000</v>
      </c>
      <c r="E86" s="5">
        <v>2819.23</v>
      </c>
      <c r="F86" s="43">
        <v>1.9526000000000002E-2</v>
      </c>
    </row>
    <row r="87" spans="1:6" x14ac:dyDescent="0.25">
      <c r="A87" s="42" t="s">
        <v>631</v>
      </c>
      <c r="B87" s="11"/>
      <c r="C87" s="11" t="s">
        <v>211</v>
      </c>
      <c r="D87" s="17">
        <v>-19500</v>
      </c>
      <c r="E87" s="14">
        <v>-255.32</v>
      </c>
      <c r="F87" s="55">
        <v>-1.768E-3</v>
      </c>
    </row>
    <row r="88" spans="1:6" x14ac:dyDescent="0.25">
      <c r="A88" s="42" t="s">
        <v>429</v>
      </c>
      <c r="B88" s="11"/>
      <c r="C88" s="11" t="s">
        <v>205</v>
      </c>
      <c r="D88" s="17">
        <v>-129000</v>
      </c>
      <c r="E88" s="14">
        <v>-2069.61</v>
      </c>
      <c r="F88" s="55">
        <v>-1.4334E-2</v>
      </c>
    </row>
    <row r="89" spans="1:6" x14ac:dyDescent="0.25">
      <c r="A89" s="20" t="s">
        <v>89</v>
      </c>
      <c r="B89" s="12"/>
      <c r="C89" s="12"/>
      <c r="D89" s="6"/>
      <c r="E89" s="15">
        <v>494.3</v>
      </c>
      <c r="F89" s="44">
        <v>3.424E-3</v>
      </c>
    </row>
    <row r="90" spans="1:6" x14ac:dyDescent="0.25">
      <c r="A90" s="42"/>
      <c r="B90" s="11"/>
      <c r="C90" s="11"/>
      <c r="D90" s="4"/>
      <c r="E90" s="5"/>
      <c r="F90" s="43"/>
    </row>
    <row r="91" spans="1:6" x14ac:dyDescent="0.25">
      <c r="A91" s="42"/>
      <c r="B91" s="11"/>
      <c r="C91" s="11"/>
      <c r="D91" s="4"/>
      <c r="E91" s="5"/>
      <c r="F91" s="43"/>
    </row>
    <row r="92" spans="1:6" x14ac:dyDescent="0.25">
      <c r="A92" s="42"/>
      <c r="B92" s="11"/>
      <c r="C92" s="11"/>
      <c r="D92" s="4"/>
      <c r="E92" s="5"/>
      <c r="F92" s="43"/>
    </row>
    <row r="93" spans="1:6" x14ac:dyDescent="0.25">
      <c r="A93" s="46" t="s">
        <v>101</v>
      </c>
      <c r="B93" s="33"/>
      <c r="C93" s="33"/>
      <c r="D93" s="34"/>
      <c r="E93" s="15">
        <v>494.3</v>
      </c>
      <c r="F93" s="44">
        <v>3.424E-3</v>
      </c>
    </row>
    <row r="94" spans="1:6" x14ac:dyDescent="0.25">
      <c r="A94" s="42"/>
      <c r="B94" s="11"/>
      <c r="C94" s="11"/>
      <c r="D94" s="4"/>
      <c r="E94" s="5"/>
      <c r="F94" s="43"/>
    </row>
    <row r="95" spans="1:6" x14ac:dyDescent="0.25">
      <c r="A95" s="20" t="s">
        <v>65</v>
      </c>
      <c r="B95" s="11"/>
      <c r="C95" s="11"/>
      <c r="D95" s="4"/>
      <c r="E95" s="5"/>
      <c r="F95" s="43"/>
    </row>
    <row r="96" spans="1:6" x14ac:dyDescent="0.25">
      <c r="A96" s="20" t="s">
        <v>66</v>
      </c>
      <c r="B96" s="11"/>
      <c r="C96" s="11"/>
      <c r="D96" s="4"/>
      <c r="E96" s="5"/>
      <c r="F96" s="43"/>
    </row>
    <row r="97" spans="1:6" x14ac:dyDescent="0.25">
      <c r="A97" s="42" t="s">
        <v>632</v>
      </c>
      <c r="B97" s="11" t="s">
        <v>633</v>
      </c>
      <c r="C97" s="11" t="s">
        <v>634</v>
      </c>
      <c r="D97" s="4">
        <v>2500000</v>
      </c>
      <c r="E97" s="5">
        <v>2532.7199999999998</v>
      </c>
      <c r="F97" s="43">
        <v>1.7500000000000002E-2</v>
      </c>
    </row>
    <row r="98" spans="1:6" x14ac:dyDescent="0.25">
      <c r="A98" s="42" t="s">
        <v>447</v>
      </c>
      <c r="B98" s="11" t="s">
        <v>448</v>
      </c>
      <c r="C98" s="11" t="s">
        <v>151</v>
      </c>
      <c r="D98" s="4">
        <v>500000</v>
      </c>
      <c r="E98" s="5">
        <v>497.78</v>
      </c>
      <c r="F98" s="43">
        <v>3.3999999999999998E-3</v>
      </c>
    </row>
    <row r="99" spans="1:6" x14ac:dyDescent="0.25">
      <c r="A99" s="20" t="s">
        <v>89</v>
      </c>
      <c r="B99" s="12"/>
      <c r="C99" s="12"/>
      <c r="D99" s="6"/>
      <c r="E99" s="15">
        <v>3030.5</v>
      </c>
      <c r="F99" s="44">
        <v>2.0899999999999998E-2</v>
      </c>
    </row>
    <row r="100" spans="1:6" x14ac:dyDescent="0.25">
      <c r="A100" s="42"/>
      <c r="B100" s="11"/>
      <c r="C100" s="11"/>
      <c r="D100" s="4"/>
      <c r="E100" s="5"/>
      <c r="F100" s="43"/>
    </row>
    <row r="101" spans="1:6" x14ac:dyDescent="0.25">
      <c r="A101" s="20" t="s">
        <v>96</v>
      </c>
      <c r="B101" s="11"/>
      <c r="C101" s="11"/>
      <c r="D101" s="4"/>
      <c r="E101" s="5"/>
      <c r="F101" s="43"/>
    </row>
    <row r="102" spans="1:6" x14ac:dyDescent="0.25">
      <c r="A102" s="20" t="s">
        <v>89</v>
      </c>
      <c r="B102" s="11"/>
      <c r="C102" s="11"/>
      <c r="D102" s="4"/>
      <c r="E102" s="16" t="s">
        <v>64</v>
      </c>
      <c r="F102" s="45" t="s">
        <v>64</v>
      </c>
    </row>
    <row r="103" spans="1:6" x14ac:dyDescent="0.25">
      <c r="A103" s="42"/>
      <c r="B103" s="11"/>
      <c r="C103" s="11"/>
      <c r="D103" s="4"/>
      <c r="E103" s="5"/>
      <c r="F103" s="43"/>
    </row>
    <row r="104" spans="1:6" x14ac:dyDescent="0.25">
      <c r="A104" s="20" t="s">
        <v>100</v>
      </c>
      <c r="B104" s="11"/>
      <c r="C104" s="11"/>
      <c r="D104" s="4"/>
      <c r="E104" s="5"/>
      <c r="F104" s="43"/>
    </row>
    <row r="105" spans="1:6" x14ac:dyDescent="0.25">
      <c r="A105" s="20" t="s">
        <v>89</v>
      </c>
      <c r="B105" s="11"/>
      <c r="C105" s="11"/>
      <c r="D105" s="4"/>
      <c r="E105" s="16" t="s">
        <v>64</v>
      </c>
      <c r="F105" s="45" t="s">
        <v>64</v>
      </c>
    </row>
    <row r="106" spans="1:6" x14ac:dyDescent="0.25">
      <c r="A106" s="42"/>
      <c r="B106" s="11"/>
      <c r="C106" s="11"/>
      <c r="D106" s="4"/>
      <c r="E106" s="5"/>
      <c r="F106" s="43"/>
    </row>
    <row r="107" spans="1:6" x14ac:dyDescent="0.25">
      <c r="A107" s="46" t="s">
        <v>101</v>
      </c>
      <c r="B107" s="33"/>
      <c r="C107" s="33"/>
      <c r="D107" s="34"/>
      <c r="E107" s="15">
        <v>3030.5</v>
      </c>
      <c r="F107" s="44">
        <v>2.0899999999999998E-2</v>
      </c>
    </row>
    <row r="108" spans="1:6" x14ac:dyDescent="0.25">
      <c r="A108" s="42"/>
      <c r="B108" s="11"/>
      <c r="C108" s="11"/>
      <c r="D108" s="4"/>
      <c r="E108" s="5"/>
      <c r="F108" s="43"/>
    </row>
    <row r="109" spans="1:6" x14ac:dyDescent="0.25">
      <c r="A109" s="20" t="s">
        <v>182</v>
      </c>
      <c r="B109" s="11"/>
      <c r="C109" s="11"/>
      <c r="D109" s="4"/>
      <c r="E109" s="5"/>
      <c r="F109" s="43"/>
    </row>
    <row r="110" spans="1:6" x14ac:dyDescent="0.25">
      <c r="A110" s="20" t="s">
        <v>183</v>
      </c>
      <c r="B110" s="11"/>
      <c r="C110" s="11"/>
      <c r="D110" s="4"/>
      <c r="E110" s="5"/>
      <c r="F110" s="43"/>
    </row>
    <row r="111" spans="1:6" x14ac:dyDescent="0.25">
      <c r="A111" s="42" t="s">
        <v>635</v>
      </c>
      <c r="B111" s="11" t="s">
        <v>636</v>
      </c>
      <c r="C111" s="11" t="s">
        <v>189</v>
      </c>
      <c r="D111" s="4">
        <v>9000000</v>
      </c>
      <c r="E111" s="5">
        <v>8974.0400000000009</v>
      </c>
      <c r="F111" s="43">
        <v>6.2199999999999998E-2</v>
      </c>
    </row>
    <row r="112" spans="1:6" x14ac:dyDescent="0.25">
      <c r="A112" s="42" t="s">
        <v>451</v>
      </c>
      <c r="B112" s="11" t="s">
        <v>452</v>
      </c>
      <c r="C112" s="11" t="s">
        <v>186</v>
      </c>
      <c r="D112" s="4">
        <v>6500000</v>
      </c>
      <c r="E112" s="5">
        <v>6488.89</v>
      </c>
      <c r="F112" s="43">
        <v>4.4900000000000002E-2</v>
      </c>
    </row>
    <row r="113" spans="1:6" x14ac:dyDescent="0.25">
      <c r="A113" s="42"/>
      <c r="B113" s="11"/>
      <c r="C113" s="11"/>
      <c r="D113" s="4"/>
      <c r="E113" s="5"/>
      <c r="F113" s="43"/>
    </row>
    <row r="114" spans="1:6" x14ac:dyDescent="0.25">
      <c r="A114" s="20" t="s">
        <v>455</v>
      </c>
      <c r="B114" s="11"/>
      <c r="C114" s="11"/>
      <c r="D114" s="4"/>
      <c r="E114" s="5"/>
      <c r="F114" s="43"/>
    </row>
    <row r="115" spans="1:6" x14ac:dyDescent="0.25">
      <c r="A115" s="42" t="s">
        <v>456</v>
      </c>
      <c r="B115" s="11" t="s">
        <v>457</v>
      </c>
      <c r="C115" s="11" t="s">
        <v>192</v>
      </c>
      <c r="D115" s="4">
        <v>3500000</v>
      </c>
      <c r="E115" s="5">
        <v>3482.62</v>
      </c>
      <c r="F115" s="43">
        <v>2.41E-2</v>
      </c>
    </row>
    <row r="116" spans="1:6" x14ac:dyDescent="0.25">
      <c r="A116" s="42" t="s">
        <v>637</v>
      </c>
      <c r="B116" s="11" t="s">
        <v>638</v>
      </c>
      <c r="C116" s="11" t="s">
        <v>192</v>
      </c>
      <c r="D116" s="4">
        <v>2500000</v>
      </c>
      <c r="E116" s="5">
        <v>2498.62</v>
      </c>
      <c r="F116" s="43">
        <v>1.7299999999999999E-2</v>
      </c>
    </row>
    <row r="117" spans="1:6" x14ac:dyDescent="0.25">
      <c r="A117" s="42"/>
      <c r="B117" s="11"/>
      <c r="C117" s="11"/>
      <c r="D117" s="4"/>
      <c r="E117" s="5"/>
      <c r="F117" s="43"/>
    </row>
    <row r="118" spans="1:6" x14ac:dyDescent="0.25">
      <c r="A118" s="46" t="s">
        <v>101</v>
      </c>
      <c r="B118" s="33"/>
      <c r="C118" s="33"/>
      <c r="D118" s="34"/>
      <c r="E118" s="15">
        <v>21444.17</v>
      </c>
      <c r="F118" s="44">
        <v>0.14849999999999999</v>
      </c>
    </row>
    <row r="119" spans="1:6" x14ac:dyDescent="0.25">
      <c r="A119" s="42"/>
      <c r="B119" s="11"/>
      <c r="C119" s="11"/>
      <c r="D119" s="4"/>
      <c r="E119" s="5"/>
      <c r="F119" s="43"/>
    </row>
    <row r="120" spans="1:6" x14ac:dyDescent="0.25">
      <c r="A120" s="20" t="s">
        <v>458</v>
      </c>
      <c r="B120" s="12"/>
      <c r="C120" s="12"/>
      <c r="D120" s="6"/>
      <c r="E120" s="7"/>
      <c r="F120" s="22"/>
    </row>
    <row r="121" spans="1:6" x14ac:dyDescent="0.25">
      <c r="A121" s="20" t="s">
        <v>459</v>
      </c>
      <c r="B121" s="12"/>
      <c r="C121" s="12"/>
      <c r="D121" s="6"/>
      <c r="E121" s="7"/>
      <c r="F121" s="22"/>
    </row>
    <row r="122" spans="1:6" x14ac:dyDescent="0.25">
      <c r="A122" s="42" t="s">
        <v>639</v>
      </c>
      <c r="B122" s="11"/>
      <c r="C122" s="11" t="s">
        <v>640</v>
      </c>
      <c r="D122" s="4">
        <v>150000000</v>
      </c>
      <c r="E122" s="5">
        <v>1500</v>
      </c>
      <c r="F122" s="43">
        <v>1.04E-2</v>
      </c>
    </row>
    <row r="123" spans="1:6" x14ac:dyDescent="0.25">
      <c r="A123" s="42" t="s">
        <v>493</v>
      </c>
      <c r="B123" s="11"/>
      <c r="C123" s="11" t="s">
        <v>494</v>
      </c>
      <c r="D123" s="4">
        <v>100000000</v>
      </c>
      <c r="E123" s="5">
        <v>1000</v>
      </c>
      <c r="F123" s="43">
        <v>6.8999999999999999E-3</v>
      </c>
    </row>
    <row r="124" spans="1:6" x14ac:dyDescent="0.25">
      <c r="A124" s="42" t="s">
        <v>641</v>
      </c>
      <c r="B124" s="11"/>
      <c r="C124" s="11" t="s">
        <v>494</v>
      </c>
      <c r="D124" s="4">
        <v>100000000</v>
      </c>
      <c r="E124" s="5">
        <v>1000</v>
      </c>
      <c r="F124" s="43">
        <v>6.8999999999999999E-3</v>
      </c>
    </row>
    <row r="125" spans="1:6" x14ac:dyDescent="0.25">
      <c r="A125" s="42" t="s">
        <v>642</v>
      </c>
      <c r="B125" s="11"/>
      <c r="C125" s="11" t="s">
        <v>640</v>
      </c>
      <c r="D125" s="4">
        <v>100000000</v>
      </c>
      <c r="E125" s="5">
        <v>1000</v>
      </c>
      <c r="F125" s="43">
        <v>6.8999999999999999E-3</v>
      </c>
    </row>
    <row r="126" spans="1:6" x14ac:dyDescent="0.25">
      <c r="A126" s="20" t="s">
        <v>89</v>
      </c>
      <c r="B126" s="12"/>
      <c r="C126" s="12"/>
      <c r="D126" s="6"/>
      <c r="E126" s="15">
        <v>4500</v>
      </c>
      <c r="F126" s="44">
        <v>3.1099999999999999E-2</v>
      </c>
    </row>
    <row r="127" spans="1:6" x14ac:dyDescent="0.25">
      <c r="A127" s="46" t="s">
        <v>101</v>
      </c>
      <c r="B127" s="33"/>
      <c r="C127" s="33"/>
      <c r="D127" s="34"/>
      <c r="E127" s="9">
        <v>4500</v>
      </c>
      <c r="F127" s="48">
        <v>3.1099999999999999E-2</v>
      </c>
    </row>
    <row r="128" spans="1:6" x14ac:dyDescent="0.25">
      <c r="A128" s="42"/>
      <c r="B128" s="11"/>
      <c r="C128" s="11"/>
      <c r="D128" s="4"/>
      <c r="E128" s="5"/>
      <c r="F128" s="43"/>
    </row>
    <row r="129" spans="1:6" x14ac:dyDescent="0.25">
      <c r="A129" s="42"/>
      <c r="B129" s="11"/>
      <c r="C129" s="11"/>
      <c r="D129" s="4"/>
      <c r="E129" s="5"/>
      <c r="F129" s="43"/>
    </row>
    <row r="130" spans="1:6" x14ac:dyDescent="0.25">
      <c r="A130" s="20" t="s">
        <v>102</v>
      </c>
      <c r="B130" s="11"/>
      <c r="C130" s="11"/>
      <c r="D130" s="4"/>
      <c r="E130" s="5"/>
      <c r="F130" s="43"/>
    </row>
    <row r="131" spans="1:6" x14ac:dyDescent="0.25">
      <c r="A131" s="42" t="s">
        <v>103</v>
      </c>
      <c r="B131" s="11"/>
      <c r="C131" s="11"/>
      <c r="D131" s="4"/>
      <c r="E131" s="5">
        <v>7126.53</v>
      </c>
      <c r="F131" s="43">
        <v>4.9399999999999999E-2</v>
      </c>
    </row>
    <row r="132" spans="1:6" x14ac:dyDescent="0.25">
      <c r="A132" s="20" t="s">
        <v>89</v>
      </c>
      <c r="B132" s="12"/>
      <c r="C132" s="12"/>
      <c r="D132" s="6"/>
      <c r="E132" s="15">
        <v>7126.53</v>
      </c>
      <c r="F132" s="44">
        <v>4.9399999999999999E-2</v>
      </c>
    </row>
    <row r="133" spans="1:6" x14ac:dyDescent="0.25">
      <c r="A133" s="42"/>
      <c r="B133" s="11"/>
      <c r="C133" s="11"/>
      <c r="D133" s="4"/>
      <c r="E133" s="5"/>
      <c r="F133" s="43"/>
    </row>
    <row r="134" spans="1:6" x14ac:dyDescent="0.25">
      <c r="A134" s="46" t="s">
        <v>101</v>
      </c>
      <c r="B134" s="33"/>
      <c r="C134" s="33"/>
      <c r="D134" s="34"/>
      <c r="E134" s="15">
        <v>7126.53</v>
      </c>
      <c r="F134" s="44">
        <v>4.9399999999999999E-2</v>
      </c>
    </row>
    <row r="135" spans="1:6" x14ac:dyDescent="0.25">
      <c r="A135" s="42" t="s">
        <v>104</v>
      </c>
      <c r="B135" s="11"/>
      <c r="C135" s="11"/>
      <c r="D135" s="4"/>
      <c r="E135" s="14">
        <v>-1468.02</v>
      </c>
      <c r="F135" s="55">
        <v>-1.03E-2</v>
      </c>
    </row>
    <row r="136" spans="1:6" x14ac:dyDescent="0.25">
      <c r="A136" s="47" t="s">
        <v>105</v>
      </c>
      <c r="B136" s="13"/>
      <c r="C136" s="13"/>
      <c r="D136" s="8"/>
      <c r="E136" s="9">
        <v>144376.32999999999</v>
      </c>
      <c r="F136" s="48">
        <v>1</v>
      </c>
    </row>
    <row r="137" spans="1:6" x14ac:dyDescent="0.25">
      <c r="A137" s="28"/>
      <c r="B137" s="26"/>
      <c r="C137" s="26"/>
      <c r="D137" s="26"/>
      <c r="E137" s="26"/>
      <c r="F137" s="27"/>
    </row>
    <row r="138" spans="1:6" x14ac:dyDescent="0.25">
      <c r="A138" s="49" t="s">
        <v>532</v>
      </c>
      <c r="B138" s="26"/>
      <c r="C138" s="26"/>
      <c r="D138" s="26"/>
      <c r="E138" s="26"/>
      <c r="F138" s="27"/>
    </row>
    <row r="139" spans="1:6" x14ac:dyDescent="0.25">
      <c r="A139" s="49" t="s">
        <v>106</v>
      </c>
      <c r="B139" s="26"/>
      <c r="C139" s="26"/>
      <c r="D139" s="26"/>
      <c r="E139" s="26"/>
      <c r="F139" s="27"/>
    </row>
    <row r="140" spans="1:6" x14ac:dyDescent="0.25">
      <c r="A140" s="49" t="s">
        <v>107</v>
      </c>
      <c r="B140" s="26"/>
      <c r="C140" s="26"/>
      <c r="D140" s="26"/>
      <c r="E140" s="26"/>
      <c r="F140" s="27"/>
    </row>
    <row r="141" spans="1:6" x14ac:dyDescent="0.25">
      <c r="A141" s="28"/>
      <c r="B141" s="26"/>
      <c r="C141" s="26"/>
      <c r="D141" s="26"/>
      <c r="E141" s="26"/>
      <c r="F141" s="27"/>
    </row>
    <row r="142" spans="1:6" x14ac:dyDescent="0.25">
      <c r="A142" s="28"/>
      <c r="B142" s="26"/>
      <c r="C142" s="26"/>
      <c r="D142" s="26"/>
      <c r="E142" s="26"/>
      <c r="F142" s="27"/>
    </row>
    <row r="143" spans="1:6" x14ac:dyDescent="0.25">
      <c r="A143" s="49" t="s">
        <v>1086</v>
      </c>
      <c r="B143" s="26"/>
      <c r="C143" s="26"/>
      <c r="D143" s="26"/>
      <c r="E143" s="26"/>
      <c r="F143" s="27"/>
    </row>
    <row r="144" spans="1:6" x14ac:dyDescent="0.25">
      <c r="A144" s="50" t="s">
        <v>1087</v>
      </c>
      <c r="B144" s="64" t="s">
        <v>64</v>
      </c>
      <c r="C144" s="26"/>
      <c r="D144" s="26"/>
      <c r="E144" s="26"/>
      <c r="F144" s="27"/>
    </row>
    <row r="145" spans="1:6" x14ac:dyDescent="0.25">
      <c r="A145" s="28" t="s">
        <v>1088</v>
      </c>
      <c r="B145" s="26"/>
      <c r="C145" s="26"/>
      <c r="D145" s="26"/>
      <c r="E145" s="26"/>
      <c r="F145" s="27"/>
    </row>
    <row r="146" spans="1:6" x14ac:dyDescent="0.25">
      <c r="A146" s="28" t="s">
        <v>1089</v>
      </c>
      <c r="B146" s="26" t="s">
        <v>1090</v>
      </c>
      <c r="C146" s="26" t="s">
        <v>1090</v>
      </c>
      <c r="D146" s="26"/>
      <c r="E146" s="26"/>
      <c r="F146" s="27"/>
    </row>
    <row r="147" spans="1:6" x14ac:dyDescent="0.25">
      <c r="A147" s="28"/>
      <c r="B147" s="51">
        <v>43585</v>
      </c>
      <c r="C147" s="51">
        <v>43616</v>
      </c>
      <c r="D147" s="26"/>
      <c r="E147" s="26"/>
      <c r="F147" s="27"/>
    </row>
    <row r="148" spans="1:6" x14ac:dyDescent="0.25">
      <c r="A148" s="28" t="s">
        <v>1094</v>
      </c>
      <c r="B148" s="26">
        <v>15.25</v>
      </c>
      <c r="C148" s="26">
        <v>15.57</v>
      </c>
      <c r="D148" s="26"/>
      <c r="E148" s="26"/>
      <c r="F148" s="27"/>
    </row>
    <row r="149" spans="1:6" x14ac:dyDescent="0.25">
      <c r="A149" s="28" t="s">
        <v>1095</v>
      </c>
      <c r="B149" s="26">
        <v>24.73</v>
      </c>
      <c r="C149" s="26">
        <v>25.25</v>
      </c>
      <c r="D149" s="26"/>
      <c r="E149" s="26"/>
      <c r="F149" s="27"/>
    </row>
    <row r="150" spans="1:6" x14ac:dyDescent="0.25">
      <c r="A150" s="28" t="s">
        <v>1111</v>
      </c>
      <c r="B150" s="26">
        <v>20.23</v>
      </c>
      <c r="C150" s="26">
        <v>20.21</v>
      </c>
      <c r="D150" s="26"/>
      <c r="E150" s="26"/>
      <c r="F150" s="27"/>
    </row>
    <row r="151" spans="1:6" x14ac:dyDescent="0.25">
      <c r="A151" s="28" t="s">
        <v>1113</v>
      </c>
      <c r="B151" s="26">
        <v>13</v>
      </c>
      <c r="C151" s="26">
        <v>13.26</v>
      </c>
      <c r="D151" s="26"/>
      <c r="E151" s="26"/>
      <c r="F151" s="27"/>
    </row>
    <row r="152" spans="1:6" x14ac:dyDescent="0.25">
      <c r="A152" s="28" t="s">
        <v>1115</v>
      </c>
      <c r="B152" s="26">
        <v>23.61</v>
      </c>
      <c r="C152" s="26">
        <v>24.09</v>
      </c>
      <c r="D152" s="26"/>
      <c r="E152" s="26"/>
      <c r="F152" s="27"/>
    </row>
    <row r="153" spans="1:6" x14ac:dyDescent="0.25">
      <c r="A153" s="28" t="s">
        <v>1116</v>
      </c>
      <c r="B153" s="26">
        <v>19.18</v>
      </c>
      <c r="C153" s="26">
        <v>19.12</v>
      </c>
      <c r="D153" s="26"/>
      <c r="E153" s="26"/>
      <c r="F153" s="27"/>
    </row>
    <row r="154" spans="1:6" x14ac:dyDescent="0.25">
      <c r="A154" s="28"/>
      <c r="B154" s="26"/>
      <c r="C154" s="26"/>
      <c r="D154" s="26"/>
      <c r="E154" s="26"/>
      <c r="F154" s="27"/>
    </row>
    <row r="155" spans="1:6" x14ac:dyDescent="0.25">
      <c r="A155" s="28" t="s">
        <v>1118</v>
      </c>
      <c r="B155" s="26"/>
      <c r="C155" s="26"/>
      <c r="D155" s="26"/>
      <c r="E155" s="26"/>
      <c r="F155" s="27"/>
    </row>
    <row r="156" spans="1:6" x14ac:dyDescent="0.25">
      <c r="A156" s="28"/>
      <c r="B156" s="26"/>
      <c r="C156" s="26"/>
      <c r="D156" s="26"/>
      <c r="E156" s="26"/>
      <c r="F156" s="27"/>
    </row>
    <row r="157" spans="1:6" x14ac:dyDescent="0.25">
      <c r="A157" s="56" t="s">
        <v>1119</v>
      </c>
      <c r="B157" s="57" t="s">
        <v>1120</v>
      </c>
      <c r="C157" s="57" t="s">
        <v>1121</v>
      </c>
      <c r="D157" s="57" t="s">
        <v>1122</v>
      </c>
      <c r="E157" s="26"/>
      <c r="F157" s="27"/>
    </row>
    <row r="158" spans="1:6" x14ac:dyDescent="0.25">
      <c r="A158" s="56" t="s">
        <v>1155</v>
      </c>
      <c r="B158" s="57"/>
      <c r="C158" s="57">
        <v>0.19478989999999999</v>
      </c>
      <c r="D158" s="57">
        <v>0.19478989999999999</v>
      </c>
      <c r="E158" s="26"/>
      <c r="F158" s="27"/>
    </row>
    <row r="159" spans="1:6" x14ac:dyDescent="0.25">
      <c r="A159" s="56" t="s">
        <v>1156</v>
      </c>
      <c r="B159" s="57"/>
      <c r="C159" s="57">
        <v>0.19478989999999999</v>
      </c>
      <c r="D159" s="57">
        <v>0.19478989999999999</v>
      </c>
      <c r="E159" s="26"/>
      <c r="F159" s="27"/>
    </row>
    <row r="160" spans="1:6" x14ac:dyDescent="0.25">
      <c r="A160" s="28"/>
      <c r="B160" s="26"/>
      <c r="C160" s="26"/>
      <c r="D160" s="26"/>
      <c r="E160" s="26"/>
      <c r="F160" s="27"/>
    </row>
    <row r="161" spans="1:6" x14ac:dyDescent="0.25">
      <c r="A161" s="28" t="s">
        <v>1106</v>
      </c>
      <c r="B161" s="64" t="s">
        <v>64</v>
      </c>
      <c r="C161" s="26"/>
      <c r="D161" s="26"/>
      <c r="E161" s="26"/>
      <c r="F161" s="27"/>
    </row>
    <row r="162" spans="1:6" ht="15" customHeight="1" x14ac:dyDescent="0.25">
      <c r="A162" s="67" t="s">
        <v>1107</v>
      </c>
      <c r="B162" s="70" t="s">
        <v>64</v>
      </c>
      <c r="C162" s="26"/>
      <c r="D162" s="26"/>
      <c r="E162" s="26"/>
      <c r="F162" s="27"/>
    </row>
    <row r="163" spans="1:6" x14ac:dyDescent="0.25">
      <c r="A163" s="67" t="s">
        <v>1108</v>
      </c>
      <c r="B163" s="70" t="s">
        <v>64</v>
      </c>
      <c r="C163" s="26"/>
      <c r="D163" s="26"/>
      <c r="E163" s="26"/>
      <c r="F163" s="27"/>
    </row>
    <row r="164" spans="1:6" x14ac:dyDescent="0.25">
      <c r="A164" s="28" t="s">
        <v>1186</v>
      </c>
      <c r="B164" s="65">
        <v>4.4000000000000004</v>
      </c>
      <c r="C164" s="26"/>
      <c r="D164" s="26"/>
      <c r="E164" s="26"/>
      <c r="F164" s="27"/>
    </row>
    <row r="165" spans="1:6" ht="30" x14ac:dyDescent="0.25">
      <c r="A165" s="50" t="s">
        <v>1184</v>
      </c>
      <c r="B165" s="65">
        <v>2819.2275</v>
      </c>
      <c r="C165" s="26"/>
      <c r="D165" s="26"/>
      <c r="E165" s="26"/>
      <c r="F165" s="27"/>
    </row>
    <row r="166" spans="1:6" ht="30" x14ac:dyDescent="0.25">
      <c r="A166" s="50" t="s">
        <v>1185</v>
      </c>
      <c r="B166" s="64" t="s">
        <v>64</v>
      </c>
      <c r="C166" s="26"/>
      <c r="D166" s="26"/>
      <c r="E166" s="26"/>
      <c r="F166" s="27"/>
    </row>
    <row r="167" spans="1:6" ht="30" x14ac:dyDescent="0.25">
      <c r="A167" s="75" t="s">
        <v>1222</v>
      </c>
      <c r="B167" s="64" t="s">
        <v>64</v>
      </c>
      <c r="C167" s="26"/>
      <c r="D167" s="26"/>
      <c r="E167" s="26"/>
      <c r="F167" s="27"/>
    </row>
    <row r="168" spans="1:6" ht="15.75" thickBot="1" x14ac:dyDescent="0.3">
      <c r="A168" s="58"/>
      <c r="B168" s="53"/>
      <c r="C168" s="53"/>
      <c r="D168" s="53"/>
      <c r="E168" s="53"/>
      <c r="F168" s="54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EEESCF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EFMS41</vt:lpstr>
      <vt:lpstr>EFMS49</vt:lpstr>
      <vt:lpstr>EFMS55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Bodhita Sen - Public Markets</cp:lastModifiedBy>
  <dcterms:created xsi:type="dcterms:W3CDTF">2015-12-17T12:36:10Z</dcterms:created>
  <dcterms:modified xsi:type="dcterms:W3CDTF">2019-06-10T11:55:36Z</dcterms:modified>
</cp:coreProperties>
</file>