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5" windowWidth="15480" windowHeight="11640" tabRatio="740"/>
  </bookViews>
  <sheets>
    <sheet name="GROWTH" sheetId="1" r:id="rId1"/>
    <sheet name="INDEX FUND" sheetId="2" r:id="rId2"/>
    <sheet name="LARGE CAP" sheetId="3" r:id="rId3"/>
    <sheet name="DIVIDEND YIELD" sheetId="4" r:id="rId4"/>
    <sheet name="EMERGING BLUECHIP" sheetId="5" r:id="rId5"/>
    <sheet name="PERSONAL TAX SAVER" sheetId="6" r:id="rId6"/>
    <sheet name="SMART EQUITY" sheetId="7" r:id="rId7"/>
    <sheet name="TAX SAVINGS" sheetId="8" r:id="rId8"/>
    <sheet name="GLOBAL OPP" sheetId="9" r:id="rId9"/>
    <sheet name="DEBT OPP- CONSERVATIVE" sheetId="10" r:id="rId10"/>
    <sheet name="DEBT OPP- CORP BOND" sheetId="11" r:id="rId11"/>
    <sheet name="GOVT SEC" sheetId="12" r:id="rId12"/>
    <sheet name="INCOME-LONG TERM" sheetId="13" r:id="rId13"/>
    <sheet name="BANK CD" sheetId="14" r:id="rId14"/>
    <sheet name="INCOME-SHORT TERM" sheetId="15" r:id="rId15"/>
    <sheet name="RETAIL EQUITY SAVINGS" sheetId="16" r:id="rId16"/>
    <sheet name="DEBT SAVINGS - MIP" sheetId="17" r:id="rId17"/>
    <sheet name="DEBT SAVINGS - RETAIL" sheetId="18" r:id="rId18"/>
    <sheet name="BALANCED" sheetId="19" r:id="rId19"/>
    <sheet name="CASH MANAGEMENT" sheetId="20" r:id="rId20"/>
    <sheet name="MONEY MANAGER" sheetId="21" r:id="rId21"/>
    <sheet name="FMP -SR A4" sheetId="22" r:id="rId22"/>
    <sheet name="FMP -SR B2" sheetId="23" r:id="rId23"/>
    <sheet name="FMP -SR B1" sheetId="24" r:id="rId24"/>
  </sheets>
  <definedNames>
    <definedName name="_xlnm._FilterDatabase" localSheetId="18" hidden="1">BALANCED!$A$4:$V$135</definedName>
    <definedName name="_xlnm._FilterDatabase" localSheetId="19" hidden="1">'CASH MANAGEMENT'!$A$4:$F$73</definedName>
    <definedName name="_xlnm._FilterDatabase" localSheetId="9" hidden="1">'DEBT OPP- CONSERVATIVE'!$A$4:$Q$60</definedName>
    <definedName name="_xlnm._FilterDatabase" localSheetId="10" hidden="1">'DEBT OPP- CORP BOND'!$A$4:$Q$55</definedName>
    <definedName name="_xlnm._FilterDatabase" localSheetId="16" hidden="1">'DEBT SAVINGS - MIP'!$A$4:$Q$80</definedName>
    <definedName name="_xlnm._FilterDatabase" localSheetId="12" hidden="1">'INCOME-LONG TERM'!$A$4:$Q$82</definedName>
    <definedName name="_xlnm._FilterDatabase" localSheetId="14" hidden="1">'INCOME-SHORT TERM'!$A$4:$Q$86</definedName>
    <definedName name="_xlnm._FilterDatabase" localSheetId="15" hidden="1">'RETAIL EQUITY SAVINGS'!$A$4:$S$119</definedName>
    <definedName name="_xlnm._FilterDatabase" localSheetId="7" hidden="1">'TAX SAVINGS'!$A$4:$K$131</definedName>
    <definedName name="Z_01F6E8BD_0AC0_4E33_9AE5_51270F88B4B7_.wvu.FilterData" localSheetId="7" hidden="1">'TAX SAVINGS'!$A$4:$K$131</definedName>
    <definedName name="Z_45B7761C_846C_433A_BE56_A289FF66BB3E_.wvu.FilterData" localSheetId="7" hidden="1">'TAX SAVINGS'!$A$4:$K$131</definedName>
    <definedName name="Z_65345BDD_2C36_4556_A401_A704D75CA6C6_.wvu.FilterData" localSheetId="18" hidden="1">BALANCED!$A$4:$V$135</definedName>
    <definedName name="Z_65345BDD_2C36_4556_A401_A704D75CA6C6_.wvu.FilterData" localSheetId="19" hidden="1">'CASH MANAGEMENT'!$A$4:$F$73</definedName>
    <definedName name="Z_65345BDD_2C36_4556_A401_A704D75CA6C6_.wvu.FilterData" localSheetId="9" hidden="1">'DEBT OPP- CONSERVATIVE'!$A$4:$Q$60</definedName>
    <definedName name="Z_65345BDD_2C36_4556_A401_A704D75CA6C6_.wvu.FilterData" localSheetId="10" hidden="1">'DEBT OPP- CORP BOND'!$A$4:$Q$55</definedName>
    <definedName name="Z_65345BDD_2C36_4556_A401_A704D75CA6C6_.wvu.FilterData" localSheetId="16" hidden="1">'DEBT SAVINGS - MIP'!$A$4:$Q$80</definedName>
    <definedName name="Z_65345BDD_2C36_4556_A401_A704D75CA6C6_.wvu.FilterData" localSheetId="12" hidden="1">'INCOME-LONG TERM'!$A$4:$Q$82</definedName>
    <definedName name="Z_65345BDD_2C36_4556_A401_A704D75CA6C6_.wvu.FilterData" localSheetId="14" hidden="1">'INCOME-SHORT TERM'!$A$4:$Q$86</definedName>
    <definedName name="Z_65345BDD_2C36_4556_A401_A704D75CA6C6_.wvu.FilterData" localSheetId="15" hidden="1">'RETAIL EQUITY SAVINGS'!$A$4:$S$119</definedName>
    <definedName name="Z_65345BDD_2C36_4556_A401_A704D75CA6C6_.wvu.FilterData" localSheetId="7" hidden="1">'TAX SAVINGS'!$A$4:$K$131</definedName>
    <definedName name="Z_6BCEE934_365F_4B68_A294_797AC1766FCB_.wvu.FilterData" localSheetId="7" hidden="1">'TAX SAVINGS'!$A$4:$K$131</definedName>
    <definedName name="Z_7976870D_6223_470F_81AF_9E2944EFDA0D_.wvu.FilterData" localSheetId="18" hidden="1">BALANCED!$A$4:$V$135</definedName>
    <definedName name="Z_7976870D_6223_470F_81AF_9E2944EFDA0D_.wvu.FilterData" localSheetId="19" hidden="1">'CASH MANAGEMENT'!$A$4:$F$73</definedName>
    <definedName name="Z_7976870D_6223_470F_81AF_9E2944EFDA0D_.wvu.FilterData" localSheetId="9" hidden="1">'DEBT OPP- CONSERVATIVE'!$A$4:$Q$60</definedName>
    <definedName name="Z_7976870D_6223_470F_81AF_9E2944EFDA0D_.wvu.FilterData" localSheetId="10" hidden="1">'DEBT OPP- CORP BOND'!$A$4:$Q$55</definedName>
    <definedName name="Z_7976870D_6223_470F_81AF_9E2944EFDA0D_.wvu.FilterData" localSheetId="16" hidden="1">'DEBT SAVINGS - MIP'!$A$4:$Q$80</definedName>
    <definedName name="Z_7976870D_6223_470F_81AF_9E2944EFDA0D_.wvu.FilterData" localSheetId="12" hidden="1">'INCOME-LONG TERM'!$A$4:$Q$82</definedName>
    <definedName name="Z_7976870D_6223_470F_81AF_9E2944EFDA0D_.wvu.FilterData" localSheetId="14" hidden="1">'INCOME-SHORT TERM'!$A$4:$Q$86</definedName>
    <definedName name="Z_7976870D_6223_470F_81AF_9E2944EFDA0D_.wvu.FilterData" localSheetId="15" hidden="1">'RETAIL EQUITY SAVINGS'!$A$4:$S$119</definedName>
    <definedName name="Z_7976870D_6223_470F_81AF_9E2944EFDA0D_.wvu.FilterData" localSheetId="7" hidden="1">'TAX SAVINGS'!$A$4:$K$131</definedName>
  </definedNames>
  <calcPr calcId="145621" iterateDelta="6.4766571447683168E-319"/>
  <customWorkbookViews>
    <customWorkbookView name="mpccauditSep09 - Personal View" guid="{7976870D-6223-470F-81AF-9E2944EFDA0D}" mergeInterval="0" personalView="1" maximized="1" windowWidth="1020" windowHeight="495" tabRatio="740" activeSheetId="1" showComments="commIndAndComment"/>
    <customWorkbookView name="Lenovo User - Personal View" guid="{65345BDD-2C36-4556-A401-A704D75CA6C6}" mergeInterval="0" personalView="1" maximized="1" windowWidth="1276" windowHeight="529" tabRatio="740" activeSheetId="20" showComments="commIndAndComment"/>
  </customWorkbookViews>
</workbook>
</file>

<file path=xl/calcChain.xml><?xml version="1.0" encoding="utf-8"?>
<calcChain xmlns="http://schemas.openxmlformats.org/spreadsheetml/2006/main">
  <c r="F13" i="10" l="1"/>
  <c r="E77" i="2" l="1"/>
  <c r="E100" i="1"/>
  <c r="F20" i="24"/>
  <c r="E20" i="24"/>
  <c r="F17" i="23"/>
  <c r="E17" i="23"/>
  <c r="F18" i="22"/>
  <c r="E18" i="22"/>
  <c r="F22" i="21"/>
  <c r="E22" i="21"/>
  <c r="F65" i="20"/>
  <c r="E65" i="20"/>
  <c r="F82" i="19"/>
  <c r="E82" i="19"/>
  <c r="F40" i="18"/>
  <c r="E40" i="18"/>
  <c r="F41" i="17"/>
  <c r="E41" i="17"/>
  <c r="F70" i="16"/>
  <c r="E70" i="16"/>
  <c r="F50" i="15"/>
  <c r="E50" i="15"/>
  <c r="F21" i="14"/>
  <c r="E21" i="14"/>
  <c r="F42" i="13"/>
  <c r="E42" i="13"/>
  <c r="F21" i="12"/>
  <c r="E21" i="12"/>
  <c r="F25" i="11"/>
  <c r="E25" i="11"/>
  <c r="F34" i="10"/>
  <c r="E34" i="10"/>
  <c r="F12" i="9" l="1"/>
  <c r="E12" i="9"/>
  <c r="F73" i="8"/>
  <c r="E73" i="8"/>
  <c r="F62" i="7"/>
  <c r="E62" i="7"/>
  <c r="F54" i="6"/>
  <c r="E54" i="6"/>
  <c r="F51" i="6"/>
  <c r="E51" i="6"/>
  <c r="F67" i="5"/>
  <c r="E67" i="5"/>
  <c r="F79" i="4"/>
  <c r="E79" i="4"/>
  <c r="F76" i="4"/>
  <c r="E76" i="4"/>
  <c r="F67" i="4"/>
  <c r="E67" i="4"/>
  <c r="F48" i="3"/>
  <c r="E48" i="3"/>
  <c r="F67" i="2"/>
  <c r="E67" i="2"/>
  <c r="F89" i="1"/>
  <c r="E89" i="1"/>
  <c r="F81" i="1"/>
  <c r="E81" i="1"/>
  <c r="F71" i="1"/>
  <c r="E71" i="1"/>
  <c r="F24" i="24" l="1"/>
  <c r="E24" i="24"/>
  <c r="F17" i="24"/>
  <c r="E17" i="24"/>
  <c r="F12" i="24"/>
  <c r="E12" i="24"/>
  <c r="E25" i="24" s="1"/>
  <c r="F21" i="23"/>
  <c r="E21" i="23"/>
  <c r="F14" i="23"/>
  <c r="E14" i="23"/>
  <c r="E22" i="23" s="1"/>
  <c r="F22" i="22"/>
  <c r="E22" i="22"/>
  <c r="F15" i="22"/>
  <c r="E15" i="22"/>
  <c r="E23" i="22" s="1"/>
  <c r="F26" i="21"/>
  <c r="E26" i="21"/>
  <c r="F19" i="21"/>
  <c r="E19" i="21"/>
  <c r="F12" i="21"/>
  <c r="E12" i="21"/>
  <c r="E27" i="21" s="1"/>
  <c r="F69" i="20"/>
  <c r="E69" i="20"/>
  <c r="F62" i="20"/>
  <c r="E62" i="20"/>
  <c r="F56" i="20"/>
  <c r="E56" i="20"/>
  <c r="F51" i="20"/>
  <c r="E51" i="20"/>
  <c r="F30" i="20"/>
  <c r="E30" i="20"/>
  <c r="E70" i="20" s="1"/>
  <c r="F86" i="19"/>
  <c r="E86" i="19"/>
  <c r="F79" i="19"/>
  <c r="E79" i="19"/>
  <c r="F73" i="19"/>
  <c r="E73" i="19"/>
  <c r="F68" i="19"/>
  <c r="E68" i="19"/>
  <c r="F44" i="18"/>
  <c r="E44" i="18"/>
  <c r="F37" i="18"/>
  <c r="E37" i="18"/>
  <c r="F30" i="18"/>
  <c r="E30" i="18"/>
  <c r="F22" i="18"/>
  <c r="E22" i="18"/>
  <c r="F18" i="18"/>
  <c r="E18" i="18"/>
  <c r="F14" i="18"/>
  <c r="E14" i="18"/>
  <c r="F10" i="18"/>
  <c r="E10" i="18"/>
  <c r="E45" i="18" s="1"/>
  <c r="F45" i="17"/>
  <c r="E45" i="17"/>
  <c r="F38" i="17"/>
  <c r="E38" i="17"/>
  <c r="F34" i="17"/>
  <c r="E34" i="17"/>
  <c r="F29" i="17"/>
  <c r="E29" i="17"/>
  <c r="F19" i="17"/>
  <c r="E19" i="17"/>
  <c r="F15" i="17"/>
  <c r="E15" i="17"/>
  <c r="F10" i="17"/>
  <c r="E10" i="17"/>
  <c r="E46" i="17" s="1"/>
  <c r="F74" i="16"/>
  <c r="E74" i="16"/>
  <c r="F67" i="16"/>
  <c r="E67" i="16"/>
  <c r="F62" i="16"/>
  <c r="E62" i="16"/>
  <c r="E75" i="16" s="1"/>
  <c r="F54" i="15"/>
  <c r="E54" i="15"/>
  <c r="F47" i="15"/>
  <c r="E47" i="15"/>
  <c r="F41" i="15"/>
  <c r="E41" i="15"/>
  <c r="F22" i="15"/>
  <c r="E22" i="15"/>
  <c r="F18" i="15"/>
  <c r="E18" i="15"/>
  <c r="F12" i="15"/>
  <c r="E12" i="15"/>
  <c r="E55" i="15" s="1"/>
  <c r="F25" i="14"/>
  <c r="E25" i="14"/>
  <c r="F18" i="14"/>
  <c r="E18" i="14"/>
  <c r="F13" i="14"/>
  <c r="F26" i="14" s="1"/>
  <c r="E13" i="14"/>
  <c r="F46" i="13"/>
  <c r="E46" i="13"/>
  <c r="F39" i="13"/>
  <c r="E39" i="13"/>
  <c r="F35" i="13"/>
  <c r="E35" i="13"/>
  <c r="F21" i="13"/>
  <c r="E21" i="13"/>
  <c r="F14" i="13"/>
  <c r="E14" i="13"/>
  <c r="F10" i="13"/>
  <c r="E10" i="13"/>
  <c r="E47" i="13" s="1"/>
  <c r="F25" i="12"/>
  <c r="E25" i="12"/>
  <c r="F18" i="12"/>
  <c r="E18" i="12"/>
  <c r="F11" i="12"/>
  <c r="E11" i="12"/>
  <c r="E26" i="12" s="1"/>
  <c r="F29" i="11"/>
  <c r="E29" i="11"/>
  <c r="F22" i="11"/>
  <c r="E22" i="11"/>
  <c r="F14" i="11"/>
  <c r="E14" i="11"/>
  <c r="F10" i="11"/>
  <c r="E10" i="11"/>
  <c r="E30" i="11" s="1"/>
  <c r="F38" i="10"/>
  <c r="E38" i="10"/>
  <c r="F31" i="10"/>
  <c r="E31" i="10"/>
  <c r="F26" i="10"/>
  <c r="E26" i="10"/>
  <c r="F22" i="10"/>
  <c r="F39" i="10" s="1"/>
  <c r="E22" i="10"/>
  <c r="E13" i="10"/>
  <c r="E39" i="10" s="1"/>
  <c r="F16" i="9"/>
  <c r="E16" i="9"/>
  <c r="F9" i="9"/>
  <c r="E9" i="9"/>
  <c r="E17" i="9" s="1"/>
  <c r="F77" i="8"/>
  <c r="E77" i="8"/>
  <c r="F70" i="8"/>
  <c r="E70" i="8"/>
  <c r="E78" i="8" s="1"/>
  <c r="F66" i="7"/>
  <c r="E66" i="7"/>
  <c r="F59" i="7"/>
  <c r="E59" i="7"/>
  <c r="F54" i="7"/>
  <c r="E54" i="7"/>
  <c r="F49" i="7"/>
  <c r="E49" i="7"/>
  <c r="F44" i="7"/>
  <c r="E44" i="7"/>
  <c r="E67" i="7" s="1"/>
  <c r="F58" i="6"/>
  <c r="E58" i="6"/>
  <c r="F46" i="6"/>
  <c r="E46" i="6"/>
  <c r="E59" i="6" s="1"/>
  <c r="F71" i="5"/>
  <c r="E71" i="5"/>
  <c r="F64" i="5"/>
  <c r="E64" i="5"/>
  <c r="E72" i="5" s="1"/>
  <c r="F83" i="4"/>
  <c r="F84" i="4" s="1"/>
  <c r="E83" i="4"/>
  <c r="E84" i="4" s="1"/>
  <c r="F52" i="3"/>
  <c r="E52" i="3"/>
  <c r="F45" i="3"/>
  <c r="E45" i="3"/>
  <c r="F71" i="2"/>
  <c r="E71" i="2"/>
  <c r="F64" i="2"/>
  <c r="E64" i="2"/>
  <c r="F59" i="2"/>
  <c r="E59" i="2"/>
  <c r="F93" i="1"/>
  <c r="E93" i="1"/>
  <c r="F86" i="1"/>
  <c r="E86" i="1"/>
  <c r="E94" i="1" s="1"/>
  <c r="E97" i="1" s="1"/>
  <c r="F94" i="1" l="1"/>
  <c r="F97" i="1" s="1"/>
  <c r="E72" i="2"/>
  <c r="E74" i="2" s="1"/>
  <c r="F72" i="5"/>
  <c r="F17" i="9"/>
  <c r="F30" i="11"/>
  <c r="F26" i="12"/>
  <c r="F47" i="13"/>
  <c r="E26" i="14"/>
  <c r="F46" i="17"/>
  <c r="F45" i="18"/>
  <c r="E87" i="19"/>
  <c r="F87" i="19"/>
  <c r="F23" i="22"/>
  <c r="F25" i="24"/>
  <c r="F22" i="23"/>
  <c r="F27" i="21"/>
  <c r="F70" i="20"/>
  <c r="F75" i="16"/>
  <c r="F55" i="15"/>
  <c r="F78" i="8"/>
  <c r="F67" i="7"/>
  <c r="F59" i="6"/>
  <c r="E53" i="3"/>
  <c r="F72" i="2"/>
  <c r="F74" i="2" s="1"/>
  <c r="F53" i="3"/>
</calcChain>
</file>

<file path=xl/sharedStrings.xml><?xml version="1.0" encoding="utf-8"?>
<sst xmlns="http://schemas.openxmlformats.org/spreadsheetml/2006/main" count="2657" uniqueCount="632">
  <si>
    <t>Principal Growth Fund</t>
  </si>
  <si>
    <t>Portfolio as on December 31, 2012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</si>
  <si>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</si>
  <si>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</si>
  <si>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</si>
  <si>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</si>
  <si>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</si>
  <si>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</si>
  <si>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</si>
  <si>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Listed / awaiting listing on the stock exchanges</t>
  </si>
  <si>
    <t>ICICI Bank</t>
  </si>
  <si>
    <t>Banks</t>
  </si>
  <si>
    <t>INE090A01013</t>
  </si>
  <si>
    <t>Reliance Industries</t>
  </si>
  <si>
    <t>Petroleum Products</t>
  </si>
  <si>
    <t>INE002A01018</t>
  </si>
  <si>
    <t>ITC</t>
  </si>
  <si>
    <t>Consumer Non Durables</t>
  </si>
  <si>
    <t>INE154A01025</t>
  </si>
  <si>
    <t>State Bank of India</t>
  </si>
  <si>
    <t>Pharmaceuticals</t>
  </si>
  <si>
    <t>INE062A01012</t>
  </si>
  <si>
    <t>HDFC Bank</t>
  </si>
  <si>
    <t>Software</t>
  </si>
  <si>
    <t>INE040A01026</t>
  </si>
  <si>
    <t>Jet Airways (India)</t>
  </si>
  <si>
    <t>Transportation</t>
  </si>
  <si>
    <t>INE802G01018</t>
  </si>
  <si>
    <t>Dr. Reddy's Laboratories</t>
  </si>
  <si>
    <t>Media &amp; Entertainment</t>
  </si>
  <si>
    <t>INE089A01023</t>
  </si>
  <si>
    <t>Maruti Suzuki India</t>
  </si>
  <si>
    <t>Auto</t>
  </si>
  <si>
    <t>INE585B01010</t>
  </si>
  <si>
    <t>Oracle Financial Services Software</t>
  </si>
  <si>
    <t>INE881D01027</t>
  </si>
  <si>
    <t>Jubilant Life Sciences</t>
  </si>
  <si>
    <t>Finance</t>
  </si>
  <si>
    <t>INE700A01033</t>
  </si>
  <si>
    <t>Infosys</t>
  </si>
  <si>
    <t>Consumer Durables</t>
  </si>
  <si>
    <t>INE009A01021</t>
  </si>
  <si>
    <t>Motherson Sumi Systems</t>
  </si>
  <si>
    <t>Auto Ancillaries</t>
  </si>
  <si>
    <t>Construction</t>
  </si>
  <si>
    <t>INE775A01035</t>
  </si>
  <si>
    <t>Havells India</t>
  </si>
  <si>
    <t>INE176B01026</t>
  </si>
  <si>
    <t>HCL Technologies</t>
  </si>
  <si>
    <t>Cement</t>
  </si>
  <si>
    <t>INE860A01027</t>
  </si>
  <si>
    <t>United Spirits</t>
  </si>
  <si>
    <t>INE854D01016</t>
  </si>
  <si>
    <t>Titan Industries</t>
  </si>
  <si>
    <t>Fertilisers</t>
  </si>
  <si>
    <t>INE280A01028</t>
  </si>
  <si>
    <t>The Federal Bank</t>
  </si>
  <si>
    <t>Textile Products</t>
  </si>
  <si>
    <t>INE171A01011</t>
  </si>
  <si>
    <t>Housing Development Finance Corporation</t>
  </si>
  <si>
    <t>Non - Ferrous Metals</t>
  </si>
  <si>
    <t>INE001A01036</t>
  </si>
  <si>
    <t>Axis Bank</t>
  </si>
  <si>
    <t>Power</t>
  </si>
  <si>
    <t>INE238A01026</t>
  </si>
  <si>
    <t>Sun TV Network</t>
  </si>
  <si>
    <t>Oil</t>
  </si>
  <si>
    <t>INE424H01027</t>
  </si>
  <si>
    <t>Hathway Cable &amp; Datacom</t>
  </si>
  <si>
    <t>Industrial Products</t>
  </si>
  <si>
    <t>INE982F01028</t>
  </si>
  <si>
    <t>Bank of Baroda</t>
  </si>
  <si>
    <t>Chemicals</t>
  </si>
  <si>
    <t>INE028A01013</t>
  </si>
  <si>
    <t>Divi's Laboratories</t>
  </si>
  <si>
    <t>Gas</t>
  </si>
  <si>
    <t>INE361B01024</t>
  </si>
  <si>
    <t>IDFC</t>
  </si>
  <si>
    <t>Retailing</t>
  </si>
  <si>
    <t>INE043D01016</t>
  </si>
  <si>
    <t>Raymond</t>
  </si>
  <si>
    <t>Ferrous Metals</t>
  </si>
  <si>
    <t>INE301A01014</t>
  </si>
  <si>
    <t>Prestige Estates Projects</t>
  </si>
  <si>
    <t>Construction Materials</t>
  </si>
  <si>
    <t>INE811K01011</t>
  </si>
  <si>
    <t>JK Cement</t>
  </si>
  <si>
    <t>ICRA AA+</t>
  </si>
  <si>
    <t>INE823G01014</t>
  </si>
  <si>
    <t>Sterlite Industries ( India )</t>
  </si>
  <si>
    <t>Health Care Equipment</t>
  </si>
  <si>
    <t>INE268A01049</t>
  </si>
  <si>
    <t>Union Bank of India</t>
  </si>
  <si>
    <t>IT Consulting &amp; Services</t>
  </si>
  <si>
    <t>INE692A01016</t>
  </si>
  <si>
    <t>Chambal Fertilizers &amp; Chemicals</t>
  </si>
  <si>
    <t>Personal Products</t>
  </si>
  <si>
    <t>INE085A01013</t>
  </si>
  <si>
    <t>Unitech</t>
  </si>
  <si>
    <t>Travel</t>
  </si>
  <si>
    <t>INE694A01020</t>
  </si>
  <si>
    <t>Tata Motors</t>
  </si>
  <si>
    <t>Paper Products</t>
  </si>
  <si>
    <t>INE155A01022</t>
  </si>
  <si>
    <t>ING Vysya Bank</t>
  </si>
  <si>
    <t>Diversified Financial Services</t>
  </si>
  <si>
    <t>INE166A01011</t>
  </si>
  <si>
    <t>Jain Irrigation Systems</t>
  </si>
  <si>
    <t>INE175A01038</t>
  </si>
  <si>
    <t>IPCA Laboratories</t>
  </si>
  <si>
    <t>INE571A01020</t>
  </si>
  <si>
    <t>Oriental Bank of Commerce</t>
  </si>
  <si>
    <t>INE141A01014</t>
  </si>
  <si>
    <t>Bharat Petroleum Corporation</t>
  </si>
  <si>
    <t>INE029A01011</t>
  </si>
  <si>
    <t>Godrej Industries</t>
  </si>
  <si>
    <t>INE233A01035</t>
  </si>
  <si>
    <t>Tata Motors - A Class</t>
  </si>
  <si>
    <t>IN9155A01020</t>
  </si>
  <si>
    <t>Jaiprakash Associates</t>
  </si>
  <si>
    <t>INE455F01025</t>
  </si>
  <si>
    <t>Gujarat State Petronet</t>
  </si>
  <si>
    <t>INE246F01010</t>
  </si>
  <si>
    <t>Dish TV India</t>
  </si>
  <si>
    <t>INE836F01026</t>
  </si>
  <si>
    <t>Cairn India</t>
  </si>
  <si>
    <t>INE910H01017</t>
  </si>
  <si>
    <t>Indiabulls Power</t>
  </si>
  <si>
    <t>INE399K01017</t>
  </si>
  <si>
    <t>Power Finance Corporation</t>
  </si>
  <si>
    <t>INE134E01011</t>
  </si>
  <si>
    <t>NIIT Technologies</t>
  </si>
  <si>
    <t>INE591G01017</t>
  </si>
  <si>
    <t>Ambuja Cements</t>
  </si>
  <si>
    <t>INE079A01024</t>
  </si>
  <si>
    <t>DLF</t>
  </si>
  <si>
    <t>INE271C01023</t>
  </si>
  <si>
    <t>Eros International Media</t>
  </si>
  <si>
    <t>INE416L01017</t>
  </si>
  <si>
    <t>Torrent Pharmaceuticals</t>
  </si>
  <si>
    <t>INE685A01028</t>
  </si>
  <si>
    <t>Infinite Computer Solutions (India)</t>
  </si>
  <si>
    <t>INE486J01014</t>
  </si>
  <si>
    <t>Pantaloon Retail (India)</t>
  </si>
  <si>
    <t>INE623B01027</t>
  </si>
  <si>
    <t>Gujarat State Fertilizers &amp; Chemicals</t>
  </si>
  <si>
    <t>INE026A01025</t>
  </si>
  <si>
    <t>PC Jeweller</t>
  </si>
  <si>
    <t>INE785M01013</t>
  </si>
  <si>
    <t>Zee Entertainment Enterprise</t>
  </si>
  <si>
    <t>INE256A01028</t>
  </si>
  <si>
    <t>Tata Steel</t>
  </si>
  <si>
    <t>INE081A01012</t>
  </si>
  <si>
    <t>Dewan Housing Finance Corporation</t>
  </si>
  <si>
    <t>INE202B01012</t>
  </si>
  <si>
    <t>Kalpataru Power Transmission</t>
  </si>
  <si>
    <t>INE220B01022</t>
  </si>
  <si>
    <t>Great Offshore</t>
  </si>
  <si>
    <t>INE892H01017</t>
  </si>
  <si>
    <t>Mile Stone Granite</t>
  </si>
  <si>
    <t>INE151H01018</t>
  </si>
  <si>
    <t>Sangam Health Care Products</t>
  </si>
  <si>
    <t>INE431E01011</t>
  </si>
  <si>
    <t>Virtual Dynamics Software</t>
  </si>
  <si>
    <t>INE406B01019</t>
  </si>
  <si>
    <t>Noble Brothers Impex</t>
  </si>
  <si>
    <t>Balmer Lawrie Freight Container</t>
  </si>
  <si>
    <t>Mukerian Papers</t>
  </si>
  <si>
    <t>INE348C01011</t>
  </si>
  <si>
    <t>Crescent Finstock</t>
  </si>
  <si>
    <t>INE147E01013</t>
  </si>
  <si>
    <t>Precision Fasteners</t>
  </si>
  <si>
    <t>INE604A01011</t>
  </si>
  <si>
    <t>Total</t>
  </si>
  <si>
    <t>MONEY MARKET INSTRUMENT</t>
  </si>
  <si>
    <t>BONDS &amp; NCDs</t>
  </si>
  <si>
    <t>9.25% Dr. Reddy's Laboratories 24-Mar-2014</t>
  </si>
  <si>
    <t>INE089A08051</t>
  </si>
  <si>
    <t>Cash &amp; Cash Equivalents</t>
  </si>
  <si>
    <t>Net Receivable/Payable</t>
  </si>
  <si>
    <t>Grand Total</t>
  </si>
  <si>
    <t>All corporate ratings are assigned by rating agencies like CRISIL; CARE; ICRA; FITCH.</t>
  </si>
  <si>
    <t>#Pending Listing on Stock Exchange</t>
  </si>
  <si>
    <t>Principal Index Fund</t>
  </si>
  <si>
    <t>Larsen &amp; Toubro</t>
  </si>
  <si>
    <t>Construction Project</t>
  </si>
  <si>
    <t>INE018A01030</t>
  </si>
  <si>
    <t>Tata Consultancy Services</t>
  </si>
  <si>
    <t>INE467B01029</t>
  </si>
  <si>
    <t>Hindustan Unilever</t>
  </si>
  <si>
    <t>INE030A01027</t>
  </si>
  <si>
    <t>Oil &amp; Natural Gas Corporation</t>
  </si>
  <si>
    <t>INE213A01029</t>
  </si>
  <si>
    <t>Mahindra &amp; Mahindra</t>
  </si>
  <si>
    <t>INE101A01026</t>
  </si>
  <si>
    <t>Bharti Airtel</t>
  </si>
  <si>
    <t>Telecom - Services</t>
  </si>
  <si>
    <t>INE397D01024</t>
  </si>
  <si>
    <t>Minerals/Mining</t>
  </si>
  <si>
    <t>Bajaj Auto</t>
  </si>
  <si>
    <t>Industrial Capital Goods</t>
  </si>
  <si>
    <t>INE917I01010</t>
  </si>
  <si>
    <t>Sun Pharmaceuticals Industries</t>
  </si>
  <si>
    <t>INE044A01036</t>
  </si>
  <si>
    <t>Kotak Mahindra Bank</t>
  </si>
  <si>
    <t>INE237A01028</t>
  </si>
  <si>
    <t>Coal India</t>
  </si>
  <si>
    <t>INE522F01014</t>
  </si>
  <si>
    <t>Cipla</t>
  </si>
  <si>
    <t>INE059A01026</t>
  </si>
  <si>
    <t>Wipro</t>
  </si>
  <si>
    <t>INE075A01022</t>
  </si>
  <si>
    <t>Grasim Industries</t>
  </si>
  <si>
    <t>INE047A01013</t>
  </si>
  <si>
    <t>Asian Paints</t>
  </si>
  <si>
    <t>INE021A01018</t>
  </si>
  <si>
    <t>NTPC</t>
  </si>
  <si>
    <t>INE733E01010</t>
  </si>
  <si>
    <t>Ultratech Cement</t>
  </si>
  <si>
    <t>INE481G01011</t>
  </si>
  <si>
    <t>Hero MotoCorp</t>
  </si>
  <si>
    <t>INE158A01026</t>
  </si>
  <si>
    <t>Bharat Heavy Electricals</t>
  </si>
  <si>
    <t>INE257A01026</t>
  </si>
  <si>
    <t>Tata Power Company</t>
  </si>
  <si>
    <t>INE245A01021</t>
  </si>
  <si>
    <t>Jindal Steel &amp; Power</t>
  </si>
  <si>
    <t>INE749A01030</t>
  </si>
  <si>
    <t>Hindalco Industries</t>
  </si>
  <si>
    <t>INE038A01020</t>
  </si>
  <si>
    <t>Power Grid Corporation of India</t>
  </si>
  <si>
    <t>INE752E01010</t>
  </si>
  <si>
    <t>GAIL (India)</t>
  </si>
  <si>
    <t>INE129A01019</t>
  </si>
  <si>
    <t>Lupin</t>
  </si>
  <si>
    <t>INE326A01037</t>
  </si>
  <si>
    <t>ACC</t>
  </si>
  <si>
    <t>INE012A01025</t>
  </si>
  <si>
    <t>Punjab National Bank</t>
  </si>
  <si>
    <t>INE160A01014</t>
  </si>
  <si>
    <t>Ranbaxy Laboratories</t>
  </si>
  <si>
    <t>INE015A01028</t>
  </si>
  <si>
    <t>Sesa Goa</t>
  </si>
  <si>
    <t>INE205A01025</t>
  </si>
  <si>
    <t>Reliance Infrastructure</t>
  </si>
  <si>
    <t>INE036A01016</t>
  </si>
  <si>
    <t>Siemens</t>
  </si>
  <si>
    <t>INE003A01024</t>
  </si>
  <si>
    <t>Principal Large Cap Fund</t>
  </si>
  <si>
    <t>Shree Cements</t>
  </si>
  <si>
    <t>INE070A01015</t>
  </si>
  <si>
    <t>Canara Bank</t>
  </si>
  <si>
    <t>INE476A01014</t>
  </si>
  <si>
    <t>LIC Housing Finance</t>
  </si>
  <si>
    <t>INE115A01026</t>
  </si>
  <si>
    <t>NMDC</t>
  </si>
  <si>
    <t>INE584A01023</t>
  </si>
  <si>
    <t>JSW Steel</t>
  </si>
  <si>
    <t>INE019A01020</t>
  </si>
  <si>
    <t>D.B.Corp</t>
  </si>
  <si>
    <t>INE950I01011</t>
  </si>
  <si>
    <t>Principal Dividend Yield Fund</t>
  </si>
  <si>
    <t>The Jammu &amp; Kashmir Bank</t>
  </si>
  <si>
    <t>INE168A01017</t>
  </si>
  <si>
    <t>VST Industries</t>
  </si>
  <si>
    <t>INE710A01016</t>
  </si>
  <si>
    <t>Bajaj Holdings &amp; Investment</t>
  </si>
  <si>
    <t>INE118A01012</t>
  </si>
  <si>
    <t>Gateway Distriparks</t>
  </si>
  <si>
    <t>INE852F01015</t>
  </si>
  <si>
    <t>Hinduja Ventures</t>
  </si>
  <si>
    <t>INE353A01023</t>
  </si>
  <si>
    <t>Colgate Palmolive (India)</t>
  </si>
  <si>
    <t>INE259A01022</t>
  </si>
  <si>
    <t>Gujarat Industries Power Company</t>
  </si>
  <si>
    <t>INE162A01010</t>
  </si>
  <si>
    <t>National Buildings Construction Corporation</t>
  </si>
  <si>
    <t>Paper</t>
  </si>
  <si>
    <t>INE095N01015</t>
  </si>
  <si>
    <t>Tata Chemicals</t>
  </si>
  <si>
    <t>Textile - Cotton</t>
  </si>
  <si>
    <t>INE092A01019</t>
  </si>
  <si>
    <t>Cummins India</t>
  </si>
  <si>
    <t>INE298A01020</t>
  </si>
  <si>
    <t>Tata Global Beverages</t>
  </si>
  <si>
    <t>INE192A01025</t>
  </si>
  <si>
    <t>Rural Electrification Corporation</t>
  </si>
  <si>
    <t>INE020B01018</t>
  </si>
  <si>
    <t>Hindustan Petroleum Corporation</t>
  </si>
  <si>
    <t>INE094A01015</t>
  </si>
  <si>
    <t>Castrol India</t>
  </si>
  <si>
    <t>INE172A01019</t>
  </si>
  <si>
    <t>Zensar Technologies</t>
  </si>
  <si>
    <t>INE520A01019</t>
  </si>
  <si>
    <t>Repro India</t>
  </si>
  <si>
    <t>INE461B01014</t>
  </si>
  <si>
    <t>Kirloskar Oil Engines</t>
  </si>
  <si>
    <t>INE146L01010</t>
  </si>
  <si>
    <t>Karur Vysya Bank</t>
  </si>
  <si>
    <t>INE036D01010</t>
  </si>
  <si>
    <t>Kolte - Patil Developers</t>
  </si>
  <si>
    <t>INE094I01018</t>
  </si>
  <si>
    <t>IDBI Bank</t>
  </si>
  <si>
    <t>INE008A01015</t>
  </si>
  <si>
    <t>Jagran Prakashan</t>
  </si>
  <si>
    <t>INE199G01027</t>
  </si>
  <si>
    <t>Tamil Nadu Newsprint &amp; Papers</t>
  </si>
  <si>
    <t>INE107A01015</t>
  </si>
  <si>
    <t>Oil India</t>
  </si>
  <si>
    <t>INE274J01014</t>
  </si>
  <si>
    <t>Allahabad Bank</t>
  </si>
  <si>
    <t>INE428A01015</t>
  </si>
  <si>
    <t>Mcleod Russel India</t>
  </si>
  <si>
    <t>INE942G01012</t>
  </si>
  <si>
    <t>Hexaware Technologies</t>
  </si>
  <si>
    <t>INE093A01033</t>
  </si>
  <si>
    <t>Supreme Industries</t>
  </si>
  <si>
    <t>INE195A01028</t>
  </si>
  <si>
    <t>GlaxoSmithKline Pharmaceuticals</t>
  </si>
  <si>
    <t>INE159A01016</t>
  </si>
  <si>
    <t>Indian Bank</t>
  </si>
  <si>
    <t>INE562A01011</t>
  </si>
  <si>
    <t>V.S.T Tillers Tractors</t>
  </si>
  <si>
    <t>INE764D01017</t>
  </si>
  <si>
    <t>Navneet Publications India</t>
  </si>
  <si>
    <t>INE060A01024</t>
  </si>
  <si>
    <t>Volant Textile Mills</t>
  </si>
  <si>
    <t>INE962D01025</t>
  </si>
  <si>
    <t>Sandur  Laminates</t>
  </si>
  <si>
    <t>Crystal Cable Industries</t>
  </si>
  <si>
    <t>Tirrihannah  Company</t>
  </si>
  <si>
    <t>Minerava Holdings</t>
  </si>
  <si>
    <t>Apollo Tyres</t>
  </si>
  <si>
    <t>Principal Emerging Bluechip Fund</t>
  </si>
  <si>
    <t>GlaxoSmithKline Consumer Healthcare</t>
  </si>
  <si>
    <t>INE264A01014</t>
  </si>
  <si>
    <t>Amara Raja Batteries</t>
  </si>
  <si>
    <t>INE885A01032</t>
  </si>
  <si>
    <t>INE438A01022</t>
  </si>
  <si>
    <t>Godrej Consumer Products</t>
  </si>
  <si>
    <t>INE102D01028</t>
  </si>
  <si>
    <t>Sadbhav Engineering</t>
  </si>
  <si>
    <t>INE226H01026</t>
  </si>
  <si>
    <t>Yes Bank</t>
  </si>
  <si>
    <t>INE528G01019</t>
  </si>
  <si>
    <t>Eicher Motors</t>
  </si>
  <si>
    <t>INE066A01013</t>
  </si>
  <si>
    <t>Kaveri Seed Company</t>
  </si>
  <si>
    <t>Services</t>
  </si>
  <si>
    <t>INE455I01011</t>
  </si>
  <si>
    <t>Arvind</t>
  </si>
  <si>
    <t>INE034A01011</t>
  </si>
  <si>
    <t>Aditya Birla Nuvo</t>
  </si>
  <si>
    <t>INE069A01017</t>
  </si>
  <si>
    <t>Max India</t>
  </si>
  <si>
    <t>INE180A01020</t>
  </si>
  <si>
    <t>Glenmark Pharmaceuticals</t>
  </si>
  <si>
    <t>INE935A01035</t>
  </si>
  <si>
    <t>Satyam Computer Services</t>
  </si>
  <si>
    <t>INE275A01028</t>
  </si>
  <si>
    <t>Spicejet</t>
  </si>
  <si>
    <t>INE285B01017</t>
  </si>
  <si>
    <t>Symphony</t>
  </si>
  <si>
    <t>INE225D01027</t>
  </si>
  <si>
    <t>Petronet LNG</t>
  </si>
  <si>
    <t>INE347G01014</t>
  </si>
  <si>
    <t>KEC International</t>
  </si>
  <si>
    <t>INE389H01022</t>
  </si>
  <si>
    <t>Supreme Infrastructure India</t>
  </si>
  <si>
    <t>INE550H01011</t>
  </si>
  <si>
    <t>Bata India</t>
  </si>
  <si>
    <t>INE176A01010</t>
  </si>
  <si>
    <t>Graphite India</t>
  </si>
  <si>
    <t>INE371A01025</t>
  </si>
  <si>
    <t>Principal Personal Tax Saver Fund</t>
  </si>
  <si>
    <t>Telecom - Equipment &amp; Accessories</t>
  </si>
  <si>
    <t>Punjab Wireless Systems</t>
  </si>
  <si>
    <t>INE181A01010</t>
  </si>
  <si>
    <t>Principal Smart Equity Fund</t>
  </si>
  <si>
    <t>ICRA A1+</t>
  </si>
  <si>
    <t>Certificate of Deposit**</t>
  </si>
  <si>
    <t>State Bank of Travancore 17-Jun-2013</t>
  </si>
  <si>
    <t>INE654A16CT0</t>
  </si>
  <si>
    <t>Commercial Paper**</t>
  </si>
  <si>
    <t>Indian Oil Corporation 01-Jan-2013</t>
  </si>
  <si>
    <t>INE242A14DO8</t>
  </si>
  <si>
    <t>INE535H14BU1</t>
  </si>
  <si>
    <t>0% Tata Capital Financial Services 30-Jun-2015</t>
  </si>
  <si>
    <t>INE306N07021</t>
  </si>
  <si>
    <t>Principal Tax Savings Fund</t>
  </si>
  <si>
    <t>Principal Global Opportunities Fund</t>
  </si>
  <si>
    <t>Mutual Funds</t>
  </si>
  <si>
    <t>ICICI Bank 21-Feb-2013</t>
  </si>
  <si>
    <t>INE090A16SO4</t>
  </si>
  <si>
    <t>Oriental Bank of Commerce 06-Jun-2013</t>
  </si>
  <si>
    <t>INE141A16HQ3</t>
  </si>
  <si>
    <t>Bank of Baroda 27-Dec-2013</t>
  </si>
  <si>
    <t>INE028A16516</t>
  </si>
  <si>
    <t>CARE A1+</t>
  </si>
  <si>
    <t>ICRA AA</t>
  </si>
  <si>
    <t>SOV</t>
  </si>
  <si>
    <t>Kotak Commodity Services 06-Mar-2013</t>
  </si>
  <si>
    <t>INE410J14074</t>
  </si>
  <si>
    <t>Dewan Housing Finance Corporation 18-Mar-2013</t>
  </si>
  <si>
    <t>INE202B14544</t>
  </si>
  <si>
    <t>Magma Fincorp 28-Mar-2013</t>
  </si>
  <si>
    <t>INE511C14GY4</t>
  </si>
  <si>
    <t>INE535H14CK0</t>
  </si>
  <si>
    <t>HCL Infosystems 07-Feb-2013</t>
  </si>
  <si>
    <t>INE236A14DV5</t>
  </si>
  <si>
    <t>First Blue Home Finance 29-Mar-2013</t>
  </si>
  <si>
    <t>INE564G14751</t>
  </si>
  <si>
    <t>Treasury Bill</t>
  </si>
  <si>
    <t>TBILL 91 DAY 11-Jan-2013</t>
  </si>
  <si>
    <t>10% Jindal Power 30-July-2014</t>
  </si>
  <si>
    <t>INE720G08058</t>
  </si>
  <si>
    <t>CRISIL AAA</t>
  </si>
  <si>
    <t>9.85%Housing Development Finance Corporation 05-Jun-2015</t>
  </si>
  <si>
    <t>INE001A07IL7</t>
  </si>
  <si>
    <t>0% Sundaram Finance 30-Mar-2015</t>
  </si>
  <si>
    <t>INE660A07HR9</t>
  </si>
  <si>
    <t>7.40% Indian Oil Corporation 15-Sep-2015</t>
  </si>
  <si>
    <t>INE242A07181</t>
  </si>
  <si>
    <t>Principal Government Securities Fund</t>
  </si>
  <si>
    <t>TBILL 91 DAY 18-Jan-2013</t>
  </si>
  <si>
    <t>CENTRAL GOVERNMENT SECURITIES</t>
  </si>
  <si>
    <t>08.33% Government of India Security 09-July-2026</t>
  </si>
  <si>
    <t>IN0020120039</t>
  </si>
  <si>
    <t>08.20% Government of India Security 24-Sep-2025</t>
  </si>
  <si>
    <t>IN0020120047</t>
  </si>
  <si>
    <t>08.97% Government of India Security 05-Dec-2030</t>
  </si>
  <si>
    <t>IN0020110055</t>
  </si>
  <si>
    <t>08.15% Government of India Security 11-Jun-2022</t>
  </si>
  <si>
    <t>IN0020120013</t>
  </si>
  <si>
    <t>Principal Income Fund - Long Term Plan</t>
  </si>
  <si>
    <t>ICRA AAA</t>
  </si>
  <si>
    <t>CARE AAA</t>
  </si>
  <si>
    <t>CRISIL AA+</t>
  </si>
  <si>
    <t>08.85% Power Grid Corporation of India 19-Oct-2018</t>
  </si>
  <si>
    <t>INE752E07KD0</t>
  </si>
  <si>
    <t>9.76% LIC Housing Finance 11-Dec-2014</t>
  </si>
  <si>
    <t>INE115A07CR5</t>
  </si>
  <si>
    <t>9.60% Housing Development Finance Corporation 07-Aug-2015</t>
  </si>
  <si>
    <t>INE001A07JB6</t>
  </si>
  <si>
    <t>9.75% Housing Development Finance Corporation 08-Mar-2016</t>
  </si>
  <si>
    <t>INE001A07GI7</t>
  </si>
  <si>
    <t>9.15% ICICI Bank 21-Apr-2013</t>
  </si>
  <si>
    <t>INE090A08NJ2</t>
  </si>
  <si>
    <t>0% Bajaj Finance 30-Mar-2015</t>
  </si>
  <si>
    <t>INE296A07732</t>
  </si>
  <si>
    <t>11.10% Fullerton India Credit Company 04-Sep-2015</t>
  </si>
  <si>
    <t>INE535H07191</t>
  </si>
  <si>
    <t>10.6729%Cholamandalam Investment and Finance Company 27-Dec-2013</t>
  </si>
  <si>
    <t>INE121A07EQ1</t>
  </si>
  <si>
    <t>Principal Bank CD Fund</t>
  </si>
  <si>
    <t>IDBI Bank 27-Jun-2013</t>
  </si>
  <si>
    <t>INE008A16LS2</t>
  </si>
  <si>
    <t>ICICI Bank 28-Jun-2013</t>
  </si>
  <si>
    <t>INE090A16VC3</t>
  </si>
  <si>
    <t>Principal Income Fund - Short Term Plan</t>
  </si>
  <si>
    <t>HCL Infosystems 20-Feb-2013</t>
  </si>
  <si>
    <t>INE236A14DX1</t>
  </si>
  <si>
    <t>CRISIL AA</t>
  </si>
  <si>
    <t>8.85% Power Finance Corporation 15-Oct-2014</t>
  </si>
  <si>
    <t>INE134E08EY8</t>
  </si>
  <si>
    <t>9.25% Rural Electrification Corporation 27-Aug-2017</t>
  </si>
  <si>
    <t>INE020B08773</t>
  </si>
  <si>
    <t>9.44% IDFC 29-Aug-2014</t>
  </si>
  <si>
    <t>INE043D07CF8</t>
  </si>
  <si>
    <t>9.14% Exim Bank 01-Aug-2022</t>
  </si>
  <si>
    <t>INE514E08BJ8</t>
  </si>
  <si>
    <t>9.38% Rural Electrification Corporation 06-Sep-2016</t>
  </si>
  <si>
    <t>INE020B08609</t>
  </si>
  <si>
    <t>9.40% Nabard 01-Aug-2016</t>
  </si>
  <si>
    <t>INE261F09HN0</t>
  </si>
  <si>
    <t>10.75% Fullerton India Credit Company 28-Aug-2014</t>
  </si>
  <si>
    <t>INE535H07183</t>
  </si>
  <si>
    <t>8.45% Exim Bank 08-Sep-2015</t>
  </si>
  <si>
    <t>INE514E08811</t>
  </si>
  <si>
    <t>INE468M07146</t>
  </si>
  <si>
    <t>Principal Retail Equity Savings Fund</t>
  </si>
  <si>
    <t>Principal Debt Savings Fund - MIP Plan</t>
  </si>
  <si>
    <t>9.08% State Bank of Mysore 16-Jan-2023</t>
  </si>
  <si>
    <t>INE651A09064</t>
  </si>
  <si>
    <t>10.90% Power Grid Corporation of India 21-Jun-2015</t>
  </si>
  <si>
    <t>INE752E07116</t>
  </si>
  <si>
    <t>10.6723% Cholamandalam Investment and Finance Company 26-Dec-2013</t>
  </si>
  <si>
    <t>INE121A07EP3</t>
  </si>
  <si>
    <t>10.30% Tata Sons 23-Apr-2014</t>
  </si>
  <si>
    <t>INE895D08196</t>
  </si>
  <si>
    <t>Principal Index Fund - Growth Plan</t>
  </si>
  <si>
    <t>INF173K01AG2</t>
  </si>
  <si>
    <t>Principal Balanced Fund</t>
  </si>
  <si>
    <t>Principal Cash Management Fund</t>
  </si>
  <si>
    <t>Bank of Maharashtra 01-Feb-2013</t>
  </si>
  <si>
    <t>INE457A16BL7</t>
  </si>
  <si>
    <t>Oriental Bank of Commerce 18-Feb-2013</t>
  </si>
  <si>
    <t>INE141A16GG6</t>
  </si>
  <si>
    <t>IndusInd Bank 19-Feb-2013</t>
  </si>
  <si>
    <t>INE095A16EZ9</t>
  </si>
  <si>
    <t>IDBI Bank 28-Feb-2013</t>
  </si>
  <si>
    <t>CRISIL A1+</t>
  </si>
  <si>
    <t>INE008A16JG1</t>
  </si>
  <si>
    <t>Bank of Maharashtra 01-Mar-2013</t>
  </si>
  <si>
    <t>Unrated</t>
  </si>
  <si>
    <t>INE457A16BT0</t>
  </si>
  <si>
    <t>State Bank of Patiala 04-Feb-2013</t>
  </si>
  <si>
    <t>INE652A16EN3</t>
  </si>
  <si>
    <t>Allahabad Bank 07-Feb-2013</t>
  </si>
  <si>
    <t>INE428A16IH1</t>
  </si>
  <si>
    <t>State Bank of Mysore 08-Feb-2013</t>
  </si>
  <si>
    <t>INE651A16DO5</t>
  </si>
  <si>
    <t>Bank of India 15-Feb-2013</t>
  </si>
  <si>
    <t>INE084A16675</t>
  </si>
  <si>
    <t>State Bank of Patiala 05-Feb-2013</t>
  </si>
  <si>
    <t>INE652A16EQ6</t>
  </si>
  <si>
    <t>Kotak Mahindra Bank 25-Feb-2013</t>
  </si>
  <si>
    <t>INE237A16RP0</t>
  </si>
  <si>
    <t>State Bank of Patiala 12-Feb-2013</t>
  </si>
  <si>
    <t>INE652A16EY0</t>
  </si>
  <si>
    <t>Oriental Bank of Commerce 15-Feb-2013</t>
  </si>
  <si>
    <t>INE141A16IQ1</t>
  </si>
  <si>
    <t>Corporation Bank 15-Feb-2013</t>
  </si>
  <si>
    <t>INE112A16BA1</t>
  </si>
  <si>
    <t>State Bank of Patiala 18-Feb-2013</t>
  </si>
  <si>
    <t>INE652A16FF6</t>
  </si>
  <si>
    <t>Central Bank of India 18-Feb-2013</t>
  </si>
  <si>
    <t>INE483A16CE6</t>
  </si>
  <si>
    <t>State Bank of Mysore 19-Feb-2013</t>
  </si>
  <si>
    <t>INE651A16DZ1</t>
  </si>
  <si>
    <t>Bank of Maharashtra 22-Feb-2013</t>
  </si>
  <si>
    <t>INE457A16BN3</t>
  </si>
  <si>
    <t>Oriental Bank of Commerce 28-Feb-2013</t>
  </si>
  <si>
    <t>INE141A16GO0</t>
  </si>
  <si>
    <t>Syndicate Bank 28-Feb-2013</t>
  </si>
  <si>
    <t>INE667A16990</t>
  </si>
  <si>
    <t>State Bank of Travancore 11-Feb-2013</t>
  </si>
  <si>
    <t>INE654A16CR4</t>
  </si>
  <si>
    <t>Hindustan Petroleum Corporation 28-Jan-2013</t>
  </si>
  <si>
    <t>INE094A14AJ9</t>
  </si>
  <si>
    <t>Magma Fincorp 08-Feb-2013</t>
  </si>
  <si>
    <t>INE511C14GX6</t>
  </si>
  <si>
    <t>Indian Oil Corporation 22-Feb-2013</t>
  </si>
  <si>
    <t>INE242A14BN4</t>
  </si>
  <si>
    <t>L&amp;T Fincorp 25-Feb-2013</t>
  </si>
  <si>
    <t>INE759E14232</t>
  </si>
  <si>
    <t>Hinduja Global Solutions 26-Feb-2013</t>
  </si>
  <si>
    <t>INE170I14019</t>
  </si>
  <si>
    <t>Indian Oil Corporation 04-Feb-2013</t>
  </si>
  <si>
    <t>INE242A14DY7</t>
  </si>
  <si>
    <t>Piramal Enterprises 11-Feb-2013</t>
  </si>
  <si>
    <t>INE140A14563</t>
  </si>
  <si>
    <t>India Infoline Finance 29-Jan-2013</t>
  </si>
  <si>
    <t>INE866I14ED8</t>
  </si>
  <si>
    <t>Srei Equipment Finance 04-Feb-2013</t>
  </si>
  <si>
    <t>INE881J14CE7</t>
  </si>
  <si>
    <t>Nabard 22-Feb-2013</t>
  </si>
  <si>
    <t>INE261F14384</t>
  </si>
  <si>
    <t>India Infoline Finance 25-Feb-2013</t>
  </si>
  <si>
    <t>INE866I14EQ0</t>
  </si>
  <si>
    <t>Graphite India 04-Feb-2013</t>
  </si>
  <si>
    <t>INE371A14051</t>
  </si>
  <si>
    <t>Godrej Industries 07-Feb-2013</t>
  </si>
  <si>
    <t>INE233A14AJ3</t>
  </si>
  <si>
    <t>JM Financial Products 31-Jan-2013</t>
  </si>
  <si>
    <t>INE523H14IQ0</t>
  </si>
  <si>
    <t>Exim Bank 22-Feb-2013</t>
  </si>
  <si>
    <t>INE514E14DH6</t>
  </si>
  <si>
    <t>Kotak Mahindra Investment 26-Feb-2013</t>
  </si>
  <si>
    <t>INE975F14AA7</t>
  </si>
  <si>
    <t>Jagran Prakashan 01-Feb-2013</t>
  </si>
  <si>
    <t>INE199G14525</t>
  </si>
  <si>
    <t>Fixed Deposit</t>
  </si>
  <si>
    <t>IDIA00089440</t>
  </si>
  <si>
    <t>IDIA00089117</t>
  </si>
  <si>
    <t>IDIA00089206</t>
  </si>
  <si>
    <t>Principal Retail Money Manager Fund</t>
  </si>
  <si>
    <t>Cholamandalam Investment and Finance Company 29-Mar-2013</t>
  </si>
  <si>
    <t>INE121A14FN1</t>
  </si>
  <si>
    <t>TGS Investment &amp; Trade 29-Mar-2013</t>
  </si>
  <si>
    <t>INE597H14650</t>
  </si>
  <si>
    <t>Fullerton India Credit Company 01-Apr-2013</t>
  </si>
  <si>
    <t>INE535H14BS5</t>
  </si>
  <si>
    <t>STCI Finance 29-Mar-2013</t>
  </si>
  <si>
    <t>INE020E14825</t>
  </si>
  <si>
    <t>CARE AA+</t>
  </si>
  <si>
    <t>0% Sundaram BNP Paribas Home Finance 28-Sep-2015</t>
  </si>
  <si>
    <t>INE667F07AF3</t>
  </si>
  <si>
    <t>INE261F09HF6</t>
  </si>
  <si>
    <t>0% IDFC 28-Sep-2015</t>
  </si>
  <si>
    <t>INE043D07CV5</t>
  </si>
  <si>
    <t>Axis Bank 28-Jun-2013</t>
  </si>
  <si>
    <t>INE238A16QL9</t>
  </si>
  <si>
    <t>Listed / awaiting listing on the stock exchanges**</t>
  </si>
  <si>
    <t>**Thinly traded/Non traded securities and illiquid securities as defined in SEBI Regulations and Guidelines.</t>
  </si>
  <si>
    <t>*** Value below 0.01% of NAV</t>
  </si>
  <si>
    <t>$$ lliquid securities</t>
  </si>
  <si>
    <t>Quantity</t>
  </si>
  <si>
    <t>***</t>
  </si>
  <si>
    <t>Privately Placed / Unlisted $$</t>
  </si>
  <si>
    <t>-</t>
  </si>
  <si>
    <t>CBLO / Reverse Repo Investments</t>
  </si>
  <si>
    <t># Valued at Nil as these equity shares have been pending under objection for considerable period of time.</t>
  </si>
  <si>
    <t>~~ The shares have been acquired on account of merger of Principal Equity Fund with Principal Dividend Yield Fund.</t>
  </si>
  <si>
    <t>Privately Placed / Unlisted $$~~</t>
  </si>
  <si>
    <t>Apollo Tyres $$#</t>
  </si>
  <si>
    <t>Lloyds Steel Industries $$#</t>
  </si>
  <si>
    <t>INE292A01015</t>
  </si>
  <si>
    <t>Overseas ETF</t>
  </si>
  <si>
    <t>Units of Mutual Fund / Units Trust</t>
  </si>
  <si>
    <t>Principal Global Investors Fund - Emerging Markets Equity Fund</t>
  </si>
  <si>
    <t>IE0002492902</t>
  </si>
  <si>
    <t>IN002012X024</t>
  </si>
  <si>
    <t>Privately Placed / Unlisted **</t>
  </si>
  <si>
    <t>Mutual Fund Units</t>
  </si>
  <si>
    <t>Principal Debt Opportunities Fund-Corporate Bond Plan</t>
  </si>
  <si>
    <t>Principal Debt Savings Fund - Retail Plan</t>
  </si>
  <si>
    <t>Principal Debt Opportunites Fund-Conservative Plan</t>
  </si>
  <si>
    <t>Principal PNB Fixed Maturity Plan - Series B1</t>
  </si>
  <si>
    <t>PRINCIPAL PNB Fixed Maturity Plan - Series B2</t>
  </si>
  <si>
    <t>Principal PNB Fixed Maturity Plan - Series A4</t>
  </si>
  <si>
    <t>9.40% Nabard 31-Jul-2015</t>
  </si>
  <si>
    <t>Fullerton India Credit Company 02-Jul-2013</t>
  </si>
  <si>
    <t>10% Jindal Power 30-Jul-2014</t>
  </si>
  <si>
    <t>08.33% Government of India Security 09-Jul-2026</t>
  </si>
  <si>
    <t>9.75% Shriram Equipment Finance 25-Jul-2014</t>
  </si>
  <si>
    <t>Fullerton India Credit Company 29-Mar-2013</t>
  </si>
  <si>
    <t xml:space="preserve">Western Paques (India) Ltd </t>
  </si>
  <si>
    <t>8.75% SOUTH INDIAN BANK LTD. -M-19-MAR-2013</t>
  </si>
  <si>
    <t>8.95% SOUTH INDIAN BANK LTD. -M-18-MAR-2013</t>
  </si>
  <si>
    <t>8.75% INDUSIND BANK LTD. -M-20-MAR-2013</t>
  </si>
  <si>
    <t>LAA+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</si>
</sst>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.0_);_(* \(#,##0.0\);_(* &quot;-&quot;??_);_(@_)"/>
    <numFmt numFmtId="168" formatCode="_(* #,##0_);_(* \(#,##0\);_(* &quot;-&quot;??_);_(@_)"/>
    <numFmt numFmtId="169" formatCode="0.000%"/>
    <numFmt numFmtId="170" formatCode="0.0000%"/>
    <numFmt numFmtId="171" formatCode="0.00000%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rgb="FF9F0634"/>
      <name val="Arial"/>
      <family val="2"/>
    </font>
    <font>
      <b/>
      <sz val="10"/>
      <name val="Trebuchet MS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3" applyNumberFormat="1" applyFont="1" applyFill="1" applyBorder="1" applyAlignment="1">
      <alignment horizontal="right"/>
    </xf>
    <xf numFmtId="14" fontId="7" fillId="0" borderId="1" xfId="0" applyNumberFormat="1" applyFont="1" applyFill="1" applyBorder="1" applyAlignment="1"/>
    <xf numFmtId="165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3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6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6" fontId="13" fillId="2" borderId="0" xfId="0" applyNumberFormat="1" applyFont="1" applyFill="1"/>
    <xf numFmtId="166" fontId="5" fillId="2" borderId="2" xfId="1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43" fontId="5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0" fillId="4" borderId="0" xfId="0" applyFill="1"/>
    <xf numFmtId="0" fontId="0" fillId="0" borderId="1" xfId="0" applyBorder="1"/>
    <xf numFmtId="43" fontId="11" fillId="0" borderId="0" xfId="1" applyFont="1" applyFill="1" applyBorder="1" applyAlignment="1">
      <alignment horizontal="center" vertical="top" wrapText="1"/>
    </xf>
    <xf numFmtId="167" fontId="12" fillId="3" borderId="0" xfId="1" applyNumberFormat="1" applyFont="1" applyFill="1"/>
    <xf numFmtId="10" fontId="12" fillId="3" borderId="0" xfId="3" applyNumberFormat="1" applyFont="1" applyFill="1"/>
    <xf numFmtId="10" fontId="13" fillId="2" borderId="0" xfId="3" applyNumberFormat="1" applyFont="1" applyFill="1"/>
    <xf numFmtId="166" fontId="0" fillId="5" borderId="0" xfId="0" applyNumberFormat="1" applyFill="1"/>
    <xf numFmtId="10" fontId="0" fillId="0" borderId="0" xfId="3" applyNumberFormat="1" applyFont="1" applyFill="1" applyBorder="1"/>
    <xf numFmtId="168" fontId="0" fillId="0" borderId="0" xfId="1" applyNumberFormat="1" applyFont="1"/>
    <xf numFmtId="10" fontId="0" fillId="0" borderId="0" xfId="0" applyNumberFormat="1" applyFill="1" applyBorder="1"/>
    <xf numFmtId="10" fontId="0" fillId="0" borderId="0" xfId="3" applyNumberFormat="1" applyFont="1"/>
    <xf numFmtId="10" fontId="12" fillId="0" borderId="0" xfId="3" applyNumberFormat="1" applyFont="1" applyBorder="1" applyAlignment="1">
      <alignment horizontal="left" vertical="top"/>
    </xf>
    <xf numFmtId="10" fontId="12" fillId="0" borderId="0" xfId="0" applyNumberFormat="1" applyFont="1" applyFill="1" applyBorder="1"/>
    <xf numFmtId="169" fontId="0" fillId="0" borderId="0" xfId="3" applyNumberFormat="1" applyFont="1" applyFill="1" applyBorder="1"/>
    <xf numFmtId="170" fontId="0" fillId="0" borderId="0" xfId="3" applyNumberFormat="1" applyFont="1" applyFill="1" applyBorder="1"/>
    <xf numFmtId="170" fontId="0" fillId="0" borderId="0" xfId="0" applyNumberFormat="1" applyFill="1" applyBorder="1"/>
    <xf numFmtId="171" fontId="0" fillId="0" borderId="0" xfId="3" applyNumberFormat="1" applyFont="1" applyFill="1" applyBorder="1"/>
    <xf numFmtId="10" fontId="10" fillId="0" borderId="2" xfId="3" applyNumberFormat="1" applyFont="1" applyFill="1" applyBorder="1" applyAlignment="1">
      <alignment horizontal="right"/>
    </xf>
    <xf numFmtId="10" fontId="5" fillId="2" borderId="2" xfId="3" applyNumberFormat="1" applyFont="1" applyFill="1" applyBorder="1" applyAlignment="1">
      <alignment horizontal="center" vertical="top" wrapText="1"/>
    </xf>
    <xf numFmtId="166" fontId="5" fillId="0" borderId="0" xfId="1" applyNumberFormat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2" fillId="0" borderId="0" xfId="0" applyNumberFormat="1" applyFont="1" applyFill="1" applyBorder="1"/>
    <xf numFmtId="166" fontId="13" fillId="0" borderId="0" xfId="0" applyNumberFormat="1" applyFont="1" applyFill="1" applyBorder="1"/>
    <xf numFmtId="169" fontId="12" fillId="0" borderId="0" xfId="3" applyNumberFormat="1" applyFont="1" applyFill="1" applyBorder="1"/>
    <xf numFmtId="10" fontId="12" fillId="0" borderId="0" xfId="3" applyNumberFormat="1" applyFont="1" applyFill="1" applyBorder="1"/>
    <xf numFmtId="0" fontId="14" fillId="0" borderId="0" xfId="0" applyFont="1"/>
    <xf numFmtId="0" fontId="0" fillId="0" borderId="0" xfId="0" applyFill="1"/>
    <xf numFmtId="0" fontId="12" fillId="0" borderId="0" xfId="0" applyFont="1" applyFill="1"/>
    <xf numFmtId="167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3" applyNumberFormat="1" applyFont="1" applyFill="1"/>
    <xf numFmtId="10" fontId="12" fillId="0" borderId="0" xfId="0" applyNumberFormat="1" applyFont="1" applyFill="1"/>
    <xf numFmtId="10" fontId="2" fillId="0" borderId="0" xfId="0" applyNumberFormat="1" applyFont="1"/>
    <xf numFmtId="39" fontId="2" fillId="0" borderId="0" xfId="0" applyNumberFormat="1" applyFont="1"/>
    <xf numFmtId="166" fontId="2" fillId="0" borderId="0" xfId="0" applyNumberFormat="1" applyFont="1" applyFill="1" applyBorder="1"/>
    <xf numFmtId="0" fontId="2" fillId="0" borderId="0" xfId="0" applyFont="1" applyFill="1" applyBorder="1"/>
    <xf numFmtId="39" fontId="4" fillId="0" borderId="0" xfId="0" applyNumberFormat="1" applyFont="1"/>
    <xf numFmtId="10" fontId="4" fillId="0" borderId="0" xfId="0" applyNumberFormat="1" applyFont="1"/>
    <xf numFmtId="166" fontId="4" fillId="0" borderId="0" xfId="0" applyNumberFormat="1" applyFont="1" applyFill="1" applyBorder="1"/>
    <xf numFmtId="0" fontId="4" fillId="0" borderId="0" xfId="0" applyFont="1" applyFill="1" applyBorder="1"/>
    <xf numFmtId="4" fontId="2" fillId="0" borderId="0" xfId="0" applyNumberFormat="1" applyFont="1"/>
    <xf numFmtId="10" fontId="2" fillId="0" borderId="0" xfId="0" applyNumberFormat="1" applyFont="1" applyFill="1" applyBorder="1"/>
    <xf numFmtId="0" fontId="4" fillId="6" borderId="0" xfId="0" applyFont="1" applyFill="1"/>
    <xf numFmtId="165" fontId="5" fillId="2" borderId="1" xfId="0" applyNumberFormat="1" applyFont="1" applyFill="1" applyBorder="1" applyAlignment="1">
      <alignment horizontal="center" vertical="top" wrapText="1"/>
    </xf>
    <xf numFmtId="39" fontId="5" fillId="2" borderId="1" xfId="0" applyNumberFormat="1" applyFont="1" applyFill="1" applyBorder="1" applyAlignment="1">
      <alignment horizontal="center" vertical="top" wrapText="1"/>
    </xf>
    <xf numFmtId="10" fontId="5" fillId="2" borderId="2" xfId="0" applyNumberFormat="1" applyFont="1" applyFill="1" applyBorder="1" applyAlignment="1">
      <alignment horizontal="center" vertical="top" wrapText="1"/>
    </xf>
    <xf numFmtId="168" fontId="4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171" fontId="2" fillId="0" borderId="0" xfId="3" applyNumberFormat="1" applyFont="1" applyFill="1" applyBorder="1"/>
    <xf numFmtId="39" fontId="0" fillId="7" borderId="0" xfId="0" applyNumberFormat="1" applyFill="1"/>
    <xf numFmtId="10" fontId="0" fillId="7" borderId="0" xfId="0" applyNumberFormat="1" applyFill="1"/>
    <xf numFmtId="0" fontId="16" fillId="0" borderId="0" xfId="0" applyFont="1"/>
    <xf numFmtId="43" fontId="15" fillId="6" borderId="0" xfId="0" applyNumberFormat="1" applyFont="1" applyFill="1" applyAlignment="1">
      <alignment horizontal="center" vertical="top" wrapText="1"/>
    </xf>
    <xf numFmtId="39" fontId="5" fillId="2" borderId="0" xfId="0" applyNumberFormat="1" applyFont="1" applyFill="1" applyAlignment="1">
      <alignment horizontal="center" vertical="top" wrapText="1"/>
    </xf>
    <xf numFmtId="166" fontId="2" fillId="0" borderId="0" xfId="0" applyNumberFormat="1" applyFont="1"/>
    <xf numFmtId="169" fontId="2" fillId="0" borderId="0" xfId="3" applyNumberFormat="1" applyFont="1" applyFill="1" applyBorder="1"/>
    <xf numFmtId="39" fontId="12" fillId="7" borderId="0" xfId="0" applyNumberFormat="1" applyFont="1" applyFill="1"/>
    <xf numFmtId="10" fontId="12" fillId="7" borderId="0" xfId="0" applyNumberFormat="1" applyFont="1" applyFill="1"/>
    <xf numFmtId="39" fontId="2" fillId="7" borderId="0" xfId="0" applyNumberFormat="1" applyFont="1" applyFill="1"/>
    <xf numFmtId="10" fontId="2" fillId="7" borderId="0" xfId="3" applyNumberFormat="1" applyFont="1" applyFill="1"/>
    <xf numFmtId="2" fontId="2" fillId="0" borderId="0" xfId="0" applyNumberFormat="1" applyFont="1"/>
    <xf numFmtId="10" fontId="2" fillId="0" borderId="0" xfId="3" applyNumberFormat="1" applyFont="1"/>
    <xf numFmtId="0" fontId="4" fillId="8" borderId="0" xfId="0" applyFont="1" applyFill="1"/>
    <xf numFmtId="10" fontId="4" fillId="0" borderId="0" xfId="0" applyNumberFormat="1" applyFont="1" applyFill="1"/>
    <xf numFmtId="170" fontId="2" fillId="0" borderId="0" xfId="3" applyNumberFormat="1" applyFont="1" applyFill="1" applyBorder="1"/>
    <xf numFmtId="10" fontId="2" fillId="0" borderId="0" xfId="3" applyNumberFormat="1" applyFont="1" applyFill="1" applyBorder="1"/>
    <xf numFmtId="4" fontId="0" fillId="0" borderId="0" xfId="0" applyNumberFormat="1" applyFill="1" applyBorder="1"/>
    <xf numFmtId="4" fontId="2" fillId="0" borderId="0" xfId="0" applyNumberFormat="1" applyFont="1" applyFill="1" applyBorder="1"/>
    <xf numFmtId="10" fontId="0" fillId="0" borderId="0" xfId="0" applyNumberFormat="1" applyFill="1"/>
    <xf numFmtId="0" fontId="2" fillId="0" borderId="0" xfId="0" applyFont="1" applyFill="1"/>
    <xf numFmtId="0" fontId="4" fillId="0" borderId="0" xfId="0" applyFont="1" applyFill="1"/>
    <xf numFmtId="10" fontId="2" fillId="0" borderId="0" xfId="0" applyNumberFormat="1" applyFont="1" applyFill="1"/>
    <xf numFmtId="168" fontId="0" fillId="0" borderId="0" xfId="0" applyNumberFormat="1" applyFill="1"/>
    <xf numFmtId="39" fontId="0" fillId="0" borderId="0" xfId="0" applyNumberFormat="1" applyFill="1"/>
    <xf numFmtId="10" fontId="0" fillId="0" borderId="0" xfId="0" applyNumberFormat="1" applyFill="1" applyAlignment="1">
      <alignment horizontal="right"/>
    </xf>
    <xf numFmtId="168" fontId="0" fillId="0" borderId="0" xfId="1" applyNumberFormat="1" applyFont="1" applyFill="1"/>
    <xf numFmtId="168" fontId="4" fillId="0" borderId="0" xfId="0" applyNumberFormat="1" applyFont="1" applyFill="1"/>
    <xf numFmtId="4" fontId="4" fillId="0" borderId="0" xfId="0" applyNumberFormat="1" applyFont="1" applyFill="1"/>
    <xf numFmtId="39" fontId="4" fillId="0" borderId="0" xfId="0" applyNumberFormat="1" applyFont="1" applyFill="1"/>
    <xf numFmtId="0" fontId="12" fillId="0" borderId="0" xfId="0" applyFont="1" applyFill="1" applyBorder="1" applyAlignment="1">
      <alignment horizontal="left" vertical="top"/>
    </xf>
    <xf numFmtId="43" fontId="15" fillId="0" borderId="0" xfId="0" applyNumberFormat="1" applyFont="1" applyFill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39" fontId="5" fillId="0" borderId="1" xfId="0" applyNumberFormat="1" applyFont="1" applyFill="1" applyBorder="1" applyAlignment="1">
      <alignment horizontal="center" vertical="top" wrapText="1"/>
    </xf>
    <xf numFmtId="39" fontId="5" fillId="0" borderId="0" xfId="0" applyNumberFormat="1" applyFont="1" applyFill="1" applyAlignment="1">
      <alignment horizontal="center" vertical="top" wrapText="1"/>
    </xf>
    <xf numFmtId="10" fontId="5" fillId="0" borderId="2" xfId="0" applyNumberFormat="1" applyFont="1" applyFill="1" applyBorder="1" applyAlignment="1">
      <alignment horizontal="center" vertical="top" wrapText="1"/>
    </xf>
    <xf numFmtId="4" fontId="0" fillId="0" borderId="0" xfId="0" applyNumberFormat="1" applyFill="1"/>
    <xf numFmtId="0" fontId="4" fillId="0" borderId="0" xfId="0" applyNumberFormat="1" applyFont="1" applyFill="1"/>
    <xf numFmtId="10" fontId="4" fillId="0" borderId="0" xfId="0" applyNumberFormat="1" applyFont="1" applyFill="1" applyAlignment="1">
      <alignment horizontal="right"/>
    </xf>
    <xf numFmtId="0" fontId="1" fillId="0" borderId="0" xfId="0" applyFont="1"/>
    <xf numFmtId="39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 applyFill="1" applyBorder="1"/>
    <xf numFmtId="0" fontId="1" fillId="0" borderId="0" xfId="0" applyFont="1" applyFill="1" applyBorder="1"/>
    <xf numFmtId="4" fontId="1" fillId="0" borderId="0" xfId="0" applyNumberFormat="1" applyFont="1"/>
    <xf numFmtId="0" fontId="3" fillId="3" borderId="0" xfId="0" applyFont="1" applyFill="1"/>
    <xf numFmtId="0" fontId="6" fillId="2" borderId="1" xfId="0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colors>
    <mruColors>
      <color rgb="FFFFFFCC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8"/>
  <sheetViews>
    <sheetView tabSelected="1" workbookViewId="0">
      <selection activeCell="A15" sqref="A15"/>
    </sheetView>
  </sheetViews>
  <sheetFormatPr defaultColWidth="9.140625" defaultRowHeight="12.75" x14ac:dyDescent="0.2"/>
  <cols>
    <col min="1" max="1" width="63.140625" customWidth="1"/>
    <col min="2" max="2" width="19.42578125" customWidth="1"/>
    <col min="3" max="3" width="26.140625" customWidth="1"/>
    <col min="4" max="4" width="12.140625" customWidth="1"/>
    <col min="5" max="5" width="23.5703125" customWidth="1"/>
    <col min="6" max="6" width="15.140625" customWidth="1"/>
    <col min="7" max="16384" width="9.140625" style="2"/>
  </cols>
  <sheetData>
    <row r="3" spans="1:6" ht="18.75" x14ac:dyDescent="0.2">
      <c r="A3" s="125" t="s">
        <v>0</v>
      </c>
      <c r="B3" s="125"/>
      <c r="C3" s="125"/>
      <c r="D3" s="125"/>
      <c r="E3" s="125"/>
      <c r="F3" s="125"/>
    </row>
    <row r="4" spans="1:6" x14ac:dyDescent="0.2">
      <c r="A4" s="4" t="s">
        <v>1</v>
      </c>
      <c r="B4" s="4"/>
      <c r="C4" s="5"/>
      <c r="D4" s="5"/>
      <c r="E4" s="6"/>
      <c r="F4" s="46"/>
    </row>
    <row r="5" spans="1:6" ht="15.75" customHeight="1" x14ac:dyDescent="0.2">
      <c r="A5" s="8"/>
      <c r="B5" s="8"/>
      <c r="C5" s="3"/>
      <c r="D5" s="3"/>
      <c r="E5" s="6"/>
      <c r="F5" s="46"/>
    </row>
    <row r="6" spans="1:6" x14ac:dyDescent="0.2">
      <c r="A6" s="9" t="s">
        <v>2</v>
      </c>
      <c r="B6" s="9" t="s">
        <v>7</v>
      </c>
      <c r="C6" s="9" t="s">
        <v>3</v>
      </c>
      <c r="D6" s="9" t="s">
        <v>597</v>
      </c>
      <c r="E6" s="10" t="s">
        <v>4</v>
      </c>
      <c r="F6" s="47" t="s">
        <v>5</v>
      </c>
    </row>
    <row r="7" spans="1:6" ht="12.75" customHeight="1" x14ac:dyDescent="0.2">
      <c r="E7" s="12"/>
      <c r="F7" s="13"/>
    </row>
    <row r="8" spans="1:6" ht="12.75" customHeight="1" x14ac:dyDescent="0.2">
      <c r="E8" s="12"/>
      <c r="F8" s="13"/>
    </row>
    <row r="9" spans="1:6" ht="12.75" customHeight="1" x14ac:dyDescent="0.2">
      <c r="A9" s="1" t="s">
        <v>8</v>
      </c>
      <c r="B9" s="1"/>
      <c r="E9" s="12"/>
      <c r="F9" s="13"/>
    </row>
    <row r="10" spans="1:6" ht="12.75" customHeight="1" x14ac:dyDescent="0.2">
      <c r="A10" s="1" t="s">
        <v>9</v>
      </c>
      <c r="B10" s="1"/>
      <c r="E10" s="12"/>
      <c r="F10" s="13"/>
    </row>
    <row r="11" spans="1:6" s="100" customFormat="1" ht="12.75" customHeight="1" x14ac:dyDescent="0.2">
      <c r="A11" s="55" t="s">
        <v>10</v>
      </c>
      <c r="B11" s="55" t="s">
        <v>12</v>
      </c>
      <c r="C11" s="55" t="s">
        <v>11</v>
      </c>
      <c r="D11" s="102">
        <v>166631</v>
      </c>
      <c r="E11" s="103">
        <v>1896.6773579999999</v>
      </c>
      <c r="F11" s="98">
        <v>6.7599999999999993E-2</v>
      </c>
    </row>
    <row r="12" spans="1:6" s="100" customFormat="1" ht="12.75" customHeight="1" x14ac:dyDescent="0.2">
      <c r="A12" s="55" t="s">
        <v>13</v>
      </c>
      <c r="B12" s="55" t="s">
        <v>15</v>
      </c>
      <c r="C12" s="55" t="s">
        <v>14</v>
      </c>
      <c r="D12" s="102">
        <v>156464</v>
      </c>
      <c r="E12" s="103">
        <v>1313.5935119999999</v>
      </c>
      <c r="F12" s="98">
        <v>4.6799999999999994E-2</v>
      </c>
    </row>
    <row r="13" spans="1:6" s="100" customFormat="1" ht="12.75" customHeight="1" x14ac:dyDescent="0.2">
      <c r="A13" s="55" t="s">
        <v>16</v>
      </c>
      <c r="B13" s="55" t="s">
        <v>18</v>
      </c>
      <c r="C13" s="55" t="s">
        <v>17</v>
      </c>
      <c r="D13" s="102">
        <v>450395</v>
      </c>
      <c r="E13" s="103">
        <v>1291.7328600000001</v>
      </c>
      <c r="F13" s="98">
        <v>4.6100000000000002E-2</v>
      </c>
    </row>
    <row r="14" spans="1:6" s="100" customFormat="1" ht="12.75" customHeight="1" x14ac:dyDescent="0.2">
      <c r="A14" s="55" t="s">
        <v>19</v>
      </c>
      <c r="B14" s="55" t="s">
        <v>21</v>
      </c>
      <c r="C14" s="55" t="s">
        <v>11</v>
      </c>
      <c r="D14" s="102">
        <v>39846</v>
      </c>
      <c r="E14" s="103">
        <v>950.52633000000003</v>
      </c>
      <c r="F14" s="98">
        <v>3.39E-2</v>
      </c>
    </row>
    <row r="15" spans="1:6" s="100" customFormat="1" ht="12.75" customHeight="1" x14ac:dyDescent="0.2">
      <c r="A15" s="55" t="s">
        <v>22</v>
      </c>
      <c r="B15" s="55" t="s">
        <v>24</v>
      </c>
      <c r="C15" s="55" t="s">
        <v>11</v>
      </c>
      <c r="D15" s="102">
        <v>139090</v>
      </c>
      <c r="E15" s="103">
        <v>943.86473999999998</v>
      </c>
      <c r="F15" s="98">
        <v>3.3700000000000001E-2</v>
      </c>
    </row>
    <row r="16" spans="1:6" s="100" customFormat="1" ht="12.75" customHeight="1" x14ac:dyDescent="0.2">
      <c r="A16" s="55" t="s">
        <v>25</v>
      </c>
      <c r="B16" s="55" t="s">
        <v>27</v>
      </c>
      <c r="C16" s="55" t="s">
        <v>26</v>
      </c>
      <c r="D16" s="102">
        <v>160204</v>
      </c>
      <c r="E16" s="103">
        <v>896.02097200000003</v>
      </c>
      <c r="F16" s="98">
        <v>3.1899999999999998E-2</v>
      </c>
    </row>
    <row r="17" spans="1:6" s="100" customFormat="1" ht="12.75" customHeight="1" x14ac:dyDescent="0.2">
      <c r="A17" s="55" t="s">
        <v>28</v>
      </c>
      <c r="B17" s="55" t="s">
        <v>30</v>
      </c>
      <c r="C17" s="55" t="s">
        <v>20</v>
      </c>
      <c r="D17" s="102">
        <v>48526</v>
      </c>
      <c r="E17" s="103">
        <v>887.90448500000002</v>
      </c>
      <c r="F17" s="98">
        <v>3.1699999999999999E-2</v>
      </c>
    </row>
    <row r="18" spans="1:6" s="100" customFormat="1" ht="12.75" customHeight="1" x14ac:dyDescent="0.2">
      <c r="A18" s="55" t="s">
        <v>31</v>
      </c>
      <c r="B18" s="55" t="s">
        <v>33</v>
      </c>
      <c r="C18" s="55" t="s">
        <v>32</v>
      </c>
      <c r="D18" s="102">
        <v>57278</v>
      </c>
      <c r="E18" s="103">
        <v>853.47083899999996</v>
      </c>
      <c r="F18" s="98">
        <v>3.04E-2</v>
      </c>
    </row>
    <row r="19" spans="1:6" s="100" customFormat="1" ht="12.75" customHeight="1" x14ac:dyDescent="0.2">
      <c r="A19" s="55" t="s">
        <v>34</v>
      </c>
      <c r="B19" s="55" t="s">
        <v>35</v>
      </c>
      <c r="C19" s="55" t="s">
        <v>23</v>
      </c>
      <c r="D19" s="102">
        <v>25294</v>
      </c>
      <c r="E19" s="103">
        <v>833.019949</v>
      </c>
      <c r="F19" s="98">
        <v>2.9700000000000001E-2</v>
      </c>
    </row>
    <row r="20" spans="1:6" s="100" customFormat="1" ht="12.75" customHeight="1" x14ac:dyDescent="0.2">
      <c r="A20" s="55" t="s">
        <v>36</v>
      </c>
      <c r="B20" s="55" t="s">
        <v>38</v>
      </c>
      <c r="C20" s="55" t="s">
        <v>20</v>
      </c>
      <c r="D20" s="102">
        <v>315986</v>
      </c>
      <c r="E20" s="103">
        <v>711.60047199999997</v>
      </c>
      <c r="F20" s="98">
        <v>2.5399999999999999E-2</v>
      </c>
    </row>
    <row r="21" spans="1:6" s="100" customFormat="1" ht="12.75" customHeight="1" x14ac:dyDescent="0.2">
      <c r="A21" s="55" t="s">
        <v>39</v>
      </c>
      <c r="B21" s="55" t="s">
        <v>41</v>
      </c>
      <c r="C21" s="55" t="s">
        <v>23</v>
      </c>
      <c r="D21" s="102">
        <v>26665</v>
      </c>
      <c r="E21" s="103">
        <v>618.28135499999996</v>
      </c>
      <c r="F21" s="98">
        <v>2.2000000000000002E-2</v>
      </c>
    </row>
    <row r="22" spans="1:6" s="100" customFormat="1" ht="12.75" customHeight="1" x14ac:dyDescent="0.2">
      <c r="A22" s="55" t="s">
        <v>42</v>
      </c>
      <c r="B22" s="55" t="s">
        <v>45</v>
      </c>
      <c r="C22" s="55" t="s">
        <v>43</v>
      </c>
      <c r="D22" s="102">
        <v>300680</v>
      </c>
      <c r="E22" s="103">
        <v>596.09810000000004</v>
      </c>
      <c r="F22" s="98">
        <v>2.1299999999999999E-2</v>
      </c>
    </row>
    <row r="23" spans="1:6" s="100" customFormat="1" ht="12.75" customHeight="1" x14ac:dyDescent="0.2">
      <c r="A23" s="55" t="s">
        <v>46</v>
      </c>
      <c r="B23" s="55" t="s">
        <v>47</v>
      </c>
      <c r="C23" s="55" t="s">
        <v>40</v>
      </c>
      <c r="D23" s="102">
        <v>93224</v>
      </c>
      <c r="E23" s="103">
        <v>593.46398399999998</v>
      </c>
      <c r="F23" s="98">
        <v>2.12E-2</v>
      </c>
    </row>
    <row r="24" spans="1:6" s="100" customFormat="1" ht="12.75" customHeight="1" x14ac:dyDescent="0.2">
      <c r="A24" s="55" t="s">
        <v>48</v>
      </c>
      <c r="B24" s="55" t="s">
        <v>50</v>
      </c>
      <c r="C24" s="55" t="s">
        <v>23</v>
      </c>
      <c r="D24" s="102">
        <v>94800</v>
      </c>
      <c r="E24" s="103">
        <v>586.52760000000001</v>
      </c>
      <c r="F24" s="98">
        <v>2.0899999999999998E-2</v>
      </c>
    </row>
    <row r="25" spans="1:6" s="100" customFormat="1" ht="12.75" customHeight="1" x14ac:dyDescent="0.2">
      <c r="A25" s="55" t="s">
        <v>51</v>
      </c>
      <c r="B25" s="55" t="s">
        <v>52</v>
      </c>
      <c r="C25" s="55" t="s">
        <v>17</v>
      </c>
      <c r="D25" s="102">
        <v>29957</v>
      </c>
      <c r="E25" s="103">
        <v>568.808538</v>
      </c>
      <c r="F25" s="98">
        <v>2.0299999999999999E-2</v>
      </c>
    </row>
    <row r="26" spans="1:6" s="100" customFormat="1" ht="12.75" customHeight="1" x14ac:dyDescent="0.2">
      <c r="A26" s="55" t="s">
        <v>53</v>
      </c>
      <c r="B26" s="55" t="s">
        <v>55</v>
      </c>
      <c r="C26" s="55" t="s">
        <v>40</v>
      </c>
      <c r="D26" s="102">
        <v>190130</v>
      </c>
      <c r="E26" s="103">
        <v>540.63465499999995</v>
      </c>
      <c r="F26" s="98">
        <v>1.9299999999999998E-2</v>
      </c>
    </row>
    <row r="27" spans="1:6" s="100" customFormat="1" ht="12.75" customHeight="1" x14ac:dyDescent="0.2">
      <c r="A27" s="55" t="s">
        <v>56</v>
      </c>
      <c r="B27" s="55" t="s">
        <v>58</v>
      </c>
      <c r="C27" s="55" t="s">
        <v>11</v>
      </c>
      <c r="D27" s="102">
        <v>99000</v>
      </c>
      <c r="E27" s="103">
        <v>532.81799999999998</v>
      </c>
      <c r="F27" s="98">
        <v>1.9E-2</v>
      </c>
    </row>
    <row r="28" spans="1:6" s="100" customFormat="1" ht="12.75" customHeight="1" x14ac:dyDescent="0.2">
      <c r="A28" s="55" t="s">
        <v>59</v>
      </c>
      <c r="B28" s="55" t="s">
        <v>61</v>
      </c>
      <c r="C28" s="55" t="s">
        <v>37</v>
      </c>
      <c r="D28" s="102">
        <v>63860</v>
      </c>
      <c r="E28" s="103">
        <v>529.30361000000005</v>
      </c>
      <c r="F28" s="98">
        <v>1.89E-2</v>
      </c>
    </row>
    <row r="29" spans="1:6" s="100" customFormat="1" ht="12.75" customHeight="1" x14ac:dyDescent="0.2">
      <c r="A29" s="55" t="s">
        <v>62</v>
      </c>
      <c r="B29" s="55" t="s">
        <v>64</v>
      </c>
      <c r="C29" s="55" t="s">
        <v>11</v>
      </c>
      <c r="D29" s="102">
        <v>38700</v>
      </c>
      <c r="E29" s="103">
        <v>524.98485000000005</v>
      </c>
      <c r="F29" s="98">
        <v>1.8700000000000001E-2</v>
      </c>
    </row>
    <row r="30" spans="1:6" s="100" customFormat="1" ht="12.75" customHeight="1" x14ac:dyDescent="0.2">
      <c r="A30" s="55" t="s">
        <v>65</v>
      </c>
      <c r="B30" s="55" t="s">
        <v>67</v>
      </c>
      <c r="C30" s="55" t="s">
        <v>29</v>
      </c>
      <c r="D30" s="102">
        <v>118881</v>
      </c>
      <c r="E30" s="103">
        <v>507.74075099999999</v>
      </c>
      <c r="F30" s="98">
        <v>1.8100000000000002E-2</v>
      </c>
    </row>
    <row r="31" spans="1:6" s="100" customFormat="1" ht="12.75" customHeight="1" x14ac:dyDescent="0.2">
      <c r="A31" s="55" t="s">
        <v>68</v>
      </c>
      <c r="B31" s="55" t="s">
        <v>70</v>
      </c>
      <c r="C31" s="55" t="s">
        <v>29</v>
      </c>
      <c r="D31" s="102">
        <v>170420</v>
      </c>
      <c r="E31" s="103">
        <v>485.18574000000001</v>
      </c>
      <c r="F31" s="98">
        <v>1.7299999999999999E-2</v>
      </c>
    </row>
    <row r="32" spans="1:6" s="100" customFormat="1" ht="12.75" customHeight="1" x14ac:dyDescent="0.2">
      <c r="A32" s="55" t="s">
        <v>71</v>
      </c>
      <c r="B32" s="55" t="s">
        <v>73</v>
      </c>
      <c r="C32" s="55" t="s">
        <v>11</v>
      </c>
      <c r="D32" s="102">
        <v>54680</v>
      </c>
      <c r="E32" s="103">
        <v>473.77485999999999</v>
      </c>
      <c r="F32" s="98">
        <v>1.6899999999999998E-2</v>
      </c>
    </row>
    <row r="33" spans="1:6" s="100" customFormat="1" ht="12.75" customHeight="1" x14ac:dyDescent="0.2">
      <c r="A33" s="55" t="s">
        <v>74</v>
      </c>
      <c r="B33" s="55" t="s">
        <v>76</v>
      </c>
      <c r="C33" s="55" t="s">
        <v>20</v>
      </c>
      <c r="D33" s="102">
        <v>41266</v>
      </c>
      <c r="E33" s="103">
        <v>455.74170400000003</v>
      </c>
      <c r="F33" s="98">
        <v>1.6200000000000003E-2</v>
      </c>
    </row>
    <row r="34" spans="1:6" s="100" customFormat="1" ht="12.75" customHeight="1" x14ac:dyDescent="0.2">
      <c r="A34" s="55" t="s">
        <v>77</v>
      </c>
      <c r="B34" s="55" t="s">
        <v>79</v>
      </c>
      <c r="C34" s="55" t="s">
        <v>37</v>
      </c>
      <c r="D34" s="102">
        <v>258937</v>
      </c>
      <c r="E34" s="103">
        <v>443.55908099999999</v>
      </c>
      <c r="F34" s="98">
        <v>1.5800000000000002E-2</v>
      </c>
    </row>
    <row r="35" spans="1:6" s="100" customFormat="1" ht="12.75" customHeight="1" x14ac:dyDescent="0.2">
      <c r="A35" s="55" t="s">
        <v>80</v>
      </c>
      <c r="B35" s="55" t="s">
        <v>82</v>
      </c>
      <c r="C35" s="55" t="s">
        <v>57</v>
      </c>
      <c r="D35" s="102">
        <v>89171</v>
      </c>
      <c r="E35" s="103">
        <v>409.20571899999999</v>
      </c>
      <c r="F35" s="98">
        <v>1.46E-2</v>
      </c>
    </row>
    <row r="36" spans="1:6" s="100" customFormat="1" ht="12.75" customHeight="1" x14ac:dyDescent="0.2">
      <c r="A36" s="55" t="s">
        <v>83</v>
      </c>
      <c r="B36" s="55" t="s">
        <v>85</v>
      </c>
      <c r="C36" s="55" t="s">
        <v>44</v>
      </c>
      <c r="D36" s="102">
        <v>221875</v>
      </c>
      <c r="E36" s="103">
        <v>398.04374999999999</v>
      </c>
      <c r="F36" s="98">
        <v>1.4199999999999999E-2</v>
      </c>
    </row>
    <row r="37" spans="1:6" s="100" customFormat="1" ht="12.75" customHeight="1" x14ac:dyDescent="0.2">
      <c r="A37" s="55" t="s">
        <v>86</v>
      </c>
      <c r="B37" s="55" t="s">
        <v>88</v>
      </c>
      <c r="C37" s="55" t="s">
        <v>49</v>
      </c>
      <c r="D37" s="102">
        <v>102048</v>
      </c>
      <c r="E37" s="103">
        <v>367.72996799999999</v>
      </c>
      <c r="F37" s="98">
        <v>1.3100000000000001E-2</v>
      </c>
    </row>
    <row r="38" spans="1:6" s="100" customFormat="1" ht="12.75" customHeight="1" x14ac:dyDescent="0.2">
      <c r="A38" s="55" t="s">
        <v>89</v>
      </c>
      <c r="B38" s="55" t="s">
        <v>91</v>
      </c>
      <c r="C38" s="55" t="s">
        <v>60</v>
      </c>
      <c r="D38" s="102">
        <v>289792</v>
      </c>
      <c r="E38" s="103">
        <v>338.18726400000003</v>
      </c>
      <c r="F38" s="98">
        <v>1.21E-2</v>
      </c>
    </row>
    <row r="39" spans="1:6" s="100" customFormat="1" ht="12.75" customHeight="1" x14ac:dyDescent="0.2">
      <c r="A39" s="55" t="s">
        <v>92</v>
      </c>
      <c r="B39" s="55" t="s">
        <v>94</v>
      </c>
      <c r="C39" s="55" t="s">
        <v>11</v>
      </c>
      <c r="D39" s="102">
        <v>120530</v>
      </c>
      <c r="E39" s="103">
        <v>330.67405500000001</v>
      </c>
      <c r="F39" s="98">
        <v>1.18E-2</v>
      </c>
    </row>
    <row r="40" spans="1:6" s="100" customFormat="1" ht="12.75" customHeight="1" x14ac:dyDescent="0.2">
      <c r="A40" s="55" t="s">
        <v>95</v>
      </c>
      <c r="B40" s="55" t="s">
        <v>97</v>
      </c>
      <c r="C40" s="55" t="s">
        <v>54</v>
      </c>
      <c r="D40" s="102">
        <v>487376</v>
      </c>
      <c r="E40" s="103">
        <v>329.953552</v>
      </c>
      <c r="F40" s="98">
        <v>1.18E-2</v>
      </c>
    </row>
    <row r="41" spans="1:6" s="100" customFormat="1" ht="12.75" customHeight="1" x14ac:dyDescent="0.2">
      <c r="A41" s="55" t="s">
        <v>98</v>
      </c>
      <c r="B41" s="55" t="s">
        <v>100</v>
      </c>
      <c r="C41" s="55" t="s">
        <v>44</v>
      </c>
      <c r="D41" s="102">
        <v>960000</v>
      </c>
      <c r="E41" s="103">
        <v>323.04000000000002</v>
      </c>
      <c r="F41" s="98">
        <v>1.15E-2</v>
      </c>
    </row>
    <row r="42" spans="1:6" s="100" customFormat="1" ht="12.75" customHeight="1" x14ac:dyDescent="0.2">
      <c r="A42" s="55" t="s">
        <v>101</v>
      </c>
      <c r="B42" s="55" t="s">
        <v>103</v>
      </c>
      <c r="C42" s="55" t="s">
        <v>32</v>
      </c>
      <c r="D42" s="102">
        <v>100956</v>
      </c>
      <c r="E42" s="103">
        <v>315.63893400000001</v>
      </c>
      <c r="F42" s="98">
        <v>1.1299999999999999E-2</v>
      </c>
    </row>
    <row r="43" spans="1:6" s="100" customFormat="1" ht="12.75" customHeight="1" x14ac:dyDescent="0.2">
      <c r="A43" s="55" t="s">
        <v>104</v>
      </c>
      <c r="B43" s="55" t="s">
        <v>106</v>
      </c>
      <c r="C43" s="55" t="s">
        <v>11</v>
      </c>
      <c r="D43" s="102">
        <v>59400</v>
      </c>
      <c r="E43" s="103">
        <v>314.28539999999998</v>
      </c>
      <c r="F43" s="98">
        <v>1.1200000000000002E-2</v>
      </c>
    </row>
    <row r="44" spans="1:6" s="100" customFormat="1" ht="12.75" customHeight="1" x14ac:dyDescent="0.2">
      <c r="A44" s="55" t="s">
        <v>107</v>
      </c>
      <c r="B44" s="55" t="s">
        <v>108</v>
      </c>
      <c r="C44" s="55" t="s">
        <v>69</v>
      </c>
      <c r="D44" s="102">
        <v>408291</v>
      </c>
      <c r="E44" s="103">
        <v>306.21825000000001</v>
      </c>
      <c r="F44" s="98">
        <v>1.09E-2</v>
      </c>
    </row>
    <row r="45" spans="1:6" s="100" customFormat="1" ht="12.75" customHeight="1" x14ac:dyDescent="0.2">
      <c r="A45" s="55" t="s">
        <v>109</v>
      </c>
      <c r="B45" s="55" t="s">
        <v>110</v>
      </c>
      <c r="C45" s="55" t="s">
        <v>20</v>
      </c>
      <c r="D45" s="102">
        <v>58768</v>
      </c>
      <c r="E45" s="103">
        <v>304.770848</v>
      </c>
      <c r="F45" s="98">
        <v>1.09E-2</v>
      </c>
    </row>
    <row r="46" spans="1:6" s="100" customFormat="1" ht="12.75" customHeight="1" x14ac:dyDescent="0.2">
      <c r="A46" s="55" t="s">
        <v>111</v>
      </c>
      <c r="B46" s="55" t="s">
        <v>112</v>
      </c>
      <c r="C46" s="55" t="s">
        <v>11</v>
      </c>
      <c r="D46" s="102">
        <v>85669</v>
      </c>
      <c r="E46" s="103">
        <v>299.97000400000002</v>
      </c>
      <c r="F46" s="98">
        <v>1.0700000000000001E-2</v>
      </c>
    </row>
    <row r="47" spans="1:6" s="100" customFormat="1" ht="12.75" customHeight="1" x14ac:dyDescent="0.2">
      <c r="A47" s="55" t="s">
        <v>113</v>
      </c>
      <c r="B47" s="55" t="s">
        <v>114</v>
      </c>
      <c r="C47" s="55" t="s">
        <v>14</v>
      </c>
      <c r="D47" s="102">
        <v>82875</v>
      </c>
      <c r="E47" s="103">
        <v>295.325063</v>
      </c>
      <c r="F47" s="98">
        <v>1.0500000000000001E-2</v>
      </c>
    </row>
    <row r="48" spans="1:6" s="100" customFormat="1" ht="12.75" customHeight="1" x14ac:dyDescent="0.2">
      <c r="A48" s="55" t="s">
        <v>115</v>
      </c>
      <c r="B48" s="55" t="s">
        <v>116</v>
      </c>
      <c r="C48" s="55" t="s">
        <v>72</v>
      </c>
      <c r="D48" s="102">
        <v>94578</v>
      </c>
      <c r="E48" s="103">
        <v>293.33366699999999</v>
      </c>
      <c r="F48" s="98">
        <v>1.0500000000000001E-2</v>
      </c>
    </row>
    <row r="49" spans="1:6" s="100" customFormat="1" ht="12.75" customHeight="1" x14ac:dyDescent="0.2">
      <c r="A49" s="55" t="s">
        <v>117</v>
      </c>
      <c r="B49" s="55" t="s">
        <v>118</v>
      </c>
      <c r="C49" s="55" t="s">
        <v>32</v>
      </c>
      <c r="D49" s="102">
        <v>163340</v>
      </c>
      <c r="E49" s="103">
        <v>283.72158000000002</v>
      </c>
      <c r="F49" s="98">
        <v>1.01E-2</v>
      </c>
    </row>
    <row r="50" spans="1:6" s="100" customFormat="1" ht="12.75" customHeight="1" x14ac:dyDescent="0.2">
      <c r="A50" s="55" t="s">
        <v>119</v>
      </c>
      <c r="B50" s="55" t="s">
        <v>120</v>
      </c>
      <c r="C50" s="55" t="s">
        <v>49</v>
      </c>
      <c r="D50" s="102">
        <v>287900</v>
      </c>
      <c r="E50" s="103">
        <v>278.9751</v>
      </c>
      <c r="F50" s="98">
        <v>9.8999999999999991E-3</v>
      </c>
    </row>
    <row r="51" spans="1:6" s="100" customFormat="1" ht="12.75" customHeight="1" x14ac:dyDescent="0.2">
      <c r="A51" s="55" t="s">
        <v>121</v>
      </c>
      <c r="B51" s="55" t="s">
        <v>122</v>
      </c>
      <c r="C51" s="55" t="s">
        <v>75</v>
      </c>
      <c r="D51" s="102">
        <v>352200</v>
      </c>
      <c r="E51" s="103">
        <v>270.31349999999998</v>
      </c>
      <c r="F51" s="98">
        <v>9.5999999999999992E-3</v>
      </c>
    </row>
    <row r="52" spans="1:6" s="100" customFormat="1" ht="12.75" customHeight="1" x14ac:dyDescent="0.2">
      <c r="A52" s="55" t="s">
        <v>123</v>
      </c>
      <c r="B52" s="55" t="s">
        <v>124</v>
      </c>
      <c r="C52" s="55" t="s">
        <v>29</v>
      </c>
      <c r="D52" s="102">
        <v>350000</v>
      </c>
      <c r="E52" s="103">
        <v>266</v>
      </c>
      <c r="F52" s="98">
        <v>9.4999999999999998E-3</v>
      </c>
    </row>
    <row r="53" spans="1:6" s="100" customFormat="1" ht="12.75" customHeight="1" x14ac:dyDescent="0.2">
      <c r="A53" s="55" t="s">
        <v>125</v>
      </c>
      <c r="B53" s="55" t="s">
        <v>126</v>
      </c>
      <c r="C53" s="55" t="s">
        <v>66</v>
      </c>
      <c r="D53" s="102">
        <v>83000</v>
      </c>
      <c r="E53" s="103">
        <v>264.85300000000001</v>
      </c>
      <c r="F53" s="98">
        <v>9.3999999999999986E-3</v>
      </c>
    </row>
    <row r="54" spans="1:6" s="100" customFormat="1" ht="12.75" customHeight="1" x14ac:dyDescent="0.2">
      <c r="A54" s="55" t="s">
        <v>127</v>
      </c>
      <c r="B54" s="55" t="s">
        <v>128</v>
      </c>
      <c r="C54" s="55" t="s">
        <v>63</v>
      </c>
      <c r="D54" s="102">
        <v>1788343</v>
      </c>
      <c r="E54" s="103">
        <v>259.30973499999999</v>
      </c>
      <c r="F54" s="98">
        <v>9.1999999999999998E-3</v>
      </c>
    </row>
    <row r="55" spans="1:6" s="100" customFormat="1" ht="12.75" customHeight="1" x14ac:dyDescent="0.2">
      <c r="A55" s="55" t="s">
        <v>129</v>
      </c>
      <c r="B55" s="55" t="s">
        <v>130</v>
      </c>
      <c r="C55" s="55" t="s">
        <v>37</v>
      </c>
      <c r="D55" s="102">
        <v>124317</v>
      </c>
      <c r="E55" s="103">
        <v>253.23372900000001</v>
      </c>
      <c r="F55" s="98">
        <v>9.0000000000000011E-3</v>
      </c>
    </row>
    <row r="56" spans="1:6" s="100" customFormat="1" ht="12.75" customHeight="1" x14ac:dyDescent="0.2">
      <c r="A56" s="55" t="s">
        <v>131</v>
      </c>
      <c r="B56" s="55" t="s">
        <v>132</v>
      </c>
      <c r="C56" s="55" t="s">
        <v>23</v>
      </c>
      <c r="D56" s="102">
        <v>95500</v>
      </c>
      <c r="E56" s="103">
        <v>231.44425000000001</v>
      </c>
      <c r="F56" s="98">
        <v>8.3000000000000001E-3</v>
      </c>
    </row>
    <row r="57" spans="1:6" s="100" customFormat="1" ht="12.75" customHeight="1" x14ac:dyDescent="0.2">
      <c r="A57" s="55" t="s">
        <v>133</v>
      </c>
      <c r="B57" s="55" t="s">
        <v>134</v>
      </c>
      <c r="C57" s="55" t="s">
        <v>49</v>
      </c>
      <c r="D57" s="102">
        <v>115000</v>
      </c>
      <c r="E57" s="103">
        <v>231.035</v>
      </c>
      <c r="F57" s="98">
        <v>8.199999999999999E-3</v>
      </c>
    </row>
    <row r="58" spans="1:6" s="100" customFormat="1" ht="12.75" customHeight="1" x14ac:dyDescent="0.2">
      <c r="A58" s="55" t="s">
        <v>135</v>
      </c>
      <c r="B58" s="55" t="s">
        <v>136</v>
      </c>
      <c r="C58" s="55" t="s">
        <v>44</v>
      </c>
      <c r="D58" s="102">
        <v>99500</v>
      </c>
      <c r="E58" s="103">
        <v>229.447</v>
      </c>
      <c r="F58" s="98">
        <v>8.199999999999999E-3</v>
      </c>
    </row>
    <row r="59" spans="1:6" s="100" customFormat="1" ht="12.75" customHeight="1" x14ac:dyDescent="0.2">
      <c r="A59" s="55" t="s">
        <v>137</v>
      </c>
      <c r="B59" s="55" t="s">
        <v>138</v>
      </c>
      <c r="C59" s="55" t="s">
        <v>29</v>
      </c>
      <c r="D59" s="102">
        <v>105000</v>
      </c>
      <c r="E59" s="103">
        <v>215.25</v>
      </c>
      <c r="F59" s="98">
        <v>7.7000000000000002E-3</v>
      </c>
    </row>
    <row r="60" spans="1:6" s="100" customFormat="1" ht="12.75" customHeight="1" x14ac:dyDescent="0.2">
      <c r="A60" s="55" t="s">
        <v>139</v>
      </c>
      <c r="B60" s="55" t="s">
        <v>140</v>
      </c>
      <c r="C60" s="55" t="s">
        <v>20</v>
      </c>
      <c r="D60" s="102">
        <v>28998</v>
      </c>
      <c r="E60" s="103">
        <v>210.07601099999999</v>
      </c>
      <c r="F60" s="98">
        <v>7.4999999999999997E-3</v>
      </c>
    </row>
    <row r="61" spans="1:6" s="100" customFormat="1" ht="12.75" customHeight="1" x14ac:dyDescent="0.2">
      <c r="A61" s="55" t="s">
        <v>141</v>
      </c>
      <c r="B61" s="55" t="s">
        <v>142</v>
      </c>
      <c r="C61" s="55" t="s">
        <v>23</v>
      </c>
      <c r="D61" s="102">
        <v>164591</v>
      </c>
      <c r="E61" s="103">
        <v>202.858408</v>
      </c>
      <c r="F61" s="98">
        <v>7.1999999999999998E-3</v>
      </c>
    </row>
    <row r="62" spans="1:6" s="100" customFormat="1" ht="12.75" customHeight="1" x14ac:dyDescent="0.2">
      <c r="A62" s="55" t="s">
        <v>143</v>
      </c>
      <c r="B62" s="55" t="s">
        <v>144</v>
      </c>
      <c r="C62" s="55" t="s">
        <v>78</v>
      </c>
      <c r="D62" s="102">
        <v>74800</v>
      </c>
      <c r="E62" s="103">
        <v>192.46039999999999</v>
      </c>
      <c r="F62" s="98">
        <v>6.8999999999999999E-3</v>
      </c>
    </row>
    <row r="63" spans="1:6" s="100" customFormat="1" ht="12.75" customHeight="1" x14ac:dyDescent="0.2">
      <c r="A63" s="55" t="s">
        <v>145</v>
      </c>
      <c r="B63" s="55" t="s">
        <v>146</v>
      </c>
      <c r="C63" s="55" t="s">
        <v>54</v>
      </c>
      <c r="D63" s="102">
        <v>283895</v>
      </c>
      <c r="E63" s="103">
        <v>188.790175</v>
      </c>
      <c r="F63" s="98">
        <v>6.7000000000000002E-3</v>
      </c>
    </row>
    <row r="64" spans="1:6" s="100" customFormat="1" ht="12.75" customHeight="1" x14ac:dyDescent="0.2">
      <c r="A64" s="55" t="s">
        <v>147</v>
      </c>
      <c r="B64" s="55" t="s">
        <v>148</v>
      </c>
      <c r="C64" s="55" t="s">
        <v>40</v>
      </c>
      <c r="D64" s="102">
        <v>111537</v>
      </c>
      <c r="E64" s="103">
        <v>166.970889</v>
      </c>
      <c r="F64" s="98">
        <v>6.0000000000000001E-3</v>
      </c>
    </row>
    <row r="65" spans="1:6" s="100" customFormat="1" ht="12.75" customHeight="1" x14ac:dyDescent="0.2">
      <c r="A65" s="55" t="s">
        <v>149</v>
      </c>
      <c r="B65" s="55" t="s">
        <v>150</v>
      </c>
      <c r="C65" s="55" t="s">
        <v>29</v>
      </c>
      <c r="D65" s="102">
        <v>63508</v>
      </c>
      <c r="E65" s="103">
        <v>140.16215600000001</v>
      </c>
      <c r="F65" s="98">
        <v>5.0000000000000001E-3</v>
      </c>
    </row>
    <row r="66" spans="1:6" s="100" customFormat="1" ht="12.75" customHeight="1" x14ac:dyDescent="0.2">
      <c r="A66" s="55" t="s">
        <v>151</v>
      </c>
      <c r="B66" s="55" t="s">
        <v>152</v>
      </c>
      <c r="C66" s="55" t="s">
        <v>81</v>
      </c>
      <c r="D66" s="102">
        <v>32550</v>
      </c>
      <c r="E66" s="103">
        <v>139.47675000000001</v>
      </c>
      <c r="F66" s="98">
        <v>5.0000000000000001E-3</v>
      </c>
    </row>
    <row r="67" spans="1:6" s="100" customFormat="1" ht="12.75" customHeight="1" x14ac:dyDescent="0.2">
      <c r="A67" s="55" t="s">
        <v>153</v>
      </c>
      <c r="B67" s="55" t="s">
        <v>154</v>
      </c>
      <c r="C67" s="55" t="s">
        <v>37</v>
      </c>
      <c r="D67" s="102">
        <v>69500</v>
      </c>
      <c r="E67" s="103">
        <v>125.7255</v>
      </c>
      <c r="F67" s="98">
        <v>4.5000000000000005E-3</v>
      </c>
    </row>
    <row r="68" spans="1:6" s="100" customFormat="1" ht="12.75" customHeight="1" x14ac:dyDescent="0.2">
      <c r="A68" s="55" t="s">
        <v>155</v>
      </c>
      <c r="B68" s="55" t="s">
        <v>156</v>
      </c>
      <c r="C68" s="55" t="s">
        <v>63</v>
      </c>
      <c r="D68" s="102">
        <v>63590</v>
      </c>
      <c r="E68" s="103">
        <v>59.901780000000002</v>
      </c>
      <c r="F68" s="98">
        <v>2.0999999999999999E-3</v>
      </c>
    </row>
    <row r="69" spans="1:6" s="100" customFormat="1" ht="12.75" customHeight="1" x14ac:dyDescent="0.2">
      <c r="A69" s="55" t="s">
        <v>157</v>
      </c>
      <c r="B69" s="55" t="s">
        <v>158</v>
      </c>
      <c r="C69" s="55" t="s">
        <v>66</v>
      </c>
      <c r="D69" s="102">
        <v>56025</v>
      </c>
      <c r="E69" s="103">
        <v>52.299337999999999</v>
      </c>
      <c r="F69" s="98">
        <v>1.9E-3</v>
      </c>
    </row>
    <row r="70" spans="1:6" s="100" customFormat="1" ht="12.75" customHeight="1" x14ac:dyDescent="0.2">
      <c r="A70" s="55" t="s">
        <v>159</v>
      </c>
      <c r="B70" s="55" t="s">
        <v>160</v>
      </c>
      <c r="C70" s="55" t="s">
        <v>84</v>
      </c>
      <c r="D70" s="102">
        <v>100000</v>
      </c>
      <c r="E70" s="103">
        <v>6.76</v>
      </c>
      <c r="F70" s="98">
        <v>2.0000000000000001E-4</v>
      </c>
    </row>
    <row r="71" spans="1:6" ht="12.75" customHeight="1" x14ac:dyDescent="0.2">
      <c r="A71" s="16" t="s">
        <v>173</v>
      </c>
      <c r="B71" s="16"/>
      <c r="C71" s="16"/>
      <c r="D71" s="32"/>
      <c r="E71" s="17">
        <f>SUM(E11:E70)</f>
        <v>26930.775119999998</v>
      </c>
      <c r="F71" s="33">
        <f>SUM(F11:F70)</f>
        <v>0.96029999999999982</v>
      </c>
    </row>
    <row r="72" spans="1:6" ht="12.75" customHeight="1" x14ac:dyDescent="0.2">
      <c r="A72" s="56"/>
      <c r="B72" s="56"/>
      <c r="C72" s="56"/>
      <c r="D72" s="57"/>
      <c r="E72" s="58"/>
      <c r="F72" s="59"/>
    </row>
    <row r="73" spans="1:6" ht="12.75" customHeight="1" x14ac:dyDescent="0.2">
      <c r="A73" s="1" t="s">
        <v>599</v>
      </c>
      <c r="E73" s="12"/>
      <c r="F73" s="13"/>
    </row>
    <row r="74" spans="1:6" s="100" customFormat="1" ht="12.75" customHeight="1" x14ac:dyDescent="0.2">
      <c r="A74" s="55" t="s">
        <v>161</v>
      </c>
      <c r="B74" s="55" t="s">
        <v>162</v>
      </c>
      <c r="C74" s="55" t="s">
        <v>90</v>
      </c>
      <c r="D74" s="102">
        <v>200000</v>
      </c>
      <c r="E74" s="103">
        <v>0.02</v>
      </c>
      <c r="F74" s="104" t="s">
        <v>598</v>
      </c>
    </row>
    <row r="75" spans="1:6" s="100" customFormat="1" ht="12.75" customHeight="1" x14ac:dyDescent="0.2">
      <c r="A75" s="55" t="s">
        <v>163</v>
      </c>
      <c r="B75" s="55" t="s">
        <v>164</v>
      </c>
      <c r="C75" s="55" t="s">
        <v>93</v>
      </c>
      <c r="D75" s="102">
        <v>176305</v>
      </c>
      <c r="E75" s="103">
        <v>1.7631000000000001E-2</v>
      </c>
      <c r="F75" s="104" t="s">
        <v>598</v>
      </c>
    </row>
    <row r="76" spans="1:6" s="100" customFormat="1" ht="12.75" customHeight="1" x14ac:dyDescent="0.2">
      <c r="A76" s="55" t="s">
        <v>165</v>
      </c>
      <c r="B76" s="100" t="s">
        <v>600</v>
      </c>
      <c r="C76" s="55" t="s">
        <v>96</v>
      </c>
      <c r="D76" s="102">
        <v>93200</v>
      </c>
      <c r="E76" s="103">
        <v>9.3200000000000002E-3</v>
      </c>
      <c r="F76" s="104" t="s">
        <v>598</v>
      </c>
    </row>
    <row r="77" spans="1:6" s="100" customFormat="1" ht="12.75" customHeight="1" x14ac:dyDescent="0.2">
      <c r="A77" s="55" t="s">
        <v>166</v>
      </c>
      <c r="B77" s="100" t="s">
        <v>600</v>
      </c>
      <c r="C77" s="55" t="s">
        <v>99</v>
      </c>
      <c r="D77" s="102">
        <v>54000</v>
      </c>
      <c r="E77" s="103">
        <v>5.4000000000000003E-3</v>
      </c>
      <c r="F77" s="104" t="s">
        <v>598</v>
      </c>
    </row>
    <row r="78" spans="1:6" s="100" customFormat="1" ht="12.75" customHeight="1" x14ac:dyDescent="0.2">
      <c r="A78" s="55" t="s">
        <v>167</v>
      </c>
      <c r="B78" s="55" t="s">
        <v>168</v>
      </c>
      <c r="C78" s="55" t="s">
        <v>102</v>
      </c>
      <c r="D78" s="102">
        <v>50800</v>
      </c>
      <c r="E78" s="103">
        <v>5.0800000000000003E-3</v>
      </c>
      <c r="F78" s="104" t="s">
        <v>598</v>
      </c>
    </row>
    <row r="79" spans="1:6" s="100" customFormat="1" ht="12.75" customHeight="1" x14ac:dyDescent="0.2">
      <c r="A79" s="55" t="s">
        <v>169</v>
      </c>
      <c r="B79" s="55" t="s">
        <v>170</v>
      </c>
      <c r="C79" s="55" t="s">
        <v>105</v>
      </c>
      <c r="D79" s="102">
        <v>39500</v>
      </c>
      <c r="E79" s="103">
        <v>4.0000000000000003E-5</v>
      </c>
      <c r="F79" s="104" t="s">
        <v>598</v>
      </c>
    </row>
    <row r="80" spans="1:6" s="100" customFormat="1" ht="12.75" customHeight="1" x14ac:dyDescent="0.2">
      <c r="A80" s="55" t="s">
        <v>171</v>
      </c>
      <c r="B80" s="55" t="s">
        <v>172</v>
      </c>
      <c r="C80" s="55" t="s">
        <v>43</v>
      </c>
      <c r="D80" s="102">
        <v>200</v>
      </c>
      <c r="E80" s="103">
        <v>2.0000000000000002E-5</v>
      </c>
      <c r="F80" s="104" t="s">
        <v>598</v>
      </c>
    </row>
    <row r="81" spans="1:6" ht="12.75" customHeight="1" x14ac:dyDescent="0.2">
      <c r="A81" s="16" t="s">
        <v>173</v>
      </c>
      <c r="B81" s="16"/>
      <c r="C81" s="16"/>
      <c r="D81" s="16"/>
      <c r="E81" s="17">
        <f>SUM(E74:E80)</f>
        <v>5.7491E-2</v>
      </c>
      <c r="F81" s="17">
        <f>SUM(F74:F80)</f>
        <v>0</v>
      </c>
    </row>
    <row r="82" spans="1:6" ht="12.75" customHeight="1" x14ac:dyDescent="0.2">
      <c r="E82" s="12"/>
      <c r="F82" s="13"/>
    </row>
    <row r="83" spans="1:6" ht="12.75" customHeight="1" x14ac:dyDescent="0.2">
      <c r="A83" s="1" t="s">
        <v>175</v>
      </c>
      <c r="B83" s="1"/>
      <c r="E83" s="12"/>
      <c r="F83" s="13"/>
    </row>
    <row r="84" spans="1:6" ht="12.75" customHeight="1" x14ac:dyDescent="0.2">
      <c r="A84" s="1" t="s">
        <v>593</v>
      </c>
      <c r="B84" s="1"/>
      <c r="E84" s="12"/>
      <c r="F84" s="13"/>
    </row>
    <row r="85" spans="1:6" s="100" customFormat="1" ht="12.75" customHeight="1" x14ac:dyDescent="0.2">
      <c r="A85" s="55" t="s">
        <v>176</v>
      </c>
      <c r="B85" s="55" t="s">
        <v>177</v>
      </c>
      <c r="C85" s="55" t="s">
        <v>87</v>
      </c>
      <c r="D85" s="102">
        <v>129000</v>
      </c>
      <c r="E85" s="103">
        <v>6.4602560000000002</v>
      </c>
      <c r="F85" s="98">
        <v>2.0000000000000001E-4</v>
      </c>
    </row>
    <row r="86" spans="1:6" ht="12.75" customHeight="1" x14ac:dyDescent="0.2">
      <c r="A86" s="16" t="s">
        <v>173</v>
      </c>
      <c r="B86" s="16"/>
      <c r="C86" s="16"/>
      <c r="D86" s="16"/>
      <c r="E86" s="17">
        <f>SUM(E85:E85)</f>
        <v>6.4602560000000002</v>
      </c>
      <c r="F86" s="18">
        <f>SUM(F85:F85)</f>
        <v>2.0000000000000001E-4</v>
      </c>
    </row>
    <row r="87" spans="1:6" ht="12.75" customHeight="1" x14ac:dyDescent="0.2">
      <c r="E87" s="12"/>
      <c r="F87" s="13"/>
    </row>
    <row r="88" spans="1:6" s="100" customFormat="1" ht="12.75" customHeight="1" x14ac:dyDescent="0.2">
      <c r="A88" s="99" t="s">
        <v>601</v>
      </c>
      <c r="B88" s="55"/>
      <c r="C88" s="55"/>
      <c r="D88" s="55"/>
      <c r="E88" s="103">
        <v>1708.99</v>
      </c>
      <c r="F88" s="98">
        <v>6.0853162724943399E-2</v>
      </c>
    </row>
    <row r="89" spans="1:6" ht="12.75" customHeight="1" x14ac:dyDescent="0.2">
      <c r="A89" s="16" t="s">
        <v>173</v>
      </c>
      <c r="B89" s="16"/>
      <c r="C89" s="16"/>
      <c r="D89" s="16"/>
      <c r="E89" s="17">
        <f>SUM(E88:E88)</f>
        <v>1708.99</v>
      </c>
      <c r="F89" s="18">
        <f>SUM(F88:F88)</f>
        <v>6.0853162724943399E-2</v>
      </c>
    </row>
    <row r="90" spans="1:6" ht="12.75" customHeight="1" x14ac:dyDescent="0.2">
      <c r="E90" s="12"/>
      <c r="F90" s="13"/>
    </row>
    <row r="91" spans="1:6" ht="12.75" customHeight="1" x14ac:dyDescent="0.2">
      <c r="A91" s="1" t="s">
        <v>178</v>
      </c>
      <c r="B91" s="1"/>
      <c r="E91" s="12"/>
      <c r="F91" s="13"/>
    </row>
    <row r="92" spans="1:6" ht="12.75" customHeight="1" x14ac:dyDescent="0.2">
      <c r="A92" s="1" t="s">
        <v>179</v>
      </c>
      <c r="B92" s="1"/>
      <c r="E92" s="79">
        <v>-598.61571700000104</v>
      </c>
      <c r="F92" s="80">
        <v>-2.1342798807422424E-2</v>
      </c>
    </row>
    <row r="93" spans="1:6" ht="12.75" customHeight="1" x14ac:dyDescent="0.2">
      <c r="A93" s="16" t="s">
        <v>173</v>
      </c>
      <c r="B93" s="16"/>
      <c r="C93" s="16"/>
      <c r="D93" s="16"/>
      <c r="E93" s="17">
        <f>SUM(E92:E92)</f>
        <v>-598.61571700000104</v>
      </c>
      <c r="F93" s="18">
        <f>SUM(F92:F92)</f>
        <v>-2.1342798807422424E-2</v>
      </c>
    </row>
    <row r="94" spans="1:6" ht="12.75" customHeight="1" x14ac:dyDescent="0.2">
      <c r="A94" s="20" t="s">
        <v>180</v>
      </c>
      <c r="B94" s="20"/>
      <c r="C94" s="20"/>
      <c r="D94" s="20"/>
      <c r="E94" s="21">
        <f>SUM(E71,E81,E86,E89,E93)</f>
        <v>28047.667149999997</v>
      </c>
      <c r="F94" s="34">
        <f>SUM(F71,F81,F86,F89,F93)</f>
        <v>1.0000103639175209</v>
      </c>
    </row>
    <row r="95" spans="1:6" ht="12.75" customHeight="1" x14ac:dyDescent="0.2"/>
    <row r="96" spans="1:6" ht="12.75" customHeight="1" x14ac:dyDescent="0.2">
      <c r="A96" s="1" t="s">
        <v>181</v>
      </c>
      <c r="B96" s="1"/>
    </row>
    <row r="97" spans="1:6" ht="12.75" customHeight="1" x14ac:dyDescent="0.2">
      <c r="A97" s="1" t="s">
        <v>594</v>
      </c>
      <c r="B97" s="1"/>
      <c r="E97" s="12">
        <f>E94-E71-E81-E86-E89</f>
        <v>-598.61571700000104</v>
      </c>
      <c r="F97" s="13">
        <f>F94-F71-F86-F89</f>
        <v>-2.1342798807422368E-2</v>
      </c>
    </row>
    <row r="98" spans="1:6" ht="12.75" customHeight="1" x14ac:dyDescent="0.2">
      <c r="A98" s="1" t="s">
        <v>595</v>
      </c>
      <c r="B98" s="1"/>
    </row>
    <row r="99" spans="1:6" ht="12.75" customHeight="1" x14ac:dyDescent="0.2">
      <c r="A99" s="1" t="s">
        <v>596</v>
      </c>
      <c r="B99" s="1"/>
      <c r="E99">
        <v>2804766714.5599999</v>
      </c>
    </row>
    <row r="100" spans="1:6" x14ac:dyDescent="0.2">
      <c r="E100" s="76">
        <f>E99/10^5</f>
        <v>28047.6671456</v>
      </c>
    </row>
    <row r="101" spans="1:6" ht="12.75" customHeight="1" x14ac:dyDescent="0.2"/>
    <row r="102" spans="1:6" ht="12.75" customHeight="1" x14ac:dyDescent="0.2"/>
    <row r="103" spans="1:6" ht="12.75" customHeight="1" x14ac:dyDescent="0.2"/>
    <row r="104" spans="1:6" ht="12.75" customHeight="1" x14ac:dyDescent="0.2"/>
    <row r="105" spans="1:6" ht="12.75" customHeight="1" x14ac:dyDescent="0.2"/>
    <row r="106" spans="1:6" ht="12.75" customHeight="1" x14ac:dyDescent="0.2"/>
    <row r="107" spans="1:6" ht="12.75" customHeight="1" x14ac:dyDescent="0.2"/>
    <row r="108" spans="1:6" ht="12.75" customHeight="1" x14ac:dyDescent="0.2"/>
    <row r="109" spans="1:6" ht="12.75" customHeight="1" x14ac:dyDescent="0.2"/>
    <row r="111" spans="1:6" ht="12.75" customHeight="1" x14ac:dyDescent="0.2"/>
    <row r="112" spans="1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</sheetData>
  <customSheetViews>
    <customSheetView guid="{7976870D-6223-470F-81AF-9E2944EFDA0D}" topLeftCell="E1">
      <selection activeCell="N2" sqref="N2"/>
      <pageMargins left="0.7" right="0.7" top="0.75" bottom="0.75" header="0.3" footer="0.3"/>
      <pageSetup paperSize="9" orientation="portrait" r:id="rId1"/>
    </customSheetView>
    <customSheetView guid="{65345BDD-2C36-4556-A401-A704D75CA6C6}">
      <pane xSplit="3" ySplit="8" topLeftCell="D9" activePane="bottomRight" state="frozen"/>
      <selection pane="bottomRight" activeCell="D3" sqref="D3"/>
      <pageMargins left="0.7" right="0.7" top="0.75" bottom="0.75" header="0.3" footer="0.3"/>
      <pageSetup paperSize="9" orientation="portrait" r:id="rId2"/>
    </customSheetView>
  </customSheetViews>
  <mergeCells count="1">
    <mergeCell ref="A3:F3"/>
  </mergeCell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28515625" style="25" customWidth="1"/>
  </cols>
  <sheetData>
    <row r="1" spans="1:15" ht="18.75" x14ac:dyDescent="0.2">
      <c r="A1" s="125" t="s">
        <v>617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s="1" customFormat="1" ht="12.75" customHeight="1" x14ac:dyDescent="0.2">
      <c r="A9" s="1" t="s">
        <v>392</v>
      </c>
      <c r="B9" s="1" t="s">
        <v>393</v>
      </c>
      <c r="C9" s="1" t="s">
        <v>379</v>
      </c>
      <c r="D9" s="1">
        <v>4990</v>
      </c>
      <c r="E9" s="62">
        <v>4931.2477399999998</v>
      </c>
      <c r="F9" s="61">
        <v>0.24609999999999999</v>
      </c>
      <c r="G9" s="63"/>
      <c r="H9" s="94"/>
      <c r="K9" s="64"/>
      <c r="M9" s="62"/>
      <c r="N9" s="61"/>
      <c r="O9" s="61"/>
    </row>
    <row r="10" spans="1:15" s="1" customFormat="1" ht="12.75" customHeight="1" x14ac:dyDescent="0.2">
      <c r="A10" s="1" t="s">
        <v>394</v>
      </c>
      <c r="B10" s="1" t="s">
        <v>395</v>
      </c>
      <c r="C10" s="1" t="s">
        <v>379</v>
      </c>
      <c r="D10" s="1">
        <v>2500</v>
      </c>
      <c r="E10" s="62">
        <v>2411.4924999999998</v>
      </c>
      <c r="F10" s="61">
        <v>0.12039999999999999</v>
      </c>
      <c r="G10" s="63"/>
      <c r="H10" s="94"/>
      <c r="I10" s="15"/>
      <c r="J10" s="15"/>
      <c r="K10" s="64"/>
      <c r="M10" s="62"/>
      <c r="N10" s="61"/>
      <c r="O10" s="61"/>
    </row>
    <row r="11" spans="1:15" s="1" customFormat="1" ht="12.75" customHeight="1" x14ac:dyDescent="0.2">
      <c r="A11" s="1" t="s">
        <v>396</v>
      </c>
      <c r="B11" s="1" t="s">
        <v>397</v>
      </c>
      <c r="C11" s="1" t="s">
        <v>379</v>
      </c>
      <c r="D11" s="1">
        <v>2600</v>
      </c>
      <c r="E11" s="62">
        <v>2393.7134000000001</v>
      </c>
      <c r="F11" s="61">
        <v>0.1195</v>
      </c>
      <c r="G11" s="63"/>
      <c r="H11" s="94"/>
      <c r="I11" s="61"/>
      <c r="J11" s="61"/>
      <c r="K11" s="64"/>
      <c r="M11" s="62"/>
      <c r="N11" s="61"/>
      <c r="O11" s="61"/>
    </row>
    <row r="12" spans="1:15" s="1" customFormat="1" ht="12.75" customHeight="1" x14ac:dyDescent="0.2">
      <c r="A12" s="1" t="s">
        <v>381</v>
      </c>
      <c r="B12" s="1" t="s">
        <v>382</v>
      </c>
      <c r="C12" s="1" t="s">
        <v>379</v>
      </c>
      <c r="D12" s="1">
        <v>500</v>
      </c>
      <c r="E12" s="62">
        <v>480.76949999999999</v>
      </c>
      <c r="F12" s="61">
        <v>2.41E-2</v>
      </c>
      <c r="G12" s="97"/>
      <c r="H12" s="94"/>
      <c r="I12" s="61"/>
      <c r="J12" s="61"/>
      <c r="K12" s="64"/>
      <c r="M12" s="62"/>
      <c r="N12" s="61"/>
      <c r="O12" s="61"/>
    </row>
    <row r="13" spans="1:15" ht="12.75" customHeight="1" x14ac:dyDescent="0.2">
      <c r="A13" s="16" t="s">
        <v>173</v>
      </c>
      <c r="B13" s="16"/>
      <c r="C13" s="16"/>
      <c r="D13" s="16"/>
      <c r="E13" s="17">
        <f>SUM(E9:E12)</f>
        <v>10217.22314</v>
      </c>
      <c r="F13" s="18">
        <f>SUM(F9:F12)</f>
        <v>0.5101</v>
      </c>
      <c r="G13" s="50"/>
      <c r="H13" s="27"/>
      <c r="I13" s="13"/>
      <c r="J13" s="13"/>
    </row>
    <row r="14" spans="1:15" ht="12.75" customHeight="1" x14ac:dyDescent="0.2">
      <c r="D14" s="1"/>
      <c r="E14" s="62"/>
      <c r="F14" s="61"/>
      <c r="G14" s="49"/>
      <c r="I14" s="13"/>
      <c r="J14" s="13"/>
    </row>
    <row r="15" spans="1:15" ht="12.75" customHeight="1" x14ac:dyDescent="0.2">
      <c r="A15" s="1" t="s">
        <v>383</v>
      </c>
      <c r="B15" s="1"/>
      <c r="D15" s="1"/>
      <c r="E15" s="62"/>
      <c r="F15" s="61"/>
      <c r="G15" s="49"/>
      <c r="I15" s="13"/>
      <c r="J15" s="13"/>
    </row>
    <row r="16" spans="1:15" s="1" customFormat="1" ht="12.75" customHeight="1" x14ac:dyDescent="0.2">
      <c r="A16" s="1" t="s">
        <v>401</v>
      </c>
      <c r="B16" s="1" t="s">
        <v>402</v>
      </c>
      <c r="C16" s="1" t="s">
        <v>379</v>
      </c>
      <c r="D16" s="1">
        <v>500</v>
      </c>
      <c r="E16" s="62">
        <v>2458.9650000000001</v>
      </c>
      <c r="F16" s="61">
        <v>0.12269999999999999</v>
      </c>
      <c r="G16" s="63"/>
      <c r="H16" s="95"/>
      <c r="I16" s="61"/>
      <c r="J16" s="61"/>
      <c r="K16" s="64"/>
      <c r="M16" s="62"/>
      <c r="N16" s="61"/>
      <c r="O16" s="61"/>
    </row>
    <row r="17" spans="1:15" s="1" customFormat="1" ht="12.75" customHeight="1" x14ac:dyDescent="0.2">
      <c r="A17" s="1" t="s">
        <v>403</v>
      </c>
      <c r="B17" s="1" t="s">
        <v>404</v>
      </c>
      <c r="C17" s="1" t="s">
        <v>398</v>
      </c>
      <c r="D17" s="1">
        <v>500</v>
      </c>
      <c r="E17" s="62">
        <v>2448.4575</v>
      </c>
      <c r="F17" s="61">
        <v>0.1222</v>
      </c>
      <c r="G17" s="63"/>
      <c r="H17" s="95"/>
      <c r="K17" s="64"/>
      <c r="M17" s="62"/>
      <c r="N17" s="61"/>
      <c r="O17" s="61"/>
    </row>
    <row r="18" spans="1:15" s="1" customFormat="1" ht="12.75" customHeight="1" x14ac:dyDescent="0.2">
      <c r="A18" s="1" t="s">
        <v>405</v>
      </c>
      <c r="B18" s="1" t="s">
        <v>406</v>
      </c>
      <c r="C18" s="1" t="s">
        <v>379</v>
      </c>
      <c r="D18" s="1">
        <v>500</v>
      </c>
      <c r="E18" s="62">
        <v>2446.7750000000001</v>
      </c>
      <c r="F18" s="61">
        <v>0.12210000000000001</v>
      </c>
      <c r="G18" s="63"/>
      <c r="H18" s="95"/>
      <c r="K18" s="64"/>
      <c r="M18" s="62"/>
      <c r="N18" s="61"/>
      <c r="O18" s="61"/>
    </row>
    <row r="19" spans="1:15" s="1" customFormat="1" ht="12.75" customHeight="1" x14ac:dyDescent="0.2">
      <c r="A19" s="1" t="s">
        <v>622</v>
      </c>
      <c r="B19" s="1" t="s">
        <v>407</v>
      </c>
      <c r="C19" s="1" t="s">
        <v>379</v>
      </c>
      <c r="D19" s="1">
        <v>200</v>
      </c>
      <c r="E19" s="62">
        <v>950.40499999999997</v>
      </c>
      <c r="F19" s="61">
        <v>4.7400000000000005E-2</v>
      </c>
      <c r="G19" s="63"/>
      <c r="H19" s="95"/>
      <c r="K19" s="64"/>
      <c r="M19" s="62"/>
      <c r="N19" s="61"/>
      <c r="O19" s="61"/>
    </row>
    <row r="20" spans="1:15" s="1" customFormat="1" ht="12.75" customHeight="1" x14ac:dyDescent="0.2">
      <c r="A20" s="1" t="s">
        <v>408</v>
      </c>
      <c r="B20" s="1" t="s">
        <v>409</v>
      </c>
      <c r="C20" s="1" t="s">
        <v>379</v>
      </c>
      <c r="D20" s="1">
        <v>176</v>
      </c>
      <c r="E20" s="62">
        <v>871.60832000000005</v>
      </c>
      <c r="F20" s="61">
        <v>4.3499999999999997E-2</v>
      </c>
      <c r="G20" s="63"/>
      <c r="H20" s="95"/>
      <c r="K20" s="64"/>
      <c r="M20" s="62"/>
      <c r="N20" s="61"/>
      <c r="O20" s="61"/>
    </row>
    <row r="21" spans="1:15" s="1" customFormat="1" ht="12.75" customHeight="1" x14ac:dyDescent="0.2">
      <c r="A21" s="1" t="s">
        <v>410</v>
      </c>
      <c r="B21" s="1" t="s">
        <v>411</v>
      </c>
      <c r="C21" s="1" t="s">
        <v>379</v>
      </c>
      <c r="D21" s="1">
        <v>14</v>
      </c>
      <c r="E21" s="62">
        <v>68.376350000000002</v>
      </c>
      <c r="F21" s="61">
        <v>3.4000000000000002E-3</v>
      </c>
      <c r="G21" s="63"/>
      <c r="H21" s="95"/>
      <c r="K21" s="64"/>
      <c r="M21" s="62"/>
      <c r="N21" s="61"/>
      <c r="O21" s="61"/>
    </row>
    <row r="22" spans="1:15" ht="12.75" customHeight="1" x14ac:dyDescent="0.2">
      <c r="A22" s="16" t="s">
        <v>173</v>
      </c>
      <c r="B22" s="16"/>
      <c r="C22" s="16"/>
      <c r="D22" s="16"/>
      <c r="E22" s="17">
        <f>SUM(E16:E21)</f>
        <v>9244.5871700000007</v>
      </c>
      <c r="F22" s="18">
        <f>SUM(F16:F21)</f>
        <v>0.46129999999999999</v>
      </c>
      <c r="G22" s="50"/>
      <c r="H22" s="27"/>
    </row>
    <row r="23" spans="1:15" ht="12.75" customHeight="1" x14ac:dyDescent="0.2">
      <c r="D23" s="1"/>
      <c r="E23" s="62"/>
      <c r="F23" s="61"/>
      <c r="G23" s="49"/>
    </row>
    <row r="24" spans="1:15" ht="12.75" customHeight="1" x14ac:dyDescent="0.2">
      <c r="A24" s="1" t="s">
        <v>412</v>
      </c>
      <c r="B24" s="1"/>
      <c r="D24" s="1"/>
      <c r="E24" s="62"/>
      <c r="F24" s="61"/>
      <c r="G24" s="49"/>
    </row>
    <row r="25" spans="1:15" s="1" customFormat="1" ht="12.75" customHeight="1" x14ac:dyDescent="0.2">
      <c r="A25" s="1" t="s">
        <v>413</v>
      </c>
      <c r="B25" s="1" t="s">
        <v>612</v>
      </c>
      <c r="C25" s="1" t="s">
        <v>400</v>
      </c>
      <c r="D25" s="1">
        <v>175000</v>
      </c>
      <c r="E25" s="62">
        <v>174.608</v>
      </c>
      <c r="F25" s="61">
        <v>8.6999999999999994E-3</v>
      </c>
      <c r="G25" s="63"/>
      <c r="H25" s="64"/>
      <c r="K25" s="64"/>
      <c r="M25" s="62"/>
      <c r="N25" s="61"/>
      <c r="O25" s="61"/>
    </row>
    <row r="26" spans="1:15" ht="12.75" customHeight="1" x14ac:dyDescent="0.2">
      <c r="A26" s="16" t="s">
        <v>173</v>
      </c>
      <c r="B26" s="16"/>
      <c r="C26" s="16"/>
      <c r="D26" s="16"/>
      <c r="E26" s="17">
        <f>SUM(E25:E25)</f>
        <v>174.608</v>
      </c>
      <c r="F26" s="18">
        <f>SUM(F25:F25)</f>
        <v>8.6999999999999994E-3</v>
      </c>
      <c r="G26" s="50"/>
      <c r="H26" s="27"/>
    </row>
    <row r="27" spans="1:15" ht="12.75" customHeight="1" x14ac:dyDescent="0.2">
      <c r="D27" s="1"/>
      <c r="E27" s="62"/>
      <c r="F27" s="61"/>
      <c r="G27" s="49"/>
    </row>
    <row r="28" spans="1:15" ht="12.75" customHeight="1" x14ac:dyDescent="0.2">
      <c r="A28" s="1" t="s">
        <v>175</v>
      </c>
      <c r="B28" s="1"/>
      <c r="D28" s="1"/>
      <c r="E28" s="62"/>
      <c r="F28" s="61"/>
      <c r="G28" s="49"/>
    </row>
    <row r="29" spans="1:15" ht="12.75" customHeight="1" x14ac:dyDescent="0.2">
      <c r="A29" s="1" t="s">
        <v>613</v>
      </c>
      <c r="B29" s="1"/>
      <c r="D29" s="1"/>
      <c r="E29" s="62"/>
      <c r="F29" s="61"/>
      <c r="G29" s="49"/>
    </row>
    <row r="30" spans="1:15" ht="12.75" customHeight="1" x14ac:dyDescent="0.2">
      <c r="A30" s="2" t="s">
        <v>623</v>
      </c>
      <c r="B30" t="s">
        <v>415</v>
      </c>
      <c r="C30" s="1" t="s">
        <v>399</v>
      </c>
      <c r="D30" s="99">
        <v>30</v>
      </c>
      <c r="E30" s="62">
        <v>299.93520000000001</v>
      </c>
      <c r="F30" s="61">
        <v>1.4999999999999999E-2</v>
      </c>
      <c r="G30" s="96"/>
      <c r="M30" s="12"/>
      <c r="N30" s="13"/>
      <c r="O30" s="13"/>
    </row>
    <row r="31" spans="1:15" ht="12.75" customHeight="1" x14ac:dyDescent="0.2">
      <c r="A31" s="16" t="s">
        <v>173</v>
      </c>
      <c r="B31" s="16"/>
      <c r="C31" s="16"/>
      <c r="D31" s="16"/>
      <c r="E31" s="17">
        <f>SUM(E30:E30)</f>
        <v>299.93520000000001</v>
      </c>
      <c r="F31" s="18">
        <f>SUM(F30:F30)</f>
        <v>1.4999999999999999E-2</v>
      </c>
      <c r="G31" s="50"/>
      <c r="H31" s="27"/>
    </row>
    <row r="32" spans="1:15" ht="12.75" customHeight="1" x14ac:dyDescent="0.2">
      <c r="D32" s="1"/>
      <c r="E32" s="62"/>
      <c r="F32" s="61"/>
      <c r="G32" s="49"/>
    </row>
    <row r="33" spans="1:15" ht="12.75" customHeight="1" x14ac:dyDescent="0.2">
      <c r="A33" s="1" t="s">
        <v>601</v>
      </c>
      <c r="D33" s="1"/>
      <c r="E33" s="62">
        <v>1355.5373199999999</v>
      </c>
      <c r="F33" s="61">
        <v>6.7656846556523501E-2</v>
      </c>
      <c r="G33" s="49"/>
      <c r="H33" s="36"/>
      <c r="M33" s="12"/>
      <c r="N33" s="13"/>
      <c r="O33" s="13"/>
    </row>
    <row r="34" spans="1:15" ht="12.75" customHeight="1" x14ac:dyDescent="0.2">
      <c r="A34" s="16" t="s">
        <v>173</v>
      </c>
      <c r="B34" s="16"/>
      <c r="C34" s="16"/>
      <c r="D34" s="16"/>
      <c r="E34" s="17">
        <f>SUM(E33:E33)</f>
        <v>1355.5373199999999</v>
      </c>
      <c r="F34" s="18">
        <f>SUM(F33:F33)</f>
        <v>6.7656846556523501E-2</v>
      </c>
      <c r="G34" s="49"/>
    </row>
    <row r="35" spans="1:15" ht="12.75" customHeight="1" x14ac:dyDescent="0.2">
      <c r="D35" s="1"/>
      <c r="E35" s="62"/>
      <c r="F35" s="61"/>
      <c r="G35" s="49"/>
    </row>
    <row r="36" spans="1:15" ht="12.75" customHeight="1" x14ac:dyDescent="0.2">
      <c r="A36" s="1" t="s">
        <v>178</v>
      </c>
      <c r="B36" s="1"/>
      <c r="D36" s="1"/>
      <c r="E36" s="62"/>
      <c r="F36" s="61"/>
      <c r="G36" s="49"/>
    </row>
    <row r="37" spans="1:15" ht="12.75" customHeight="1" x14ac:dyDescent="0.2">
      <c r="A37" s="1" t="s">
        <v>179</v>
      </c>
      <c r="B37" s="1"/>
      <c r="D37" s="1"/>
      <c r="E37" s="62">
        <v>-1256.4119539999997</v>
      </c>
      <c r="F37" s="61">
        <v>-6.2709354828799427E-2</v>
      </c>
      <c r="G37" s="49"/>
      <c r="H37" s="38"/>
    </row>
    <row r="38" spans="1:15" ht="12.75" customHeight="1" x14ac:dyDescent="0.2">
      <c r="A38" s="16" t="s">
        <v>173</v>
      </c>
      <c r="B38" s="16"/>
      <c r="C38" s="16"/>
      <c r="D38" s="16"/>
      <c r="E38" s="17">
        <f>SUM(E37:E37)</f>
        <v>-1256.4119539999997</v>
      </c>
      <c r="F38" s="18">
        <f>SUM(F37:F37)</f>
        <v>-6.2709354828799427E-2</v>
      </c>
      <c r="G38" s="50"/>
      <c r="H38" s="27"/>
    </row>
    <row r="39" spans="1:15" ht="12.75" customHeight="1" x14ac:dyDescent="0.2">
      <c r="A39" s="20" t="s">
        <v>180</v>
      </c>
      <c r="B39" s="20"/>
      <c r="C39" s="20"/>
      <c r="D39" s="20"/>
      <c r="E39" s="21">
        <f>SUM(E13,E22,E26,E31,E34,E38)</f>
        <v>20035.478876000001</v>
      </c>
      <c r="F39" s="34">
        <f>SUM(F13,F22,F26,F31,F34,F38)</f>
        <v>1.0000474917277242</v>
      </c>
      <c r="G39" s="51"/>
      <c r="H39" s="28"/>
    </row>
    <row r="40" spans="1:15" ht="12.75" customHeight="1" x14ac:dyDescent="0.2">
      <c r="E40" s="2"/>
    </row>
    <row r="41" spans="1:15" ht="12.75" customHeight="1" x14ac:dyDescent="0.2">
      <c r="A41" s="1" t="s">
        <v>181</v>
      </c>
      <c r="B41" s="1"/>
    </row>
    <row r="42" spans="1:15" ht="12.75" customHeight="1" x14ac:dyDescent="0.2">
      <c r="A42" s="1" t="s">
        <v>594</v>
      </c>
      <c r="B42" s="1"/>
      <c r="E42" s="12"/>
    </row>
    <row r="43" spans="1:15" ht="12.75" customHeight="1" x14ac:dyDescent="0.2">
      <c r="A43" s="1"/>
      <c r="B43" s="1"/>
    </row>
    <row r="44" spans="1:15" ht="12.75" customHeight="1" x14ac:dyDescent="0.2">
      <c r="A44" s="1"/>
      <c r="B44" s="1"/>
    </row>
    <row r="45" spans="1:15" ht="12.75" customHeight="1" x14ac:dyDescent="0.2">
      <c r="A45" s="1"/>
      <c r="B45" s="1"/>
    </row>
    <row r="46" spans="1:15" ht="12.75" customHeight="1" x14ac:dyDescent="0.2"/>
    <row r="47" spans="1:15" ht="12.75" customHeight="1" x14ac:dyDescent="0.2"/>
    <row r="48" spans="1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customSheetViews>
    <customSheetView guid="{7976870D-6223-470F-81AF-9E2944EFDA0D}" showAutoFilter="1" topLeftCell="F1">
      <selection activeCell="K14" sqref="K14"/>
      <pageMargins left="0.7" right="0.7" top="0.75" bottom="0.75" header="0.3" footer="0.3"/>
      <autoFilter ref="A4:R60"/>
    </customSheetView>
    <customSheetView guid="{65345BDD-2C36-4556-A401-A704D75CA6C6}" topLeftCell="B1">
      <selection activeCell="C20" sqref="C20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140625" style="25" customWidth="1"/>
  </cols>
  <sheetData>
    <row r="1" spans="1:15" ht="18.75" x14ac:dyDescent="0.2">
      <c r="A1" s="125" t="s">
        <v>615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s="1" customFormat="1" ht="12.75" customHeight="1" x14ac:dyDescent="0.2">
      <c r="A9" s="1" t="s">
        <v>396</v>
      </c>
      <c r="B9" s="1" t="s">
        <v>397</v>
      </c>
      <c r="C9" s="1" t="s">
        <v>379</v>
      </c>
      <c r="D9" s="1">
        <v>100</v>
      </c>
      <c r="E9" s="62">
        <v>92.065899999999999</v>
      </c>
      <c r="F9" s="61">
        <v>0.19570000000000001</v>
      </c>
      <c r="G9" s="63"/>
      <c r="H9" s="64"/>
      <c r="K9" s="64"/>
      <c r="L9" s="69"/>
      <c r="M9" s="62"/>
      <c r="O9" s="61"/>
    </row>
    <row r="10" spans="1:15" ht="12.75" customHeight="1" x14ac:dyDescent="0.2">
      <c r="A10" s="16" t="s">
        <v>173</v>
      </c>
      <c r="B10" s="16"/>
      <c r="C10" s="16"/>
      <c r="D10" s="16"/>
      <c r="E10" s="17">
        <f>SUM(E9:E9)</f>
        <v>92.065899999999999</v>
      </c>
      <c r="F10" s="18">
        <f>SUM(F9:F9)</f>
        <v>0.19570000000000001</v>
      </c>
      <c r="G10" s="50"/>
      <c r="H10" s="27"/>
      <c r="I10" s="15"/>
      <c r="J10" s="15"/>
    </row>
    <row r="11" spans="1:15" ht="12.75" customHeight="1" x14ac:dyDescent="0.2">
      <c r="D11" s="1"/>
      <c r="E11" s="62"/>
      <c r="F11" s="61"/>
      <c r="G11" s="49"/>
      <c r="I11" s="13"/>
      <c r="J11" s="13"/>
    </row>
    <row r="12" spans="1:15" ht="12.75" customHeight="1" x14ac:dyDescent="0.2">
      <c r="A12" s="1" t="s">
        <v>383</v>
      </c>
      <c r="B12" s="1"/>
      <c r="D12" s="1"/>
      <c r="E12" s="62"/>
      <c r="F12" s="61"/>
      <c r="G12" s="49"/>
      <c r="I12" s="13"/>
      <c r="J12" s="13"/>
    </row>
    <row r="13" spans="1:15" s="1" customFormat="1" ht="12.75" customHeight="1" x14ac:dyDescent="0.2">
      <c r="A13" s="1" t="s">
        <v>408</v>
      </c>
      <c r="B13" s="1" t="s">
        <v>409</v>
      </c>
      <c r="C13" s="1" t="s">
        <v>379</v>
      </c>
      <c r="D13" s="1">
        <v>1</v>
      </c>
      <c r="E13" s="62">
        <v>4.9523200000000003</v>
      </c>
      <c r="F13" s="61">
        <v>1.0500000000000001E-2</v>
      </c>
      <c r="G13" s="63"/>
      <c r="H13" s="64"/>
      <c r="I13" s="61"/>
      <c r="J13" s="61"/>
      <c r="K13" s="64"/>
      <c r="L13" s="69"/>
      <c r="M13" s="62"/>
      <c r="O13" s="61"/>
    </row>
    <row r="14" spans="1:15" ht="12.75" customHeight="1" x14ac:dyDescent="0.2">
      <c r="A14" s="16" t="s">
        <v>173</v>
      </c>
      <c r="B14" s="16"/>
      <c r="C14" s="16"/>
      <c r="D14" s="16"/>
      <c r="E14" s="17">
        <f>SUM(E13:E13)</f>
        <v>4.9523200000000003</v>
      </c>
      <c r="F14" s="18">
        <f>SUM(F13:F13)</f>
        <v>1.0500000000000001E-2</v>
      </c>
      <c r="G14" s="50"/>
      <c r="H14" s="27"/>
      <c r="I14" s="13"/>
      <c r="J14" s="13"/>
    </row>
    <row r="15" spans="1:15" ht="12.75" customHeight="1" x14ac:dyDescent="0.2">
      <c r="D15" s="1"/>
      <c r="E15" s="62"/>
      <c r="F15" s="61"/>
      <c r="G15" s="49"/>
      <c r="I15" s="13"/>
      <c r="J15" s="13"/>
    </row>
    <row r="16" spans="1:15" ht="12.75" customHeight="1" x14ac:dyDescent="0.2">
      <c r="A16" s="1" t="s">
        <v>175</v>
      </c>
      <c r="B16" s="1"/>
      <c r="D16" s="1"/>
      <c r="E16" s="62"/>
      <c r="F16" s="61"/>
      <c r="G16" s="49"/>
    </row>
    <row r="17" spans="1:15" ht="12.75" customHeight="1" x14ac:dyDescent="0.2">
      <c r="A17" s="1" t="s">
        <v>593</v>
      </c>
      <c r="B17" s="1"/>
      <c r="D17" s="1"/>
      <c r="E17" s="62"/>
      <c r="F17" s="61"/>
      <c r="G17" s="49"/>
    </row>
    <row r="18" spans="1:15" s="1" customFormat="1" ht="12.75" customHeight="1" x14ac:dyDescent="0.2">
      <c r="A18" s="1" t="s">
        <v>417</v>
      </c>
      <c r="B18" s="1" t="s">
        <v>418</v>
      </c>
      <c r="C18" s="1" t="s">
        <v>416</v>
      </c>
      <c r="D18" s="1">
        <v>8</v>
      </c>
      <c r="E18" s="62">
        <v>80.978319999999997</v>
      </c>
      <c r="F18" s="61">
        <v>0.1721</v>
      </c>
      <c r="G18" s="63"/>
      <c r="H18" s="64"/>
      <c r="K18" s="64"/>
      <c r="L18" s="69"/>
      <c r="M18" s="62"/>
      <c r="O18" s="61"/>
    </row>
    <row r="19" spans="1:15" s="1" customFormat="1" ht="12.75" customHeight="1" x14ac:dyDescent="0.2">
      <c r="A19" s="1" t="s">
        <v>419</v>
      </c>
      <c r="B19" s="1" t="s">
        <v>420</v>
      </c>
      <c r="C19" s="1" t="s">
        <v>87</v>
      </c>
      <c r="D19" s="1">
        <v>10</v>
      </c>
      <c r="E19" s="62">
        <v>80.434700000000007</v>
      </c>
      <c r="F19" s="61">
        <v>0.17100000000000001</v>
      </c>
      <c r="G19" s="63"/>
      <c r="H19" s="64"/>
      <c r="K19" s="64"/>
      <c r="L19" s="69"/>
      <c r="M19" s="62"/>
      <c r="O19" s="61"/>
    </row>
    <row r="20" spans="1:15" s="1" customFormat="1" ht="12.75" customHeight="1" x14ac:dyDescent="0.2">
      <c r="A20" s="1" t="s">
        <v>421</v>
      </c>
      <c r="B20" s="1" t="s">
        <v>422</v>
      </c>
      <c r="C20" s="1" t="s">
        <v>416</v>
      </c>
      <c r="D20" s="1">
        <v>4</v>
      </c>
      <c r="E20" s="62">
        <v>38.767400000000002</v>
      </c>
      <c r="F20" s="61">
        <v>8.2400000000000001E-2</v>
      </c>
      <c r="G20" s="63"/>
      <c r="H20" s="64"/>
      <c r="K20" s="64"/>
      <c r="L20" s="69"/>
      <c r="M20" s="62"/>
      <c r="O20" s="61"/>
    </row>
    <row r="21" spans="1:15" s="1" customFormat="1" ht="12.75" customHeight="1" x14ac:dyDescent="0.2">
      <c r="A21" s="1" t="s">
        <v>387</v>
      </c>
      <c r="B21" s="1" t="s">
        <v>388</v>
      </c>
      <c r="C21" s="1" t="s">
        <v>87</v>
      </c>
      <c r="D21" s="1">
        <v>1</v>
      </c>
      <c r="E21" s="62">
        <v>10.56894</v>
      </c>
      <c r="F21" s="61">
        <v>2.2499999999999999E-2</v>
      </c>
      <c r="G21" s="63"/>
      <c r="H21" s="64"/>
      <c r="K21" s="64"/>
      <c r="L21" s="69"/>
      <c r="M21" s="62"/>
      <c r="O21" s="61"/>
    </row>
    <row r="22" spans="1:15" ht="12.75" customHeight="1" x14ac:dyDescent="0.2">
      <c r="A22" s="16" t="s">
        <v>173</v>
      </c>
      <c r="B22" s="16"/>
      <c r="C22" s="16"/>
      <c r="D22" s="16"/>
      <c r="E22" s="17">
        <f>SUM(E18:E21)</f>
        <v>210.74936000000002</v>
      </c>
      <c r="F22" s="18">
        <f>SUM(F18:F21)</f>
        <v>0.44800000000000001</v>
      </c>
      <c r="G22" s="50"/>
      <c r="H22" s="27"/>
    </row>
    <row r="23" spans="1:15" ht="12.75" customHeight="1" x14ac:dyDescent="0.2">
      <c r="D23" s="1"/>
      <c r="E23" s="62"/>
      <c r="F23" s="61"/>
      <c r="G23" s="49"/>
    </row>
    <row r="24" spans="1:15" s="1" customFormat="1" ht="12.75" customHeight="1" x14ac:dyDescent="0.2">
      <c r="A24" s="1" t="s">
        <v>601</v>
      </c>
      <c r="E24" s="62">
        <v>159.53066999999999</v>
      </c>
      <c r="F24" s="61">
        <v>0.33911089887393248</v>
      </c>
      <c r="G24" s="63"/>
      <c r="H24" s="64"/>
      <c r="K24" s="64"/>
      <c r="L24" s="69"/>
      <c r="M24" s="62"/>
      <c r="O24" s="61"/>
    </row>
    <row r="25" spans="1:15" ht="12.75" customHeight="1" x14ac:dyDescent="0.2">
      <c r="A25" s="16" t="s">
        <v>173</v>
      </c>
      <c r="B25" s="16"/>
      <c r="C25" s="16"/>
      <c r="D25" s="16"/>
      <c r="E25" s="17">
        <f>SUM(E24:E24)</f>
        <v>159.53066999999999</v>
      </c>
      <c r="F25" s="18">
        <f>SUM(F24:F24)</f>
        <v>0.33911089887393248</v>
      </c>
      <c r="G25" s="49"/>
    </row>
    <row r="26" spans="1:15" ht="12.75" customHeight="1" x14ac:dyDescent="0.2">
      <c r="D26" s="1"/>
      <c r="E26" s="62"/>
      <c r="F26" s="61"/>
      <c r="G26" s="49"/>
    </row>
    <row r="27" spans="1:15" ht="12.75" customHeight="1" x14ac:dyDescent="0.2">
      <c r="A27" s="1" t="s">
        <v>178</v>
      </c>
      <c r="B27" s="1"/>
      <c r="D27" s="1"/>
      <c r="E27" s="62"/>
      <c r="F27" s="61"/>
      <c r="G27" s="49"/>
    </row>
    <row r="28" spans="1:15" ht="12.75" customHeight="1" x14ac:dyDescent="0.2">
      <c r="A28" s="1" t="s">
        <v>179</v>
      </c>
      <c r="B28" s="1"/>
      <c r="D28" s="1"/>
      <c r="E28" s="62">
        <v>3.1397999999999797</v>
      </c>
      <c r="F28" s="61">
        <v>6.6742050308217626E-3</v>
      </c>
      <c r="G28" s="49"/>
      <c r="H28" s="38"/>
      <c r="L28" s="76"/>
      <c r="M28" s="12"/>
      <c r="O28" s="13"/>
    </row>
    <row r="29" spans="1:15" ht="12.75" customHeight="1" x14ac:dyDescent="0.2">
      <c r="A29" s="16" t="s">
        <v>173</v>
      </c>
      <c r="B29" s="16"/>
      <c r="C29" s="16"/>
      <c r="D29" s="16"/>
      <c r="E29" s="17">
        <f>SUM(E28:E28)</f>
        <v>3.1397999999999797</v>
      </c>
      <c r="F29" s="18">
        <f>SUM(F28:F28)</f>
        <v>6.6742050308217626E-3</v>
      </c>
      <c r="G29" s="50"/>
      <c r="H29" s="27"/>
    </row>
    <row r="30" spans="1:15" ht="12.75" customHeight="1" x14ac:dyDescent="0.2">
      <c r="A30" s="20" t="s">
        <v>180</v>
      </c>
      <c r="B30" s="20"/>
      <c r="C30" s="20"/>
      <c r="D30" s="20"/>
      <c r="E30" s="21">
        <f>SUM(E10,E14,E22,E25,E29)</f>
        <v>470.43804999999998</v>
      </c>
      <c r="F30" s="34">
        <f>SUM(F10,F14,F22,F25,F29)</f>
        <v>0.99998510390475426</v>
      </c>
      <c r="G30" s="51"/>
      <c r="H30" s="28"/>
    </row>
    <row r="31" spans="1:15" ht="12.75" customHeight="1" x14ac:dyDescent="0.2">
      <c r="D31" s="1"/>
      <c r="E31" s="1"/>
      <c r="F31" s="1"/>
    </row>
    <row r="32" spans="1:15" ht="12.75" customHeight="1" x14ac:dyDescent="0.2">
      <c r="A32" s="1" t="s">
        <v>181</v>
      </c>
      <c r="B32" s="1"/>
    </row>
    <row r="33" spans="1:5" ht="12.75" customHeight="1" x14ac:dyDescent="0.2">
      <c r="A33" s="1" t="s">
        <v>594</v>
      </c>
      <c r="B33" s="1"/>
      <c r="E33" s="12"/>
    </row>
    <row r="34" spans="1:5" ht="12.75" customHeight="1" x14ac:dyDescent="0.2">
      <c r="A34" s="1"/>
      <c r="B34" s="1"/>
    </row>
    <row r="35" spans="1:5" ht="12.75" customHeight="1" x14ac:dyDescent="0.2"/>
    <row r="36" spans="1:5" ht="12.75" customHeight="1" x14ac:dyDescent="0.2"/>
    <row r="37" spans="1:5" ht="12.75" customHeight="1" x14ac:dyDescent="0.2"/>
    <row r="38" spans="1:5" ht="12.75" customHeight="1" x14ac:dyDescent="0.2"/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customSheetViews>
    <customSheetView guid="{7976870D-6223-470F-81AF-9E2944EFDA0D}" showAutoFilter="1">
      <pageMargins left="0.7" right="0.7" top="0.75" bottom="0.75" header="0.3" footer="0.3"/>
      <autoFilter ref="A4:R55"/>
    </customSheetView>
    <customSheetView guid="{65345BDD-2C36-4556-A401-A704D75CA6C6}" showAutoFilter="1">
      <pageMargins left="0.7" right="0.7" top="0.75" bottom="0.75" header="0.3" footer="0.3"/>
      <autoFilter ref="A4:R55"/>
    </customSheetView>
  </customSheetViews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style="39" customWidth="1"/>
    <col min="11" max="11" width="13.85546875" style="25" customWidth="1"/>
  </cols>
  <sheetData>
    <row r="1" spans="1:11" ht="18.75" x14ac:dyDescent="0.2">
      <c r="A1" s="125" t="s">
        <v>423</v>
      </c>
      <c r="B1" s="125"/>
      <c r="C1" s="125"/>
      <c r="D1" s="125"/>
      <c r="E1" s="125"/>
      <c r="F1" s="125"/>
    </row>
    <row r="2" spans="1:11" x14ac:dyDescent="0.2">
      <c r="A2" s="4" t="s">
        <v>1</v>
      </c>
      <c r="B2" s="4"/>
      <c r="C2" s="5"/>
      <c r="D2" s="5"/>
      <c r="E2" s="6"/>
      <c r="F2" s="46"/>
    </row>
    <row r="3" spans="1:11" ht="15.75" customHeight="1" x14ac:dyDescent="0.2">
      <c r="A3" s="8"/>
      <c r="B3" s="8"/>
      <c r="C3" s="3"/>
      <c r="D3" s="3"/>
      <c r="E3" s="6"/>
      <c r="F3" s="46"/>
    </row>
    <row r="4" spans="1:11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1" ht="12.75" customHeight="1" x14ac:dyDescent="0.2">
      <c r="E5" s="12"/>
      <c r="F5" s="13"/>
      <c r="G5" s="49"/>
    </row>
    <row r="6" spans="1:11" ht="12.75" customHeight="1" x14ac:dyDescent="0.2">
      <c r="E6" s="12"/>
      <c r="F6" s="13"/>
      <c r="G6" s="49"/>
    </row>
    <row r="7" spans="1:11" ht="12.75" customHeight="1" x14ac:dyDescent="0.2">
      <c r="A7" s="1" t="s">
        <v>174</v>
      </c>
      <c r="B7" s="1"/>
      <c r="E7" s="12"/>
      <c r="F7" s="13"/>
      <c r="G7" s="49"/>
    </row>
    <row r="8" spans="1:11" ht="12.75" customHeight="1" x14ac:dyDescent="0.2">
      <c r="A8" s="1" t="s">
        <v>412</v>
      </c>
      <c r="B8" s="1"/>
      <c r="E8" s="12"/>
      <c r="F8" s="13"/>
      <c r="G8" s="49"/>
    </row>
    <row r="9" spans="1:11" ht="12.75" customHeight="1" x14ac:dyDescent="0.2">
      <c r="A9" s="1" t="s">
        <v>424</v>
      </c>
      <c r="B9" s="1" t="s">
        <v>612</v>
      </c>
      <c r="C9" s="1" t="s">
        <v>400</v>
      </c>
      <c r="D9" s="1">
        <v>100000</v>
      </c>
      <c r="E9" s="62">
        <v>99.620800000000003</v>
      </c>
      <c r="F9" s="61">
        <v>1.6299999999999999E-2</v>
      </c>
      <c r="G9" s="49"/>
    </row>
    <row r="10" spans="1:11" ht="12.75" customHeight="1" x14ac:dyDescent="0.2">
      <c r="A10" s="1" t="s">
        <v>413</v>
      </c>
      <c r="B10" s="1" t="s">
        <v>612</v>
      </c>
      <c r="C10" s="1" t="s">
        <v>400</v>
      </c>
      <c r="D10" s="1">
        <v>10000</v>
      </c>
      <c r="E10" s="62">
        <v>9.9776000000000007</v>
      </c>
      <c r="F10" s="61">
        <v>1.6000000000000001E-3</v>
      </c>
      <c r="G10" s="49"/>
      <c r="I10" s="15"/>
      <c r="J10" s="40"/>
    </row>
    <row r="11" spans="1:11" ht="12.75" customHeight="1" x14ac:dyDescent="0.2">
      <c r="A11" s="16" t="s">
        <v>173</v>
      </c>
      <c r="B11" s="16"/>
      <c r="C11" s="16"/>
      <c r="D11" s="16"/>
      <c r="E11" s="17">
        <f>SUM(E9:E10)</f>
        <v>109.5984</v>
      </c>
      <c r="F11" s="18">
        <f>SUM(F9:F10)</f>
        <v>1.7899999999999999E-2</v>
      </c>
      <c r="G11" s="50"/>
      <c r="H11" s="27"/>
      <c r="I11" s="13"/>
    </row>
    <row r="12" spans="1:11" ht="12.75" customHeight="1" x14ac:dyDescent="0.2">
      <c r="C12" s="1"/>
      <c r="E12" s="12"/>
      <c r="F12" s="13"/>
      <c r="G12" s="49"/>
      <c r="I12" s="13"/>
    </row>
    <row r="13" spans="1:11" ht="12.75" customHeight="1" x14ac:dyDescent="0.2">
      <c r="A13" s="1" t="s">
        <v>425</v>
      </c>
      <c r="B13" s="1"/>
      <c r="C13" s="1"/>
      <c r="E13" s="12"/>
      <c r="F13" s="13"/>
      <c r="G13" s="49"/>
    </row>
    <row r="14" spans="1:11" s="1" customFormat="1" ht="12.75" customHeight="1" x14ac:dyDescent="0.2">
      <c r="A14" s="1" t="s">
        <v>624</v>
      </c>
      <c r="B14" s="1" t="s">
        <v>427</v>
      </c>
      <c r="C14" s="1" t="s">
        <v>400</v>
      </c>
      <c r="D14" s="1">
        <v>3000000</v>
      </c>
      <c r="E14" s="62">
        <v>3041.25</v>
      </c>
      <c r="F14" s="61">
        <v>0.49840000000000001</v>
      </c>
      <c r="G14" s="63"/>
      <c r="H14" s="64"/>
      <c r="J14" s="91"/>
      <c r="K14" s="64"/>
    </row>
    <row r="15" spans="1:11" s="1" customFormat="1" ht="12.75" customHeight="1" x14ac:dyDescent="0.2">
      <c r="A15" s="1" t="s">
        <v>428</v>
      </c>
      <c r="B15" s="1" t="s">
        <v>429</v>
      </c>
      <c r="C15" s="1" t="s">
        <v>400</v>
      </c>
      <c r="D15" s="1">
        <v>1250000</v>
      </c>
      <c r="E15" s="62">
        <v>1254.96875</v>
      </c>
      <c r="F15" s="61">
        <v>0.20569999999999999</v>
      </c>
      <c r="G15" s="63"/>
      <c r="H15" s="64"/>
      <c r="J15" s="91"/>
      <c r="K15" s="64"/>
    </row>
    <row r="16" spans="1:11" s="1" customFormat="1" ht="12.75" customHeight="1" x14ac:dyDescent="0.2">
      <c r="A16" s="1" t="s">
        <v>430</v>
      </c>
      <c r="B16" s="1" t="s">
        <v>431</v>
      </c>
      <c r="C16" s="1" t="s">
        <v>400</v>
      </c>
      <c r="D16" s="1">
        <v>500000</v>
      </c>
      <c r="E16" s="62">
        <v>533.36249999999995</v>
      </c>
      <c r="F16" s="61">
        <v>8.7400000000000005E-2</v>
      </c>
      <c r="G16" s="63"/>
      <c r="H16" s="64"/>
      <c r="J16" s="91"/>
      <c r="K16" s="64"/>
    </row>
    <row r="17" spans="1:11" s="1" customFormat="1" ht="12.75" customHeight="1" x14ac:dyDescent="0.2">
      <c r="A17" s="1" t="s">
        <v>432</v>
      </c>
      <c r="B17" s="1" t="s">
        <v>433</v>
      </c>
      <c r="C17" s="1" t="s">
        <v>400</v>
      </c>
      <c r="D17" s="1">
        <v>500000</v>
      </c>
      <c r="E17" s="62">
        <v>503.22500000000002</v>
      </c>
      <c r="F17" s="61">
        <v>8.2500000000000004E-2</v>
      </c>
      <c r="G17" s="63"/>
      <c r="H17" s="64"/>
      <c r="J17" s="91"/>
      <c r="K17" s="64"/>
    </row>
    <row r="18" spans="1:11" ht="12.75" customHeight="1" x14ac:dyDescent="0.2">
      <c r="A18" s="16" t="s">
        <v>173</v>
      </c>
      <c r="B18" s="16"/>
      <c r="C18" s="16"/>
      <c r="D18" s="16"/>
      <c r="E18" s="17">
        <f>SUM(E14:E17)</f>
        <v>5332.8062500000005</v>
      </c>
      <c r="F18" s="18">
        <f>SUM(F14:F17)</f>
        <v>0.874</v>
      </c>
      <c r="G18" s="50"/>
      <c r="H18" s="27"/>
    </row>
    <row r="19" spans="1:11" ht="12.75" customHeight="1" x14ac:dyDescent="0.2">
      <c r="E19" s="12"/>
      <c r="F19" s="13"/>
      <c r="G19" s="49"/>
    </row>
    <row r="20" spans="1:11" s="1" customFormat="1" ht="12.75" customHeight="1" x14ac:dyDescent="0.2">
      <c r="A20" s="1" t="s">
        <v>601</v>
      </c>
      <c r="E20" s="62">
        <v>497.64551999999998</v>
      </c>
      <c r="F20" s="61">
        <v>8.1551886848430982E-2</v>
      </c>
      <c r="G20" s="63"/>
      <c r="H20" s="64"/>
      <c r="J20" s="91"/>
      <c r="K20" s="64"/>
    </row>
    <row r="21" spans="1:11" ht="12.75" customHeight="1" x14ac:dyDescent="0.2">
      <c r="A21" s="16" t="s">
        <v>173</v>
      </c>
      <c r="B21" s="16"/>
      <c r="C21" s="16"/>
      <c r="D21" s="16"/>
      <c r="E21" s="17">
        <f>SUM(E20:E20)</f>
        <v>497.64551999999998</v>
      </c>
      <c r="F21" s="18">
        <f>SUM(F20:F20)</f>
        <v>8.1551886848430982E-2</v>
      </c>
      <c r="G21" s="49"/>
    </row>
    <row r="22" spans="1:11" ht="12.75" customHeight="1" x14ac:dyDescent="0.2">
      <c r="E22" s="12"/>
      <c r="F22" s="13"/>
      <c r="G22" s="49"/>
    </row>
    <row r="23" spans="1:11" ht="12.75" customHeight="1" x14ac:dyDescent="0.2">
      <c r="A23" s="1" t="s">
        <v>178</v>
      </c>
      <c r="B23" s="1"/>
      <c r="E23" s="12"/>
      <c r="F23" s="13"/>
      <c r="G23" s="49"/>
    </row>
    <row r="24" spans="1:11" ht="12.75" customHeight="1" x14ac:dyDescent="0.2">
      <c r="A24" s="1" t="s">
        <v>179</v>
      </c>
      <c r="B24" s="1"/>
      <c r="E24" s="12">
        <v>162.14487699999978</v>
      </c>
      <c r="F24" s="13">
        <v>2.6571565764636526E-2</v>
      </c>
      <c r="G24" s="49"/>
      <c r="H24" s="38"/>
    </row>
    <row r="25" spans="1:11" ht="12.75" customHeight="1" x14ac:dyDescent="0.2">
      <c r="A25" s="16" t="s">
        <v>173</v>
      </c>
      <c r="B25" s="16"/>
      <c r="C25" s="16"/>
      <c r="D25" s="16"/>
      <c r="E25" s="17">
        <f>SUM(E24:E24)</f>
        <v>162.14487699999978</v>
      </c>
      <c r="F25" s="18">
        <f>SUM(F24:F24)</f>
        <v>2.6571565764636526E-2</v>
      </c>
      <c r="G25" s="50"/>
      <c r="H25" s="27"/>
    </row>
    <row r="26" spans="1:11" ht="12.75" customHeight="1" x14ac:dyDescent="0.2">
      <c r="A26" s="20" t="s">
        <v>180</v>
      </c>
      <c r="B26" s="20"/>
      <c r="C26" s="20"/>
      <c r="D26" s="20"/>
      <c r="E26" s="21">
        <f>SUM(E11,E18,E21,E25)</f>
        <v>6102.1950470000002</v>
      </c>
      <c r="F26" s="34">
        <f>SUM(F11,F18,F21,F25)</f>
        <v>1.0000234526130676</v>
      </c>
      <c r="G26" s="51"/>
      <c r="H26" s="28"/>
    </row>
    <row r="27" spans="1:11" ht="12.75" customHeight="1" x14ac:dyDescent="0.2">
      <c r="E27" s="2"/>
    </row>
    <row r="28" spans="1:11" ht="12.75" customHeight="1" x14ac:dyDescent="0.2">
      <c r="A28" s="1" t="s">
        <v>181</v>
      </c>
      <c r="B28" s="1"/>
    </row>
    <row r="29" spans="1:11" ht="12.75" customHeight="1" x14ac:dyDescent="0.2">
      <c r="A29" s="1" t="s">
        <v>594</v>
      </c>
      <c r="B29" s="1"/>
      <c r="E29" s="12"/>
    </row>
    <row r="30" spans="1:11" ht="12.75" customHeight="1" x14ac:dyDescent="0.2">
      <c r="A30" s="1"/>
      <c r="B30" s="1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</sheetData>
  <customSheetViews>
    <customSheetView guid="{7976870D-6223-470F-81AF-9E2944EFDA0D}">
      <selection activeCell="D23" sqref="D23"/>
      <pageMargins left="0.7" right="0.7" top="0.75" bottom="0.75" header="0.3" footer="0.3"/>
    </customSheetView>
    <customSheetView guid="{65345BDD-2C36-4556-A401-A704D75CA6C6}" topLeftCell="C1">
      <selection activeCell="D23" sqref="D23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28515625" style="25" customWidth="1"/>
  </cols>
  <sheetData>
    <row r="1" spans="1:15" ht="18.75" x14ac:dyDescent="0.2">
      <c r="A1" s="125" t="s">
        <v>434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s="1" customFormat="1" ht="12.75" customHeight="1" x14ac:dyDescent="0.2">
      <c r="A9" s="1" t="s">
        <v>396</v>
      </c>
      <c r="B9" s="1" t="s">
        <v>397</v>
      </c>
      <c r="C9" s="1" t="s">
        <v>379</v>
      </c>
      <c r="D9" s="1">
        <v>1000</v>
      </c>
      <c r="E9" s="62">
        <v>920.65899999999999</v>
      </c>
      <c r="F9" s="61">
        <v>8.4900000000000003E-2</v>
      </c>
      <c r="G9" s="63"/>
      <c r="H9" s="64"/>
      <c r="K9" s="64"/>
      <c r="L9" s="69"/>
      <c r="M9" s="62"/>
      <c r="N9" s="61"/>
      <c r="O9" s="61"/>
    </row>
    <row r="10" spans="1:15" ht="12.75" customHeight="1" x14ac:dyDescent="0.2">
      <c r="A10" s="16" t="s">
        <v>173</v>
      </c>
      <c r="B10" s="16"/>
      <c r="C10" s="16"/>
      <c r="D10" s="16"/>
      <c r="E10" s="17">
        <f>SUM(E9:E9)</f>
        <v>920.65899999999999</v>
      </c>
      <c r="F10" s="18">
        <f>SUM(F9:F9)</f>
        <v>8.4900000000000003E-2</v>
      </c>
      <c r="G10" s="50"/>
      <c r="H10" s="27"/>
      <c r="I10" s="15"/>
      <c r="J10" s="15"/>
    </row>
    <row r="11" spans="1:15" ht="12.75" customHeight="1" x14ac:dyDescent="0.2">
      <c r="D11" s="1"/>
      <c r="E11" s="62"/>
      <c r="F11" s="61"/>
      <c r="G11" s="49"/>
      <c r="I11" s="13"/>
      <c r="J11" s="13"/>
    </row>
    <row r="12" spans="1:15" ht="12.75" customHeight="1" x14ac:dyDescent="0.2">
      <c r="A12" s="1" t="s">
        <v>412</v>
      </c>
      <c r="B12" s="1"/>
      <c r="D12" s="1"/>
      <c r="E12" s="62"/>
      <c r="F12" s="61"/>
      <c r="G12" s="49"/>
      <c r="I12" s="13"/>
      <c r="J12" s="13"/>
    </row>
    <row r="13" spans="1:15" s="1" customFormat="1" ht="12.75" customHeight="1" x14ac:dyDescent="0.2">
      <c r="A13" s="1" t="s">
        <v>413</v>
      </c>
      <c r="B13" s="1" t="s">
        <v>612</v>
      </c>
      <c r="C13" s="1" t="s">
        <v>400</v>
      </c>
      <c r="D13" s="1">
        <v>70000</v>
      </c>
      <c r="E13" s="62">
        <v>69.843199999999996</v>
      </c>
      <c r="F13" s="61">
        <v>6.4000000000000003E-3</v>
      </c>
      <c r="G13" s="63"/>
      <c r="H13" s="64"/>
      <c r="I13" s="61"/>
      <c r="J13" s="61"/>
      <c r="K13" s="64"/>
      <c r="L13" s="69"/>
      <c r="M13" s="62"/>
      <c r="N13" s="61"/>
      <c r="O13" s="61"/>
    </row>
    <row r="14" spans="1:15" ht="12.75" customHeight="1" x14ac:dyDescent="0.2">
      <c r="A14" s="16" t="s">
        <v>173</v>
      </c>
      <c r="B14" s="16"/>
      <c r="C14" s="16"/>
      <c r="D14" s="16"/>
      <c r="E14" s="17">
        <f>SUM(E13:E13)</f>
        <v>69.843199999999996</v>
      </c>
      <c r="F14" s="18">
        <f>SUM(F13:F13)</f>
        <v>6.4000000000000003E-3</v>
      </c>
      <c r="G14" s="50"/>
      <c r="H14" s="27"/>
      <c r="I14" s="13"/>
      <c r="J14" s="13"/>
    </row>
    <row r="15" spans="1:15" ht="12.75" customHeight="1" x14ac:dyDescent="0.2">
      <c r="D15" s="1"/>
      <c r="E15" s="62"/>
      <c r="F15" s="61"/>
      <c r="G15" s="49"/>
      <c r="I15" s="13"/>
      <c r="J15" s="13"/>
    </row>
    <row r="16" spans="1:15" ht="12.75" customHeight="1" x14ac:dyDescent="0.2">
      <c r="A16" s="1" t="s">
        <v>425</v>
      </c>
      <c r="B16" s="1"/>
      <c r="D16" s="1"/>
      <c r="E16" s="62"/>
      <c r="F16" s="61"/>
      <c r="G16" s="49"/>
      <c r="I16" s="13"/>
      <c r="J16" s="13"/>
    </row>
    <row r="17" spans="1:15" ht="12.75" customHeight="1" x14ac:dyDescent="0.2">
      <c r="A17" s="1" t="s">
        <v>624</v>
      </c>
      <c r="B17" s="1" t="s">
        <v>427</v>
      </c>
      <c r="C17" s="1" t="s">
        <v>400</v>
      </c>
      <c r="D17" s="1">
        <v>2000000</v>
      </c>
      <c r="E17" s="62">
        <v>2027.5</v>
      </c>
      <c r="F17" s="61">
        <v>0.18690000000000001</v>
      </c>
      <c r="G17" s="49"/>
      <c r="H17" s="27"/>
      <c r="I17" s="13"/>
      <c r="J17" s="13"/>
      <c r="L17" s="76"/>
      <c r="M17" s="12"/>
      <c r="N17" s="13"/>
      <c r="O17" s="13"/>
    </row>
    <row r="18" spans="1:15" ht="12.75" customHeight="1" x14ac:dyDescent="0.2">
      <c r="A18" s="1" t="s">
        <v>428</v>
      </c>
      <c r="B18" s="1" t="s">
        <v>429</v>
      </c>
      <c r="C18" s="1" t="s">
        <v>400</v>
      </c>
      <c r="D18" s="1">
        <v>1250000</v>
      </c>
      <c r="E18" s="62">
        <v>1254.96875</v>
      </c>
      <c r="F18" s="61">
        <v>0.1157</v>
      </c>
      <c r="G18" s="49"/>
      <c r="I18" s="13"/>
      <c r="J18" s="13"/>
      <c r="L18" s="76"/>
      <c r="M18" s="12"/>
      <c r="N18" s="13"/>
      <c r="O18" s="13"/>
    </row>
    <row r="19" spans="1:15" ht="12.75" customHeight="1" x14ac:dyDescent="0.2">
      <c r="A19" s="1" t="s">
        <v>430</v>
      </c>
      <c r="B19" s="1" t="s">
        <v>431</v>
      </c>
      <c r="C19" s="1" t="s">
        <v>400</v>
      </c>
      <c r="D19" s="1">
        <v>1000000</v>
      </c>
      <c r="E19" s="62">
        <v>1066.7249999999999</v>
      </c>
      <c r="F19" s="61">
        <v>9.8299999999999998E-2</v>
      </c>
      <c r="G19" s="49"/>
      <c r="I19" s="13"/>
      <c r="J19" s="13"/>
      <c r="L19" s="76"/>
      <c r="M19" s="12"/>
      <c r="N19" s="13"/>
      <c r="O19" s="13"/>
    </row>
    <row r="20" spans="1:15" ht="12.75" customHeight="1" x14ac:dyDescent="0.2">
      <c r="A20" s="1" t="s">
        <v>432</v>
      </c>
      <c r="B20" s="1" t="s">
        <v>433</v>
      </c>
      <c r="C20" s="1" t="s">
        <v>400</v>
      </c>
      <c r="D20" s="1">
        <v>1000000</v>
      </c>
      <c r="E20" s="62">
        <v>1006.45</v>
      </c>
      <c r="F20" s="61">
        <v>9.2799999999999994E-2</v>
      </c>
      <c r="G20" s="49"/>
      <c r="I20" s="13"/>
      <c r="J20" s="13"/>
      <c r="L20" s="76"/>
      <c r="M20" s="12"/>
      <c r="N20" s="13"/>
      <c r="O20" s="13"/>
    </row>
    <row r="21" spans="1:15" ht="12.75" customHeight="1" x14ac:dyDescent="0.2">
      <c r="A21" s="16" t="s">
        <v>173</v>
      </c>
      <c r="B21" s="16"/>
      <c r="C21" s="16"/>
      <c r="D21" s="16"/>
      <c r="E21" s="17">
        <f>SUM(E17:E20)</f>
        <v>5355.6437500000002</v>
      </c>
      <c r="F21" s="18">
        <f>SUM(F17:F20)</f>
        <v>0.49369999999999997</v>
      </c>
      <c r="G21" s="50"/>
    </row>
    <row r="22" spans="1:15" ht="12.75" customHeight="1" x14ac:dyDescent="0.2">
      <c r="D22" s="1"/>
      <c r="E22" s="62"/>
      <c r="F22" s="61"/>
      <c r="G22" s="49"/>
    </row>
    <row r="23" spans="1:15" ht="12.75" customHeight="1" x14ac:dyDescent="0.2">
      <c r="A23" s="1" t="s">
        <v>175</v>
      </c>
      <c r="B23" s="1"/>
      <c r="D23" s="1"/>
      <c r="E23" s="62"/>
      <c r="F23" s="61"/>
      <c r="G23" s="49"/>
    </row>
    <row r="24" spans="1:15" ht="12.75" customHeight="1" x14ac:dyDescent="0.2">
      <c r="A24" s="1" t="s">
        <v>593</v>
      </c>
      <c r="B24" s="1"/>
      <c r="D24" s="1"/>
      <c r="E24" s="62"/>
      <c r="F24" s="61"/>
      <c r="G24" s="49"/>
      <c r="H24" s="27"/>
    </row>
    <row r="25" spans="1:15" s="1" customFormat="1" ht="12.75" customHeight="1" x14ac:dyDescent="0.2">
      <c r="A25" s="1" t="s">
        <v>419</v>
      </c>
      <c r="B25" s="1" t="s">
        <v>420</v>
      </c>
      <c r="C25" s="1" t="s">
        <v>87</v>
      </c>
      <c r="D25" s="1">
        <v>70</v>
      </c>
      <c r="E25" s="62">
        <v>563.04290000000003</v>
      </c>
      <c r="F25" s="61">
        <v>5.1900000000000002E-2</v>
      </c>
      <c r="G25" s="63"/>
      <c r="H25" s="64"/>
      <c r="K25" s="64"/>
      <c r="L25" s="69"/>
      <c r="M25" s="62"/>
      <c r="N25" s="61"/>
      <c r="O25" s="61"/>
    </row>
    <row r="26" spans="1:15" s="1" customFormat="1" ht="12.75" customHeight="1" x14ac:dyDescent="0.2">
      <c r="A26" s="1" t="s">
        <v>387</v>
      </c>
      <c r="B26" s="1" t="s">
        <v>388</v>
      </c>
      <c r="C26" s="1" t="s">
        <v>87</v>
      </c>
      <c r="D26" s="1">
        <v>50</v>
      </c>
      <c r="E26" s="62">
        <v>528.447</v>
      </c>
      <c r="F26" s="61">
        <v>4.87E-2</v>
      </c>
      <c r="G26" s="63"/>
      <c r="H26" s="64"/>
      <c r="K26" s="64"/>
      <c r="L26" s="69"/>
      <c r="M26" s="62"/>
      <c r="N26" s="61"/>
      <c r="O26" s="61"/>
    </row>
    <row r="27" spans="1:15" ht="12.75" customHeight="1" x14ac:dyDescent="0.2">
      <c r="A27" t="s">
        <v>438</v>
      </c>
      <c r="B27" t="s">
        <v>439</v>
      </c>
      <c r="C27" s="1" t="s">
        <v>416</v>
      </c>
      <c r="D27" s="1">
        <v>40</v>
      </c>
      <c r="E27" s="62">
        <v>498.49250000000001</v>
      </c>
      <c r="F27" s="61">
        <v>4.5999999999999999E-2</v>
      </c>
      <c r="G27" s="49"/>
      <c r="L27" s="76"/>
      <c r="M27" s="12"/>
      <c r="N27" s="13"/>
      <c r="O27" s="13"/>
    </row>
    <row r="28" spans="1:15" ht="12.75" customHeight="1" x14ac:dyDescent="0.2">
      <c r="A28" t="s">
        <v>417</v>
      </c>
      <c r="B28" t="s">
        <v>418</v>
      </c>
      <c r="C28" s="1" t="s">
        <v>416</v>
      </c>
      <c r="D28" s="1">
        <v>40</v>
      </c>
      <c r="E28" s="62">
        <v>404.89159999999998</v>
      </c>
      <c r="F28" s="61">
        <v>3.73E-2</v>
      </c>
      <c r="G28" s="49"/>
      <c r="L28" s="76"/>
      <c r="M28" s="12"/>
      <c r="N28" s="13"/>
      <c r="O28" s="13"/>
    </row>
    <row r="29" spans="1:15" ht="12.75" customHeight="1" x14ac:dyDescent="0.2">
      <c r="A29" t="s">
        <v>440</v>
      </c>
      <c r="B29" t="s">
        <v>441</v>
      </c>
      <c r="C29" s="1" t="s">
        <v>416</v>
      </c>
      <c r="D29" s="1">
        <v>30</v>
      </c>
      <c r="E29" s="62">
        <v>302.68889999999999</v>
      </c>
      <c r="F29" s="61">
        <v>2.7900000000000001E-2</v>
      </c>
      <c r="G29" s="49"/>
      <c r="L29" s="76"/>
      <c r="M29" s="12"/>
      <c r="N29" s="13"/>
      <c r="O29" s="13"/>
    </row>
    <row r="30" spans="1:15" ht="12.75" customHeight="1" x14ac:dyDescent="0.2">
      <c r="A30" t="s">
        <v>442</v>
      </c>
      <c r="B30" t="s">
        <v>443</v>
      </c>
      <c r="C30" s="1" t="s">
        <v>416</v>
      </c>
      <c r="D30" s="1">
        <v>30</v>
      </c>
      <c r="E30" s="62">
        <v>301.2525</v>
      </c>
      <c r="F30" s="61">
        <v>2.7799999999999998E-2</v>
      </c>
      <c r="G30" s="49"/>
      <c r="L30" s="76"/>
      <c r="M30" s="12"/>
      <c r="N30" s="13"/>
      <c r="O30" s="13"/>
    </row>
    <row r="31" spans="1:15" ht="12.75" customHeight="1" x14ac:dyDescent="0.2">
      <c r="A31" t="s">
        <v>444</v>
      </c>
      <c r="B31" t="s">
        <v>445</v>
      </c>
      <c r="C31" s="1" t="s">
        <v>435</v>
      </c>
      <c r="D31" s="1">
        <v>25</v>
      </c>
      <c r="E31" s="62">
        <v>253.35475</v>
      </c>
      <c r="F31" s="61">
        <v>2.3399999999999997E-2</v>
      </c>
      <c r="G31" s="49"/>
      <c r="L31" s="76"/>
      <c r="M31" s="12"/>
      <c r="N31" s="13"/>
      <c r="O31" s="13"/>
    </row>
    <row r="32" spans="1:15" ht="12.75" customHeight="1" x14ac:dyDescent="0.2">
      <c r="A32" t="s">
        <v>446</v>
      </c>
      <c r="B32" t="s">
        <v>447</v>
      </c>
      <c r="C32" s="1" t="s">
        <v>436</v>
      </c>
      <c r="D32" s="1">
        <v>15</v>
      </c>
      <c r="E32" s="62">
        <v>150.23609999999999</v>
      </c>
      <c r="F32" s="61">
        <v>1.3899999999999999E-2</v>
      </c>
      <c r="G32" s="49"/>
      <c r="L32" s="76"/>
      <c r="M32" s="12"/>
      <c r="N32" s="13"/>
      <c r="O32" s="13"/>
    </row>
    <row r="33" spans="1:15" s="1" customFormat="1" ht="12.75" customHeight="1" x14ac:dyDescent="0.2">
      <c r="A33" s="1" t="s">
        <v>448</v>
      </c>
      <c r="B33" s="1" t="s">
        <v>449</v>
      </c>
      <c r="C33" s="1" t="s">
        <v>437</v>
      </c>
      <c r="D33" s="1">
        <v>10</v>
      </c>
      <c r="E33" s="62">
        <v>107.2076</v>
      </c>
      <c r="F33" s="61">
        <v>9.8999999999999991E-3</v>
      </c>
      <c r="G33" s="63"/>
      <c r="H33" s="64"/>
      <c r="K33" s="64"/>
      <c r="L33" s="69"/>
      <c r="M33" s="62"/>
      <c r="N33" s="61"/>
      <c r="O33" s="61"/>
    </row>
    <row r="34" spans="1:15" s="1" customFormat="1" ht="12.75" customHeight="1" x14ac:dyDescent="0.2">
      <c r="A34" s="1" t="s">
        <v>450</v>
      </c>
      <c r="B34" s="1" t="s">
        <v>451</v>
      </c>
      <c r="C34" s="1" t="s">
        <v>87</v>
      </c>
      <c r="D34" s="1">
        <v>10</v>
      </c>
      <c r="E34" s="62">
        <v>100.197</v>
      </c>
      <c r="F34" s="61">
        <v>9.1999999999999998E-3</v>
      </c>
      <c r="G34" s="63"/>
      <c r="H34" s="64"/>
      <c r="K34" s="64"/>
      <c r="L34" s="69"/>
      <c r="M34" s="62"/>
      <c r="N34" s="61"/>
      <c r="O34" s="61"/>
    </row>
    <row r="35" spans="1:15" ht="12.75" customHeight="1" x14ac:dyDescent="0.2">
      <c r="A35" s="16" t="s">
        <v>173</v>
      </c>
      <c r="B35" s="16"/>
      <c r="C35" s="16"/>
      <c r="D35" s="16"/>
      <c r="E35" s="17">
        <f>SUM(E25:E34)</f>
        <v>3209.8108500000003</v>
      </c>
      <c r="F35" s="18">
        <f>SUM(F25:F34)</f>
        <v>0.29600000000000004</v>
      </c>
      <c r="G35" s="50"/>
    </row>
    <row r="36" spans="1:15" ht="12.75" customHeight="1" x14ac:dyDescent="0.2">
      <c r="D36" s="1"/>
      <c r="E36" s="62"/>
      <c r="F36" s="61"/>
      <c r="G36" s="49"/>
    </row>
    <row r="37" spans="1:15" ht="12.75" customHeight="1" x14ac:dyDescent="0.2">
      <c r="A37" s="1" t="s">
        <v>613</v>
      </c>
      <c r="B37" s="1"/>
      <c r="D37" s="1"/>
      <c r="E37" s="62"/>
      <c r="F37" s="61"/>
      <c r="G37" s="49"/>
    </row>
    <row r="38" spans="1:15" ht="12.75" customHeight="1" x14ac:dyDescent="0.2">
      <c r="A38" t="s">
        <v>452</v>
      </c>
      <c r="B38" t="s">
        <v>453</v>
      </c>
      <c r="C38" s="1" t="s">
        <v>399</v>
      </c>
      <c r="D38" s="1">
        <v>40</v>
      </c>
      <c r="E38" s="62">
        <v>401.05239999999998</v>
      </c>
      <c r="F38" s="61">
        <v>3.7000000000000005E-2</v>
      </c>
      <c r="G38" s="49"/>
      <c r="H38" s="27"/>
      <c r="L38" s="76"/>
      <c r="M38" s="12"/>
      <c r="N38" s="13"/>
      <c r="O38" s="13"/>
    </row>
    <row r="39" spans="1:15" ht="12.75" customHeight="1" x14ac:dyDescent="0.2">
      <c r="A39" s="16" t="s">
        <v>173</v>
      </c>
      <c r="B39" s="16"/>
      <c r="C39" s="16"/>
      <c r="D39" s="16"/>
      <c r="E39" s="17">
        <f>SUM(E38:E38)</f>
        <v>401.05239999999998</v>
      </c>
      <c r="F39" s="18">
        <f>SUM(F38:F38)</f>
        <v>3.7000000000000005E-2</v>
      </c>
      <c r="G39" s="50"/>
    </row>
    <row r="40" spans="1:15" ht="12.75" customHeight="1" x14ac:dyDescent="0.2">
      <c r="D40" s="1"/>
      <c r="E40" s="62"/>
      <c r="F40" s="61"/>
      <c r="G40" s="49"/>
    </row>
    <row r="41" spans="1:15" ht="12.75" customHeight="1" x14ac:dyDescent="0.2">
      <c r="A41" s="1" t="s">
        <v>601</v>
      </c>
      <c r="D41" s="1"/>
      <c r="E41" s="62">
        <v>683.4624</v>
      </c>
      <c r="F41" s="61">
        <v>6.3010239656253117E-2</v>
      </c>
      <c r="G41" s="49"/>
      <c r="H41" s="36"/>
      <c r="L41" s="76"/>
      <c r="M41" s="12"/>
      <c r="N41" s="13"/>
      <c r="O41" s="13"/>
    </row>
    <row r="42" spans="1:15" ht="12.75" customHeight="1" x14ac:dyDescent="0.2">
      <c r="A42" s="16" t="s">
        <v>173</v>
      </c>
      <c r="B42" s="16"/>
      <c r="C42" s="16"/>
      <c r="D42" s="16"/>
      <c r="E42" s="17">
        <f>SUM(E41:E41)</f>
        <v>683.4624</v>
      </c>
      <c r="F42" s="18">
        <f>SUM(F41:F41)</f>
        <v>6.3010239656253117E-2</v>
      </c>
      <c r="G42" s="49"/>
    </row>
    <row r="43" spans="1:15" ht="12.75" customHeight="1" x14ac:dyDescent="0.2">
      <c r="D43" s="1"/>
      <c r="E43" s="62"/>
      <c r="F43" s="61"/>
      <c r="G43" s="49"/>
    </row>
    <row r="44" spans="1:15" ht="12.75" customHeight="1" x14ac:dyDescent="0.2">
      <c r="A44" s="1" t="s">
        <v>178</v>
      </c>
      <c r="B44" s="1"/>
      <c r="D44" s="1"/>
      <c r="E44" s="62"/>
      <c r="F44" s="61"/>
      <c r="G44" s="49"/>
    </row>
    <row r="45" spans="1:15" ht="12.75" customHeight="1" x14ac:dyDescent="0.2">
      <c r="A45" s="1" t="s">
        <v>179</v>
      </c>
      <c r="B45" s="1"/>
      <c r="D45" s="1"/>
      <c r="E45" s="62">
        <v>206.37494000000095</v>
      </c>
      <c r="F45" s="61">
        <v>1.9026261617968911E-2</v>
      </c>
      <c r="G45" s="49"/>
      <c r="H45" s="41"/>
    </row>
    <row r="46" spans="1:15" ht="12.75" customHeight="1" x14ac:dyDescent="0.2">
      <c r="A46" s="16" t="s">
        <v>173</v>
      </c>
      <c r="B46" s="16"/>
      <c r="C46" s="16"/>
      <c r="D46" s="16"/>
      <c r="E46" s="17">
        <f>SUM(E45:E45)</f>
        <v>206.37494000000095</v>
      </c>
      <c r="F46" s="18">
        <f>SUM(F45:F45)</f>
        <v>1.9026261617968911E-2</v>
      </c>
      <c r="G46" s="50"/>
    </row>
    <row r="47" spans="1:15" ht="12.75" customHeight="1" x14ac:dyDescent="0.2">
      <c r="A47" s="20" t="s">
        <v>180</v>
      </c>
      <c r="B47" s="20"/>
      <c r="C47" s="20"/>
      <c r="D47" s="20"/>
      <c r="E47" s="21">
        <f>SUM(E10,E14,E21,E35,E39,E42,E46)</f>
        <v>10846.846540000002</v>
      </c>
      <c r="F47" s="34">
        <f>SUM(F10,F14,F21,F35,F39,F42,F46)</f>
        <v>1.0000365012742221</v>
      </c>
      <c r="G47" s="51"/>
    </row>
    <row r="48" spans="1:15" ht="12.75" customHeight="1" x14ac:dyDescent="0.2">
      <c r="D48" s="1"/>
      <c r="E48" s="1"/>
      <c r="F48" s="1"/>
    </row>
    <row r="49" spans="1:8" ht="12.75" customHeight="1" x14ac:dyDescent="0.2">
      <c r="A49" s="1" t="s">
        <v>181</v>
      </c>
      <c r="B49" s="1"/>
      <c r="D49" s="1"/>
      <c r="E49" s="1"/>
      <c r="F49" s="1"/>
      <c r="H49" s="27"/>
    </row>
    <row r="50" spans="1:8" ht="12.75" customHeight="1" x14ac:dyDescent="0.2">
      <c r="A50" s="1" t="s">
        <v>594</v>
      </c>
      <c r="B50" s="1"/>
      <c r="D50" s="1"/>
      <c r="E50" s="62"/>
      <c r="F50" s="1"/>
      <c r="H50" s="28"/>
    </row>
    <row r="51" spans="1:8" ht="12.75" customHeight="1" x14ac:dyDescent="0.2">
      <c r="A51" s="1"/>
      <c r="B51" s="1"/>
      <c r="D51" s="1"/>
      <c r="E51" s="1"/>
      <c r="F51" s="1"/>
    </row>
    <row r="52" spans="1:8" ht="12.75" customHeight="1" x14ac:dyDescent="0.2">
      <c r="A52" s="1"/>
      <c r="B52" s="1"/>
      <c r="D52" s="1"/>
      <c r="E52" s="1"/>
      <c r="F52" s="1"/>
    </row>
    <row r="53" spans="1:8" ht="12.75" customHeight="1" x14ac:dyDescent="0.2">
      <c r="A53" s="1"/>
      <c r="B53" s="1"/>
      <c r="D53" s="1"/>
      <c r="E53" s="1"/>
      <c r="F53" s="1"/>
    </row>
    <row r="54" spans="1:8" ht="12.75" customHeight="1" x14ac:dyDescent="0.2">
      <c r="D54" s="1"/>
      <c r="E54" s="1"/>
      <c r="F54" s="1"/>
    </row>
    <row r="55" spans="1:8" ht="12.75" customHeight="1" x14ac:dyDescent="0.2">
      <c r="D55" s="1"/>
      <c r="E55" s="1"/>
      <c r="F55" s="1"/>
    </row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customSheetViews>
    <customSheetView guid="{7976870D-6223-470F-81AF-9E2944EFDA0D}" showAutoFilter="1">
      <pageMargins left="0.7" right="0.7" top="0.75" bottom="0.75" header="0.3" footer="0.3"/>
      <autoFilter ref="A4:R82"/>
    </customSheetView>
    <customSheetView guid="{65345BDD-2C36-4556-A401-A704D75CA6C6}" showAutoFilter="1">
      <pageMargins left="0.7" right="0.7" top="0.75" bottom="0.75" header="0.3" footer="0.3"/>
      <autoFilter ref="A4:R82"/>
    </customSheetView>
  </customSheetViews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style="55" customWidth="1"/>
    <col min="10" max="10" width="9.140625" style="55" customWidth="1"/>
    <col min="11" max="11" width="15.140625" style="25" customWidth="1"/>
    <col min="12" max="26" width="9.140625" style="55"/>
  </cols>
  <sheetData>
    <row r="1" spans="1:21" ht="18.75" x14ac:dyDescent="0.2">
      <c r="A1" s="125" t="s">
        <v>454</v>
      </c>
      <c r="B1" s="125"/>
      <c r="C1" s="125"/>
      <c r="D1" s="125"/>
      <c r="E1" s="125"/>
      <c r="F1" s="125"/>
    </row>
    <row r="2" spans="1:21" x14ac:dyDescent="0.2">
      <c r="A2" s="4" t="s">
        <v>1</v>
      </c>
      <c r="B2" s="4"/>
      <c r="C2" s="5"/>
      <c r="D2" s="5"/>
      <c r="E2" s="6"/>
      <c r="F2" s="46"/>
    </row>
    <row r="3" spans="1:21" ht="15.75" customHeight="1" x14ac:dyDescent="0.2">
      <c r="A3" s="8"/>
      <c r="B3" s="8"/>
      <c r="C3" s="8"/>
      <c r="D3" s="3"/>
      <c r="E3" s="6"/>
      <c r="F3" s="46"/>
    </row>
    <row r="4" spans="1:21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M4" s="110"/>
      <c r="N4" s="100"/>
      <c r="O4" s="100"/>
      <c r="P4" s="100"/>
      <c r="Q4" s="100"/>
      <c r="R4" s="100"/>
      <c r="S4" s="100"/>
      <c r="T4" s="100"/>
      <c r="U4" s="100"/>
    </row>
    <row r="5" spans="1:21" ht="12.75" customHeight="1" x14ac:dyDescent="0.2">
      <c r="E5" s="12"/>
      <c r="F5" s="13"/>
      <c r="G5" s="49"/>
      <c r="M5" s="111"/>
      <c r="N5" s="100"/>
      <c r="O5" s="112"/>
      <c r="P5" s="113"/>
      <c r="Q5" s="100"/>
      <c r="R5" s="114"/>
      <c r="S5" s="100"/>
      <c r="T5" s="100"/>
      <c r="U5" s="100"/>
    </row>
    <row r="6" spans="1:21" ht="12.75" customHeight="1" x14ac:dyDescent="0.2">
      <c r="E6" s="12"/>
      <c r="F6" s="13"/>
      <c r="G6" s="49"/>
      <c r="M6" s="100"/>
      <c r="N6" s="100"/>
      <c r="O6" s="100"/>
      <c r="P6" s="100"/>
      <c r="Q6" s="100"/>
      <c r="R6" s="100"/>
      <c r="S6" s="100"/>
      <c r="T6" s="100"/>
      <c r="U6" s="100"/>
    </row>
    <row r="7" spans="1:21" ht="12.75" customHeight="1" x14ac:dyDescent="0.2">
      <c r="A7" s="1" t="s">
        <v>174</v>
      </c>
      <c r="B7" s="1"/>
      <c r="E7" s="12"/>
      <c r="F7" s="13"/>
      <c r="G7" s="49"/>
      <c r="M7" s="100"/>
      <c r="N7" s="100"/>
      <c r="O7" s="100"/>
      <c r="P7" s="100"/>
      <c r="Q7" s="100"/>
      <c r="R7" s="100"/>
      <c r="S7" s="100"/>
      <c r="T7" s="100"/>
      <c r="U7" s="99"/>
    </row>
    <row r="8" spans="1:21" ht="12.75" customHeight="1" x14ac:dyDescent="0.2">
      <c r="A8" s="1" t="s">
        <v>380</v>
      </c>
      <c r="B8" s="1"/>
      <c r="E8" s="12"/>
      <c r="F8" s="13"/>
      <c r="G8" s="49"/>
      <c r="M8" s="100"/>
      <c r="N8" s="100"/>
      <c r="O8" s="100"/>
      <c r="P8" s="100"/>
      <c r="Q8" s="100"/>
      <c r="R8" s="100"/>
      <c r="S8" s="100"/>
      <c r="T8" s="100"/>
      <c r="U8" s="99"/>
    </row>
    <row r="9" spans="1:21" ht="12.75" customHeight="1" x14ac:dyDescent="0.2">
      <c r="A9" s="55" t="s">
        <v>455</v>
      </c>
      <c r="B9" s="55" t="s">
        <v>456</v>
      </c>
      <c r="C9" s="55" t="s">
        <v>379</v>
      </c>
      <c r="D9" s="55">
        <v>600</v>
      </c>
      <c r="E9" s="103">
        <v>575.42460000000005</v>
      </c>
      <c r="F9" s="98">
        <v>0.35049999999999998</v>
      </c>
      <c r="G9" s="49"/>
      <c r="H9" s="36"/>
      <c r="M9" s="100"/>
      <c r="N9" s="106"/>
      <c r="O9" s="100"/>
      <c r="P9" s="107"/>
      <c r="Q9" s="108"/>
      <c r="R9" s="93"/>
      <c r="S9" s="93"/>
      <c r="T9" s="100"/>
    </row>
    <row r="10" spans="1:21" ht="12.75" customHeight="1" x14ac:dyDescent="0.2">
      <c r="A10" s="55" t="s">
        <v>457</v>
      </c>
      <c r="B10" s="55" t="s">
        <v>458</v>
      </c>
      <c r="C10" s="55" t="s">
        <v>379</v>
      </c>
      <c r="D10" s="55">
        <v>430</v>
      </c>
      <c r="E10" s="103">
        <v>412.15069999999997</v>
      </c>
      <c r="F10" s="98">
        <v>0.25109999999999999</v>
      </c>
      <c r="G10" s="49"/>
      <c r="H10" s="42"/>
      <c r="I10" s="109"/>
      <c r="J10" s="109"/>
      <c r="M10" s="100"/>
      <c r="N10" s="106"/>
      <c r="O10" s="100"/>
      <c r="P10" s="107"/>
      <c r="Q10" s="108"/>
      <c r="R10" s="93"/>
      <c r="S10" s="93"/>
    </row>
    <row r="11" spans="1:21" ht="12.75" customHeight="1" x14ac:dyDescent="0.2">
      <c r="A11" s="55" t="s">
        <v>381</v>
      </c>
      <c r="B11" s="55" t="s">
        <v>382</v>
      </c>
      <c r="C11" s="55" t="s">
        <v>379</v>
      </c>
      <c r="D11" s="55">
        <v>150</v>
      </c>
      <c r="E11" s="103">
        <v>144.23085</v>
      </c>
      <c r="F11" s="98">
        <v>8.7899999999999992E-2</v>
      </c>
      <c r="G11" s="49"/>
      <c r="H11" s="42"/>
      <c r="I11" s="98"/>
      <c r="J11" s="98"/>
      <c r="M11" s="100"/>
      <c r="N11" s="106"/>
      <c r="O11" s="100"/>
      <c r="P11" s="107"/>
      <c r="Q11" s="108"/>
      <c r="R11" s="93"/>
      <c r="S11" s="93"/>
    </row>
    <row r="12" spans="1:21" ht="12.75" customHeight="1" x14ac:dyDescent="0.2">
      <c r="A12" s="55" t="s">
        <v>396</v>
      </c>
      <c r="B12" s="55" t="s">
        <v>397</v>
      </c>
      <c r="C12" s="55" t="s">
        <v>379</v>
      </c>
      <c r="D12" s="55">
        <v>100</v>
      </c>
      <c r="E12" s="103">
        <v>92.065899999999999</v>
      </c>
      <c r="F12" s="98">
        <v>5.6100000000000004E-2</v>
      </c>
      <c r="G12" s="49"/>
      <c r="H12" s="42"/>
      <c r="I12" s="98"/>
      <c r="J12" s="98"/>
      <c r="M12" s="100"/>
      <c r="N12" s="106"/>
      <c r="O12" s="100"/>
      <c r="P12" s="107"/>
      <c r="Q12" s="108"/>
      <c r="R12" s="93"/>
      <c r="S12" s="93"/>
    </row>
    <row r="13" spans="1:21" ht="12.75" customHeight="1" x14ac:dyDescent="0.2">
      <c r="A13" s="16" t="s">
        <v>173</v>
      </c>
      <c r="B13" s="16"/>
      <c r="C13" s="16"/>
      <c r="D13" s="16"/>
      <c r="E13" s="17">
        <f>SUM(E9:E12)</f>
        <v>1223.8720499999999</v>
      </c>
      <c r="F13" s="18">
        <f>SUM(F9:F12)</f>
        <v>0.74559999999999993</v>
      </c>
      <c r="G13" s="50"/>
      <c r="H13" s="27"/>
      <c r="I13" s="98"/>
      <c r="J13" s="98"/>
    </row>
    <row r="14" spans="1:21" ht="12.75" customHeight="1" x14ac:dyDescent="0.2">
      <c r="E14" s="12"/>
      <c r="F14" s="13"/>
      <c r="G14" s="49"/>
      <c r="I14" s="98"/>
      <c r="J14" s="98"/>
    </row>
    <row r="15" spans="1:21" ht="12.75" customHeight="1" x14ac:dyDescent="0.2">
      <c r="A15" s="1" t="s">
        <v>175</v>
      </c>
      <c r="B15" s="1"/>
      <c r="E15" s="12"/>
      <c r="F15" s="13"/>
      <c r="G15" s="49"/>
    </row>
    <row r="16" spans="1:21" ht="12.75" customHeight="1" x14ac:dyDescent="0.2">
      <c r="A16" s="1" t="s">
        <v>593</v>
      </c>
      <c r="B16" s="1"/>
      <c r="E16" s="12"/>
      <c r="F16" s="13"/>
      <c r="G16" s="49"/>
    </row>
    <row r="17" spans="1:19" s="55" customFormat="1" ht="12.75" customHeight="1" x14ac:dyDescent="0.2">
      <c r="A17" s="55" t="s">
        <v>446</v>
      </c>
      <c r="B17" s="55" t="s">
        <v>447</v>
      </c>
      <c r="C17" s="55" t="s">
        <v>436</v>
      </c>
      <c r="D17" s="55">
        <v>35</v>
      </c>
      <c r="E17" s="103">
        <v>350.55090000000001</v>
      </c>
      <c r="F17" s="98">
        <v>0.21359999999999998</v>
      </c>
      <c r="G17" s="49"/>
      <c r="H17" s="25"/>
      <c r="K17" s="25"/>
      <c r="M17" s="100"/>
      <c r="N17" s="106"/>
      <c r="O17" s="100"/>
      <c r="P17" s="107"/>
      <c r="Q17" s="108"/>
      <c r="R17" s="93"/>
      <c r="S17" s="93"/>
    </row>
    <row r="18" spans="1:19" ht="12.75" customHeight="1" x14ac:dyDescent="0.2">
      <c r="A18" s="16" t="s">
        <v>173</v>
      </c>
      <c r="B18" s="16"/>
      <c r="C18" s="16"/>
      <c r="D18" s="16"/>
      <c r="E18" s="17">
        <f>SUM(E17:E17)</f>
        <v>350.55090000000001</v>
      </c>
      <c r="F18" s="18">
        <f>SUM(F17:F17)</f>
        <v>0.21359999999999998</v>
      </c>
      <c r="G18" s="50"/>
      <c r="H18" s="27"/>
    </row>
    <row r="19" spans="1:19" ht="12.75" customHeight="1" x14ac:dyDescent="0.2">
      <c r="E19" s="12"/>
      <c r="F19" s="13"/>
      <c r="G19" s="49"/>
    </row>
    <row r="20" spans="1:19" s="55" customFormat="1" ht="12.75" customHeight="1" x14ac:dyDescent="0.2">
      <c r="A20" s="99" t="s">
        <v>601</v>
      </c>
      <c r="E20" s="103">
        <v>43.750959999999999</v>
      </c>
      <c r="F20" s="98">
        <v>2.6656145955348529E-2</v>
      </c>
      <c r="G20" s="49"/>
      <c r="H20" s="25"/>
      <c r="K20" s="25"/>
      <c r="M20" s="100"/>
      <c r="N20" s="106"/>
      <c r="O20" s="100"/>
      <c r="P20" s="107"/>
      <c r="Q20" s="108"/>
      <c r="R20" s="93"/>
      <c r="S20" s="93"/>
    </row>
    <row r="21" spans="1:19" ht="12.75" customHeight="1" x14ac:dyDescent="0.2">
      <c r="A21" s="16" t="s">
        <v>173</v>
      </c>
      <c r="B21" s="16"/>
      <c r="C21" s="16"/>
      <c r="D21" s="16"/>
      <c r="E21" s="17">
        <f>SUM(E20:E20)</f>
        <v>43.750959999999999</v>
      </c>
      <c r="F21" s="18">
        <f>SUM(F20:F20)</f>
        <v>2.6656145955348529E-2</v>
      </c>
      <c r="G21" s="49"/>
    </row>
    <row r="22" spans="1:19" ht="12.75" customHeight="1" x14ac:dyDescent="0.2">
      <c r="E22" s="12"/>
      <c r="F22" s="13"/>
      <c r="G22" s="49"/>
    </row>
    <row r="23" spans="1:19" ht="12.75" customHeight="1" x14ac:dyDescent="0.2">
      <c r="A23" s="1" t="s">
        <v>178</v>
      </c>
      <c r="B23" s="1"/>
      <c r="E23" s="12"/>
      <c r="F23" s="13"/>
      <c r="G23" s="49"/>
    </row>
    <row r="24" spans="1:19" s="55" customFormat="1" ht="12.75" customHeight="1" x14ac:dyDescent="0.2">
      <c r="A24" s="99" t="s">
        <v>179</v>
      </c>
      <c r="B24" s="99"/>
      <c r="E24" s="103">
        <v>23.134630000000037</v>
      </c>
      <c r="F24" s="98">
        <v>1.4095235256620329E-2</v>
      </c>
      <c r="G24" s="49"/>
      <c r="H24" s="38"/>
      <c r="K24" s="25"/>
      <c r="M24" s="100"/>
      <c r="N24" s="106"/>
      <c r="O24" s="100"/>
      <c r="P24" s="107"/>
      <c r="Q24" s="108"/>
      <c r="R24" s="93"/>
      <c r="S24" s="93"/>
    </row>
    <row r="25" spans="1:19" ht="12.75" customHeight="1" x14ac:dyDescent="0.2">
      <c r="A25" s="16" t="s">
        <v>173</v>
      </c>
      <c r="B25" s="16"/>
      <c r="C25" s="16"/>
      <c r="D25" s="16"/>
      <c r="E25" s="17">
        <f>SUM(E24:E24)</f>
        <v>23.134630000000037</v>
      </c>
      <c r="F25" s="18">
        <f>SUM(F24:F24)</f>
        <v>1.4095235256620329E-2</v>
      </c>
      <c r="G25" s="50"/>
      <c r="H25" s="27"/>
    </row>
    <row r="26" spans="1:19" ht="12.75" customHeight="1" x14ac:dyDescent="0.2">
      <c r="A26" s="20" t="s">
        <v>180</v>
      </c>
      <c r="B26" s="20"/>
      <c r="C26" s="20"/>
      <c r="D26" s="20"/>
      <c r="E26" s="21">
        <f>SUM(E13,E18,E21,E25)</f>
        <v>1641.30854</v>
      </c>
      <c r="F26" s="34">
        <f>SUM(F13,F18,F21,F25)</f>
        <v>0.9999513812119688</v>
      </c>
      <c r="G26" s="51"/>
      <c r="H26" s="28"/>
    </row>
    <row r="27" spans="1:19" ht="12.75" customHeight="1" x14ac:dyDescent="0.2"/>
    <row r="28" spans="1:19" ht="12.75" customHeight="1" x14ac:dyDescent="0.2">
      <c r="A28" s="1" t="s">
        <v>181</v>
      </c>
      <c r="B28" s="1"/>
      <c r="E28" s="12"/>
      <c r="F28" s="13"/>
    </row>
    <row r="29" spans="1:19" ht="12.75" customHeight="1" x14ac:dyDescent="0.2">
      <c r="A29" s="1" t="s">
        <v>594</v>
      </c>
      <c r="B29" s="1"/>
      <c r="E29" s="12"/>
    </row>
    <row r="30" spans="1:19" ht="12.75" customHeight="1" x14ac:dyDescent="0.2">
      <c r="A30" s="1"/>
      <c r="B30" s="1"/>
      <c r="E30" s="76"/>
    </row>
    <row r="31" spans="1:19" ht="12.75" customHeight="1" x14ac:dyDescent="0.2">
      <c r="A31" s="1"/>
      <c r="B31" s="1"/>
    </row>
    <row r="32" spans="1:19" ht="12.75" customHeight="1" x14ac:dyDescent="0.2">
      <c r="A32" s="1"/>
      <c r="B32" s="1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customSheetViews>
    <customSheetView guid="{7976870D-6223-470F-81AF-9E2944EFDA0D}">
      <selection activeCell="A35" sqref="A35"/>
      <pageMargins left="0.7" right="0.7" top="0.75" bottom="0.75" header="0.3" footer="0.3"/>
    </customSheetView>
    <customSheetView guid="{65345BDD-2C36-4556-A401-A704D75CA6C6}" topLeftCell="A7">
      <selection activeCell="A35" sqref="A35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28515625" style="25" customWidth="1"/>
  </cols>
  <sheetData>
    <row r="1" spans="1:15" ht="18.75" x14ac:dyDescent="0.2">
      <c r="A1" s="125" t="s">
        <v>459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ht="12.75" customHeight="1" x14ac:dyDescent="0.2">
      <c r="A9" t="s">
        <v>381</v>
      </c>
      <c r="B9" t="s">
        <v>382</v>
      </c>
      <c r="C9" s="118" t="s">
        <v>379</v>
      </c>
      <c r="D9">
        <v>1500</v>
      </c>
      <c r="E9" s="12">
        <v>1442.3085000000001</v>
      </c>
      <c r="F9" s="13">
        <v>7.0300000000000001E-2</v>
      </c>
      <c r="G9" s="49"/>
      <c r="H9" s="43"/>
      <c r="L9" s="76"/>
      <c r="M9" s="76"/>
      <c r="N9" s="13"/>
      <c r="O9" s="13"/>
    </row>
    <row r="10" spans="1:15" ht="12.75" customHeight="1" x14ac:dyDescent="0.2">
      <c r="A10" t="s">
        <v>457</v>
      </c>
      <c r="B10" t="s">
        <v>458</v>
      </c>
      <c r="C10" s="118" t="s">
        <v>379</v>
      </c>
      <c r="D10">
        <v>1170</v>
      </c>
      <c r="E10" s="12">
        <v>1121.4332999999999</v>
      </c>
      <c r="F10" s="13">
        <v>5.4699999999999999E-2</v>
      </c>
      <c r="G10" s="49"/>
      <c r="H10" s="43"/>
      <c r="I10" s="15"/>
      <c r="J10" s="15"/>
      <c r="L10" s="76"/>
      <c r="M10" s="76"/>
      <c r="N10" s="13"/>
      <c r="O10" s="13"/>
    </row>
    <row r="11" spans="1:15" ht="12.75" customHeight="1" x14ac:dyDescent="0.2">
      <c r="A11" t="s">
        <v>396</v>
      </c>
      <c r="B11" t="s">
        <v>397</v>
      </c>
      <c r="C11" s="118" t="s">
        <v>379</v>
      </c>
      <c r="D11">
        <v>900</v>
      </c>
      <c r="E11" s="12">
        <v>828.59310000000005</v>
      </c>
      <c r="F11" s="13">
        <v>4.0399999999999998E-2</v>
      </c>
      <c r="G11" s="49"/>
      <c r="H11" s="43"/>
      <c r="I11" s="13"/>
      <c r="J11" s="13"/>
      <c r="L11" s="76"/>
      <c r="M11" s="76"/>
      <c r="N11" s="13"/>
      <c r="O11" s="13"/>
    </row>
    <row r="12" spans="1:15" ht="12.75" customHeight="1" x14ac:dyDescent="0.2">
      <c r="A12" s="16" t="s">
        <v>173</v>
      </c>
      <c r="B12" s="16"/>
      <c r="C12" s="16"/>
      <c r="D12" s="16"/>
      <c r="E12" s="17">
        <f>SUM(E9:E11)</f>
        <v>3392.3348999999998</v>
      </c>
      <c r="F12" s="18">
        <f>SUM(F9:F11)</f>
        <v>0.16539999999999999</v>
      </c>
      <c r="G12" s="50"/>
      <c r="H12" s="27"/>
      <c r="I12" s="13"/>
      <c r="J12" s="13"/>
    </row>
    <row r="13" spans="1:15" ht="12.75" customHeight="1" x14ac:dyDescent="0.2">
      <c r="E13" s="12"/>
      <c r="F13" s="13"/>
      <c r="G13" s="49"/>
      <c r="I13" s="13"/>
      <c r="J13" s="13"/>
    </row>
    <row r="14" spans="1:15" ht="12.75" customHeight="1" x14ac:dyDescent="0.2">
      <c r="A14" s="1" t="s">
        <v>383</v>
      </c>
      <c r="B14" s="1"/>
      <c r="E14" s="12"/>
      <c r="F14" s="13"/>
      <c r="G14" s="49"/>
      <c r="I14" s="13"/>
      <c r="J14" s="13"/>
    </row>
    <row r="15" spans="1:15" ht="12.75" customHeight="1" x14ac:dyDescent="0.2">
      <c r="A15" t="s">
        <v>460</v>
      </c>
      <c r="B15" t="s">
        <v>461</v>
      </c>
      <c r="C15" s="118" t="s">
        <v>379</v>
      </c>
      <c r="D15">
        <v>400</v>
      </c>
      <c r="E15" s="12">
        <v>1974.0139999999999</v>
      </c>
      <c r="F15" s="13">
        <v>9.6199999999999994E-2</v>
      </c>
      <c r="G15" s="49"/>
      <c r="H15" s="43"/>
      <c r="I15" s="13"/>
      <c r="J15" s="13"/>
      <c r="L15" s="76"/>
      <c r="M15" s="76"/>
      <c r="N15" s="13"/>
      <c r="O15" s="13"/>
    </row>
    <row r="16" spans="1:15" ht="12.75" customHeight="1" x14ac:dyDescent="0.2">
      <c r="A16" t="s">
        <v>384</v>
      </c>
      <c r="B16" t="s">
        <v>385</v>
      </c>
      <c r="C16" s="118" t="s">
        <v>379</v>
      </c>
      <c r="D16" s="2">
        <v>120</v>
      </c>
      <c r="E16" s="12">
        <v>600</v>
      </c>
      <c r="F16" s="66">
        <v>2.93E-2</v>
      </c>
      <c r="G16" s="49"/>
      <c r="H16" s="43"/>
      <c r="I16" s="13"/>
      <c r="J16" s="13"/>
      <c r="L16" s="76"/>
      <c r="M16" s="76"/>
      <c r="N16" s="13"/>
      <c r="O16" s="13"/>
    </row>
    <row r="17" spans="1:15" ht="12.75" customHeight="1" x14ac:dyDescent="0.2">
      <c r="A17" s="2" t="s">
        <v>622</v>
      </c>
      <c r="B17" t="s">
        <v>407</v>
      </c>
      <c r="C17" s="118" t="s">
        <v>379</v>
      </c>
      <c r="D17">
        <v>120</v>
      </c>
      <c r="E17" s="12">
        <v>570.24300000000005</v>
      </c>
      <c r="F17" s="13">
        <v>2.7799999999999998E-2</v>
      </c>
      <c r="G17" s="49"/>
      <c r="H17" s="43"/>
      <c r="I17" s="13"/>
      <c r="J17" s="13"/>
      <c r="L17" s="76"/>
      <c r="M17" s="76"/>
      <c r="N17" s="13"/>
      <c r="O17" s="13"/>
    </row>
    <row r="18" spans="1:15" ht="12.75" customHeight="1" x14ac:dyDescent="0.2">
      <c r="A18" s="16" t="s">
        <v>173</v>
      </c>
      <c r="B18" s="16"/>
      <c r="C18" s="16"/>
      <c r="D18" s="16"/>
      <c r="E18" s="17">
        <f>SUM(E15:E17)</f>
        <v>3144.2570000000001</v>
      </c>
      <c r="F18" s="18">
        <f>SUM(F15:F17)</f>
        <v>0.15329999999999999</v>
      </c>
      <c r="G18" s="50"/>
      <c r="H18" s="27"/>
      <c r="I18" s="13"/>
      <c r="J18" s="13"/>
    </row>
    <row r="19" spans="1:15" ht="12.75" customHeight="1" x14ac:dyDescent="0.2">
      <c r="E19" s="12"/>
      <c r="F19" s="13"/>
      <c r="G19" s="49"/>
      <c r="I19" s="13"/>
      <c r="J19" s="13"/>
    </row>
    <row r="20" spans="1:15" ht="12.75" customHeight="1" x14ac:dyDescent="0.2">
      <c r="A20" s="1" t="s">
        <v>412</v>
      </c>
      <c r="B20" s="1"/>
      <c r="E20" s="12"/>
      <c r="F20" s="13"/>
      <c r="G20" s="49"/>
      <c r="I20" s="13"/>
      <c r="J20" s="13"/>
    </row>
    <row r="21" spans="1:15" s="118" customFormat="1" ht="12.75" customHeight="1" x14ac:dyDescent="0.2">
      <c r="A21" s="118" t="s">
        <v>413</v>
      </c>
      <c r="B21" s="118" t="s">
        <v>612</v>
      </c>
      <c r="C21" s="118" t="s">
        <v>400</v>
      </c>
      <c r="D21" s="118">
        <v>70000</v>
      </c>
      <c r="E21" s="119">
        <v>69.843199999999996</v>
      </c>
      <c r="F21" s="120">
        <v>3.4000000000000002E-3</v>
      </c>
      <c r="G21" s="121"/>
      <c r="H21" s="122"/>
      <c r="I21" s="120"/>
      <c r="J21" s="120"/>
      <c r="K21" s="122"/>
      <c r="L21" s="123"/>
      <c r="M21" s="123"/>
      <c r="N21" s="120"/>
      <c r="O21" s="120"/>
    </row>
    <row r="22" spans="1:15" ht="12.75" customHeight="1" x14ac:dyDescent="0.2">
      <c r="A22" s="16" t="s">
        <v>173</v>
      </c>
      <c r="B22" s="16"/>
      <c r="C22" s="16"/>
      <c r="D22" s="16"/>
      <c r="E22" s="17">
        <f>SUM(E21:E21)</f>
        <v>69.843199999999996</v>
      </c>
      <c r="F22" s="18">
        <f>SUM(F21:F21)</f>
        <v>3.4000000000000002E-3</v>
      </c>
      <c r="G22" s="50"/>
      <c r="H22" s="27"/>
    </row>
    <row r="23" spans="1:15" ht="12.75" customHeight="1" x14ac:dyDescent="0.2">
      <c r="E23" s="12"/>
      <c r="F23" s="13"/>
      <c r="G23" s="49"/>
    </row>
    <row r="24" spans="1:15" ht="12.75" customHeight="1" x14ac:dyDescent="0.2">
      <c r="A24" s="1" t="s">
        <v>175</v>
      </c>
      <c r="B24" s="1"/>
      <c r="E24" s="12"/>
      <c r="F24" s="13"/>
      <c r="G24" s="49"/>
    </row>
    <row r="25" spans="1:15" ht="12.75" customHeight="1" x14ac:dyDescent="0.2">
      <c r="A25" s="1" t="s">
        <v>593</v>
      </c>
      <c r="B25" s="1"/>
      <c r="E25" s="12"/>
      <c r="F25" s="13"/>
      <c r="G25" s="49"/>
    </row>
    <row r="26" spans="1:15" ht="12.75" customHeight="1" x14ac:dyDescent="0.2">
      <c r="A26" t="s">
        <v>463</v>
      </c>
      <c r="B26" t="s">
        <v>464</v>
      </c>
      <c r="C26" s="118" t="s">
        <v>416</v>
      </c>
      <c r="D26">
        <v>150</v>
      </c>
      <c r="E26" s="12">
        <v>1499.5409999999999</v>
      </c>
      <c r="F26" s="13">
        <v>7.3099999999999998E-2</v>
      </c>
      <c r="G26" s="49"/>
      <c r="L26" s="76"/>
      <c r="M26" s="76"/>
      <c r="N26" s="13"/>
      <c r="O26" s="13"/>
    </row>
    <row r="27" spans="1:15" ht="12.75" customHeight="1" x14ac:dyDescent="0.2">
      <c r="A27" t="s">
        <v>448</v>
      </c>
      <c r="B27" t="s">
        <v>449</v>
      </c>
      <c r="C27" s="118" t="s">
        <v>437</v>
      </c>
      <c r="D27">
        <v>125</v>
      </c>
      <c r="E27" s="12">
        <v>1340.095</v>
      </c>
      <c r="F27" s="13">
        <v>6.5299999999999997E-2</v>
      </c>
      <c r="G27" s="49"/>
      <c r="L27" s="76"/>
      <c r="M27" s="76"/>
      <c r="N27" s="13"/>
      <c r="O27" s="13"/>
    </row>
    <row r="28" spans="1:15" ht="12.75" customHeight="1" x14ac:dyDescent="0.2">
      <c r="A28" t="s">
        <v>387</v>
      </c>
      <c r="B28" t="s">
        <v>388</v>
      </c>
      <c r="C28" s="118" t="s">
        <v>87</v>
      </c>
      <c r="D28">
        <v>100</v>
      </c>
      <c r="E28" s="12">
        <v>1056.894</v>
      </c>
      <c r="F28" s="13">
        <v>5.1500000000000004E-2</v>
      </c>
      <c r="G28" s="49"/>
      <c r="L28" s="76"/>
      <c r="M28" s="76"/>
      <c r="N28" s="13"/>
      <c r="O28" s="13"/>
    </row>
    <row r="29" spans="1:15" ht="12.75" customHeight="1" x14ac:dyDescent="0.2">
      <c r="A29" t="s">
        <v>465</v>
      </c>
      <c r="B29" t="s">
        <v>466</v>
      </c>
      <c r="C29" s="118" t="s">
        <v>436</v>
      </c>
      <c r="D29">
        <v>100</v>
      </c>
      <c r="E29" s="12">
        <v>1011.056</v>
      </c>
      <c r="F29" s="13">
        <v>4.9299999999999997E-2</v>
      </c>
      <c r="G29" s="49"/>
      <c r="L29" s="76"/>
      <c r="M29" s="76"/>
      <c r="N29" s="13"/>
      <c r="O29" s="13"/>
    </row>
    <row r="30" spans="1:15" ht="12.75" customHeight="1" x14ac:dyDescent="0.2">
      <c r="A30" t="s">
        <v>467</v>
      </c>
      <c r="B30" t="s">
        <v>468</v>
      </c>
      <c r="C30" s="118" t="s">
        <v>435</v>
      </c>
      <c r="D30">
        <v>100</v>
      </c>
      <c r="E30" s="12">
        <v>1006.045</v>
      </c>
      <c r="F30" s="13">
        <v>4.9000000000000002E-2</v>
      </c>
      <c r="G30" s="49"/>
      <c r="L30" s="76"/>
      <c r="M30" s="76"/>
      <c r="N30" s="13"/>
      <c r="O30" s="13"/>
    </row>
    <row r="31" spans="1:15" ht="12.75" customHeight="1" x14ac:dyDescent="0.2">
      <c r="A31" t="s">
        <v>419</v>
      </c>
      <c r="B31" t="s">
        <v>420</v>
      </c>
      <c r="C31" s="118" t="s">
        <v>87</v>
      </c>
      <c r="D31">
        <v>110</v>
      </c>
      <c r="E31" s="12">
        <v>884.7817</v>
      </c>
      <c r="F31" s="13">
        <v>4.3099999999999999E-2</v>
      </c>
      <c r="G31" s="49"/>
      <c r="L31" s="76"/>
      <c r="M31" s="76"/>
      <c r="N31" s="13"/>
      <c r="O31" s="13"/>
    </row>
    <row r="32" spans="1:15" ht="12.75" customHeight="1" x14ac:dyDescent="0.2">
      <c r="A32" t="s">
        <v>440</v>
      </c>
      <c r="B32" t="s">
        <v>441</v>
      </c>
      <c r="C32" s="118" t="s">
        <v>416</v>
      </c>
      <c r="D32">
        <v>70</v>
      </c>
      <c r="E32" s="12">
        <v>706.27409999999998</v>
      </c>
      <c r="F32" s="13">
        <v>3.44E-2</v>
      </c>
      <c r="G32" s="49"/>
      <c r="L32" s="76"/>
      <c r="M32" s="76"/>
      <c r="N32" s="13"/>
      <c r="O32" s="13"/>
    </row>
    <row r="33" spans="1:15" ht="12.75" customHeight="1" x14ac:dyDescent="0.2">
      <c r="A33" t="s">
        <v>442</v>
      </c>
      <c r="B33" t="s">
        <v>443</v>
      </c>
      <c r="C33" s="118" t="s">
        <v>416</v>
      </c>
      <c r="D33">
        <v>70</v>
      </c>
      <c r="E33" s="12">
        <v>702.92250000000001</v>
      </c>
      <c r="F33" s="13">
        <v>3.4300000000000004E-2</v>
      </c>
      <c r="G33" s="49"/>
      <c r="L33" s="76"/>
      <c r="M33" s="76"/>
      <c r="N33" s="13"/>
      <c r="O33" s="13"/>
    </row>
    <row r="34" spans="1:15" ht="12.75" customHeight="1" x14ac:dyDescent="0.2">
      <c r="A34" t="s">
        <v>469</v>
      </c>
      <c r="B34" t="s">
        <v>470</v>
      </c>
      <c r="C34" s="118" t="s">
        <v>416</v>
      </c>
      <c r="D34">
        <v>50</v>
      </c>
      <c r="E34" s="12">
        <v>507.83800000000002</v>
      </c>
      <c r="F34" s="13">
        <v>2.4799999999999999E-2</v>
      </c>
      <c r="G34" s="49"/>
      <c r="L34" s="76"/>
      <c r="M34" s="76"/>
      <c r="N34" s="13"/>
      <c r="O34" s="13"/>
    </row>
    <row r="35" spans="1:15" ht="12.75" customHeight="1" x14ac:dyDescent="0.2">
      <c r="A35" t="s">
        <v>471</v>
      </c>
      <c r="B35" t="s">
        <v>472</v>
      </c>
      <c r="C35" s="118" t="s">
        <v>416</v>
      </c>
      <c r="D35">
        <v>50</v>
      </c>
      <c r="E35" s="12">
        <v>506.762</v>
      </c>
      <c r="F35" s="13">
        <v>2.4700000000000003E-2</v>
      </c>
      <c r="G35" s="49"/>
      <c r="L35" s="76"/>
      <c r="M35" s="76"/>
      <c r="N35" s="13"/>
      <c r="O35" s="13"/>
    </row>
    <row r="36" spans="1:15" ht="12.75" customHeight="1" x14ac:dyDescent="0.2">
      <c r="A36" t="s">
        <v>473</v>
      </c>
      <c r="B36" t="s">
        <v>474</v>
      </c>
      <c r="C36" s="118" t="s">
        <v>416</v>
      </c>
      <c r="D36">
        <v>50</v>
      </c>
      <c r="E36" s="12">
        <v>506.68650000000002</v>
      </c>
      <c r="F36" s="13">
        <v>2.4700000000000003E-2</v>
      </c>
      <c r="G36" s="49"/>
      <c r="L36" s="76"/>
      <c r="M36" s="76"/>
      <c r="N36" s="13"/>
      <c r="O36" s="13"/>
    </row>
    <row r="37" spans="1:15" ht="12.75" customHeight="1" x14ac:dyDescent="0.2">
      <c r="A37" t="s">
        <v>475</v>
      </c>
      <c r="B37" t="s">
        <v>476</v>
      </c>
      <c r="C37" s="118" t="s">
        <v>87</v>
      </c>
      <c r="D37">
        <v>50</v>
      </c>
      <c r="E37" s="12">
        <v>501.39299999999997</v>
      </c>
      <c r="F37" s="13">
        <v>2.4399999999999998E-2</v>
      </c>
      <c r="G37" s="49"/>
      <c r="L37" s="76"/>
      <c r="M37" s="76"/>
      <c r="N37" s="13"/>
      <c r="O37" s="13"/>
    </row>
    <row r="38" spans="1:15" ht="12.75" customHeight="1" x14ac:dyDescent="0.2">
      <c r="A38" t="s">
        <v>444</v>
      </c>
      <c r="B38" t="s">
        <v>445</v>
      </c>
      <c r="C38" s="118" t="s">
        <v>435</v>
      </c>
      <c r="D38">
        <v>25</v>
      </c>
      <c r="E38" s="12">
        <v>253.35475</v>
      </c>
      <c r="F38" s="13">
        <v>1.24E-2</v>
      </c>
      <c r="G38" s="49"/>
      <c r="L38" s="76"/>
      <c r="M38" s="76"/>
      <c r="N38" s="13"/>
      <c r="O38" s="13"/>
    </row>
    <row r="39" spans="1:15" ht="12.75" customHeight="1" x14ac:dyDescent="0.2">
      <c r="A39" t="s">
        <v>477</v>
      </c>
      <c r="B39" t="s">
        <v>478</v>
      </c>
      <c r="C39" s="118" t="s">
        <v>416</v>
      </c>
      <c r="D39">
        <v>5</v>
      </c>
      <c r="E39" s="12">
        <v>49.622</v>
      </c>
      <c r="F39" s="13">
        <v>2.3999999999999998E-3</v>
      </c>
      <c r="G39" s="49"/>
      <c r="L39" s="76"/>
      <c r="M39" s="76"/>
      <c r="N39" s="13"/>
      <c r="O39" s="13"/>
    </row>
    <row r="40" spans="1:15" ht="12.75" customHeight="1" x14ac:dyDescent="0.2">
      <c r="A40" t="s">
        <v>417</v>
      </c>
      <c r="B40" t="s">
        <v>418</v>
      </c>
      <c r="C40" s="118" t="s">
        <v>416</v>
      </c>
      <c r="D40">
        <v>2</v>
      </c>
      <c r="E40" s="12">
        <v>20.244579999999999</v>
      </c>
      <c r="F40" s="13">
        <v>1E-3</v>
      </c>
      <c r="G40" s="49"/>
      <c r="L40" s="76"/>
      <c r="M40" s="76"/>
      <c r="N40" s="13"/>
      <c r="O40" s="13"/>
    </row>
    <row r="41" spans="1:15" ht="12.75" customHeight="1" x14ac:dyDescent="0.2">
      <c r="A41" s="16" t="s">
        <v>173</v>
      </c>
      <c r="B41" s="16"/>
      <c r="C41" s="124"/>
      <c r="D41" s="16"/>
      <c r="E41" s="17">
        <f>SUM(E26:E40)</f>
        <v>10553.510129999999</v>
      </c>
      <c r="F41" s="18">
        <f>SUM(F26:F40)</f>
        <v>0.51439999999999997</v>
      </c>
      <c r="G41" s="50"/>
      <c r="H41" s="27"/>
      <c r="L41" s="76"/>
      <c r="M41" s="76"/>
      <c r="N41" s="13"/>
      <c r="O41" s="13"/>
    </row>
    <row r="42" spans="1:15" ht="12.75" customHeight="1" x14ac:dyDescent="0.2">
      <c r="C42" s="118"/>
      <c r="E42" s="12"/>
      <c r="F42" s="13"/>
      <c r="G42" s="49"/>
    </row>
    <row r="43" spans="1:15" ht="12.75" customHeight="1" x14ac:dyDescent="0.2">
      <c r="A43" s="1" t="s">
        <v>613</v>
      </c>
      <c r="B43" s="1"/>
      <c r="C43" s="118"/>
      <c r="E43" s="12"/>
      <c r="F43" s="13"/>
      <c r="G43" s="49"/>
    </row>
    <row r="44" spans="1:15" ht="12.75" customHeight="1" x14ac:dyDescent="0.2">
      <c r="A44" t="s">
        <v>414</v>
      </c>
      <c r="B44" t="s">
        <v>415</v>
      </c>
      <c r="C44" s="118" t="s">
        <v>399</v>
      </c>
      <c r="D44">
        <v>200</v>
      </c>
      <c r="E44" s="12">
        <v>1999.568</v>
      </c>
      <c r="F44" s="13">
        <v>9.7500000000000003E-2</v>
      </c>
      <c r="G44" s="49"/>
      <c r="L44" s="76"/>
      <c r="M44" s="76"/>
      <c r="N44" s="13"/>
      <c r="O44" s="13"/>
    </row>
    <row r="45" spans="1:15" ht="12.75" customHeight="1" x14ac:dyDescent="0.2">
      <c r="A45" t="s">
        <v>452</v>
      </c>
      <c r="B45" t="s">
        <v>453</v>
      </c>
      <c r="C45" s="118" t="s">
        <v>399</v>
      </c>
      <c r="D45">
        <v>50</v>
      </c>
      <c r="E45" s="12">
        <v>501.31549999999999</v>
      </c>
      <c r="F45" s="13">
        <v>2.4399999999999998E-2</v>
      </c>
      <c r="G45" s="49"/>
      <c r="L45" s="76"/>
      <c r="M45" s="76"/>
      <c r="N45" s="13"/>
      <c r="O45" s="13"/>
    </row>
    <row r="46" spans="1:15" ht="12.75" customHeight="1" x14ac:dyDescent="0.2">
      <c r="A46" s="2" t="s">
        <v>625</v>
      </c>
      <c r="B46" t="s">
        <v>479</v>
      </c>
      <c r="C46" s="118" t="s">
        <v>462</v>
      </c>
      <c r="D46">
        <v>50</v>
      </c>
      <c r="E46" s="12">
        <v>499.98200000000003</v>
      </c>
      <c r="F46" s="13">
        <v>2.4399999999999998E-2</v>
      </c>
      <c r="G46" s="49"/>
      <c r="L46" s="76"/>
      <c r="M46" s="76"/>
      <c r="N46" s="13"/>
      <c r="O46" s="13"/>
    </row>
    <row r="47" spans="1:15" ht="12.75" customHeight="1" x14ac:dyDescent="0.2">
      <c r="A47" s="16" t="s">
        <v>173</v>
      </c>
      <c r="B47" s="16"/>
      <c r="C47" s="124"/>
      <c r="D47" s="16"/>
      <c r="E47" s="17">
        <f>SUM(E44:E46)</f>
        <v>3000.8654999999999</v>
      </c>
      <c r="F47" s="18">
        <f>SUM(F44:F46)</f>
        <v>0.14630000000000001</v>
      </c>
      <c r="G47" s="50"/>
      <c r="H47" s="27"/>
    </row>
    <row r="48" spans="1:15" ht="12.75" customHeight="1" x14ac:dyDescent="0.2">
      <c r="C48" s="118"/>
      <c r="E48" s="12"/>
      <c r="F48" s="13"/>
      <c r="G48" s="49"/>
    </row>
    <row r="49" spans="1:15" ht="12.75" customHeight="1" x14ac:dyDescent="0.2">
      <c r="A49" s="1" t="s">
        <v>601</v>
      </c>
      <c r="E49" s="12">
        <v>81.007980000000003</v>
      </c>
      <c r="F49" s="13">
        <v>3.9489828504041024E-3</v>
      </c>
      <c r="G49" s="49"/>
      <c r="L49" s="76"/>
      <c r="M49" s="76"/>
      <c r="N49" s="13"/>
      <c r="O49" s="13"/>
    </row>
    <row r="50" spans="1:15" ht="12.75" customHeight="1" x14ac:dyDescent="0.2">
      <c r="A50" s="16" t="s">
        <v>173</v>
      </c>
      <c r="B50" s="16"/>
      <c r="C50" s="16"/>
      <c r="D50" s="16"/>
      <c r="E50" s="17">
        <f>SUM(E49:E49)</f>
        <v>81.007980000000003</v>
      </c>
      <c r="F50" s="18">
        <f>SUM(F49:F49)</f>
        <v>3.9489828504041024E-3</v>
      </c>
      <c r="G50" s="49"/>
    </row>
    <row r="51" spans="1:15" ht="12.75" customHeight="1" x14ac:dyDescent="0.2">
      <c r="E51" s="12"/>
      <c r="F51" s="13"/>
      <c r="G51" s="49"/>
    </row>
    <row r="52" spans="1:15" ht="12.75" customHeight="1" x14ac:dyDescent="0.2">
      <c r="A52" s="1" t="s">
        <v>178</v>
      </c>
      <c r="B52" s="1"/>
      <c r="E52" s="12"/>
      <c r="F52" s="13"/>
      <c r="G52" s="49"/>
    </row>
    <row r="53" spans="1:15" ht="12.75" customHeight="1" x14ac:dyDescent="0.2">
      <c r="A53" s="1" t="s">
        <v>179</v>
      </c>
      <c r="B53" s="1"/>
      <c r="E53" s="12">
        <v>271.81304500000294</v>
      </c>
      <c r="F53" s="13">
        <v>1.325036191769169E-2</v>
      </c>
      <c r="G53" s="49"/>
      <c r="H53" s="38"/>
      <c r="L53" s="76"/>
      <c r="M53" s="76"/>
      <c r="N53" s="13"/>
      <c r="O53" s="13"/>
    </row>
    <row r="54" spans="1:15" ht="12.75" customHeight="1" x14ac:dyDescent="0.2">
      <c r="A54" s="16" t="s">
        <v>173</v>
      </c>
      <c r="B54" s="16"/>
      <c r="C54" s="16"/>
      <c r="D54" s="16"/>
      <c r="E54" s="17">
        <f>SUM(E53:E53)</f>
        <v>271.81304500000294</v>
      </c>
      <c r="F54" s="18">
        <f>SUM(F53:F53)</f>
        <v>1.325036191769169E-2</v>
      </c>
      <c r="G54" s="50"/>
      <c r="H54" s="27"/>
    </row>
    <row r="55" spans="1:15" ht="12.75" customHeight="1" x14ac:dyDescent="0.2">
      <c r="A55" s="20" t="s">
        <v>180</v>
      </c>
      <c r="B55" s="20"/>
      <c r="C55" s="20"/>
      <c r="D55" s="20"/>
      <c r="E55" s="21">
        <f>SUM(E12,E18,E22,E41,E47,E50,E54)</f>
        <v>20513.631754999999</v>
      </c>
      <c r="F55" s="34">
        <f>SUM(F12,F18,F22,F41,F47,F50,F54)</f>
        <v>0.99999934476809582</v>
      </c>
      <c r="G55" s="51"/>
      <c r="H55" s="28"/>
    </row>
    <row r="56" spans="1:15" ht="12.75" customHeight="1" x14ac:dyDescent="0.2"/>
    <row r="57" spans="1:15" ht="12.75" customHeight="1" x14ac:dyDescent="0.2">
      <c r="A57" s="1" t="s">
        <v>181</v>
      </c>
      <c r="B57" s="1"/>
    </row>
    <row r="58" spans="1:15" ht="12.75" customHeight="1" x14ac:dyDescent="0.2">
      <c r="A58" s="1" t="s">
        <v>594</v>
      </c>
      <c r="B58" s="1"/>
      <c r="E58" s="12"/>
    </row>
    <row r="59" spans="1:15" ht="12.75" customHeight="1" x14ac:dyDescent="0.2">
      <c r="A59" s="1"/>
      <c r="B59" s="1"/>
    </row>
    <row r="60" spans="1:15" ht="12.75" customHeight="1" x14ac:dyDescent="0.2"/>
    <row r="61" spans="1:15" ht="12.75" customHeight="1" x14ac:dyDescent="0.2"/>
    <row r="62" spans="1:15" ht="12.75" customHeight="1" x14ac:dyDescent="0.2"/>
    <row r="63" spans="1:15" ht="12.75" customHeight="1" x14ac:dyDescent="0.2"/>
    <row r="64" spans="1:1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</sheetData>
  <customSheetViews>
    <customSheetView guid="{7976870D-6223-470F-81AF-9E2944EFDA0D}" showAutoFilter="1">
      <selection activeCell="A2" sqref="A2"/>
      <pageMargins left="0.7" right="0.7" top="0.75" bottom="0.75" header="0.3" footer="0.3"/>
      <pageSetup orientation="portrait" verticalDpi="0" r:id="rId1"/>
      <autoFilter ref="A4:R86"/>
    </customSheetView>
    <customSheetView guid="{65345BDD-2C36-4556-A401-A704D75CA6C6}">
      <selection activeCell="A2" sqref="A2"/>
      <pageMargins left="0.7" right="0.7" top="0.75" bottom="0.75" header="0.3" footer="0.3"/>
      <pageSetup orientation="portrait" verticalDpi="0" r:id="rId2"/>
    </customSheetView>
  </customSheetViews>
  <mergeCells count="1">
    <mergeCell ref="A1:F1"/>
  </mergeCells>
  <pageMargins left="0.7" right="0.7" top="0.75" bottom="0.75" header="0.3" footer="0.3"/>
  <pageSetup orientation="portrait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22.42578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customWidth="1"/>
    <col min="10" max="10" width="9.140625" customWidth="1"/>
    <col min="11" max="11" width="14.85546875" style="25" customWidth="1"/>
  </cols>
  <sheetData>
    <row r="1" spans="1:19" ht="18.75" x14ac:dyDescent="0.2">
      <c r="A1" s="125" t="s">
        <v>480</v>
      </c>
      <c r="B1" s="125"/>
      <c r="C1" s="125"/>
      <c r="D1" s="125"/>
      <c r="E1" s="125"/>
      <c r="F1" s="125"/>
    </row>
    <row r="2" spans="1:19" x14ac:dyDescent="0.2">
      <c r="A2" s="4" t="s">
        <v>1</v>
      </c>
      <c r="B2" s="4"/>
      <c r="C2" s="5"/>
      <c r="D2" s="5"/>
      <c r="E2" s="6"/>
      <c r="F2" s="46"/>
    </row>
    <row r="3" spans="1:19" ht="15.75" customHeight="1" x14ac:dyDescent="0.2">
      <c r="A3" s="8"/>
      <c r="B3" s="8"/>
      <c r="C3" s="3"/>
      <c r="D3" s="3"/>
      <c r="E3" s="6"/>
      <c r="F3" s="46"/>
    </row>
    <row r="4" spans="1:19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92"/>
      <c r="M4" s="92"/>
      <c r="N4" s="92"/>
      <c r="O4" s="92"/>
      <c r="P4" s="92"/>
      <c r="Q4" s="92"/>
      <c r="R4" s="92"/>
      <c r="S4" s="92"/>
    </row>
    <row r="5" spans="1:19" ht="12.75" customHeight="1" x14ac:dyDescent="0.2">
      <c r="E5" s="12"/>
      <c r="F5" s="13"/>
      <c r="G5" s="49"/>
    </row>
    <row r="6" spans="1:19" ht="12.75" customHeight="1" x14ac:dyDescent="0.2">
      <c r="E6" s="12"/>
      <c r="F6" s="13"/>
      <c r="G6" s="49"/>
    </row>
    <row r="7" spans="1:19" ht="12.75" customHeight="1" x14ac:dyDescent="0.2">
      <c r="A7" s="1" t="s">
        <v>8</v>
      </c>
      <c r="B7" s="1"/>
      <c r="E7" s="12"/>
      <c r="F7" s="13"/>
      <c r="G7" s="49"/>
    </row>
    <row r="8" spans="1:19" ht="12.75" customHeight="1" x14ac:dyDescent="0.2">
      <c r="A8" s="1" t="s">
        <v>9</v>
      </c>
      <c r="B8" s="1"/>
      <c r="E8" s="12"/>
      <c r="F8" s="13"/>
      <c r="G8" s="49"/>
    </row>
    <row r="9" spans="1:19" ht="12.75" customHeight="1" x14ac:dyDescent="0.2">
      <c r="A9" t="s">
        <v>10</v>
      </c>
      <c r="B9" t="s">
        <v>12</v>
      </c>
      <c r="C9" t="s">
        <v>11</v>
      </c>
      <c r="D9">
        <v>12666</v>
      </c>
      <c r="E9" s="12">
        <v>144.17074500000001</v>
      </c>
      <c r="F9" s="13">
        <v>6.0199999999999997E-2</v>
      </c>
      <c r="G9" s="43"/>
      <c r="L9" s="76"/>
      <c r="M9" s="76"/>
      <c r="N9" s="13"/>
      <c r="O9" s="13"/>
    </row>
    <row r="10" spans="1:19" ht="12.75" customHeight="1" x14ac:dyDescent="0.2">
      <c r="A10" t="s">
        <v>13</v>
      </c>
      <c r="B10" t="s">
        <v>15</v>
      </c>
      <c r="C10" t="s">
        <v>14</v>
      </c>
      <c r="D10">
        <v>13307</v>
      </c>
      <c r="E10" s="12">
        <v>111.718919</v>
      </c>
      <c r="F10" s="13">
        <v>4.6600000000000003E-2</v>
      </c>
      <c r="G10" s="43"/>
      <c r="I10" s="15"/>
      <c r="J10" s="15"/>
      <c r="L10" s="76"/>
      <c r="M10" s="76"/>
      <c r="N10" s="13"/>
      <c r="O10" s="13"/>
    </row>
    <row r="11" spans="1:19" ht="12.75" customHeight="1" x14ac:dyDescent="0.2">
      <c r="A11" t="s">
        <v>16</v>
      </c>
      <c r="B11" t="s">
        <v>18</v>
      </c>
      <c r="C11" t="s">
        <v>17</v>
      </c>
      <c r="D11">
        <v>38479</v>
      </c>
      <c r="E11" s="12">
        <v>110.357772</v>
      </c>
      <c r="F11" s="13">
        <v>4.6100000000000002E-2</v>
      </c>
      <c r="G11" s="43"/>
      <c r="I11" s="13"/>
      <c r="J11" s="13"/>
      <c r="L11" s="76"/>
      <c r="M11" s="76"/>
      <c r="N11" s="13"/>
      <c r="O11" s="13"/>
    </row>
    <row r="12" spans="1:19" ht="12.75" customHeight="1" x14ac:dyDescent="0.2">
      <c r="A12" t="s">
        <v>39</v>
      </c>
      <c r="B12" t="s">
        <v>41</v>
      </c>
      <c r="C12" t="s">
        <v>23</v>
      </c>
      <c r="D12">
        <v>4670</v>
      </c>
      <c r="E12" s="12">
        <v>108.28328999999999</v>
      </c>
      <c r="F12" s="13">
        <v>4.5199999999999997E-2</v>
      </c>
      <c r="G12" s="43"/>
      <c r="I12" s="13"/>
      <c r="J12" s="13"/>
      <c r="L12" s="76"/>
      <c r="M12" s="76"/>
      <c r="N12" s="13"/>
      <c r="O12" s="13"/>
    </row>
    <row r="13" spans="1:19" ht="12.75" customHeight="1" x14ac:dyDescent="0.2">
      <c r="A13" t="s">
        <v>22</v>
      </c>
      <c r="B13" t="s">
        <v>24</v>
      </c>
      <c r="C13" t="s">
        <v>11</v>
      </c>
      <c r="D13">
        <v>11799</v>
      </c>
      <c r="E13" s="12">
        <v>80.068014000000005</v>
      </c>
      <c r="F13" s="13">
        <v>3.3399999999999999E-2</v>
      </c>
      <c r="G13" s="43"/>
      <c r="I13" s="13"/>
      <c r="J13" s="13"/>
      <c r="L13" s="76"/>
      <c r="M13" s="76"/>
      <c r="N13" s="13"/>
      <c r="O13" s="13"/>
    </row>
    <row r="14" spans="1:19" ht="12.75" customHeight="1" x14ac:dyDescent="0.2">
      <c r="A14" t="s">
        <v>25</v>
      </c>
      <c r="B14" t="s">
        <v>27</v>
      </c>
      <c r="C14" t="s">
        <v>26</v>
      </c>
      <c r="D14">
        <v>13657</v>
      </c>
      <c r="E14" s="12">
        <v>76.383600999999999</v>
      </c>
      <c r="F14" s="13">
        <v>3.1899999999999998E-2</v>
      </c>
      <c r="G14" s="43"/>
      <c r="I14" s="13"/>
      <c r="J14" s="13"/>
      <c r="L14" s="76"/>
      <c r="M14" s="76"/>
      <c r="N14" s="13"/>
      <c r="O14" s="13"/>
    </row>
    <row r="15" spans="1:19" ht="12.75" customHeight="1" x14ac:dyDescent="0.2">
      <c r="A15" t="s">
        <v>19</v>
      </c>
      <c r="B15" t="s">
        <v>21</v>
      </c>
      <c r="C15" t="s">
        <v>11</v>
      </c>
      <c r="D15">
        <v>2950</v>
      </c>
      <c r="E15" s="12">
        <v>70.372249999999994</v>
      </c>
      <c r="F15" s="13">
        <v>2.9399999999999999E-2</v>
      </c>
      <c r="G15" s="43"/>
      <c r="I15" s="13"/>
      <c r="J15" s="13"/>
      <c r="L15" s="76"/>
      <c r="M15" s="76"/>
      <c r="N15" s="13"/>
      <c r="O15" s="13"/>
    </row>
    <row r="16" spans="1:19" ht="12.75" customHeight="1" x14ac:dyDescent="0.2">
      <c r="A16" t="s">
        <v>36</v>
      </c>
      <c r="B16" t="s">
        <v>38</v>
      </c>
      <c r="C16" t="s">
        <v>20</v>
      </c>
      <c r="D16">
        <v>21590</v>
      </c>
      <c r="E16" s="12">
        <v>48.62068</v>
      </c>
      <c r="F16" s="13">
        <v>2.0299999999999999E-2</v>
      </c>
      <c r="G16" s="43"/>
      <c r="I16" s="13"/>
      <c r="J16" s="13"/>
      <c r="L16" s="76"/>
      <c r="M16" s="76"/>
      <c r="N16" s="13"/>
      <c r="O16" s="13"/>
    </row>
    <row r="17" spans="1:15" ht="12.75" customHeight="1" x14ac:dyDescent="0.2">
      <c r="A17" t="s">
        <v>42</v>
      </c>
      <c r="B17" t="s">
        <v>45</v>
      </c>
      <c r="C17" t="s">
        <v>43</v>
      </c>
      <c r="D17">
        <v>23490</v>
      </c>
      <c r="E17" s="12">
        <v>46.568925</v>
      </c>
      <c r="F17" s="13">
        <v>1.9400000000000001E-2</v>
      </c>
      <c r="G17" s="43"/>
      <c r="I17" s="13"/>
      <c r="J17" s="13"/>
      <c r="L17" s="76"/>
      <c r="M17" s="76"/>
      <c r="N17" s="13"/>
      <c r="O17" s="13"/>
    </row>
    <row r="18" spans="1:15" ht="12.75" customHeight="1" x14ac:dyDescent="0.2">
      <c r="A18" t="s">
        <v>31</v>
      </c>
      <c r="B18" t="s">
        <v>33</v>
      </c>
      <c r="C18" t="s">
        <v>32</v>
      </c>
      <c r="D18">
        <v>3118</v>
      </c>
      <c r="E18" s="12">
        <v>46.459758999999998</v>
      </c>
      <c r="F18" s="13">
        <v>1.9400000000000001E-2</v>
      </c>
      <c r="G18" s="43"/>
      <c r="I18" s="13"/>
      <c r="J18" s="13"/>
      <c r="L18" s="76"/>
      <c r="M18" s="76"/>
      <c r="N18" s="13"/>
      <c r="O18" s="13"/>
    </row>
    <row r="19" spans="1:15" ht="12.75" customHeight="1" x14ac:dyDescent="0.2">
      <c r="A19" t="s">
        <v>53</v>
      </c>
      <c r="B19" t="s">
        <v>55</v>
      </c>
      <c r="C19" t="s">
        <v>40</v>
      </c>
      <c r="D19">
        <v>16069</v>
      </c>
      <c r="E19" s="12">
        <v>45.692202000000002</v>
      </c>
      <c r="F19" s="13">
        <v>1.9099999999999999E-2</v>
      </c>
      <c r="G19" s="43"/>
      <c r="I19" s="13"/>
      <c r="J19" s="13"/>
      <c r="L19" s="76"/>
      <c r="M19" s="76"/>
      <c r="N19" s="13"/>
      <c r="O19" s="13"/>
    </row>
    <row r="20" spans="1:15" ht="12.75" customHeight="1" x14ac:dyDescent="0.2">
      <c r="A20" t="s">
        <v>59</v>
      </c>
      <c r="B20" t="s">
        <v>61</v>
      </c>
      <c r="C20" t="s">
        <v>37</v>
      </c>
      <c r="D20">
        <v>5474</v>
      </c>
      <c r="E20" s="12">
        <v>45.371248999999999</v>
      </c>
      <c r="F20" s="13">
        <v>1.89E-2</v>
      </c>
      <c r="G20" s="43"/>
      <c r="I20" s="13"/>
      <c r="J20" s="13"/>
      <c r="L20" s="76"/>
      <c r="M20" s="76"/>
      <c r="N20" s="13"/>
      <c r="O20" s="13"/>
    </row>
    <row r="21" spans="1:15" ht="12.75" customHeight="1" x14ac:dyDescent="0.2">
      <c r="A21" t="s">
        <v>65</v>
      </c>
      <c r="B21" t="s">
        <v>67</v>
      </c>
      <c r="C21" t="s">
        <v>29</v>
      </c>
      <c r="D21">
        <v>10115</v>
      </c>
      <c r="E21" s="12">
        <v>43.201165000000003</v>
      </c>
      <c r="F21" s="13">
        <v>1.8000000000000002E-2</v>
      </c>
      <c r="G21" s="43"/>
      <c r="I21" s="13"/>
      <c r="J21" s="13"/>
      <c r="L21" s="76"/>
      <c r="M21" s="76"/>
      <c r="N21" s="13"/>
      <c r="O21" s="13"/>
    </row>
    <row r="22" spans="1:15" ht="12.75" customHeight="1" x14ac:dyDescent="0.2">
      <c r="A22" t="s">
        <v>51</v>
      </c>
      <c r="B22" t="s">
        <v>52</v>
      </c>
      <c r="C22" t="s">
        <v>17</v>
      </c>
      <c r="D22">
        <v>2193</v>
      </c>
      <c r="E22" s="12">
        <v>41.639588000000003</v>
      </c>
      <c r="F22" s="13">
        <v>1.7399999999999999E-2</v>
      </c>
      <c r="G22" s="43"/>
      <c r="I22" s="13"/>
      <c r="J22" s="13"/>
      <c r="L22" s="76"/>
      <c r="M22" s="76"/>
      <c r="N22" s="13"/>
      <c r="O22" s="13"/>
    </row>
    <row r="23" spans="1:15" ht="12.75" customHeight="1" x14ac:dyDescent="0.2">
      <c r="A23" t="s">
        <v>115</v>
      </c>
      <c r="B23" t="s">
        <v>116</v>
      </c>
      <c r="C23" t="s">
        <v>72</v>
      </c>
      <c r="D23">
        <v>12897</v>
      </c>
      <c r="E23" s="12">
        <v>40.000045999999998</v>
      </c>
      <c r="F23" s="13">
        <v>1.67E-2</v>
      </c>
      <c r="G23" s="43"/>
      <c r="I23" s="13"/>
      <c r="J23" s="13"/>
      <c r="L23" s="76"/>
      <c r="M23" s="76"/>
      <c r="N23" s="13"/>
      <c r="O23" s="13"/>
    </row>
    <row r="24" spans="1:15" ht="12.75" customHeight="1" x14ac:dyDescent="0.2">
      <c r="A24" t="s">
        <v>46</v>
      </c>
      <c r="B24" t="s">
        <v>47</v>
      </c>
      <c r="C24" t="s">
        <v>40</v>
      </c>
      <c r="D24">
        <v>5873</v>
      </c>
      <c r="E24" s="12">
        <v>37.387518</v>
      </c>
      <c r="F24" s="13">
        <v>1.5600000000000001E-2</v>
      </c>
      <c r="G24" s="43"/>
      <c r="I24" s="13"/>
      <c r="J24" s="13"/>
      <c r="L24" s="76"/>
      <c r="M24" s="76"/>
      <c r="N24" s="13"/>
      <c r="O24" s="13"/>
    </row>
    <row r="25" spans="1:15" ht="12.75" customHeight="1" x14ac:dyDescent="0.2">
      <c r="A25" t="s">
        <v>56</v>
      </c>
      <c r="B25" t="s">
        <v>58</v>
      </c>
      <c r="C25" t="s">
        <v>11</v>
      </c>
      <c r="D25">
        <v>6746</v>
      </c>
      <c r="E25" s="12">
        <v>36.306972000000002</v>
      </c>
      <c r="F25" s="13">
        <v>1.52E-2</v>
      </c>
      <c r="G25" s="43"/>
      <c r="I25" s="13"/>
      <c r="J25" s="13"/>
      <c r="L25" s="76"/>
      <c r="M25" s="76"/>
      <c r="N25" s="13"/>
      <c r="O25" s="13"/>
    </row>
    <row r="26" spans="1:15" ht="12.75" customHeight="1" x14ac:dyDescent="0.2">
      <c r="A26" t="s">
        <v>28</v>
      </c>
      <c r="B26" t="s">
        <v>30</v>
      </c>
      <c r="C26" t="s">
        <v>20</v>
      </c>
      <c r="D26">
        <v>1956</v>
      </c>
      <c r="E26" s="12">
        <v>35.789909999999999</v>
      </c>
      <c r="F26" s="13">
        <v>1.49E-2</v>
      </c>
      <c r="G26" s="43"/>
      <c r="I26" s="13"/>
      <c r="J26" s="13"/>
      <c r="L26" s="76"/>
      <c r="M26" s="76"/>
      <c r="N26" s="13"/>
      <c r="O26" s="13"/>
    </row>
    <row r="27" spans="1:15" ht="12.75" customHeight="1" x14ac:dyDescent="0.2">
      <c r="A27" t="s">
        <v>62</v>
      </c>
      <c r="B27" t="s">
        <v>64</v>
      </c>
      <c r="C27" t="s">
        <v>11</v>
      </c>
      <c r="D27">
        <v>2517</v>
      </c>
      <c r="E27" s="12">
        <v>34.144364000000003</v>
      </c>
      <c r="F27" s="13">
        <v>1.43E-2</v>
      </c>
      <c r="G27" s="43"/>
      <c r="I27" s="13"/>
      <c r="J27" s="13"/>
      <c r="L27" s="76"/>
      <c r="M27" s="76"/>
      <c r="N27" s="13"/>
      <c r="O27" s="13"/>
    </row>
    <row r="28" spans="1:15" ht="12.75" customHeight="1" x14ac:dyDescent="0.2">
      <c r="A28" t="s">
        <v>83</v>
      </c>
      <c r="B28" t="s">
        <v>85</v>
      </c>
      <c r="C28" t="s">
        <v>44</v>
      </c>
      <c r="D28">
        <v>18599</v>
      </c>
      <c r="E28" s="12">
        <v>33.366605999999997</v>
      </c>
      <c r="F28" s="13">
        <v>1.3899999999999999E-2</v>
      </c>
      <c r="G28" s="43"/>
      <c r="I28" s="13"/>
      <c r="J28" s="13"/>
      <c r="L28" s="76"/>
      <c r="M28" s="76"/>
      <c r="N28" s="13"/>
      <c r="O28" s="13"/>
    </row>
    <row r="29" spans="1:15" ht="12.75" customHeight="1" x14ac:dyDescent="0.2">
      <c r="A29" t="s">
        <v>48</v>
      </c>
      <c r="B29" t="s">
        <v>50</v>
      </c>
      <c r="C29" t="s">
        <v>23</v>
      </c>
      <c r="D29">
        <v>5333</v>
      </c>
      <c r="E29" s="12">
        <v>32.995271000000002</v>
      </c>
      <c r="F29" s="13">
        <v>1.38E-2</v>
      </c>
      <c r="G29" s="43"/>
      <c r="I29" s="13"/>
      <c r="J29" s="13"/>
      <c r="L29" s="76"/>
      <c r="M29" s="76"/>
      <c r="N29" s="13"/>
      <c r="O29" s="13"/>
    </row>
    <row r="30" spans="1:15" ht="12.75" customHeight="1" x14ac:dyDescent="0.2">
      <c r="A30" t="s">
        <v>68</v>
      </c>
      <c r="B30" t="s">
        <v>70</v>
      </c>
      <c r="C30" t="s">
        <v>29</v>
      </c>
      <c r="D30">
        <v>11042</v>
      </c>
      <c r="E30" s="12">
        <v>31.436574</v>
      </c>
      <c r="F30" s="13">
        <v>1.3100000000000001E-2</v>
      </c>
      <c r="G30" s="43"/>
      <c r="I30" s="13"/>
      <c r="J30" s="13"/>
      <c r="L30" s="76"/>
      <c r="M30" s="76"/>
      <c r="N30" s="13"/>
      <c r="O30" s="13"/>
    </row>
    <row r="31" spans="1:15" ht="12.75" customHeight="1" x14ac:dyDescent="0.2">
      <c r="A31" t="s">
        <v>80</v>
      </c>
      <c r="B31" t="s">
        <v>82</v>
      </c>
      <c r="C31" t="s">
        <v>57</v>
      </c>
      <c r="D31">
        <v>6827</v>
      </c>
      <c r="E31" s="12">
        <v>31.329103</v>
      </c>
      <c r="F31" s="13">
        <v>1.3100000000000001E-2</v>
      </c>
      <c r="G31" s="43"/>
      <c r="I31" s="13"/>
      <c r="J31" s="13"/>
      <c r="L31" s="76"/>
      <c r="M31" s="76"/>
      <c r="N31" s="13"/>
      <c r="O31" s="13"/>
    </row>
    <row r="32" spans="1:15" ht="12.75" customHeight="1" x14ac:dyDescent="0.2">
      <c r="A32" t="s">
        <v>86</v>
      </c>
      <c r="B32" t="s">
        <v>88</v>
      </c>
      <c r="C32" t="s">
        <v>49</v>
      </c>
      <c r="D32">
        <v>8680</v>
      </c>
      <c r="E32" s="12">
        <v>31.278379999999999</v>
      </c>
      <c r="F32" s="13">
        <v>1.3100000000000001E-2</v>
      </c>
      <c r="G32" s="43"/>
      <c r="I32" s="13"/>
      <c r="J32" s="13"/>
      <c r="L32" s="76"/>
      <c r="M32" s="76"/>
      <c r="N32" s="13"/>
      <c r="O32" s="13"/>
    </row>
    <row r="33" spans="1:15" ht="12.75" customHeight="1" x14ac:dyDescent="0.2">
      <c r="A33" t="s">
        <v>89</v>
      </c>
      <c r="B33" t="s">
        <v>91</v>
      </c>
      <c r="C33" t="s">
        <v>60</v>
      </c>
      <c r="D33">
        <v>24383</v>
      </c>
      <c r="E33" s="12">
        <v>28.454961000000001</v>
      </c>
      <c r="F33" s="13">
        <v>1.1899999999999999E-2</v>
      </c>
      <c r="G33" s="43"/>
      <c r="I33" s="13"/>
      <c r="J33" s="13"/>
      <c r="L33" s="76"/>
      <c r="M33" s="76"/>
      <c r="N33" s="13"/>
      <c r="O33" s="13"/>
    </row>
    <row r="34" spans="1:15" ht="12.75" customHeight="1" x14ac:dyDescent="0.2">
      <c r="A34" t="s">
        <v>98</v>
      </c>
      <c r="B34" t="s">
        <v>100</v>
      </c>
      <c r="C34" t="s">
        <v>44</v>
      </c>
      <c r="D34">
        <v>82435</v>
      </c>
      <c r="E34" s="12">
        <v>27.739377999999999</v>
      </c>
      <c r="F34" s="13">
        <v>1.1599999999999999E-2</v>
      </c>
      <c r="G34" s="43"/>
      <c r="I34" s="13"/>
      <c r="J34" s="13"/>
      <c r="L34" s="76"/>
      <c r="M34" s="76"/>
      <c r="N34" s="13"/>
      <c r="O34" s="13"/>
    </row>
    <row r="35" spans="1:15" ht="12.75" customHeight="1" x14ac:dyDescent="0.2">
      <c r="A35" t="s">
        <v>92</v>
      </c>
      <c r="B35" t="s">
        <v>94</v>
      </c>
      <c r="C35" t="s">
        <v>11</v>
      </c>
      <c r="D35">
        <v>10100</v>
      </c>
      <c r="E35" s="12">
        <v>27.709350000000001</v>
      </c>
      <c r="F35" s="13">
        <v>1.1599999999999999E-2</v>
      </c>
      <c r="G35" s="43"/>
      <c r="I35" s="13"/>
      <c r="J35" s="13"/>
      <c r="L35" s="76"/>
      <c r="M35" s="76"/>
      <c r="N35" s="13"/>
      <c r="O35" s="13"/>
    </row>
    <row r="36" spans="1:15" ht="12.75" customHeight="1" x14ac:dyDescent="0.2">
      <c r="A36" t="s">
        <v>71</v>
      </c>
      <c r="B36" t="s">
        <v>73</v>
      </c>
      <c r="C36" t="s">
        <v>11</v>
      </c>
      <c r="D36">
        <v>3158</v>
      </c>
      <c r="E36" s="12">
        <v>27.362490999999999</v>
      </c>
      <c r="F36" s="13">
        <v>1.1399999999999999E-2</v>
      </c>
      <c r="G36" s="43"/>
      <c r="L36" s="76"/>
      <c r="M36" s="76"/>
      <c r="N36" s="13"/>
      <c r="O36" s="13"/>
    </row>
    <row r="37" spans="1:15" ht="12.75" customHeight="1" x14ac:dyDescent="0.2">
      <c r="A37" t="s">
        <v>104</v>
      </c>
      <c r="B37" t="s">
        <v>106</v>
      </c>
      <c r="C37" t="s">
        <v>11</v>
      </c>
      <c r="D37">
        <v>5150</v>
      </c>
      <c r="E37" s="12">
        <v>27.248650000000001</v>
      </c>
      <c r="F37" s="13">
        <v>1.1399999999999999E-2</v>
      </c>
      <c r="G37" s="43"/>
      <c r="L37" s="76"/>
      <c r="M37" s="76"/>
      <c r="N37" s="13"/>
      <c r="O37" s="13"/>
    </row>
    <row r="38" spans="1:15" ht="12.75" customHeight="1" x14ac:dyDescent="0.2">
      <c r="A38" t="s">
        <v>101</v>
      </c>
      <c r="B38" t="s">
        <v>103</v>
      </c>
      <c r="C38" t="s">
        <v>32</v>
      </c>
      <c r="D38">
        <v>8586</v>
      </c>
      <c r="E38" s="12">
        <v>26.844128999999999</v>
      </c>
      <c r="F38" s="13">
        <v>1.1200000000000002E-2</v>
      </c>
      <c r="G38" s="43"/>
      <c r="L38" s="76"/>
      <c r="M38" s="76"/>
      <c r="N38" s="13"/>
      <c r="O38" s="13"/>
    </row>
    <row r="39" spans="1:15" ht="12.75" customHeight="1" x14ac:dyDescent="0.2">
      <c r="A39" t="s">
        <v>109</v>
      </c>
      <c r="B39" t="s">
        <v>110</v>
      </c>
      <c r="C39" t="s">
        <v>20</v>
      </c>
      <c r="D39">
        <v>4990</v>
      </c>
      <c r="E39" s="12">
        <v>25.878139999999998</v>
      </c>
      <c r="F39" s="13">
        <v>1.0800000000000001E-2</v>
      </c>
      <c r="G39" s="43"/>
      <c r="L39" s="76"/>
      <c r="M39" s="76"/>
      <c r="N39" s="13"/>
      <c r="O39" s="13"/>
    </row>
    <row r="40" spans="1:15" ht="12.75" customHeight="1" x14ac:dyDescent="0.2">
      <c r="A40" t="s">
        <v>111</v>
      </c>
      <c r="B40" t="s">
        <v>112</v>
      </c>
      <c r="C40" t="s">
        <v>11</v>
      </c>
      <c r="D40">
        <v>7286</v>
      </c>
      <c r="E40" s="12">
        <v>25.511928999999999</v>
      </c>
      <c r="F40" s="13">
        <v>1.0700000000000001E-2</v>
      </c>
      <c r="G40" s="43"/>
      <c r="L40" s="76"/>
      <c r="M40" s="76"/>
      <c r="N40" s="13"/>
      <c r="O40" s="13"/>
    </row>
    <row r="41" spans="1:15" ht="12.75" customHeight="1" x14ac:dyDescent="0.2">
      <c r="A41" t="s">
        <v>34</v>
      </c>
      <c r="B41" t="s">
        <v>35</v>
      </c>
      <c r="C41" t="s">
        <v>23</v>
      </c>
      <c r="D41">
        <v>751</v>
      </c>
      <c r="E41" s="12">
        <v>24.733059000000001</v>
      </c>
      <c r="F41" s="13">
        <v>1.03E-2</v>
      </c>
      <c r="G41" s="43"/>
      <c r="L41" s="76"/>
      <c r="M41" s="76"/>
      <c r="N41" s="13"/>
      <c r="O41" s="13"/>
    </row>
    <row r="42" spans="1:15" ht="12.75" customHeight="1" x14ac:dyDescent="0.2">
      <c r="A42" t="s">
        <v>195</v>
      </c>
      <c r="B42" t="s">
        <v>197</v>
      </c>
      <c r="C42" s="2" t="s">
        <v>196</v>
      </c>
      <c r="D42">
        <v>7746</v>
      </c>
      <c r="E42" s="12">
        <v>24.562566</v>
      </c>
      <c r="F42" s="13">
        <v>1.03E-2</v>
      </c>
      <c r="G42" s="43"/>
      <c r="L42" s="76"/>
      <c r="M42" s="76"/>
      <c r="N42" s="13"/>
      <c r="O42" s="13"/>
    </row>
    <row r="43" spans="1:15" ht="12.75" customHeight="1" x14ac:dyDescent="0.2">
      <c r="A43" t="s">
        <v>117</v>
      </c>
      <c r="B43" t="s">
        <v>118</v>
      </c>
      <c r="C43" s="2" t="s">
        <v>32</v>
      </c>
      <c r="D43">
        <v>13824</v>
      </c>
      <c r="E43" s="12">
        <v>24.012288000000002</v>
      </c>
      <c r="F43" s="13">
        <v>0.01</v>
      </c>
      <c r="G43" s="43"/>
      <c r="L43" s="76"/>
      <c r="M43" s="76"/>
      <c r="N43" s="13"/>
      <c r="O43" s="13"/>
    </row>
    <row r="44" spans="1:15" ht="12.75" customHeight="1" x14ac:dyDescent="0.2">
      <c r="A44" t="s">
        <v>119</v>
      </c>
      <c r="B44" t="s">
        <v>120</v>
      </c>
      <c r="C44" s="2" t="s">
        <v>49</v>
      </c>
      <c r="D44">
        <v>24485</v>
      </c>
      <c r="E44" s="12">
        <v>23.725964999999999</v>
      </c>
      <c r="F44" s="13">
        <v>9.8999999999999991E-3</v>
      </c>
      <c r="G44" s="43"/>
      <c r="L44" s="76"/>
      <c r="M44" s="76"/>
      <c r="N44" s="13"/>
      <c r="O44" s="13"/>
    </row>
    <row r="45" spans="1:15" ht="12.75" customHeight="1" x14ac:dyDescent="0.2">
      <c r="A45" t="s">
        <v>123</v>
      </c>
      <c r="B45" t="s">
        <v>124</v>
      </c>
      <c r="C45" s="2" t="s">
        <v>29</v>
      </c>
      <c r="D45">
        <v>29491</v>
      </c>
      <c r="E45" s="12">
        <v>22.413160000000001</v>
      </c>
      <c r="F45" s="13">
        <v>9.3999999999999986E-3</v>
      </c>
      <c r="G45" s="43"/>
      <c r="L45" s="76"/>
      <c r="M45" s="76"/>
      <c r="N45" s="13"/>
      <c r="O45" s="13"/>
    </row>
    <row r="46" spans="1:15" ht="12.75" customHeight="1" x14ac:dyDescent="0.2">
      <c r="A46" t="s">
        <v>107</v>
      </c>
      <c r="B46" t="s">
        <v>108</v>
      </c>
      <c r="C46" s="2" t="s">
        <v>69</v>
      </c>
      <c r="D46">
        <v>29355</v>
      </c>
      <c r="E46" s="12">
        <v>22.016249999999999</v>
      </c>
      <c r="F46" s="13">
        <v>9.1999999999999998E-3</v>
      </c>
      <c r="G46" s="43"/>
      <c r="L46" s="76"/>
      <c r="M46" s="76"/>
      <c r="N46" s="13"/>
      <c r="O46" s="13"/>
    </row>
    <row r="47" spans="1:15" ht="12.75" customHeight="1" x14ac:dyDescent="0.2">
      <c r="A47" t="s">
        <v>129</v>
      </c>
      <c r="B47" t="s">
        <v>130</v>
      </c>
      <c r="C47" s="2" t="s">
        <v>37</v>
      </c>
      <c r="D47">
        <v>10442</v>
      </c>
      <c r="E47" s="12">
        <v>21.270354000000001</v>
      </c>
      <c r="F47" s="13">
        <v>8.8999999999999999E-3</v>
      </c>
      <c r="G47" s="43"/>
      <c r="L47" s="76"/>
      <c r="M47" s="76"/>
      <c r="N47" s="13"/>
      <c r="O47" s="13"/>
    </row>
    <row r="48" spans="1:15" ht="12.75" customHeight="1" x14ac:dyDescent="0.2">
      <c r="A48" t="s">
        <v>77</v>
      </c>
      <c r="B48" t="s">
        <v>79</v>
      </c>
      <c r="C48" s="2" t="s">
        <v>37</v>
      </c>
      <c r="D48">
        <v>11931</v>
      </c>
      <c r="E48" s="12">
        <v>20.437802999999999</v>
      </c>
      <c r="F48" s="13">
        <v>8.5000000000000006E-3</v>
      </c>
      <c r="G48" s="43"/>
      <c r="L48" s="76"/>
      <c r="M48" s="76"/>
      <c r="N48" s="13"/>
      <c r="O48" s="13"/>
    </row>
    <row r="49" spans="1:15" ht="12.75" customHeight="1" x14ac:dyDescent="0.2">
      <c r="A49" t="s">
        <v>131</v>
      </c>
      <c r="B49" t="s">
        <v>132</v>
      </c>
      <c r="C49" s="2" t="s">
        <v>23</v>
      </c>
      <c r="D49">
        <v>8109</v>
      </c>
      <c r="E49" s="12">
        <v>19.652162000000001</v>
      </c>
      <c r="F49" s="13">
        <v>8.199999999999999E-3</v>
      </c>
      <c r="G49" s="43"/>
      <c r="L49" s="76"/>
      <c r="M49" s="76"/>
      <c r="N49" s="13"/>
      <c r="O49" s="13"/>
    </row>
    <row r="50" spans="1:15" ht="12.75" customHeight="1" x14ac:dyDescent="0.2">
      <c r="A50" t="s">
        <v>74</v>
      </c>
      <c r="B50" t="s">
        <v>76</v>
      </c>
      <c r="C50" s="2" t="s">
        <v>20</v>
      </c>
      <c r="D50">
        <v>1774</v>
      </c>
      <c r="E50" s="12">
        <v>19.592055999999999</v>
      </c>
      <c r="F50" s="13">
        <v>8.199999999999999E-3</v>
      </c>
      <c r="G50" s="43"/>
      <c r="L50" s="76"/>
      <c r="M50" s="76"/>
      <c r="N50" s="13"/>
      <c r="O50" s="13"/>
    </row>
    <row r="51" spans="1:15" ht="12.75" customHeight="1" x14ac:dyDescent="0.2">
      <c r="A51" t="s">
        <v>135</v>
      </c>
      <c r="B51" t="s">
        <v>136</v>
      </c>
      <c r="C51" s="2" t="s">
        <v>44</v>
      </c>
      <c r="D51">
        <v>8462</v>
      </c>
      <c r="E51" s="12">
        <v>19.513372</v>
      </c>
      <c r="F51" s="13">
        <v>8.1000000000000013E-3</v>
      </c>
      <c r="G51" s="43"/>
      <c r="L51" s="76"/>
      <c r="M51" s="76"/>
      <c r="N51" s="13"/>
      <c r="O51" s="13"/>
    </row>
    <row r="52" spans="1:15" ht="12.75" customHeight="1" x14ac:dyDescent="0.2">
      <c r="A52" t="s">
        <v>125</v>
      </c>
      <c r="B52" t="s">
        <v>126</v>
      </c>
      <c r="C52" s="2" t="s">
        <v>66</v>
      </c>
      <c r="D52">
        <v>5680</v>
      </c>
      <c r="E52" s="12">
        <v>18.124880000000001</v>
      </c>
      <c r="F52" s="66">
        <v>7.4999999999999997E-3</v>
      </c>
      <c r="G52" s="43"/>
      <c r="L52" s="76"/>
      <c r="M52" s="76"/>
      <c r="N52" s="13"/>
      <c r="O52" s="13"/>
    </row>
    <row r="53" spans="1:15" ht="12.75" customHeight="1" x14ac:dyDescent="0.2">
      <c r="A53" t="s">
        <v>139</v>
      </c>
      <c r="B53" t="s">
        <v>140</v>
      </c>
      <c r="C53" s="2" t="s">
        <v>20</v>
      </c>
      <c r="D53">
        <v>2488</v>
      </c>
      <c r="E53" s="12">
        <v>18.024315999999999</v>
      </c>
      <c r="F53" s="13">
        <v>7.4999999999999997E-3</v>
      </c>
      <c r="G53" s="43"/>
      <c r="L53" s="76"/>
      <c r="M53" s="76"/>
      <c r="N53" s="13"/>
      <c r="O53" s="13"/>
    </row>
    <row r="54" spans="1:15" ht="12.75" customHeight="1" x14ac:dyDescent="0.2">
      <c r="A54" t="s">
        <v>137</v>
      </c>
      <c r="B54" t="s">
        <v>138</v>
      </c>
      <c r="C54" s="2" t="s">
        <v>29</v>
      </c>
      <c r="D54">
        <v>8762</v>
      </c>
      <c r="E54" s="12">
        <v>17.9621</v>
      </c>
      <c r="F54" s="13">
        <v>7.4999999999999997E-3</v>
      </c>
      <c r="G54" s="43"/>
      <c r="L54" s="76"/>
      <c r="M54" s="76"/>
      <c r="N54" s="13"/>
      <c r="O54" s="13"/>
    </row>
    <row r="55" spans="1:15" ht="12.75" customHeight="1" x14ac:dyDescent="0.2">
      <c r="A55" t="s">
        <v>133</v>
      </c>
      <c r="B55" t="s">
        <v>134</v>
      </c>
      <c r="C55" s="2" t="s">
        <v>49</v>
      </c>
      <c r="D55">
        <v>8546</v>
      </c>
      <c r="E55" s="12">
        <v>17.168914000000001</v>
      </c>
      <c r="F55" s="13">
        <v>7.1999999999999998E-3</v>
      </c>
      <c r="G55" s="43"/>
      <c r="L55" s="76"/>
      <c r="M55" s="76"/>
      <c r="N55" s="13"/>
      <c r="O55" s="13"/>
    </row>
    <row r="56" spans="1:15" ht="12.75" customHeight="1" x14ac:dyDescent="0.2">
      <c r="A56" t="s">
        <v>113</v>
      </c>
      <c r="B56" t="s">
        <v>114</v>
      </c>
      <c r="C56" s="2" t="s">
        <v>14</v>
      </c>
      <c r="D56">
        <v>4798</v>
      </c>
      <c r="E56" s="12">
        <v>17.097673</v>
      </c>
      <c r="F56" s="13">
        <v>7.0999999999999995E-3</v>
      </c>
      <c r="G56" s="43"/>
      <c r="L56" s="76"/>
      <c r="M56" s="76"/>
      <c r="N56" s="13"/>
      <c r="O56" s="13"/>
    </row>
    <row r="57" spans="1:15" ht="12.75" customHeight="1" x14ac:dyDescent="0.2">
      <c r="A57" t="s">
        <v>143</v>
      </c>
      <c r="B57" t="s">
        <v>144</v>
      </c>
      <c r="C57" s="2" t="s">
        <v>78</v>
      </c>
      <c r="D57">
        <v>6411</v>
      </c>
      <c r="E57" s="12">
        <v>16.495502999999999</v>
      </c>
      <c r="F57" s="13">
        <v>6.8999999999999999E-3</v>
      </c>
      <c r="G57" s="43"/>
      <c r="L57" s="76"/>
      <c r="M57" s="76"/>
      <c r="N57" s="13"/>
      <c r="O57" s="13"/>
    </row>
    <row r="58" spans="1:15" ht="12.75" customHeight="1" x14ac:dyDescent="0.2">
      <c r="A58" t="s">
        <v>147</v>
      </c>
      <c r="B58" t="s">
        <v>148</v>
      </c>
      <c r="C58" s="2" t="s">
        <v>40</v>
      </c>
      <c r="D58">
        <v>8665</v>
      </c>
      <c r="E58" s="12">
        <v>12.971505000000001</v>
      </c>
      <c r="F58" s="13">
        <v>5.4000000000000003E-3</v>
      </c>
      <c r="G58" s="43"/>
      <c r="L58" s="76"/>
      <c r="M58" s="76"/>
      <c r="N58" s="13"/>
      <c r="O58" s="13"/>
    </row>
    <row r="59" spans="1:15" ht="12.75" customHeight="1" x14ac:dyDescent="0.2">
      <c r="A59" t="s">
        <v>151</v>
      </c>
      <c r="B59" t="s">
        <v>152</v>
      </c>
      <c r="C59" s="2" t="s">
        <v>81</v>
      </c>
      <c r="D59">
        <v>2768</v>
      </c>
      <c r="E59" s="12">
        <v>11.86088</v>
      </c>
      <c r="F59" s="13">
        <v>5.0000000000000001E-3</v>
      </c>
      <c r="G59" s="43"/>
      <c r="L59" s="76"/>
      <c r="M59" s="76"/>
      <c r="N59" s="13"/>
      <c r="O59" s="13"/>
    </row>
    <row r="60" spans="1:15" ht="12.75" customHeight="1" x14ac:dyDescent="0.2">
      <c r="A60" t="s">
        <v>320</v>
      </c>
      <c r="B60" t="s">
        <v>321</v>
      </c>
      <c r="C60" s="2" t="s">
        <v>11</v>
      </c>
      <c r="D60">
        <v>3044</v>
      </c>
      <c r="E60" s="12">
        <v>6.0666919999999998</v>
      </c>
      <c r="F60" s="13">
        <v>2.5000000000000001E-3</v>
      </c>
      <c r="G60" s="43"/>
      <c r="L60" s="76"/>
      <c r="M60" s="76"/>
      <c r="N60" s="13"/>
      <c r="O60" s="13"/>
    </row>
    <row r="61" spans="1:15" ht="12.75" customHeight="1" x14ac:dyDescent="0.2">
      <c r="A61" t="s">
        <v>155</v>
      </c>
      <c r="B61" t="s">
        <v>156</v>
      </c>
      <c r="C61" t="s">
        <v>63</v>
      </c>
      <c r="D61">
        <v>5406</v>
      </c>
      <c r="E61" s="12">
        <v>5.0924519999999998</v>
      </c>
      <c r="F61" s="13">
        <v>2.0999999999999999E-3</v>
      </c>
      <c r="G61" s="43"/>
      <c r="L61" s="76"/>
      <c r="M61" s="76"/>
      <c r="N61" s="13"/>
      <c r="O61" s="13"/>
    </row>
    <row r="62" spans="1:15" ht="12.75" customHeight="1" x14ac:dyDescent="0.2">
      <c r="A62" s="16" t="s">
        <v>173</v>
      </c>
      <c r="B62" s="16"/>
      <c r="C62" s="16"/>
      <c r="D62" s="16"/>
      <c r="E62" s="17">
        <f>SUM(E9:E61)</f>
        <v>1962.4858810000003</v>
      </c>
      <c r="F62" s="18">
        <f>SUM(F9:F61)</f>
        <v>0.8192999999999997</v>
      </c>
      <c r="G62" s="50"/>
      <c r="H62" s="27"/>
    </row>
    <row r="63" spans="1:15" ht="12.75" customHeight="1" x14ac:dyDescent="0.2">
      <c r="E63" s="12"/>
      <c r="F63" s="13"/>
      <c r="G63" s="49"/>
    </row>
    <row r="64" spans="1:15" ht="12.75" customHeight="1" x14ac:dyDescent="0.2">
      <c r="A64" s="1" t="s">
        <v>175</v>
      </c>
      <c r="B64" s="1"/>
      <c r="E64" s="12"/>
      <c r="F64" s="13"/>
      <c r="G64" s="49"/>
    </row>
    <row r="65" spans="1:15" ht="12.75" customHeight="1" x14ac:dyDescent="0.2">
      <c r="A65" s="1" t="s">
        <v>593</v>
      </c>
      <c r="B65" s="1"/>
      <c r="E65" s="12"/>
      <c r="F65" s="13"/>
      <c r="G65" s="49"/>
    </row>
    <row r="66" spans="1:15" s="1" customFormat="1" ht="12.75" customHeight="1" x14ac:dyDescent="0.2">
      <c r="A66" s="1" t="s">
        <v>448</v>
      </c>
      <c r="B66" s="1" t="s">
        <v>449</v>
      </c>
      <c r="C66" s="1" t="s">
        <v>437</v>
      </c>
      <c r="D66" s="1">
        <v>20</v>
      </c>
      <c r="E66" s="62">
        <v>214.4152</v>
      </c>
      <c r="F66" s="61">
        <v>8.9499999999999996E-2</v>
      </c>
      <c r="G66" s="63"/>
      <c r="H66" s="64"/>
      <c r="K66" s="64"/>
      <c r="L66" s="69"/>
      <c r="M66" s="69"/>
      <c r="N66" s="61"/>
      <c r="O66" s="61"/>
    </row>
    <row r="67" spans="1:15" ht="12.75" customHeight="1" x14ac:dyDescent="0.2">
      <c r="A67" s="16" t="s">
        <v>173</v>
      </c>
      <c r="B67" s="16"/>
      <c r="C67" s="16"/>
      <c r="D67" s="16"/>
      <c r="E67" s="17">
        <f>SUM(E66:E66)</f>
        <v>214.4152</v>
      </c>
      <c r="F67" s="18">
        <f>SUM(F66:F66)</f>
        <v>8.9499999999999996E-2</v>
      </c>
      <c r="G67" s="50"/>
      <c r="H67" s="27"/>
    </row>
    <row r="68" spans="1:15" ht="12.75" customHeight="1" x14ac:dyDescent="0.2">
      <c r="E68" s="12"/>
      <c r="F68" s="13"/>
      <c r="G68" s="49"/>
    </row>
    <row r="69" spans="1:15" s="1" customFormat="1" ht="12.75" customHeight="1" x14ac:dyDescent="0.2">
      <c r="A69" s="1" t="s">
        <v>601</v>
      </c>
      <c r="E69" s="62">
        <v>233.62350000000001</v>
      </c>
      <c r="F69" s="61">
        <v>9.7536344905659517E-2</v>
      </c>
      <c r="G69" s="63"/>
      <c r="H69" s="70"/>
      <c r="K69" s="64"/>
    </row>
    <row r="70" spans="1:15" ht="12.75" customHeight="1" x14ac:dyDescent="0.2">
      <c r="A70" s="16" t="s">
        <v>173</v>
      </c>
      <c r="B70" s="16"/>
      <c r="C70" s="16"/>
      <c r="D70" s="16"/>
      <c r="E70" s="17">
        <f>SUM(E69:E69)</f>
        <v>233.62350000000001</v>
      </c>
      <c r="F70" s="18">
        <f>SUM(F69:F69)</f>
        <v>9.7536344905659517E-2</v>
      </c>
      <c r="G70" s="49"/>
    </row>
    <row r="71" spans="1:15" ht="12.75" customHeight="1" x14ac:dyDescent="0.2">
      <c r="E71" s="12"/>
      <c r="F71" s="13"/>
      <c r="G71" s="49"/>
    </row>
    <row r="72" spans="1:15" ht="12.75" customHeight="1" x14ac:dyDescent="0.2">
      <c r="A72" s="1" t="s">
        <v>178</v>
      </c>
      <c r="B72" s="1"/>
      <c r="E72" s="12"/>
      <c r="F72" s="13"/>
      <c r="G72" s="49"/>
    </row>
    <row r="73" spans="1:15" ht="12.75" customHeight="1" x14ac:dyDescent="0.2">
      <c r="A73" s="1" t="s">
        <v>179</v>
      </c>
      <c r="B73" s="1"/>
      <c r="E73" s="12">
        <v>-15.278990999999849</v>
      </c>
      <c r="F73" s="13">
        <v>-6.3788828434915698E-3</v>
      </c>
      <c r="G73" s="67"/>
    </row>
    <row r="74" spans="1:15" ht="12.75" customHeight="1" x14ac:dyDescent="0.2">
      <c r="A74" s="16" t="s">
        <v>173</v>
      </c>
      <c r="B74" s="16"/>
      <c r="C74" s="16"/>
      <c r="D74" s="16"/>
      <c r="E74" s="17">
        <f>SUM(E73:E73)</f>
        <v>-15.278990999999849</v>
      </c>
      <c r="F74" s="18">
        <f>SUM(F73:F73)</f>
        <v>-6.3788828434915698E-3</v>
      </c>
      <c r="G74" s="50"/>
      <c r="H74" s="27"/>
    </row>
    <row r="75" spans="1:15" ht="12.75" customHeight="1" x14ac:dyDescent="0.2">
      <c r="A75" s="20" t="s">
        <v>180</v>
      </c>
      <c r="B75" s="20"/>
      <c r="C75" s="20"/>
      <c r="D75" s="20"/>
      <c r="E75" s="21">
        <f>SUM(E62,E67,E70,E74)</f>
        <v>2395.2455900000009</v>
      </c>
      <c r="F75" s="34">
        <f>SUM(F62,F67,F70,F74)</f>
        <v>0.99995746206216773</v>
      </c>
      <c r="G75" s="51"/>
      <c r="H75" s="28"/>
    </row>
    <row r="76" spans="1:15" ht="12.75" customHeight="1" x14ac:dyDescent="0.2">
      <c r="E76" s="2"/>
    </row>
    <row r="77" spans="1:15" ht="12.75" customHeight="1" x14ac:dyDescent="0.2">
      <c r="A77" s="1" t="s">
        <v>181</v>
      </c>
      <c r="B77" s="1"/>
    </row>
    <row r="78" spans="1:15" ht="12.75" customHeight="1" x14ac:dyDescent="0.2">
      <c r="A78" s="1" t="s">
        <v>594</v>
      </c>
      <c r="B78" s="1"/>
      <c r="E78" s="12"/>
    </row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</sheetData>
  <customSheetViews>
    <customSheetView guid="{7976870D-6223-470F-81AF-9E2944EFDA0D}" showAutoFilter="1">
      <selection activeCell="D7" sqref="D7"/>
      <pageMargins left="0.7" right="0.7" top="0.75" bottom="0.75" header="0.3" footer="0.3"/>
      <autoFilter ref="A4:T119"/>
    </customSheetView>
    <customSheetView guid="{65345BDD-2C36-4556-A401-A704D75CA6C6}" topLeftCell="B1">
      <selection activeCell="D7" sqref="D7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140625" style="25" customWidth="1"/>
  </cols>
  <sheetData>
    <row r="1" spans="1:15" ht="18.75" x14ac:dyDescent="0.2">
      <c r="A1" s="125" t="s">
        <v>481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8</v>
      </c>
      <c r="B7" s="1"/>
      <c r="E7" s="12"/>
      <c r="F7" s="13"/>
      <c r="G7" s="49"/>
    </row>
    <row r="8" spans="1:15" ht="12.75" customHeight="1" x14ac:dyDescent="0.2">
      <c r="A8" s="1" t="s">
        <v>9</v>
      </c>
      <c r="B8" s="1"/>
      <c r="E8" s="12"/>
      <c r="F8" s="13"/>
      <c r="G8" s="49"/>
    </row>
    <row r="9" spans="1:15" ht="12.75" customHeight="1" x14ac:dyDescent="0.2">
      <c r="A9" s="1" t="s">
        <v>25</v>
      </c>
      <c r="B9" t="s">
        <v>27</v>
      </c>
      <c r="C9" t="s">
        <v>26</v>
      </c>
      <c r="D9" s="1">
        <v>10500</v>
      </c>
      <c r="E9" s="62">
        <v>58.726500000000001</v>
      </c>
      <c r="F9" s="61">
        <v>1.6E-2</v>
      </c>
      <c r="G9" s="49"/>
      <c r="L9" s="76"/>
      <c r="M9" s="76"/>
      <c r="N9" s="13"/>
      <c r="O9" s="13"/>
    </row>
    <row r="10" spans="1:15" ht="12.75" customHeight="1" x14ac:dyDescent="0.2">
      <c r="A10" s="16" t="s">
        <v>173</v>
      </c>
      <c r="B10" s="16"/>
      <c r="C10" s="16"/>
      <c r="D10" s="16"/>
      <c r="E10" s="17">
        <f>SUM(E9:E9)</f>
        <v>58.726500000000001</v>
      </c>
      <c r="F10" s="18">
        <f>SUM(F9:F9)</f>
        <v>1.6E-2</v>
      </c>
      <c r="G10" s="50"/>
      <c r="H10" s="27"/>
      <c r="I10" s="15"/>
      <c r="J10" s="15"/>
    </row>
    <row r="11" spans="1:15" ht="12.75" customHeight="1" x14ac:dyDescent="0.2">
      <c r="E11" s="12"/>
      <c r="F11" s="13"/>
      <c r="G11" s="49"/>
      <c r="I11" s="13"/>
      <c r="J11" s="13"/>
    </row>
    <row r="12" spans="1:15" ht="12.75" customHeight="1" x14ac:dyDescent="0.2">
      <c r="A12" s="1" t="s">
        <v>174</v>
      </c>
      <c r="B12" s="1"/>
      <c r="E12" s="12"/>
      <c r="F12" s="13"/>
      <c r="G12" s="49"/>
      <c r="I12" s="13"/>
      <c r="J12" s="13"/>
    </row>
    <row r="13" spans="1:15" ht="12.75" customHeight="1" x14ac:dyDescent="0.2">
      <c r="A13" s="1" t="s">
        <v>412</v>
      </c>
      <c r="B13" s="1"/>
      <c r="E13" s="12"/>
      <c r="F13" s="13"/>
      <c r="G13" s="49"/>
      <c r="I13" s="13"/>
      <c r="J13" s="13"/>
    </row>
    <row r="14" spans="1:15" s="1" customFormat="1" ht="12.75" customHeight="1" x14ac:dyDescent="0.2">
      <c r="A14" s="1" t="s">
        <v>413</v>
      </c>
      <c r="B14" s="1" t="s">
        <v>612</v>
      </c>
      <c r="C14" s="1" t="s">
        <v>400</v>
      </c>
      <c r="D14" s="1">
        <v>50000</v>
      </c>
      <c r="E14" s="62">
        <v>49.887999999999998</v>
      </c>
      <c r="F14" s="61">
        <v>1.3600000000000001E-2</v>
      </c>
      <c r="G14" s="63"/>
      <c r="H14" s="64"/>
      <c r="I14" s="61"/>
      <c r="J14" s="61"/>
      <c r="K14" s="64"/>
      <c r="L14" s="69"/>
      <c r="M14" s="69"/>
      <c r="N14" s="61"/>
      <c r="O14" s="61"/>
    </row>
    <row r="15" spans="1:15" ht="12.75" customHeight="1" x14ac:dyDescent="0.2">
      <c r="A15" s="16" t="s">
        <v>173</v>
      </c>
      <c r="B15" s="16"/>
      <c r="C15" s="16"/>
      <c r="D15" s="16"/>
      <c r="E15" s="17">
        <f>SUM(E14:E14)</f>
        <v>49.887999999999998</v>
      </c>
      <c r="F15" s="18">
        <f>SUM(F14:F14)</f>
        <v>1.3600000000000001E-2</v>
      </c>
      <c r="G15" s="50"/>
      <c r="H15" s="27"/>
      <c r="I15" s="13"/>
      <c r="J15" s="13"/>
    </row>
    <row r="16" spans="1:15" ht="12.75" customHeight="1" x14ac:dyDescent="0.2">
      <c r="E16" s="12"/>
      <c r="F16" s="13"/>
      <c r="G16" s="49"/>
      <c r="I16" s="13"/>
      <c r="J16" s="13"/>
    </row>
    <row r="17" spans="1:15" ht="12.75" customHeight="1" x14ac:dyDescent="0.2">
      <c r="A17" s="1" t="s">
        <v>425</v>
      </c>
      <c r="B17" s="1"/>
      <c r="E17" s="12"/>
      <c r="F17" s="13"/>
      <c r="G17" s="49"/>
      <c r="I17" s="13"/>
      <c r="J17" s="13"/>
    </row>
    <row r="18" spans="1:15" s="1" customFormat="1" ht="12.75" customHeight="1" x14ac:dyDescent="0.2">
      <c r="A18" s="1" t="s">
        <v>426</v>
      </c>
      <c r="B18" s="1" t="s">
        <v>427</v>
      </c>
      <c r="C18" s="1" t="s">
        <v>400</v>
      </c>
      <c r="D18" s="1">
        <v>500000</v>
      </c>
      <c r="E18" s="62">
        <v>506.875</v>
      </c>
      <c r="F18" s="61">
        <v>0.13800000000000001</v>
      </c>
      <c r="G18" s="63"/>
      <c r="H18" s="27"/>
      <c r="I18" s="61"/>
      <c r="J18" s="61"/>
      <c r="K18" s="64"/>
      <c r="L18" s="69"/>
      <c r="M18" s="69"/>
      <c r="N18" s="61"/>
      <c r="O18" s="61"/>
    </row>
    <row r="19" spans="1:15" ht="12.75" customHeight="1" x14ac:dyDescent="0.2">
      <c r="A19" s="16" t="s">
        <v>173</v>
      </c>
      <c r="B19" s="16"/>
      <c r="C19" s="16"/>
      <c r="D19" s="16"/>
      <c r="E19" s="17">
        <f>SUM(E18:E18)</f>
        <v>506.875</v>
      </c>
      <c r="F19" s="18">
        <f>SUM(F18:F18)</f>
        <v>0.13800000000000001</v>
      </c>
      <c r="G19" s="50"/>
      <c r="I19" s="13"/>
      <c r="J19" s="13"/>
    </row>
    <row r="20" spans="1:15" ht="12.75" customHeight="1" x14ac:dyDescent="0.2">
      <c r="E20" s="12"/>
      <c r="F20" s="13"/>
      <c r="G20" s="49"/>
    </row>
    <row r="21" spans="1:15" ht="12.75" customHeight="1" x14ac:dyDescent="0.2">
      <c r="A21" s="1" t="s">
        <v>175</v>
      </c>
      <c r="B21" s="1"/>
      <c r="E21" s="12"/>
      <c r="F21" s="13"/>
      <c r="G21" s="49"/>
    </row>
    <row r="22" spans="1:15" ht="12.75" customHeight="1" x14ac:dyDescent="0.2">
      <c r="A22" s="1" t="s">
        <v>593</v>
      </c>
      <c r="B22" s="1"/>
      <c r="E22" s="12"/>
      <c r="F22" s="13"/>
      <c r="G22" s="49"/>
      <c r="H22" s="27"/>
    </row>
    <row r="23" spans="1:15" ht="12.75" customHeight="1" x14ac:dyDescent="0.2">
      <c r="A23" s="1" t="s">
        <v>419</v>
      </c>
      <c r="B23" t="s">
        <v>420</v>
      </c>
      <c r="C23" s="1" t="s">
        <v>87</v>
      </c>
      <c r="D23" s="1">
        <v>80</v>
      </c>
      <c r="E23" s="62">
        <v>643.47760000000005</v>
      </c>
      <c r="F23" s="61">
        <v>0.17519999999999999</v>
      </c>
      <c r="G23" s="49"/>
      <c r="L23" s="76"/>
      <c r="M23" s="76"/>
      <c r="N23" s="13"/>
      <c r="O23" s="13"/>
    </row>
    <row r="24" spans="1:15" ht="12.75" customHeight="1" x14ac:dyDescent="0.2">
      <c r="A24" s="1" t="s">
        <v>448</v>
      </c>
      <c r="B24" t="s">
        <v>449</v>
      </c>
      <c r="C24" s="1" t="s">
        <v>437</v>
      </c>
      <c r="D24" s="1">
        <v>30</v>
      </c>
      <c r="E24" s="62">
        <v>321.62279999999998</v>
      </c>
      <c r="F24" s="61">
        <v>8.7599999999999997E-2</v>
      </c>
      <c r="G24" s="49"/>
      <c r="L24" s="76"/>
      <c r="M24" s="76"/>
      <c r="N24" s="13"/>
      <c r="O24" s="13"/>
    </row>
    <row r="25" spans="1:15" ht="12.75" customHeight="1" x14ac:dyDescent="0.2">
      <c r="A25" s="1" t="s">
        <v>482</v>
      </c>
      <c r="B25" t="s">
        <v>483</v>
      </c>
      <c r="C25" s="1" t="s">
        <v>416</v>
      </c>
      <c r="D25" s="1">
        <v>25</v>
      </c>
      <c r="E25" s="62">
        <v>250.26275000000001</v>
      </c>
      <c r="F25" s="61">
        <v>6.8199999999999997E-2</v>
      </c>
      <c r="G25" s="49"/>
      <c r="L25" s="76"/>
      <c r="M25" s="76"/>
      <c r="N25" s="13"/>
      <c r="O25" s="13"/>
    </row>
    <row r="26" spans="1:15" ht="12.75" customHeight="1" x14ac:dyDescent="0.2">
      <c r="A26" s="1" t="s">
        <v>484</v>
      </c>
      <c r="B26" t="s">
        <v>485</v>
      </c>
      <c r="C26" s="1" t="s">
        <v>416</v>
      </c>
      <c r="D26" s="1">
        <v>50</v>
      </c>
      <c r="E26" s="62">
        <v>153.41909999999999</v>
      </c>
      <c r="F26" s="61">
        <v>4.1799999999999997E-2</v>
      </c>
      <c r="G26" s="49"/>
      <c r="L26" s="76"/>
      <c r="M26" s="76"/>
      <c r="N26" s="13"/>
      <c r="O26" s="13"/>
    </row>
    <row r="27" spans="1:15" ht="12.75" customHeight="1" x14ac:dyDescent="0.2">
      <c r="A27" s="1" t="s">
        <v>450</v>
      </c>
      <c r="B27" t="s">
        <v>451</v>
      </c>
      <c r="C27" s="1" t="s">
        <v>87</v>
      </c>
      <c r="D27" s="1">
        <v>15</v>
      </c>
      <c r="E27" s="62">
        <v>150.2955</v>
      </c>
      <c r="F27" s="61">
        <v>4.0899999999999999E-2</v>
      </c>
      <c r="G27" s="49"/>
      <c r="L27" s="76"/>
      <c r="M27" s="76"/>
      <c r="N27" s="13"/>
      <c r="O27" s="13"/>
    </row>
    <row r="28" spans="1:15" ht="12.75" customHeight="1" x14ac:dyDescent="0.2">
      <c r="A28" s="1" t="s">
        <v>176</v>
      </c>
      <c r="B28" t="s">
        <v>177</v>
      </c>
      <c r="C28" s="1" t="s">
        <v>631</v>
      </c>
      <c r="D28" s="1">
        <v>947586</v>
      </c>
      <c r="E28" s="62">
        <v>47.454633000000001</v>
      </c>
      <c r="F28" s="61">
        <v>1.29E-2</v>
      </c>
      <c r="G28" s="49"/>
      <c r="L28" s="76"/>
      <c r="M28" s="76"/>
      <c r="N28" s="13"/>
      <c r="O28" s="13"/>
    </row>
    <row r="29" spans="1:15" ht="12.75" customHeight="1" x14ac:dyDescent="0.2">
      <c r="A29" s="16" t="s">
        <v>173</v>
      </c>
      <c r="B29" s="16"/>
      <c r="C29" s="16"/>
      <c r="D29" s="16"/>
      <c r="E29" s="17">
        <f>SUM(E23:E28)</f>
        <v>1566.5323830000002</v>
      </c>
      <c r="F29" s="18">
        <f>SUM(F23:F28)</f>
        <v>0.42659999999999998</v>
      </c>
      <c r="G29" s="50"/>
    </row>
    <row r="30" spans="1:15" ht="12.75" customHeight="1" x14ac:dyDescent="0.2">
      <c r="E30" s="12"/>
      <c r="F30" s="13"/>
      <c r="G30" s="49"/>
    </row>
    <row r="31" spans="1:15" ht="12.75" customHeight="1" x14ac:dyDescent="0.2">
      <c r="A31" s="1" t="s">
        <v>613</v>
      </c>
      <c r="B31" s="1"/>
      <c r="E31" s="12"/>
      <c r="F31" s="13"/>
      <c r="G31" s="49"/>
    </row>
    <row r="32" spans="1:15" ht="12.75" customHeight="1" x14ac:dyDescent="0.2">
      <c r="A32" s="1" t="s">
        <v>486</v>
      </c>
      <c r="B32" t="s">
        <v>487</v>
      </c>
      <c r="C32" s="1" t="s">
        <v>399</v>
      </c>
      <c r="D32" s="1">
        <v>70</v>
      </c>
      <c r="E32" s="62">
        <v>701.82910000000004</v>
      </c>
      <c r="F32" s="61">
        <v>0.19109999999999999</v>
      </c>
      <c r="G32" s="49"/>
      <c r="H32" s="27"/>
      <c r="L32" s="76"/>
      <c r="M32" s="76"/>
      <c r="N32" s="13"/>
      <c r="O32" s="13"/>
    </row>
    <row r="33" spans="1:15" ht="12.75" customHeight="1" x14ac:dyDescent="0.2">
      <c r="A33" s="1" t="s">
        <v>488</v>
      </c>
      <c r="B33" t="s">
        <v>489</v>
      </c>
      <c r="C33" s="1" t="s">
        <v>416</v>
      </c>
      <c r="D33" s="1">
        <v>20</v>
      </c>
      <c r="E33" s="62">
        <v>202.09139999999999</v>
      </c>
      <c r="F33" s="61">
        <v>5.5E-2</v>
      </c>
      <c r="G33" s="49"/>
      <c r="L33" s="76"/>
      <c r="M33" s="76"/>
      <c r="N33" s="13"/>
      <c r="O33" s="13"/>
    </row>
    <row r="34" spans="1:15" ht="12.75" customHeight="1" x14ac:dyDescent="0.2">
      <c r="A34" s="16" t="s">
        <v>173</v>
      </c>
      <c r="B34" s="16"/>
      <c r="C34" s="16"/>
      <c r="D34" s="16"/>
      <c r="E34" s="17">
        <f>SUM(E32:E33)</f>
        <v>903.92050000000006</v>
      </c>
      <c r="F34" s="18">
        <f>SUM(F32:F33)</f>
        <v>0.24609999999999999</v>
      </c>
      <c r="G34" s="50"/>
    </row>
    <row r="35" spans="1:15" ht="12.75" customHeight="1" x14ac:dyDescent="0.2">
      <c r="E35" s="12"/>
      <c r="F35" s="13"/>
      <c r="G35" s="49"/>
    </row>
    <row r="36" spans="1:15" ht="12.75" customHeight="1" x14ac:dyDescent="0.2">
      <c r="A36" s="1" t="s">
        <v>614</v>
      </c>
      <c r="B36" s="1"/>
      <c r="E36" s="12"/>
      <c r="F36" s="13"/>
      <c r="G36" s="49"/>
    </row>
    <row r="37" spans="1:15" ht="12.75" customHeight="1" x14ac:dyDescent="0.2">
      <c r="A37" s="1" t="s">
        <v>490</v>
      </c>
      <c r="B37" s="1" t="s">
        <v>491</v>
      </c>
      <c r="C37" s="1" t="s">
        <v>391</v>
      </c>
      <c r="D37" s="69">
        <v>889497.77399999998</v>
      </c>
      <c r="E37" s="62">
        <v>358.42757599999999</v>
      </c>
      <c r="F37" s="61">
        <v>9.7599999999999992E-2</v>
      </c>
      <c r="G37" s="49"/>
      <c r="H37" s="27"/>
      <c r="L37" s="76"/>
      <c r="M37" s="76"/>
      <c r="N37" s="13"/>
      <c r="O37" s="13"/>
    </row>
    <row r="38" spans="1:15" ht="12.75" customHeight="1" x14ac:dyDescent="0.2">
      <c r="A38" s="16" t="s">
        <v>173</v>
      </c>
      <c r="B38" s="16"/>
      <c r="C38" s="16"/>
      <c r="D38" s="16"/>
      <c r="E38" s="17">
        <f>SUM(E37:E37)</f>
        <v>358.42757599999999</v>
      </c>
      <c r="F38" s="18">
        <f>SUM(F37:F37)</f>
        <v>9.7599999999999992E-2</v>
      </c>
      <c r="G38" s="50"/>
    </row>
    <row r="39" spans="1:15" ht="12.75" customHeight="1" x14ac:dyDescent="0.2">
      <c r="E39" s="12"/>
      <c r="F39" s="13"/>
      <c r="G39" s="49"/>
    </row>
    <row r="40" spans="1:15" ht="12.75" customHeight="1" x14ac:dyDescent="0.2">
      <c r="A40" s="1" t="s">
        <v>601</v>
      </c>
      <c r="E40" s="62">
        <v>152.28321</v>
      </c>
      <c r="F40" s="61">
        <v>4.1468836826576379E-2</v>
      </c>
      <c r="G40" s="49"/>
      <c r="L40" s="76"/>
      <c r="M40" s="76"/>
      <c r="N40" s="13"/>
      <c r="O40" s="13"/>
    </row>
    <row r="41" spans="1:15" ht="12.75" customHeight="1" x14ac:dyDescent="0.2">
      <c r="A41" s="16" t="s">
        <v>173</v>
      </c>
      <c r="B41" s="16"/>
      <c r="C41" s="16"/>
      <c r="D41" s="16"/>
      <c r="E41" s="17">
        <f>SUM(E40:E40)</f>
        <v>152.28321</v>
      </c>
      <c r="F41" s="18">
        <f>SUM(F40:F40)</f>
        <v>4.1468836826576379E-2</v>
      </c>
      <c r="G41" s="49"/>
    </row>
    <row r="42" spans="1:15" ht="12.75" customHeight="1" x14ac:dyDescent="0.2">
      <c r="E42" s="12"/>
      <c r="F42" s="13"/>
      <c r="G42" s="49"/>
    </row>
    <row r="43" spans="1:15" ht="12.75" customHeight="1" x14ac:dyDescent="0.2">
      <c r="A43" s="1" t="s">
        <v>178</v>
      </c>
      <c r="B43" s="1"/>
      <c r="E43" s="12"/>
      <c r="F43" s="13"/>
      <c r="G43" s="49"/>
    </row>
    <row r="44" spans="1:15" ht="12.75" customHeight="1" x14ac:dyDescent="0.2">
      <c r="A44" s="1" t="s">
        <v>179</v>
      </c>
      <c r="B44" s="1"/>
      <c r="E44" s="12">
        <v>75.579323000000159</v>
      </c>
      <c r="F44" s="13">
        <v>2.0581301201558058E-2</v>
      </c>
      <c r="G44" s="49"/>
      <c r="H44" s="41"/>
      <c r="L44" s="76"/>
      <c r="M44" s="76"/>
      <c r="N44" s="13"/>
      <c r="O44" s="13"/>
    </row>
    <row r="45" spans="1:15" ht="12.75" customHeight="1" x14ac:dyDescent="0.2">
      <c r="A45" s="16" t="s">
        <v>173</v>
      </c>
      <c r="B45" s="16"/>
      <c r="C45" s="16"/>
      <c r="D45" s="16"/>
      <c r="E45" s="17">
        <f>SUM(E44:E44)</f>
        <v>75.579323000000159</v>
      </c>
      <c r="F45" s="18">
        <f>SUM(F44:F44)</f>
        <v>2.0581301201558058E-2</v>
      </c>
      <c r="G45" s="50"/>
    </row>
    <row r="46" spans="1:15" ht="12.75" customHeight="1" x14ac:dyDescent="0.2">
      <c r="A46" s="20" t="s">
        <v>180</v>
      </c>
      <c r="B46" s="20"/>
      <c r="C46" s="20"/>
      <c r="D46" s="20"/>
      <c r="E46" s="21">
        <f>SUM(E10,E15,E19,E29,E34,E38,E41,E45)</f>
        <v>3672.232492000001</v>
      </c>
      <c r="F46" s="34">
        <f>SUM(F10,F15,F19,F29,F34,F38,F41,F45)</f>
        <v>0.99995013802813459</v>
      </c>
      <c r="G46" s="51"/>
    </row>
    <row r="47" spans="1:15" ht="12.75" customHeight="1" x14ac:dyDescent="0.2">
      <c r="E47" s="2"/>
    </row>
    <row r="48" spans="1:15" ht="12.75" customHeight="1" x14ac:dyDescent="0.2">
      <c r="A48" s="1" t="s">
        <v>181</v>
      </c>
      <c r="B48" s="1"/>
      <c r="H48" s="27"/>
    </row>
    <row r="49" spans="1:8" ht="12.75" customHeight="1" x14ac:dyDescent="0.2">
      <c r="A49" s="1" t="s">
        <v>594</v>
      </c>
      <c r="B49" s="1"/>
      <c r="E49" s="12"/>
      <c r="H49" s="28"/>
    </row>
    <row r="50" spans="1:8" ht="12.75" customHeight="1" x14ac:dyDescent="0.2">
      <c r="A50" s="1"/>
      <c r="B50" s="1"/>
    </row>
    <row r="51" spans="1:8" ht="12.75" customHeight="1" x14ac:dyDescent="0.2">
      <c r="A51" s="1"/>
      <c r="B51" s="1"/>
    </row>
    <row r="52" spans="1:8" ht="12.75" customHeight="1" x14ac:dyDescent="0.2">
      <c r="A52" s="1"/>
      <c r="B52" s="1"/>
    </row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</sheetData>
  <customSheetViews>
    <customSheetView guid="{7976870D-6223-470F-81AF-9E2944EFDA0D}" showAutoFilter="1">
      <selection activeCell="E9" sqref="E9"/>
      <pageMargins left="0.7" right="0.7" top="0.75" bottom="0.75" header="0.3" footer="0.3"/>
      <pageSetup orientation="portrait" verticalDpi="0" r:id="rId1"/>
      <autoFilter ref="A4:R80"/>
    </customSheetView>
    <customSheetView guid="{65345BDD-2C36-4556-A401-A704D75CA6C6}">
      <selection activeCell="E9" sqref="E9"/>
      <pageMargins left="0.7" right="0.7" top="0.75" bottom="0.75" header="0.3" footer="0.3"/>
      <pageSetup orientation="portrait" verticalDpi="0" r:id="rId2"/>
    </customSheetView>
  </customSheetViews>
  <mergeCells count="1">
    <mergeCell ref="A1:F1"/>
  </mergeCells>
  <pageMargins left="0.7" right="0.7" top="0.75" bottom="0.75" header="0.3" footer="0.3"/>
  <pageSetup orientation="portrait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28515625" style="25" customWidth="1"/>
  </cols>
  <sheetData>
    <row r="1" spans="1:15" ht="18.75" x14ac:dyDescent="0.2">
      <c r="A1" s="125" t="s">
        <v>616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s="1" customFormat="1" ht="12.75" customHeight="1" x14ac:dyDescent="0.2">
      <c r="A9" s="1" t="s">
        <v>396</v>
      </c>
      <c r="B9" s="1" t="s">
        <v>397</v>
      </c>
      <c r="C9" s="1" t="s">
        <v>379</v>
      </c>
      <c r="D9" s="1">
        <v>300</v>
      </c>
      <c r="E9" s="62">
        <v>276.1977</v>
      </c>
      <c r="F9" s="61">
        <v>5.3899999999999997E-2</v>
      </c>
      <c r="G9" s="63"/>
      <c r="H9" s="64"/>
      <c r="K9" s="64"/>
      <c r="L9" s="69"/>
      <c r="M9" s="69"/>
      <c r="N9" s="61"/>
      <c r="O9" s="61"/>
    </row>
    <row r="10" spans="1:15" ht="12.75" customHeight="1" x14ac:dyDescent="0.2">
      <c r="A10" s="16" t="s">
        <v>173</v>
      </c>
      <c r="B10" s="16"/>
      <c r="C10" s="16"/>
      <c r="D10" s="16"/>
      <c r="E10" s="17">
        <f>SUM(E9:E9)</f>
        <v>276.1977</v>
      </c>
      <c r="F10" s="18">
        <f>SUM(F9:F9)</f>
        <v>5.3899999999999997E-2</v>
      </c>
      <c r="G10" s="50"/>
      <c r="H10" s="27"/>
      <c r="I10" s="15"/>
      <c r="J10" s="15"/>
    </row>
    <row r="11" spans="1:15" ht="12.75" customHeight="1" x14ac:dyDescent="0.2">
      <c r="E11" s="12"/>
      <c r="F11" s="13"/>
      <c r="G11" s="49"/>
      <c r="I11" s="13"/>
      <c r="J11" s="13"/>
    </row>
    <row r="12" spans="1:15" ht="12.75" customHeight="1" x14ac:dyDescent="0.2">
      <c r="A12" s="1" t="s">
        <v>383</v>
      </c>
      <c r="B12" s="1"/>
      <c r="E12" s="12"/>
      <c r="F12" s="13"/>
      <c r="G12" s="49"/>
      <c r="I12" s="13"/>
      <c r="J12" s="13"/>
    </row>
    <row r="13" spans="1:15" s="1" customFormat="1" ht="12.75" customHeight="1" x14ac:dyDescent="0.2">
      <c r="A13" s="1" t="s">
        <v>384</v>
      </c>
      <c r="B13" s="1" t="s">
        <v>385</v>
      </c>
      <c r="C13" s="1" t="s">
        <v>379</v>
      </c>
      <c r="D13" s="1">
        <v>120</v>
      </c>
      <c r="E13" s="62">
        <v>600</v>
      </c>
      <c r="F13" s="61">
        <v>0.11720000000000001</v>
      </c>
      <c r="G13" s="63"/>
      <c r="H13" s="64"/>
      <c r="I13" s="61"/>
      <c r="J13" s="61"/>
      <c r="K13" s="64"/>
      <c r="L13" s="69"/>
      <c r="M13" s="69"/>
      <c r="N13" s="61"/>
      <c r="O13" s="61"/>
    </row>
    <row r="14" spans="1:15" ht="12.75" customHeight="1" x14ac:dyDescent="0.2">
      <c r="A14" s="16" t="s">
        <v>173</v>
      </c>
      <c r="B14" s="16"/>
      <c r="C14" s="16"/>
      <c r="D14" s="16"/>
      <c r="E14" s="17">
        <f>SUM(E13:E13)</f>
        <v>600</v>
      </c>
      <c r="F14" s="18">
        <f>SUM(F13:F13)</f>
        <v>0.11720000000000001</v>
      </c>
      <c r="G14" s="50"/>
      <c r="H14" s="27"/>
      <c r="I14" s="13"/>
      <c r="J14" s="13"/>
    </row>
    <row r="15" spans="1:15" ht="12.75" customHeight="1" x14ac:dyDescent="0.2">
      <c r="E15" s="12"/>
      <c r="F15" s="13"/>
      <c r="G15" s="49"/>
      <c r="I15" s="13"/>
      <c r="J15" s="13"/>
    </row>
    <row r="16" spans="1:15" ht="12.75" customHeight="1" x14ac:dyDescent="0.2">
      <c r="A16" s="1" t="s">
        <v>412</v>
      </c>
      <c r="B16" s="1"/>
      <c r="E16" s="12"/>
      <c r="F16" s="13"/>
      <c r="G16" s="49"/>
      <c r="I16" s="13"/>
      <c r="J16" s="13"/>
    </row>
    <row r="17" spans="1:15" s="1" customFormat="1" ht="12.75" customHeight="1" x14ac:dyDescent="0.2">
      <c r="A17" s="1" t="s">
        <v>413</v>
      </c>
      <c r="B17" s="1" t="s">
        <v>612</v>
      </c>
      <c r="C17" s="1" t="s">
        <v>400</v>
      </c>
      <c r="D17" s="1">
        <v>30000</v>
      </c>
      <c r="E17" s="62">
        <v>29.9328</v>
      </c>
      <c r="F17" s="61">
        <v>5.7999999999999996E-3</v>
      </c>
      <c r="G17" s="63"/>
      <c r="H17" s="64"/>
      <c r="I17" s="61"/>
      <c r="J17" s="61"/>
      <c r="K17" s="64"/>
      <c r="L17" s="69"/>
      <c r="M17" s="69"/>
      <c r="N17" s="61"/>
      <c r="O17" s="61"/>
    </row>
    <row r="18" spans="1:15" ht="12.75" customHeight="1" x14ac:dyDescent="0.2">
      <c r="A18" s="16" t="s">
        <v>173</v>
      </c>
      <c r="B18" s="16"/>
      <c r="C18" s="16"/>
      <c r="D18" s="16"/>
      <c r="E18" s="17">
        <f>SUM(E17:E17)</f>
        <v>29.9328</v>
      </c>
      <c r="F18" s="18">
        <f>SUM(F17:F17)</f>
        <v>5.7999999999999996E-3</v>
      </c>
      <c r="G18" s="50"/>
      <c r="H18" s="27"/>
      <c r="I18" s="13"/>
      <c r="J18" s="13"/>
    </row>
    <row r="19" spans="1:15" ht="12.75" customHeight="1" x14ac:dyDescent="0.2">
      <c r="E19" s="12"/>
      <c r="F19" s="13"/>
      <c r="G19" s="49"/>
    </row>
    <row r="20" spans="1:15" ht="12.75" customHeight="1" x14ac:dyDescent="0.2">
      <c r="A20" s="1" t="s">
        <v>425</v>
      </c>
      <c r="B20" s="1"/>
      <c r="E20" s="12"/>
      <c r="F20" s="13"/>
      <c r="G20" s="49"/>
    </row>
    <row r="21" spans="1:15" s="1" customFormat="1" ht="12.75" customHeight="1" x14ac:dyDescent="0.2">
      <c r="A21" s="1" t="s">
        <v>624</v>
      </c>
      <c r="B21" s="1" t="s">
        <v>427</v>
      </c>
      <c r="C21" s="1" t="s">
        <v>400</v>
      </c>
      <c r="D21" s="1">
        <v>500000</v>
      </c>
      <c r="E21" s="62">
        <v>506.875</v>
      </c>
      <c r="F21" s="61">
        <v>9.9000000000000005E-2</v>
      </c>
      <c r="G21" s="63"/>
      <c r="H21" s="64"/>
      <c r="K21" s="64"/>
      <c r="L21" s="69"/>
      <c r="M21" s="69"/>
      <c r="N21" s="61"/>
      <c r="O21" s="61"/>
    </row>
    <row r="22" spans="1:15" ht="12.75" customHeight="1" x14ac:dyDescent="0.2">
      <c r="A22" s="16" t="s">
        <v>173</v>
      </c>
      <c r="B22" s="16"/>
      <c r="C22" s="16"/>
      <c r="D22" s="16"/>
      <c r="E22" s="17">
        <f>SUM(E21:E21)</f>
        <v>506.875</v>
      </c>
      <c r="F22" s="18">
        <f>SUM(F21:F21)</f>
        <v>9.9000000000000005E-2</v>
      </c>
      <c r="G22" s="50"/>
      <c r="H22" s="27"/>
    </row>
    <row r="23" spans="1:15" ht="12.75" customHeight="1" x14ac:dyDescent="0.2">
      <c r="E23" s="12"/>
      <c r="F23" s="13"/>
      <c r="G23" s="49"/>
    </row>
    <row r="24" spans="1:15" ht="12.75" customHeight="1" x14ac:dyDescent="0.2">
      <c r="A24" s="1" t="s">
        <v>175</v>
      </c>
      <c r="B24" s="1"/>
      <c r="E24" s="12"/>
      <c r="F24" s="13"/>
      <c r="G24" s="49"/>
    </row>
    <row r="25" spans="1:15" ht="12.75" customHeight="1" x14ac:dyDescent="0.2">
      <c r="A25" s="1" t="s">
        <v>593</v>
      </c>
      <c r="B25" s="1"/>
      <c r="E25" s="12"/>
      <c r="F25" s="13"/>
      <c r="G25" s="49"/>
    </row>
    <row r="26" spans="1:15" ht="12.75" customHeight="1" x14ac:dyDescent="0.2">
      <c r="A26" s="1" t="s">
        <v>448</v>
      </c>
      <c r="B26" s="1" t="s">
        <v>449</v>
      </c>
      <c r="C26" s="1" t="s">
        <v>437</v>
      </c>
      <c r="D26" s="1">
        <v>90</v>
      </c>
      <c r="E26" s="62">
        <v>964.86839999999995</v>
      </c>
      <c r="F26" s="61">
        <v>0.18840000000000001</v>
      </c>
      <c r="G26" s="49"/>
      <c r="L26" s="76"/>
      <c r="M26" s="76"/>
      <c r="N26" s="13"/>
      <c r="O26" s="13"/>
    </row>
    <row r="27" spans="1:15" ht="12.75" customHeight="1" x14ac:dyDescent="0.2">
      <c r="A27" s="1" t="s">
        <v>419</v>
      </c>
      <c r="B27" s="1" t="s">
        <v>420</v>
      </c>
      <c r="C27" s="1" t="s">
        <v>87</v>
      </c>
      <c r="D27" s="1">
        <v>80</v>
      </c>
      <c r="E27" s="62">
        <v>643.47760000000005</v>
      </c>
      <c r="F27" s="61">
        <v>0.12560000000000002</v>
      </c>
      <c r="G27" s="49"/>
      <c r="L27" s="76"/>
      <c r="M27" s="76"/>
      <c r="N27" s="13"/>
      <c r="O27" s="13"/>
    </row>
    <row r="28" spans="1:15" ht="12.75" customHeight="1" x14ac:dyDescent="0.2">
      <c r="A28" s="1" t="s">
        <v>450</v>
      </c>
      <c r="B28" s="1" t="s">
        <v>451</v>
      </c>
      <c r="C28" s="1" t="s">
        <v>87</v>
      </c>
      <c r="D28" s="1">
        <v>25</v>
      </c>
      <c r="E28" s="62">
        <v>250.49250000000001</v>
      </c>
      <c r="F28" s="61">
        <v>4.8899999999999999E-2</v>
      </c>
      <c r="G28" s="49"/>
      <c r="L28" s="76"/>
      <c r="M28" s="76"/>
      <c r="N28" s="13"/>
      <c r="O28" s="13"/>
    </row>
    <row r="29" spans="1:15" ht="12.75" customHeight="1" x14ac:dyDescent="0.2">
      <c r="A29" s="1" t="s">
        <v>482</v>
      </c>
      <c r="B29" s="1" t="s">
        <v>483</v>
      </c>
      <c r="C29" s="1" t="s">
        <v>416</v>
      </c>
      <c r="D29" s="1">
        <v>25</v>
      </c>
      <c r="E29" s="62">
        <v>250.26275000000001</v>
      </c>
      <c r="F29" s="61">
        <v>4.8899999999999999E-2</v>
      </c>
      <c r="G29" s="49"/>
      <c r="L29" s="76"/>
      <c r="M29" s="76"/>
      <c r="N29" s="13"/>
      <c r="O29" s="13"/>
    </row>
    <row r="30" spans="1:15" ht="12.75" customHeight="1" x14ac:dyDescent="0.2">
      <c r="A30" s="16" t="s">
        <v>173</v>
      </c>
      <c r="B30" s="16"/>
      <c r="C30" s="16"/>
      <c r="D30" s="16"/>
      <c r="E30" s="17">
        <f>SUM(E26:E29)</f>
        <v>2109.1012500000002</v>
      </c>
      <c r="F30" s="18">
        <f>SUM(F26:F29)</f>
        <v>0.41180000000000005</v>
      </c>
      <c r="G30" s="50"/>
      <c r="H30" s="27"/>
    </row>
    <row r="31" spans="1:15" ht="12.75" customHeight="1" x14ac:dyDescent="0.2">
      <c r="D31" s="1"/>
      <c r="E31" s="62"/>
      <c r="F31" s="61"/>
      <c r="G31" s="49"/>
    </row>
    <row r="32" spans="1:15" ht="12.75" customHeight="1" x14ac:dyDescent="0.2">
      <c r="A32" s="1" t="s">
        <v>613</v>
      </c>
      <c r="B32" s="1"/>
      <c r="D32" s="1"/>
      <c r="E32" s="62"/>
      <c r="F32" s="61"/>
      <c r="G32" s="49"/>
    </row>
    <row r="33" spans="1:15" ht="12.75" customHeight="1" x14ac:dyDescent="0.2">
      <c r="A33" s="1" t="s">
        <v>486</v>
      </c>
      <c r="B33" s="1" t="s">
        <v>487</v>
      </c>
      <c r="C33" s="1" t="s">
        <v>399</v>
      </c>
      <c r="D33" s="1">
        <v>80</v>
      </c>
      <c r="E33" s="62">
        <v>802.09040000000005</v>
      </c>
      <c r="F33" s="61">
        <v>0.15659999999999999</v>
      </c>
      <c r="G33" s="49"/>
      <c r="L33" s="76"/>
      <c r="M33" s="76"/>
      <c r="N33" s="13"/>
      <c r="O33" s="13"/>
    </row>
    <row r="34" spans="1:15" ht="12.75" customHeight="1" x14ac:dyDescent="0.2">
      <c r="A34" s="1" t="s">
        <v>488</v>
      </c>
      <c r="B34" s="1" t="s">
        <v>489</v>
      </c>
      <c r="C34" s="1" t="s">
        <v>416</v>
      </c>
      <c r="D34" s="1">
        <v>30</v>
      </c>
      <c r="E34" s="62">
        <v>303.13709999999998</v>
      </c>
      <c r="F34" s="61">
        <v>5.9200000000000003E-2</v>
      </c>
      <c r="G34" s="49"/>
      <c r="L34" s="76"/>
      <c r="M34" s="76"/>
      <c r="N34" s="13"/>
      <c r="O34" s="13"/>
    </row>
    <row r="35" spans="1:15" ht="12.75" customHeight="1" x14ac:dyDescent="0.2">
      <c r="A35" s="1" t="s">
        <v>623</v>
      </c>
      <c r="B35" s="1" t="s">
        <v>415</v>
      </c>
      <c r="C35" s="1" t="s">
        <v>399</v>
      </c>
      <c r="D35" s="1">
        <v>20</v>
      </c>
      <c r="E35" s="62">
        <v>199.95679999999999</v>
      </c>
      <c r="F35" s="61">
        <v>3.9E-2</v>
      </c>
      <c r="G35" s="49"/>
      <c r="L35" s="76"/>
      <c r="M35" s="76"/>
      <c r="N35" s="13"/>
      <c r="O35" s="13"/>
    </row>
    <row r="36" spans="1:15" ht="12.75" customHeight="1" x14ac:dyDescent="0.2">
      <c r="A36" s="1" t="s">
        <v>452</v>
      </c>
      <c r="B36" s="1" t="s">
        <v>453</v>
      </c>
      <c r="C36" s="1" t="s">
        <v>399</v>
      </c>
      <c r="D36" s="1">
        <v>10</v>
      </c>
      <c r="E36" s="62">
        <v>100.26309999999999</v>
      </c>
      <c r="F36" s="61">
        <v>1.9599999999999999E-2</v>
      </c>
      <c r="G36" s="49"/>
      <c r="L36" s="76"/>
      <c r="M36" s="76"/>
      <c r="N36" s="13"/>
      <c r="O36" s="13"/>
    </row>
    <row r="37" spans="1:15" ht="12.75" customHeight="1" x14ac:dyDescent="0.2">
      <c r="A37" s="16" t="s">
        <v>173</v>
      </c>
      <c r="B37" s="16"/>
      <c r="C37" s="16"/>
      <c r="D37" s="16"/>
      <c r="E37" s="17">
        <f>SUM(E33:E36)</f>
        <v>1405.4473999999998</v>
      </c>
      <c r="F37" s="18">
        <f>SUM(F33:F36)</f>
        <v>0.27439999999999998</v>
      </c>
      <c r="G37" s="50"/>
      <c r="H37" s="27"/>
    </row>
    <row r="38" spans="1:15" ht="12.75" customHeight="1" x14ac:dyDescent="0.2">
      <c r="E38" s="12"/>
      <c r="F38" s="13"/>
      <c r="G38" s="49"/>
    </row>
    <row r="39" spans="1:15" s="1" customFormat="1" ht="12.75" customHeight="1" x14ac:dyDescent="0.2">
      <c r="A39" s="1" t="s">
        <v>601</v>
      </c>
      <c r="E39" s="62">
        <v>36.792909999999999</v>
      </c>
      <c r="F39" s="61">
        <v>7.1839079716351784E-3</v>
      </c>
      <c r="G39" s="63"/>
      <c r="H39" s="64"/>
      <c r="K39" s="64"/>
      <c r="L39" s="69"/>
      <c r="M39" s="69"/>
      <c r="N39" s="61"/>
      <c r="O39" s="61"/>
    </row>
    <row r="40" spans="1:15" ht="12.75" customHeight="1" x14ac:dyDescent="0.2">
      <c r="A40" s="16" t="s">
        <v>173</v>
      </c>
      <c r="B40" s="16"/>
      <c r="C40" s="16"/>
      <c r="D40" s="16"/>
      <c r="E40" s="17">
        <f>SUM(E39:E39)</f>
        <v>36.792909999999999</v>
      </c>
      <c r="F40" s="18">
        <f>SUM(F39:F39)</f>
        <v>7.1839079716351784E-3</v>
      </c>
      <c r="G40" s="49"/>
    </row>
    <row r="41" spans="1:15" ht="12.75" customHeight="1" x14ac:dyDescent="0.2">
      <c r="E41" s="12"/>
      <c r="F41" s="13"/>
      <c r="G41" s="49"/>
    </row>
    <row r="42" spans="1:15" ht="12.75" customHeight="1" x14ac:dyDescent="0.2">
      <c r="A42" s="1" t="s">
        <v>178</v>
      </c>
      <c r="B42" s="1"/>
      <c r="E42" s="12"/>
      <c r="F42" s="13"/>
      <c r="G42" s="49"/>
    </row>
    <row r="43" spans="1:15" ht="12.75" customHeight="1" x14ac:dyDescent="0.2">
      <c r="A43" s="1" t="s">
        <v>179</v>
      </c>
      <c r="B43" s="1"/>
      <c r="E43" s="12">
        <v>157.22606500000063</v>
      </c>
      <c r="F43" s="13">
        <v>3.0698783589075594E-2</v>
      </c>
      <c r="G43" s="49"/>
      <c r="H43" s="38"/>
    </row>
    <row r="44" spans="1:15" ht="12.75" customHeight="1" x14ac:dyDescent="0.2">
      <c r="A44" s="16" t="s">
        <v>173</v>
      </c>
      <c r="B44" s="16"/>
      <c r="C44" s="16"/>
      <c r="D44" s="16"/>
      <c r="E44" s="17">
        <f>SUM(E43:E43)</f>
        <v>157.22606500000063</v>
      </c>
      <c r="F44" s="18">
        <f>SUM(F43:F43)</f>
        <v>3.0698783589075594E-2</v>
      </c>
      <c r="G44" s="50"/>
      <c r="H44" s="27"/>
    </row>
    <row r="45" spans="1:15" ht="12.75" customHeight="1" x14ac:dyDescent="0.2">
      <c r="A45" s="20" t="s">
        <v>180</v>
      </c>
      <c r="B45" s="20"/>
      <c r="C45" s="20"/>
      <c r="D45" s="20"/>
      <c r="E45" s="21">
        <f>SUM(E10,E14,E18,E22,E30,E37,E40,E44)</f>
        <v>5121.5731250000008</v>
      </c>
      <c r="F45" s="34">
        <f>SUM(F10,F14,F18,F22,F30,F37,F40,F44)</f>
        <v>0.99998269156071085</v>
      </c>
      <c r="G45" s="51"/>
      <c r="H45" s="28"/>
    </row>
    <row r="46" spans="1:15" ht="12.75" customHeight="1" x14ac:dyDescent="0.2">
      <c r="E46" s="2"/>
    </row>
    <row r="47" spans="1:15" ht="12.75" customHeight="1" x14ac:dyDescent="0.2">
      <c r="A47" s="1" t="s">
        <v>181</v>
      </c>
      <c r="B47" s="1"/>
    </row>
    <row r="48" spans="1:15" ht="12.75" customHeight="1" x14ac:dyDescent="0.2">
      <c r="A48" s="1" t="s">
        <v>594</v>
      </c>
      <c r="B48" s="1"/>
    </row>
    <row r="49" spans="1:5" ht="12.75" customHeight="1" x14ac:dyDescent="0.2">
      <c r="A49" s="1"/>
      <c r="B49" s="1"/>
      <c r="E49" s="12"/>
    </row>
    <row r="50" spans="1:5" ht="12.75" customHeight="1" x14ac:dyDescent="0.2">
      <c r="A50" s="1"/>
      <c r="B50" s="1"/>
    </row>
    <row r="51" spans="1:5" ht="12.75" customHeight="1" x14ac:dyDescent="0.2">
      <c r="A51" s="1"/>
      <c r="B51" s="1"/>
    </row>
    <row r="52" spans="1:5" ht="12.75" customHeight="1" x14ac:dyDescent="0.2"/>
    <row r="53" spans="1:5" ht="12.75" customHeight="1" x14ac:dyDescent="0.2"/>
    <row r="54" spans="1:5" ht="12.75" customHeight="1" x14ac:dyDescent="0.2"/>
    <row r="55" spans="1:5" ht="12.75" customHeight="1" x14ac:dyDescent="0.2"/>
    <row r="56" spans="1:5" ht="12.75" customHeight="1" x14ac:dyDescent="0.2"/>
    <row r="57" spans="1:5" ht="12.75" customHeight="1" x14ac:dyDescent="0.2"/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customSheetViews>
    <customSheetView guid="{7976870D-6223-470F-81AF-9E2944EFDA0D}">
      <selection activeCell="D13" sqref="D13"/>
      <pageMargins left="0.7" right="0.7" top="0.75" bottom="0.75" header="0.3" footer="0.3"/>
    </customSheetView>
    <customSheetView guid="{65345BDD-2C36-4556-A401-A704D75CA6C6}">
      <selection activeCell="D13" sqref="D13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workbookViewId="0">
      <selection activeCell="A3" sqref="A3"/>
    </sheetView>
  </sheetViews>
  <sheetFormatPr defaultColWidth="9.140625" defaultRowHeight="12.75" x14ac:dyDescent="0.2"/>
  <cols>
    <col min="1" max="1" width="55.140625" customWidth="1"/>
    <col min="2" max="2" width="19.42578125" customWidth="1"/>
    <col min="3" max="3" width="22.42578125" customWidth="1"/>
    <col min="4" max="4" width="14.42578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customWidth="1"/>
    <col min="10" max="10" width="9.140625" customWidth="1"/>
    <col min="11" max="11" width="14.85546875" style="25" customWidth="1"/>
    <col min="12" max="12" width="45.7109375" bestFit="1" customWidth="1"/>
    <col min="18" max="18" width="14.42578125" bestFit="1" customWidth="1"/>
  </cols>
  <sheetData>
    <row r="1" spans="1:22" ht="18.75" x14ac:dyDescent="0.2">
      <c r="A1" s="125" t="s">
        <v>492</v>
      </c>
      <c r="B1" s="125"/>
      <c r="C1" s="125"/>
      <c r="D1" s="125"/>
      <c r="E1" s="125"/>
      <c r="F1" s="125"/>
    </row>
    <row r="2" spans="1:22" x14ac:dyDescent="0.2">
      <c r="A2" s="4" t="s">
        <v>1</v>
      </c>
      <c r="B2" s="4"/>
      <c r="C2" s="5"/>
      <c r="D2" s="5"/>
      <c r="E2" s="6"/>
      <c r="F2" s="46"/>
    </row>
    <row r="3" spans="1:22" ht="15.75" customHeight="1" x14ac:dyDescent="0.2">
      <c r="A3" s="8"/>
      <c r="B3" s="8"/>
      <c r="C3" s="3"/>
      <c r="D3" s="3"/>
      <c r="E3" s="6"/>
      <c r="F3" s="46"/>
    </row>
    <row r="4" spans="1:22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2"/>
      <c r="N4" s="2"/>
      <c r="O4" s="2"/>
      <c r="P4" s="2"/>
      <c r="Q4" s="2"/>
      <c r="R4" s="2"/>
      <c r="S4" s="2"/>
      <c r="T4" s="2"/>
      <c r="U4" s="2"/>
      <c r="V4" s="2"/>
    </row>
    <row r="5" spans="1:22" ht="12.75" customHeight="1" x14ac:dyDescent="0.2">
      <c r="E5" s="12"/>
      <c r="F5" s="13"/>
      <c r="G5" s="49"/>
    </row>
    <row r="6" spans="1:22" ht="12.75" customHeight="1" x14ac:dyDescent="0.2">
      <c r="E6" s="12"/>
      <c r="F6" s="13"/>
      <c r="G6" s="49"/>
    </row>
    <row r="7" spans="1:22" ht="12.75" customHeight="1" x14ac:dyDescent="0.2">
      <c r="A7" s="1" t="s">
        <v>8</v>
      </c>
      <c r="B7" s="1"/>
      <c r="E7" s="12"/>
      <c r="F7" s="13"/>
      <c r="G7" s="49"/>
    </row>
    <row r="8" spans="1:22" ht="12.75" customHeight="1" x14ac:dyDescent="0.2">
      <c r="A8" s="1" t="s">
        <v>9</v>
      </c>
      <c r="B8" s="1"/>
      <c r="E8" s="12"/>
      <c r="F8" s="13"/>
      <c r="G8" s="49"/>
    </row>
    <row r="9" spans="1:22" ht="12.75" customHeight="1" x14ac:dyDescent="0.2">
      <c r="A9" t="s">
        <v>10</v>
      </c>
      <c r="B9" t="s">
        <v>12</v>
      </c>
      <c r="C9" t="s">
        <v>11</v>
      </c>
      <c r="D9">
        <v>6814</v>
      </c>
      <c r="E9" s="62">
        <v>77.560355000000001</v>
      </c>
      <c r="F9" s="13">
        <v>4.7800000000000002E-2</v>
      </c>
      <c r="G9" s="49"/>
      <c r="O9" s="76"/>
      <c r="P9" s="76"/>
      <c r="Q9" s="13"/>
      <c r="R9" s="13"/>
    </row>
    <row r="10" spans="1:22" ht="12.75" customHeight="1" x14ac:dyDescent="0.2">
      <c r="A10" t="s">
        <v>13</v>
      </c>
      <c r="B10" t="s">
        <v>15</v>
      </c>
      <c r="C10" t="s">
        <v>14</v>
      </c>
      <c r="D10">
        <v>6491</v>
      </c>
      <c r="E10" s="62">
        <v>54.495190999999998</v>
      </c>
      <c r="F10" s="13">
        <v>3.3599999999999998E-2</v>
      </c>
      <c r="G10" s="49"/>
      <c r="I10" s="15"/>
      <c r="J10" s="15"/>
      <c r="O10" s="76"/>
      <c r="P10" s="76"/>
      <c r="Q10" s="13"/>
      <c r="R10" s="13"/>
    </row>
    <row r="11" spans="1:22" ht="12.75" customHeight="1" x14ac:dyDescent="0.2">
      <c r="A11" t="s">
        <v>16</v>
      </c>
      <c r="B11" t="s">
        <v>18</v>
      </c>
      <c r="C11" t="s">
        <v>17</v>
      </c>
      <c r="D11">
        <v>18706</v>
      </c>
      <c r="E11" s="62">
        <v>53.648808000000002</v>
      </c>
      <c r="F11" s="13">
        <v>3.3099999999999997E-2</v>
      </c>
      <c r="G11" s="49"/>
      <c r="I11" s="13"/>
      <c r="J11" s="13"/>
      <c r="O11" s="76"/>
      <c r="P11" s="76"/>
      <c r="Q11" s="13"/>
      <c r="R11" s="13"/>
    </row>
    <row r="12" spans="1:22" ht="12.75" customHeight="1" x14ac:dyDescent="0.2">
      <c r="A12" t="s">
        <v>19</v>
      </c>
      <c r="B12" t="s">
        <v>21</v>
      </c>
      <c r="C12" t="s">
        <v>11</v>
      </c>
      <c r="D12">
        <v>1658</v>
      </c>
      <c r="E12" s="62">
        <v>39.551589999999997</v>
      </c>
      <c r="F12" s="13">
        <v>2.4399999999999998E-2</v>
      </c>
      <c r="G12" s="49"/>
      <c r="I12" s="13"/>
      <c r="J12" s="13"/>
      <c r="O12" s="76"/>
      <c r="P12" s="76"/>
      <c r="Q12" s="13"/>
      <c r="R12" s="13"/>
    </row>
    <row r="13" spans="1:22" ht="12.75" customHeight="1" x14ac:dyDescent="0.2">
      <c r="A13" t="s">
        <v>22</v>
      </c>
      <c r="B13" t="s">
        <v>24</v>
      </c>
      <c r="C13" t="s">
        <v>11</v>
      </c>
      <c r="D13">
        <v>5769</v>
      </c>
      <c r="E13" s="62">
        <v>39.148434000000002</v>
      </c>
      <c r="F13" s="13">
        <v>2.41E-2</v>
      </c>
      <c r="G13" s="49"/>
      <c r="I13" s="13"/>
      <c r="J13" s="13"/>
      <c r="O13" s="76"/>
      <c r="P13" s="76"/>
      <c r="Q13" s="13"/>
      <c r="R13" s="13"/>
    </row>
    <row r="14" spans="1:22" ht="12.75" customHeight="1" x14ac:dyDescent="0.2">
      <c r="A14" t="s">
        <v>28</v>
      </c>
      <c r="B14" t="s">
        <v>30</v>
      </c>
      <c r="C14" t="s">
        <v>20</v>
      </c>
      <c r="D14">
        <v>2066</v>
      </c>
      <c r="E14" s="62">
        <v>37.802635000000002</v>
      </c>
      <c r="F14" s="13">
        <v>2.3300000000000001E-2</v>
      </c>
      <c r="G14" s="49"/>
      <c r="I14" s="13"/>
      <c r="J14" s="13"/>
      <c r="O14" s="76"/>
      <c r="P14" s="76"/>
      <c r="Q14" s="13"/>
      <c r="R14" s="13"/>
    </row>
    <row r="15" spans="1:22" ht="12.75" customHeight="1" x14ac:dyDescent="0.2">
      <c r="A15" t="s">
        <v>25</v>
      </c>
      <c r="B15" t="s">
        <v>27</v>
      </c>
      <c r="C15" t="s">
        <v>26</v>
      </c>
      <c r="D15">
        <v>6506</v>
      </c>
      <c r="E15" s="62">
        <v>36.388058000000001</v>
      </c>
      <c r="F15" s="13">
        <v>2.2400000000000003E-2</v>
      </c>
      <c r="G15" s="49"/>
      <c r="I15" s="13"/>
      <c r="J15" s="13"/>
      <c r="O15" s="76"/>
      <c r="P15" s="76"/>
      <c r="Q15" s="13"/>
      <c r="R15" s="13"/>
    </row>
    <row r="16" spans="1:22" ht="12.75" customHeight="1" x14ac:dyDescent="0.2">
      <c r="A16" t="s">
        <v>31</v>
      </c>
      <c r="B16" t="s">
        <v>33</v>
      </c>
      <c r="C16" t="s">
        <v>32</v>
      </c>
      <c r="D16">
        <v>2416</v>
      </c>
      <c r="E16" s="62">
        <v>35.999608000000002</v>
      </c>
      <c r="F16" s="13">
        <v>2.2200000000000001E-2</v>
      </c>
      <c r="G16" s="49"/>
      <c r="I16" s="13"/>
      <c r="J16" s="13"/>
      <c r="O16" s="76"/>
      <c r="P16" s="76"/>
      <c r="Q16" s="13"/>
      <c r="R16" s="13"/>
    </row>
    <row r="17" spans="1:18" ht="12.75" customHeight="1" x14ac:dyDescent="0.2">
      <c r="A17" t="s">
        <v>34</v>
      </c>
      <c r="B17" t="s">
        <v>35</v>
      </c>
      <c r="C17" t="s">
        <v>23</v>
      </c>
      <c r="D17">
        <v>1034</v>
      </c>
      <c r="E17" s="62">
        <v>34.053238999999998</v>
      </c>
      <c r="F17" s="13">
        <v>2.1000000000000001E-2</v>
      </c>
      <c r="G17" s="49"/>
      <c r="I17" s="13"/>
      <c r="J17" s="13"/>
      <c r="O17" s="76"/>
      <c r="P17" s="76"/>
      <c r="Q17" s="13"/>
      <c r="R17" s="13"/>
    </row>
    <row r="18" spans="1:18" ht="12.75" customHeight="1" x14ac:dyDescent="0.2">
      <c r="A18" t="s">
        <v>36</v>
      </c>
      <c r="B18" t="s">
        <v>38</v>
      </c>
      <c r="C18" t="s">
        <v>20</v>
      </c>
      <c r="D18">
        <v>13381</v>
      </c>
      <c r="E18" s="62">
        <v>30.134011999999998</v>
      </c>
      <c r="F18" s="13">
        <v>1.8600000000000002E-2</v>
      </c>
      <c r="G18" s="49"/>
      <c r="I18" s="13"/>
      <c r="J18" s="13"/>
      <c r="O18" s="76"/>
      <c r="P18" s="76"/>
      <c r="Q18" s="13"/>
      <c r="R18" s="13"/>
    </row>
    <row r="19" spans="1:18" ht="12.75" customHeight="1" x14ac:dyDescent="0.2">
      <c r="A19" t="s">
        <v>39</v>
      </c>
      <c r="B19" t="s">
        <v>41</v>
      </c>
      <c r="C19" t="s">
        <v>23</v>
      </c>
      <c r="D19">
        <v>1142</v>
      </c>
      <c r="E19" s="62">
        <v>26.479554</v>
      </c>
      <c r="F19" s="13">
        <v>1.6299999999999999E-2</v>
      </c>
      <c r="G19" s="49"/>
      <c r="I19" s="13"/>
      <c r="J19" s="13"/>
      <c r="O19" s="76"/>
      <c r="P19" s="76"/>
      <c r="Q19" s="13"/>
      <c r="R19" s="13"/>
    </row>
    <row r="20" spans="1:18" ht="12.75" customHeight="1" x14ac:dyDescent="0.2">
      <c r="A20" t="s">
        <v>48</v>
      </c>
      <c r="B20" t="s">
        <v>50</v>
      </c>
      <c r="C20" t="s">
        <v>23</v>
      </c>
      <c r="D20">
        <v>4013</v>
      </c>
      <c r="E20" s="62">
        <v>24.828430999999998</v>
      </c>
      <c r="F20" s="13">
        <v>1.5300000000000001E-2</v>
      </c>
      <c r="G20" s="49"/>
      <c r="I20" s="13"/>
      <c r="J20" s="13"/>
      <c r="O20" s="76"/>
      <c r="P20" s="76"/>
      <c r="Q20" s="13"/>
      <c r="R20" s="13"/>
    </row>
    <row r="21" spans="1:18" ht="12.75" customHeight="1" x14ac:dyDescent="0.2">
      <c r="A21" t="s">
        <v>42</v>
      </c>
      <c r="B21" t="s">
        <v>45</v>
      </c>
      <c r="C21" t="s">
        <v>43</v>
      </c>
      <c r="D21">
        <v>12340</v>
      </c>
      <c r="E21" s="62">
        <v>24.46405</v>
      </c>
      <c r="F21" s="13">
        <v>1.5100000000000001E-2</v>
      </c>
      <c r="G21" s="49"/>
      <c r="I21" s="13"/>
      <c r="J21" s="13"/>
      <c r="O21" s="76"/>
      <c r="P21" s="76"/>
      <c r="Q21" s="13"/>
      <c r="R21" s="13"/>
    </row>
    <row r="22" spans="1:18" ht="12.75" customHeight="1" x14ac:dyDescent="0.2">
      <c r="A22" t="s">
        <v>46</v>
      </c>
      <c r="B22" t="s">
        <v>47</v>
      </c>
      <c r="C22" t="s">
        <v>40</v>
      </c>
      <c r="D22">
        <v>3775</v>
      </c>
      <c r="E22" s="62">
        <v>24.031649999999999</v>
      </c>
      <c r="F22" s="13">
        <v>1.4800000000000001E-2</v>
      </c>
      <c r="G22" s="49"/>
      <c r="I22" s="13"/>
      <c r="J22" s="13"/>
      <c r="O22" s="76"/>
      <c r="P22" s="76"/>
      <c r="Q22" s="13"/>
      <c r="R22" s="13"/>
    </row>
    <row r="23" spans="1:18" ht="12.75" customHeight="1" x14ac:dyDescent="0.2">
      <c r="A23" t="s">
        <v>51</v>
      </c>
      <c r="B23" t="s">
        <v>52</v>
      </c>
      <c r="C23" t="s">
        <v>17</v>
      </c>
      <c r="D23">
        <v>1248</v>
      </c>
      <c r="E23" s="62">
        <v>23.696400000000001</v>
      </c>
      <c r="F23" s="13">
        <v>1.46E-2</v>
      </c>
      <c r="G23" s="49"/>
      <c r="I23" s="13"/>
      <c r="J23" s="13"/>
      <c r="O23" s="76"/>
      <c r="P23" s="76"/>
      <c r="Q23" s="13"/>
      <c r="R23" s="13"/>
    </row>
    <row r="24" spans="1:18" ht="12.75" customHeight="1" x14ac:dyDescent="0.2">
      <c r="A24" t="s">
        <v>62</v>
      </c>
      <c r="B24" t="s">
        <v>64</v>
      </c>
      <c r="C24" t="s">
        <v>11</v>
      </c>
      <c r="D24">
        <v>1690</v>
      </c>
      <c r="E24" s="62">
        <v>22.925695000000001</v>
      </c>
      <c r="F24" s="13">
        <v>1.41E-2</v>
      </c>
      <c r="G24" s="49"/>
      <c r="I24" s="13"/>
      <c r="J24" s="13"/>
      <c r="O24" s="76"/>
      <c r="P24" s="76"/>
      <c r="Q24" s="13"/>
      <c r="R24" s="13"/>
    </row>
    <row r="25" spans="1:18" ht="12.75" customHeight="1" x14ac:dyDescent="0.2">
      <c r="A25" t="s">
        <v>59</v>
      </c>
      <c r="B25" t="s">
        <v>61</v>
      </c>
      <c r="C25" t="s">
        <v>37</v>
      </c>
      <c r="D25">
        <v>2724</v>
      </c>
      <c r="E25" s="62">
        <v>22.577874000000001</v>
      </c>
      <c r="F25" s="13">
        <v>1.3899999999999999E-2</v>
      </c>
      <c r="G25" s="49"/>
      <c r="I25" s="13"/>
      <c r="J25" s="13"/>
      <c r="O25" s="76"/>
      <c r="P25" s="76"/>
      <c r="Q25" s="13"/>
      <c r="R25" s="13"/>
    </row>
    <row r="26" spans="1:18" ht="12.75" customHeight="1" x14ac:dyDescent="0.2">
      <c r="A26" t="s">
        <v>56</v>
      </c>
      <c r="B26" t="s">
        <v>58</v>
      </c>
      <c r="C26" t="s">
        <v>11</v>
      </c>
      <c r="D26">
        <v>4090</v>
      </c>
      <c r="E26" s="62">
        <v>22.01238</v>
      </c>
      <c r="F26" s="13">
        <v>1.3600000000000001E-2</v>
      </c>
      <c r="G26" s="49"/>
      <c r="I26" s="13"/>
      <c r="J26" s="13"/>
      <c r="O26" s="76"/>
      <c r="P26" s="76"/>
      <c r="Q26" s="13"/>
      <c r="R26" s="13"/>
    </row>
    <row r="27" spans="1:18" ht="12.75" customHeight="1" x14ac:dyDescent="0.2">
      <c r="A27" t="s">
        <v>53</v>
      </c>
      <c r="B27" t="s">
        <v>55</v>
      </c>
      <c r="C27" t="s">
        <v>40</v>
      </c>
      <c r="D27">
        <v>7526</v>
      </c>
      <c r="E27" s="62">
        <v>21.400181</v>
      </c>
      <c r="F27" s="13">
        <v>1.32E-2</v>
      </c>
      <c r="G27" s="49"/>
      <c r="I27" s="13"/>
      <c r="J27" s="13"/>
      <c r="O27" s="76"/>
      <c r="P27" s="76"/>
      <c r="Q27" s="13"/>
      <c r="R27" s="13"/>
    </row>
    <row r="28" spans="1:18" ht="12.75" customHeight="1" x14ac:dyDescent="0.2">
      <c r="A28" t="s">
        <v>65</v>
      </c>
      <c r="B28" t="s">
        <v>67</v>
      </c>
      <c r="C28" t="s">
        <v>29</v>
      </c>
      <c r="D28">
        <v>5005</v>
      </c>
      <c r="E28" s="62">
        <v>21.376355</v>
      </c>
      <c r="F28" s="13">
        <v>1.32E-2</v>
      </c>
      <c r="G28" s="49"/>
      <c r="I28" s="13"/>
      <c r="J28" s="13"/>
      <c r="O28" s="76"/>
      <c r="P28" s="76"/>
      <c r="Q28" s="13"/>
      <c r="R28" s="13"/>
    </row>
    <row r="29" spans="1:18" ht="12.75" customHeight="1" x14ac:dyDescent="0.2">
      <c r="A29" t="s">
        <v>71</v>
      </c>
      <c r="B29" t="s">
        <v>73</v>
      </c>
      <c r="C29" t="s">
        <v>11</v>
      </c>
      <c r="D29">
        <v>2354</v>
      </c>
      <c r="E29" s="62">
        <v>20.396232999999999</v>
      </c>
      <c r="F29" s="13">
        <v>1.26E-2</v>
      </c>
      <c r="G29" s="49"/>
      <c r="I29" s="13"/>
      <c r="J29" s="13"/>
      <c r="O29" s="76"/>
      <c r="P29" s="76"/>
      <c r="Q29" s="13"/>
      <c r="R29" s="13"/>
    </row>
    <row r="30" spans="1:18" ht="12.75" customHeight="1" x14ac:dyDescent="0.2">
      <c r="A30" t="s">
        <v>68</v>
      </c>
      <c r="B30" t="s">
        <v>70</v>
      </c>
      <c r="C30" t="s">
        <v>29</v>
      </c>
      <c r="D30">
        <v>7041</v>
      </c>
      <c r="E30" s="62">
        <v>20.045726999999999</v>
      </c>
      <c r="F30" s="13">
        <v>1.24E-2</v>
      </c>
      <c r="G30" s="49"/>
      <c r="I30" s="13"/>
      <c r="J30" s="13"/>
      <c r="O30" s="76"/>
      <c r="P30" s="76"/>
      <c r="Q30" s="13"/>
      <c r="R30" s="13"/>
    </row>
    <row r="31" spans="1:18" ht="12.75" customHeight="1" x14ac:dyDescent="0.2">
      <c r="A31" t="s">
        <v>74</v>
      </c>
      <c r="B31" t="s">
        <v>76</v>
      </c>
      <c r="C31" t="s">
        <v>20</v>
      </c>
      <c r="D31">
        <v>1786</v>
      </c>
      <c r="E31" s="62">
        <v>19.724584</v>
      </c>
      <c r="F31" s="13">
        <v>1.2199999999999999E-2</v>
      </c>
      <c r="G31" s="49"/>
      <c r="I31" s="13"/>
      <c r="J31" s="13"/>
      <c r="O31" s="76"/>
      <c r="P31" s="76"/>
      <c r="Q31" s="13"/>
      <c r="R31" s="13"/>
    </row>
    <row r="32" spans="1:18" ht="12.75" customHeight="1" x14ac:dyDescent="0.2">
      <c r="A32" t="s">
        <v>80</v>
      </c>
      <c r="B32" t="s">
        <v>82</v>
      </c>
      <c r="C32" t="s">
        <v>57</v>
      </c>
      <c r="D32">
        <v>3678</v>
      </c>
      <c r="E32" s="62">
        <v>16.878342</v>
      </c>
      <c r="F32" s="13">
        <v>1.04E-2</v>
      </c>
      <c r="G32" s="49"/>
      <c r="I32" s="13"/>
      <c r="J32" s="13"/>
      <c r="O32" s="76"/>
      <c r="P32" s="76"/>
      <c r="Q32" s="13"/>
      <c r="R32" s="13"/>
    </row>
    <row r="33" spans="1:22" ht="12.75" customHeight="1" x14ac:dyDescent="0.2">
      <c r="A33" t="s">
        <v>77</v>
      </c>
      <c r="B33" t="s">
        <v>79</v>
      </c>
      <c r="C33" t="s">
        <v>37</v>
      </c>
      <c r="D33">
        <v>9508</v>
      </c>
      <c r="E33" s="62">
        <v>16.287203999999999</v>
      </c>
      <c r="F33" s="13">
        <v>0.01</v>
      </c>
      <c r="G33" s="49"/>
      <c r="I33" s="13"/>
      <c r="J33" s="13"/>
      <c r="O33" s="76"/>
      <c r="P33" s="76"/>
      <c r="Q33" s="13"/>
      <c r="R33" s="13"/>
    </row>
    <row r="34" spans="1:22" ht="12.75" customHeight="1" x14ac:dyDescent="0.2">
      <c r="A34" t="s">
        <v>83</v>
      </c>
      <c r="B34" t="s">
        <v>85</v>
      </c>
      <c r="C34" t="s">
        <v>44</v>
      </c>
      <c r="D34">
        <v>8684</v>
      </c>
      <c r="E34" s="62">
        <v>15.579096</v>
      </c>
      <c r="F34" s="13">
        <v>9.5999999999999992E-3</v>
      </c>
      <c r="G34" s="49"/>
      <c r="I34" s="13"/>
      <c r="J34" s="13"/>
      <c r="O34" s="76"/>
      <c r="P34" s="76"/>
      <c r="Q34" s="13"/>
      <c r="R34" s="13"/>
    </row>
    <row r="35" spans="1:22" ht="12.75" customHeight="1" x14ac:dyDescent="0.2">
      <c r="A35" t="s">
        <v>86</v>
      </c>
      <c r="B35" t="s">
        <v>88</v>
      </c>
      <c r="C35" t="s">
        <v>49</v>
      </c>
      <c r="D35">
        <v>4201</v>
      </c>
      <c r="E35" s="62">
        <v>15.138304</v>
      </c>
      <c r="F35" s="13">
        <v>9.300000000000001E-3</v>
      </c>
      <c r="G35" s="49"/>
      <c r="I35" s="13"/>
      <c r="J35" s="13"/>
      <c r="O35" s="76"/>
      <c r="P35" s="76"/>
      <c r="Q35" s="13"/>
      <c r="R35" s="13"/>
    </row>
    <row r="36" spans="1:22" ht="12.75" customHeight="1" x14ac:dyDescent="0.2">
      <c r="A36" t="s">
        <v>95</v>
      </c>
      <c r="B36" t="s">
        <v>97</v>
      </c>
      <c r="C36" t="s">
        <v>54</v>
      </c>
      <c r="D36">
        <v>21105</v>
      </c>
      <c r="E36" s="62">
        <v>14.288085000000001</v>
      </c>
      <c r="F36" s="13">
        <v>8.8000000000000005E-3</v>
      </c>
      <c r="G36" s="49"/>
      <c r="I36" s="13"/>
      <c r="J36" s="13"/>
      <c r="O36" s="76"/>
      <c r="P36" s="76"/>
      <c r="Q36" s="13"/>
      <c r="R36" s="13"/>
    </row>
    <row r="37" spans="1:22" ht="12.75" customHeight="1" x14ac:dyDescent="0.2">
      <c r="A37" t="s">
        <v>92</v>
      </c>
      <c r="B37" t="s">
        <v>94</v>
      </c>
      <c r="C37" t="s">
        <v>11</v>
      </c>
      <c r="D37">
        <v>4934</v>
      </c>
      <c r="E37" s="62">
        <v>13.536429</v>
      </c>
      <c r="F37" s="13">
        <v>8.3000000000000001E-3</v>
      </c>
      <c r="G37" s="49"/>
      <c r="K37"/>
      <c r="O37" s="76"/>
      <c r="P37" s="76"/>
      <c r="Q37" s="13"/>
      <c r="R37" s="13"/>
    </row>
    <row r="38" spans="1:22" ht="12.75" customHeight="1" x14ac:dyDescent="0.2">
      <c r="A38" t="s">
        <v>109</v>
      </c>
      <c r="B38" t="s">
        <v>110</v>
      </c>
      <c r="C38" t="s">
        <v>20</v>
      </c>
      <c r="D38">
        <v>2556</v>
      </c>
      <c r="E38" s="62">
        <v>13.255416</v>
      </c>
      <c r="F38" s="13">
        <v>8.199999999999999E-3</v>
      </c>
      <c r="G38" s="49"/>
      <c r="K38"/>
      <c r="O38" s="76"/>
      <c r="P38" s="76"/>
      <c r="Q38" s="13"/>
      <c r="R38" s="13"/>
    </row>
    <row r="39" spans="1:22" ht="12.75" customHeight="1" x14ac:dyDescent="0.2">
      <c r="A39" t="s">
        <v>107</v>
      </c>
      <c r="B39" t="s">
        <v>108</v>
      </c>
      <c r="C39" t="s">
        <v>69</v>
      </c>
      <c r="D39">
        <v>17596</v>
      </c>
      <c r="E39" s="62">
        <v>13.196999999999999</v>
      </c>
      <c r="F39" s="13">
        <v>8.1000000000000013E-3</v>
      </c>
      <c r="G39" s="49"/>
      <c r="K39"/>
      <c r="O39" s="76"/>
      <c r="P39" s="76"/>
      <c r="Q39" s="13"/>
      <c r="R39" s="13"/>
    </row>
    <row r="40" spans="1:22" ht="12.75" customHeight="1" x14ac:dyDescent="0.2">
      <c r="A40" t="s">
        <v>98</v>
      </c>
      <c r="B40" t="s">
        <v>100</v>
      </c>
      <c r="C40" t="s">
        <v>44</v>
      </c>
      <c r="D40">
        <v>39000</v>
      </c>
      <c r="E40" s="62">
        <v>13.1235</v>
      </c>
      <c r="F40" s="13">
        <v>8.1000000000000013E-3</v>
      </c>
      <c r="G40" s="49"/>
      <c r="K40"/>
      <c r="O40" s="76"/>
      <c r="P40" s="76"/>
      <c r="Q40" s="13"/>
      <c r="R40" s="13"/>
    </row>
    <row r="41" spans="1:22" ht="12.75" customHeight="1" x14ac:dyDescent="0.2">
      <c r="A41" t="s">
        <v>104</v>
      </c>
      <c r="B41" t="s">
        <v>106</v>
      </c>
      <c r="C41" t="s">
        <v>11</v>
      </c>
      <c r="D41">
        <v>2454</v>
      </c>
      <c r="E41" s="62">
        <v>12.984114</v>
      </c>
      <c r="F41" s="13">
        <v>8.0000000000000002E-3</v>
      </c>
      <c r="G41" s="49"/>
      <c r="K41"/>
      <c r="O41" s="76"/>
      <c r="P41" s="76"/>
      <c r="Q41" s="13"/>
      <c r="R41" s="13"/>
    </row>
    <row r="42" spans="1:22" ht="12.75" customHeight="1" x14ac:dyDescent="0.2">
      <c r="A42" t="s">
        <v>101</v>
      </c>
      <c r="B42" t="s">
        <v>103</v>
      </c>
      <c r="C42" t="s">
        <v>32</v>
      </c>
      <c r="D42">
        <v>3996</v>
      </c>
      <c r="E42" s="62">
        <v>12.493494</v>
      </c>
      <c r="F42" s="13">
        <v>7.7000000000000002E-3</v>
      </c>
      <c r="G42" s="49"/>
      <c r="K42"/>
      <c r="O42" s="76"/>
      <c r="P42" s="76"/>
      <c r="Q42" s="13"/>
      <c r="R42" s="13"/>
    </row>
    <row r="43" spans="1:22" ht="12.75" customHeight="1" x14ac:dyDescent="0.2">
      <c r="A43" t="s">
        <v>115</v>
      </c>
      <c r="B43" t="s">
        <v>116</v>
      </c>
      <c r="C43" t="s">
        <v>72</v>
      </c>
      <c r="D43">
        <v>3988</v>
      </c>
      <c r="E43" s="62">
        <v>12.368781999999999</v>
      </c>
      <c r="F43" s="13">
        <v>7.6E-3</v>
      </c>
      <c r="G43" s="49"/>
      <c r="K43"/>
      <c r="O43" s="76"/>
      <c r="P43" s="76"/>
      <c r="Q43" s="13"/>
      <c r="R43" s="13"/>
    </row>
    <row r="44" spans="1:22" ht="12.75" customHeight="1" x14ac:dyDescent="0.2">
      <c r="A44" t="s">
        <v>111</v>
      </c>
      <c r="B44" t="s">
        <v>112</v>
      </c>
      <c r="C44" t="s">
        <v>11</v>
      </c>
      <c r="D44">
        <v>3504</v>
      </c>
      <c r="E44" s="62">
        <v>12.269256</v>
      </c>
      <c r="F44" s="13">
        <v>7.6E-3</v>
      </c>
      <c r="G44" s="49"/>
      <c r="K44"/>
      <c r="O44" s="76"/>
      <c r="P44" s="76"/>
      <c r="Q44" s="13"/>
      <c r="R44" s="13"/>
    </row>
    <row r="45" spans="1:22" ht="12.75" customHeight="1" x14ac:dyDescent="0.2">
      <c r="A45" t="s">
        <v>113</v>
      </c>
      <c r="B45" t="s">
        <v>114</v>
      </c>
      <c r="C45" t="s">
        <v>14</v>
      </c>
      <c r="D45">
        <v>3424</v>
      </c>
      <c r="E45" s="62">
        <v>12.201423999999999</v>
      </c>
      <c r="F45" s="13">
        <v>7.4999999999999997E-3</v>
      </c>
      <c r="G45" s="49"/>
      <c r="K45"/>
      <c r="O45" s="76"/>
      <c r="P45" s="76"/>
      <c r="Q45" s="13"/>
      <c r="R45" s="13"/>
    </row>
    <row r="46" spans="1:22" ht="12.75" customHeight="1" x14ac:dyDescent="0.2">
      <c r="A46" t="s">
        <v>117</v>
      </c>
      <c r="B46" t="s">
        <v>118</v>
      </c>
      <c r="C46" t="s">
        <v>32</v>
      </c>
      <c r="D46">
        <v>6749</v>
      </c>
      <c r="E46" s="62">
        <v>11.723013</v>
      </c>
      <c r="F46" s="13">
        <v>7.1999999999999998E-3</v>
      </c>
      <c r="G46" s="49"/>
      <c r="K46"/>
      <c r="O46" s="76"/>
      <c r="P46" s="76"/>
      <c r="Q46" s="13"/>
      <c r="R46" s="13"/>
      <c r="V46" s="2"/>
    </row>
    <row r="47" spans="1:22" ht="12.75" customHeight="1" x14ac:dyDescent="0.2">
      <c r="A47" t="s">
        <v>119</v>
      </c>
      <c r="B47" t="s">
        <v>120</v>
      </c>
      <c r="C47" s="2" t="s">
        <v>49</v>
      </c>
      <c r="D47">
        <v>12014</v>
      </c>
      <c r="E47" s="62">
        <v>11.641565999999999</v>
      </c>
      <c r="F47" s="13">
        <v>7.1999999999999998E-3</v>
      </c>
      <c r="G47" s="49"/>
      <c r="K47"/>
      <c r="O47" s="76"/>
      <c r="P47" s="76"/>
      <c r="Q47" s="13"/>
      <c r="R47" s="13"/>
    </row>
    <row r="48" spans="1:22" ht="12.75" customHeight="1" x14ac:dyDescent="0.2">
      <c r="A48" t="s">
        <v>121</v>
      </c>
      <c r="B48" t="s">
        <v>122</v>
      </c>
      <c r="C48" t="s">
        <v>75</v>
      </c>
      <c r="D48">
        <v>15167</v>
      </c>
      <c r="E48" s="62">
        <v>11.640673</v>
      </c>
      <c r="F48" s="13">
        <v>7.1999999999999998E-3</v>
      </c>
      <c r="G48" s="49"/>
      <c r="K48"/>
      <c r="O48" s="76"/>
      <c r="P48" s="76"/>
      <c r="Q48" s="13"/>
      <c r="R48" s="13"/>
    </row>
    <row r="49" spans="1:18" ht="12.75" customHeight="1" x14ac:dyDescent="0.2">
      <c r="A49" t="s">
        <v>125</v>
      </c>
      <c r="B49" t="s">
        <v>126</v>
      </c>
      <c r="C49" t="s">
        <v>66</v>
      </c>
      <c r="D49">
        <v>3500</v>
      </c>
      <c r="E49" s="62">
        <v>11.1685</v>
      </c>
      <c r="F49" s="13">
        <v>6.8999999999999999E-3</v>
      </c>
      <c r="G49" s="49"/>
      <c r="K49"/>
      <c r="O49" s="76"/>
      <c r="P49" s="76"/>
      <c r="Q49" s="13"/>
      <c r="R49" s="13"/>
    </row>
    <row r="50" spans="1:18" ht="12.75" customHeight="1" x14ac:dyDescent="0.2">
      <c r="A50" t="s">
        <v>141</v>
      </c>
      <c r="B50" t="s">
        <v>142</v>
      </c>
      <c r="C50" t="s">
        <v>23</v>
      </c>
      <c r="D50">
        <v>8954</v>
      </c>
      <c r="E50" s="62">
        <v>11.035805</v>
      </c>
      <c r="F50" s="13">
        <v>6.8000000000000005E-3</v>
      </c>
      <c r="G50" s="49"/>
      <c r="K50"/>
      <c r="O50" s="76"/>
      <c r="P50" s="76"/>
      <c r="Q50" s="13"/>
      <c r="R50" s="13"/>
    </row>
    <row r="51" spans="1:18" ht="12.75" customHeight="1" x14ac:dyDescent="0.2">
      <c r="A51" t="s">
        <v>139</v>
      </c>
      <c r="B51" t="s">
        <v>140</v>
      </c>
      <c r="C51" t="s">
        <v>20</v>
      </c>
      <c r="D51">
        <v>1521</v>
      </c>
      <c r="E51" s="62">
        <v>11.018884999999999</v>
      </c>
      <c r="F51" s="13">
        <v>6.8000000000000005E-3</v>
      </c>
      <c r="G51" s="49"/>
      <c r="K51"/>
      <c r="O51" s="76"/>
      <c r="P51" s="76"/>
      <c r="Q51" s="13"/>
      <c r="R51" s="13"/>
    </row>
    <row r="52" spans="1:18" ht="12.75" customHeight="1" x14ac:dyDescent="0.2">
      <c r="A52" t="s">
        <v>123</v>
      </c>
      <c r="B52" t="s">
        <v>124</v>
      </c>
      <c r="C52" t="s">
        <v>29</v>
      </c>
      <c r="D52">
        <v>14300</v>
      </c>
      <c r="E52" s="62">
        <v>10.868</v>
      </c>
      <c r="F52" s="13">
        <v>6.7000000000000002E-3</v>
      </c>
      <c r="G52" s="49"/>
      <c r="K52"/>
      <c r="O52" s="76"/>
      <c r="P52" s="76"/>
      <c r="Q52" s="13"/>
      <c r="R52" s="13"/>
    </row>
    <row r="53" spans="1:18" ht="12.75" customHeight="1" x14ac:dyDescent="0.2">
      <c r="A53" t="s">
        <v>145</v>
      </c>
      <c r="B53" t="s">
        <v>146</v>
      </c>
      <c r="C53" t="s">
        <v>54</v>
      </c>
      <c r="D53">
        <v>16035</v>
      </c>
      <c r="E53" s="62">
        <v>10.663275000000001</v>
      </c>
      <c r="F53" s="13">
        <v>6.6E-3</v>
      </c>
      <c r="G53" s="49"/>
      <c r="K53"/>
      <c r="O53" s="76"/>
      <c r="P53" s="76"/>
      <c r="Q53" s="13"/>
      <c r="R53" s="13"/>
    </row>
    <row r="54" spans="1:18" ht="12.75" customHeight="1" x14ac:dyDescent="0.2">
      <c r="A54" t="s">
        <v>129</v>
      </c>
      <c r="B54" t="s">
        <v>130</v>
      </c>
      <c r="C54" t="s">
        <v>37</v>
      </c>
      <c r="D54">
        <v>5136</v>
      </c>
      <c r="E54" s="62">
        <v>10.462032000000001</v>
      </c>
      <c r="F54" s="13">
        <v>6.4000000000000003E-3</v>
      </c>
      <c r="G54" s="49"/>
      <c r="K54"/>
      <c r="O54" s="76"/>
      <c r="P54" s="76"/>
      <c r="Q54" s="13"/>
      <c r="R54" s="13"/>
    </row>
    <row r="55" spans="1:18" ht="12.75" customHeight="1" x14ac:dyDescent="0.2">
      <c r="A55" t="s">
        <v>127</v>
      </c>
      <c r="B55" t="s">
        <v>128</v>
      </c>
      <c r="C55" t="s">
        <v>63</v>
      </c>
      <c r="D55">
        <v>71515</v>
      </c>
      <c r="E55" s="62">
        <v>10.369675000000001</v>
      </c>
      <c r="F55" s="13">
        <v>6.4000000000000003E-3</v>
      </c>
      <c r="G55" s="49"/>
      <c r="K55"/>
      <c r="O55" s="76"/>
      <c r="P55" s="76"/>
      <c r="Q55" s="13"/>
      <c r="R55" s="13"/>
    </row>
    <row r="56" spans="1:18" ht="12.75" customHeight="1" x14ac:dyDescent="0.2">
      <c r="A56" t="s">
        <v>131</v>
      </c>
      <c r="B56" t="s">
        <v>132</v>
      </c>
      <c r="C56" t="s">
        <v>23</v>
      </c>
      <c r="D56">
        <v>4132</v>
      </c>
      <c r="E56" s="62">
        <v>10.013902</v>
      </c>
      <c r="F56" s="13">
        <v>6.1999999999999998E-3</v>
      </c>
      <c r="G56" s="49"/>
      <c r="K56"/>
      <c r="O56" s="76"/>
      <c r="P56" s="76"/>
      <c r="Q56" s="13"/>
      <c r="R56" s="13"/>
    </row>
    <row r="57" spans="1:18" ht="12.75" customHeight="1" x14ac:dyDescent="0.2">
      <c r="A57" t="s">
        <v>89</v>
      </c>
      <c r="B57" t="s">
        <v>91</v>
      </c>
      <c r="C57" t="s">
        <v>60</v>
      </c>
      <c r="D57">
        <v>8580</v>
      </c>
      <c r="E57" s="62">
        <v>10.01286</v>
      </c>
      <c r="F57" s="13">
        <v>6.1999999999999998E-3</v>
      </c>
      <c r="G57" s="49"/>
      <c r="K57"/>
      <c r="O57" s="76"/>
      <c r="P57" s="76"/>
      <c r="Q57" s="13"/>
      <c r="R57" s="13"/>
    </row>
    <row r="58" spans="1:18" ht="12.75" customHeight="1" x14ac:dyDescent="0.2">
      <c r="A58" t="s">
        <v>133</v>
      </c>
      <c r="B58" t="s">
        <v>134</v>
      </c>
      <c r="C58" t="s">
        <v>49</v>
      </c>
      <c r="D58">
        <v>4752</v>
      </c>
      <c r="E58" s="62">
        <v>9.5467680000000001</v>
      </c>
      <c r="F58" s="13">
        <v>5.8999999999999999E-3</v>
      </c>
      <c r="G58" s="49"/>
      <c r="K58"/>
      <c r="O58" s="76"/>
      <c r="P58" s="76"/>
      <c r="Q58" s="13"/>
      <c r="R58" s="13"/>
    </row>
    <row r="59" spans="1:18" ht="12.75" customHeight="1" x14ac:dyDescent="0.2">
      <c r="A59" t="s">
        <v>135</v>
      </c>
      <c r="B59" t="s">
        <v>136</v>
      </c>
      <c r="C59" t="s">
        <v>44</v>
      </c>
      <c r="D59">
        <v>4111</v>
      </c>
      <c r="E59" s="62">
        <v>9.4799659999999992</v>
      </c>
      <c r="F59" s="13">
        <v>5.7999999999999996E-3</v>
      </c>
      <c r="G59" s="49"/>
      <c r="K59"/>
      <c r="O59" s="76"/>
      <c r="P59" s="76"/>
      <c r="Q59" s="13"/>
      <c r="R59" s="13"/>
    </row>
    <row r="60" spans="1:18" ht="12.75" customHeight="1" x14ac:dyDescent="0.2">
      <c r="A60" t="s">
        <v>137</v>
      </c>
      <c r="B60" t="s">
        <v>138</v>
      </c>
      <c r="C60" t="s">
        <v>29</v>
      </c>
      <c r="D60">
        <v>4338</v>
      </c>
      <c r="E60" s="62">
        <v>8.8928999999999991</v>
      </c>
      <c r="F60" s="13">
        <v>5.5000000000000005E-3</v>
      </c>
      <c r="G60" s="49"/>
      <c r="K60"/>
      <c r="O60" s="76"/>
      <c r="P60" s="76"/>
      <c r="Q60" s="13"/>
      <c r="R60" s="13"/>
    </row>
    <row r="61" spans="1:18" ht="12.75" customHeight="1" x14ac:dyDescent="0.2">
      <c r="A61" t="s">
        <v>151</v>
      </c>
      <c r="B61" t="s">
        <v>152</v>
      </c>
      <c r="C61" t="s">
        <v>81</v>
      </c>
      <c r="D61">
        <v>1867</v>
      </c>
      <c r="E61" s="62">
        <v>8.000095</v>
      </c>
      <c r="F61" s="13">
        <v>4.8999999999999998E-3</v>
      </c>
      <c r="G61" s="49"/>
      <c r="K61"/>
      <c r="O61" s="76"/>
      <c r="P61" s="76"/>
      <c r="Q61" s="13"/>
      <c r="R61" s="13"/>
    </row>
    <row r="62" spans="1:18" ht="12.75" customHeight="1" x14ac:dyDescent="0.2">
      <c r="A62" t="s">
        <v>143</v>
      </c>
      <c r="B62" t="s">
        <v>144</v>
      </c>
      <c r="C62" t="s">
        <v>78</v>
      </c>
      <c r="D62">
        <v>2900</v>
      </c>
      <c r="E62" s="62">
        <v>7.4617000000000004</v>
      </c>
      <c r="F62" s="13">
        <v>4.5999999999999999E-3</v>
      </c>
      <c r="G62" s="49"/>
      <c r="K62"/>
      <c r="O62" s="76"/>
      <c r="P62" s="76"/>
      <c r="Q62" s="13"/>
      <c r="R62" s="13"/>
    </row>
    <row r="63" spans="1:18" ht="12.75" customHeight="1" x14ac:dyDescent="0.2">
      <c r="A63" t="s">
        <v>147</v>
      </c>
      <c r="B63" t="s">
        <v>148</v>
      </c>
      <c r="C63" s="2" t="s">
        <v>40</v>
      </c>
      <c r="D63">
        <v>4344</v>
      </c>
      <c r="E63" s="62">
        <v>6.5029680000000001</v>
      </c>
      <c r="F63" s="13">
        <v>4.0000000000000001E-3</v>
      </c>
      <c r="G63" s="49"/>
      <c r="K63"/>
      <c r="O63" s="76"/>
      <c r="P63" s="76"/>
      <c r="Q63" s="13"/>
      <c r="R63" s="13"/>
    </row>
    <row r="64" spans="1:18" ht="12.75" customHeight="1" x14ac:dyDescent="0.2">
      <c r="A64" t="s">
        <v>153</v>
      </c>
      <c r="B64" t="s">
        <v>154</v>
      </c>
      <c r="C64" t="s">
        <v>37</v>
      </c>
      <c r="D64">
        <v>3311</v>
      </c>
      <c r="E64" s="62">
        <v>5.9895990000000001</v>
      </c>
      <c r="F64" s="13">
        <v>3.7000000000000002E-3</v>
      </c>
      <c r="G64" s="49"/>
      <c r="K64"/>
      <c r="O64" s="76"/>
      <c r="P64" s="76"/>
      <c r="Q64" s="13"/>
      <c r="R64" s="13"/>
    </row>
    <row r="65" spans="1:20" ht="12.75" customHeight="1" x14ac:dyDescent="0.2">
      <c r="A65" t="s">
        <v>149</v>
      </c>
      <c r="B65" t="s">
        <v>150</v>
      </c>
      <c r="C65" t="s">
        <v>29</v>
      </c>
      <c r="D65">
        <v>2395</v>
      </c>
      <c r="E65" s="62">
        <v>5.2857649999999996</v>
      </c>
      <c r="F65" s="13">
        <v>3.3E-3</v>
      </c>
      <c r="G65" s="49"/>
      <c r="K65"/>
      <c r="O65" s="76"/>
      <c r="P65" s="76"/>
      <c r="Q65" s="13"/>
      <c r="R65" s="13"/>
    </row>
    <row r="66" spans="1:20" ht="12.75" customHeight="1" x14ac:dyDescent="0.2">
      <c r="A66" t="s">
        <v>157</v>
      </c>
      <c r="B66" t="s">
        <v>158</v>
      </c>
      <c r="C66" t="s">
        <v>66</v>
      </c>
      <c r="D66">
        <v>3127</v>
      </c>
      <c r="E66" s="62">
        <v>2.9190550000000002</v>
      </c>
      <c r="F66" s="13">
        <v>1.8E-3</v>
      </c>
      <c r="G66" s="49"/>
      <c r="K66"/>
      <c r="O66" s="76"/>
      <c r="P66" s="76"/>
      <c r="Q66" s="13"/>
      <c r="R66" s="13"/>
    </row>
    <row r="67" spans="1:20" ht="12.75" customHeight="1" x14ac:dyDescent="0.2">
      <c r="A67" t="s">
        <v>155</v>
      </c>
      <c r="B67" t="s">
        <v>156</v>
      </c>
      <c r="C67" t="s">
        <v>63</v>
      </c>
      <c r="D67">
        <v>2518</v>
      </c>
      <c r="E67" s="62">
        <v>2.371956</v>
      </c>
      <c r="F67" s="13">
        <v>1.5E-3</v>
      </c>
      <c r="G67" s="49"/>
      <c r="K67"/>
      <c r="O67" s="76"/>
      <c r="P67" s="76"/>
      <c r="Q67" s="13"/>
      <c r="R67" s="13"/>
    </row>
    <row r="68" spans="1:20" ht="12.75" customHeight="1" x14ac:dyDescent="0.2">
      <c r="A68" s="16" t="s">
        <v>173</v>
      </c>
      <c r="B68" s="16"/>
      <c r="C68" s="16"/>
      <c r="D68" s="16"/>
      <c r="E68" s="17">
        <f>SUM(E9:E67)</f>
        <v>1123.4104480000003</v>
      </c>
      <c r="F68" s="18">
        <f>SUM(F9:F67)</f>
        <v>0.6926000000000001</v>
      </c>
      <c r="G68" s="50"/>
      <c r="H68" s="27"/>
    </row>
    <row r="69" spans="1:20" ht="12.75" customHeight="1" x14ac:dyDescent="0.2">
      <c r="E69" s="12"/>
      <c r="F69" s="13"/>
      <c r="G69" s="49"/>
    </row>
    <row r="70" spans="1:20" ht="12.75" customHeight="1" x14ac:dyDescent="0.2">
      <c r="A70" s="1" t="s">
        <v>174</v>
      </c>
      <c r="B70" s="1"/>
      <c r="E70" s="12"/>
      <c r="F70" s="13"/>
      <c r="G70" s="49"/>
    </row>
    <row r="71" spans="1:20" ht="12.75" customHeight="1" x14ac:dyDescent="0.2">
      <c r="A71" s="1" t="s">
        <v>412</v>
      </c>
      <c r="B71" s="1"/>
      <c r="E71" s="12"/>
      <c r="F71" s="13"/>
      <c r="G71" s="49"/>
    </row>
    <row r="72" spans="1:20" ht="12.75" customHeight="1" x14ac:dyDescent="0.2">
      <c r="A72" t="s">
        <v>413</v>
      </c>
      <c r="B72" t="s">
        <v>612</v>
      </c>
      <c r="C72" t="s">
        <v>400</v>
      </c>
      <c r="D72" s="1">
        <v>20000</v>
      </c>
      <c r="E72" s="62">
        <v>19.955200000000001</v>
      </c>
      <c r="F72" s="61">
        <v>1.23E-2</v>
      </c>
      <c r="G72" s="49"/>
      <c r="O72" s="76"/>
      <c r="P72" s="76"/>
      <c r="Q72" s="13"/>
      <c r="R72" s="76"/>
      <c r="T72" s="76"/>
    </row>
    <row r="73" spans="1:20" ht="12.75" customHeight="1" x14ac:dyDescent="0.2">
      <c r="A73" s="16" t="s">
        <v>173</v>
      </c>
      <c r="B73" s="16"/>
      <c r="C73" s="16"/>
      <c r="D73" s="16"/>
      <c r="E73" s="17">
        <f>SUM(E72:E72)</f>
        <v>19.955200000000001</v>
      </c>
      <c r="F73" s="18">
        <f>SUM(F72:F72)</f>
        <v>1.23E-2</v>
      </c>
      <c r="G73" s="50"/>
      <c r="H73" s="27"/>
    </row>
    <row r="74" spans="1:20" ht="12.75" customHeight="1" x14ac:dyDescent="0.2">
      <c r="E74" s="12"/>
      <c r="F74" s="13"/>
      <c r="G74" s="49"/>
    </row>
    <row r="75" spans="1:20" ht="12.75" customHeight="1" x14ac:dyDescent="0.2">
      <c r="A75" s="1" t="s">
        <v>175</v>
      </c>
      <c r="B75" s="1"/>
      <c r="E75" s="12"/>
      <c r="F75" s="13"/>
      <c r="G75" s="49"/>
    </row>
    <row r="76" spans="1:20" ht="12.75" customHeight="1" x14ac:dyDescent="0.2">
      <c r="A76" s="1" t="s">
        <v>593</v>
      </c>
      <c r="B76" s="1"/>
      <c r="E76" s="12"/>
      <c r="F76" s="13"/>
      <c r="G76" s="49"/>
    </row>
    <row r="77" spans="1:20" s="1" customFormat="1" ht="12.75" customHeight="1" x14ac:dyDescent="0.2">
      <c r="A77" s="1" t="s">
        <v>448</v>
      </c>
      <c r="B77" s="1" t="s">
        <v>449</v>
      </c>
      <c r="C77" s="1" t="s">
        <v>437</v>
      </c>
      <c r="D77" s="1">
        <v>25</v>
      </c>
      <c r="E77" s="62">
        <v>268.01900000000001</v>
      </c>
      <c r="F77" s="61">
        <v>0.16519999999999999</v>
      </c>
      <c r="G77" s="63"/>
      <c r="H77" s="64"/>
      <c r="K77" s="64"/>
      <c r="O77" s="69"/>
      <c r="P77" s="69"/>
      <c r="Q77" s="61"/>
      <c r="R77" s="61"/>
    </row>
    <row r="78" spans="1:20" s="1" customFormat="1" ht="12.75" customHeight="1" x14ac:dyDescent="0.2">
      <c r="A78" s="1" t="s">
        <v>387</v>
      </c>
      <c r="B78" s="1" t="s">
        <v>388</v>
      </c>
      <c r="C78" s="1" t="s">
        <v>87</v>
      </c>
      <c r="D78" s="1">
        <v>12</v>
      </c>
      <c r="E78" s="62">
        <v>126.82728</v>
      </c>
      <c r="F78" s="61">
        <v>7.8200000000000006E-2</v>
      </c>
      <c r="G78" s="63"/>
      <c r="H78" s="64"/>
      <c r="K78" s="64"/>
      <c r="O78" s="69"/>
      <c r="P78" s="69"/>
      <c r="Q78" s="61"/>
      <c r="R78" s="61"/>
    </row>
    <row r="79" spans="1:20" ht="12.75" customHeight="1" x14ac:dyDescent="0.2">
      <c r="A79" s="16" t="s">
        <v>173</v>
      </c>
      <c r="B79" s="16"/>
      <c r="C79" s="16"/>
      <c r="D79" s="16"/>
      <c r="E79" s="17">
        <f>SUM(E77:E78)</f>
        <v>394.84627999999998</v>
      </c>
      <c r="F79" s="18">
        <f>SUM(F77:F78)</f>
        <v>0.24340000000000001</v>
      </c>
      <c r="G79" s="50"/>
      <c r="H79" s="27"/>
    </row>
    <row r="80" spans="1:20" ht="12.75" customHeight="1" x14ac:dyDescent="0.2">
      <c r="E80" s="12"/>
      <c r="F80" s="13"/>
      <c r="G80" s="49"/>
    </row>
    <row r="81" spans="1:11" s="1" customFormat="1" ht="12.75" customHeight="1" x14ac:dyDescent="0.2">
      <c r="A81" s="1" t="s">
        <v>601</v>
      </c>
      <c r="E81" s="62">
        <v>119.37844</v>
      </c>
      <c r="F81" s="61">
        <v>7.3593002854023606E-2</v>
      </c>
      <c r="G81" s="63"/>
      <c r="H81" s="70"/>
      <c r="K81" s="64"/>
    </row>
    <row r="82" spans="1:11" ht="12.75" customHeight="1" x14ac:dyDescent="0.2">
      <c r="A82" s="16" t="s">
        <v>173</v>
      </c>
      <c r="B82" s="16"/>
      <c r="C82" s="16"/>
      <c r="D82" s="16"/>
      <c r="E82" s="17">
        <f>SUM(E81:E81)</f>
        <v>119.37844</v>
      </c>
      <c r="F82" s="18">
        <f>SUM(F81:F81)</f>
        <v>7.3593002854023606E-2</v>
      </c>
      <c r="G82" s="49"/>
    </row>
    <row r="83" spans="1:11" ht="12.75" customHeight="1" x14ac:dyDescent="0.2">
      <c r="E83" s="12"/>
      <c r="F83" s="13"/>
      <c r="G83" s="49"/>
    </row>
    <row r="84" spans="1:11" ht="12.75" customHeight="1" x14ac:dyDescent="0.2">
      <c r="A84" s="1" t="s">
        <v>178</v>
      </c>
      <c r="B84" s="1"/>
      <c r="E84" s="12"/>
      <c r="F84" s="13"/>
      <c r="G84" s="49"/>
    </row>
    <row r="85" spans="1:11" ht="12.75" customHeight="1" x14ac:dyDescent="0.2">
      <c r="A85" s="1" t="s">
        <v>179</v>
      </c>
      <c r="B85" s="1"/>
      <c r="E85" s="62">
        <v>-35.446476999999888</v>
      </c>
      <c r="F85" s="13">
        <v>-2.1851623149256049E-2</v>
      </c>
      <c r="G85" s="49"/>
    </row>
    <row r="86" spans="1:11" ht="12.75" customHeight="1" x14ac:dyDescent="0.2">
      <c r="A86" s="16" t="s">
        <v>173</v>
      </c>
      <c r="B86" s="16"/>
      <c r="C86" s="16"/>
      <c r="D86" s="16"/>
      <c r="E86" s="17">
        <f>SUM(E85:E85)</f>
        <v>-35.446476999999888</v>
      </c>
      <c r="F86" s="18">
        <f>SUM(F85:F85)</f>
        <v>-2.1851623149256049E-2</v>
      </c>
      <c r="G86" s="50"/>
      <c r="H86" s="27"/>
    </row>
    <row r="87" spans="1:11" ht="12.75" customHeight="1" x14ac:dyDescent="0.2">
      <c r="A87" s="20" t="s">
        <v>180</v>
      </c>
      <c r="B87" s="20"/>
      <c r="C87" s="20"/>
      <c r="D87" s="20"/>
      <c r="E87" s="21">
        <f>SUM(E68,E73,E79,E82,E86)</f>
        <v>1622.1438910000004</v>
      </c>
      <c r="F87" s="34">
        <f>SUM(F68,F73,F79,F82,F86)</f>
        <v>1.0000413797047678</v>
      </c>
      <c r="G87" s="51"/>
      <c r="H87" s="28"/>
    </row>
    <row r="88" spans="1:11" ht="12.75" customHeight="1" x14ac:dyDescent="0.2">
      <c r="E88" s="2"/>
      <c r="F88" s="2"/>
    </row>
    <row r="89" spans="1:11" ht="12.75" customHeight="1" x14ac:dyDescent="0.2">
      <c r="A89" s="1" t="s">
        <v>181</v>
      </c>
      <c r="B89" s="1"/>
    </row>
    <row r="90" spans="1:11" ht="12.75" customHeight="1" x14ac:dyDescent="0.2">
      <c r="A90" s="1" t="s">
        <v>594</v>
      </c>
      <c r="B90" s="1"/>
    </row>
    <row r="91" spans="1:11" ht="12.75" customHeight="1" x14ac:dyDescent="0.2">
      <c r="A91" s="1"/>
      <c r="B91" s="1"/>
      <c r="E91" s="12"/>
    </row>
    <row r="92" spans="1:11" ht="12.75" customHeight="1" x14ac:dyDescent="0.2"/>
    <row r="93" spans="1:11" ht="12.75" customHeight="1" x14ac:dyDescent="0.2"/>
    <row r="94" spans="1:11" ht="12.75" customHeight="1" x14ac:dyDescent="0.2"/>
    <row r="95" spans="1:11" ht="12.75" customHeight="1" x14ac:dyDescent="0.2"/>
    <row r="96" spans="1:1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</sheetData>
  <customSheetViews>
    <customSheetView guid="{7976870D-6223-470F-81AF-9E2944EFDA0D}" showAutoFilter="1">
      <selection activeCell="E11" sqref="E11"/>
      <pageMargins left="0.7" right="0.7" top="0.75" bottom="0.75" header="0.3" footer="0.3"/>
      <autoFilter ref="A4:X135"/>
    </customSheetView>
    <customSheetView guid="{65345BDD-2C36-4556-A401-A704D75CA6C6}" showAutoFilter="1">
      <selection activeCell="E11" sqref="E11"/>
      <pageMargins left="0.7" right="0.7" top="0.75" bottom="0.75" header="0.3" footer="0.3"/>
      <autoFilter ref="A4:X135"/>
    </customSheetView>
  </customSheetViews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4" sqref="A4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3" width="22.42578125" customWidth="1"/>
    <col min="4" max="4" width="14.710937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</cols>
  <sheetData>
    <row r="1" spans="1:8" ht="18.75" x14ac:dyDescent="0.2">
      <c r="A1" s="125" t="s">
        <v>183</v>
      </c>
      <c r="B1" s="125"/>
      <c r="C1" s="125"/>
      <c r="D1" s="125"/>
      <c r="E1" s="125"/>
      <c r="F1" s="125"/>
    </row>
    <row r="2" spans="1:8" x14ac:dyDescent="0.2">
      <c r="A2" s="4" t="s">
        <v>1</v>
      </c>
      <c r="B2" s="4"/>
      <c r="D2" s="5"/>
      <c r="E2" s="6"/>
      <c r="F2" s="46"/>
    </row>
    <row r="3" spans="1:8" ht="15.75" customHeight="1" x14ac:dyDescent="0.2">
      <c r="A3" s="8"/>
      <c r="B3" s="8"/>
      <c r="C3" s="5"/>
      <c r="D3" s="3"/>
      <c r="E3" s="6"/>
      <c r="F3" s="46"/>
    </row>
    <row r="4" spans="1:8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</row>
    <row r="5" spans="1:8" ht="12.75" customHeight="1" x14ac:dyDescent="0.2">
      <c r="A5" s="2"/>
      <c r="E5" s="12"/>
      <c r="F5" s="13"/>
      <c r="G5" s="49"/>
    </row>
    <row r="6" spans="1:8" ht="12.75" customHeight="1" x14ac:dyDescent="0.2">
      <c r="E6" s="12"/>
      <c r="F6" s="13"/>
      <c r="G6" s="49"/>
    </row>
    <row r="7" spans="1:8" ht="12.75" customHeight="1" x14ac:dyDescent="0.2">
      <c r="A7" s="1" t="s">
        <v>8</v>
      </c>
      <c r="B7" s="1"/>
      <c r="C7" s="2"/>
      <c r="E7" s="12"/>
      <c r="F7" s="13"/>
      <c r="G7" s="49"/>
    </row>
    <row r="8" spans="1:8" ht="12.75" customHeight="1" x14ac:dyDescent="0.2">
      <c r="A8" s="1" t="s">
        <v>9</v>
      </c>
      <c r="B8" s="1"/>
      <c r="E8" s="12"/>
      <c r="F8" s="13"/>
      <c r="G8" s="49"/>
    </row>
    <row r="9" spans="1:8" s="55" customFormat="1" ht="12.75" customHeight="1" x14ac:dyDescent="0.2">
      <c r="A9" s="55" t="s">
        <v>16</v>
      </c>
      <c r="B9" s="55" t="s">
        <v>18</v>
      </c>
      <c r="C9" s="55" t="s">
        <v>17</v>
      </c>
      <c r="D9" s="105">
        <v>45275</v>
      </c>
      <c r="E9" s="103">
        <v>129.84870000000001</v>
      </c>
      <c r="F9" s="98">
        <v>8.3100000000000007E-2</v>
      </c>
      <c r="G9" s="43"/>
      <c r="H9" s="25"/>
    </row>
    <row r="10" spans="1:8" s="55" customFormat="1" ht="12.75" customHeight="1" x14ac:dyDescent="0.2">
      <c r="A10" s="55" t="s">
        <v>13</v>
      </c>
      <c r="B10" s="55" t="s">
        <v>15</v>
      </c>
      <c r="C10" s="55" t="s">
        <v>14</v>
      </c>
      <c r="D10" s="105">
        <v>13700</v>
      </c>
      <c r="E10" s="103">
        <v>115.01835</v>
      </c>
      <c r="F10" s="98">
        <v>7.3599999999999999E-2</v>
      </c>
      <c r="G10" s="43"/>
      <c r="H10" s="25"/>
    </row>
    <row r="11" spans="1:8" s="55" customFormat="1" ht="12.75" customHeight="1" x14ac:dyDescent="0.2">
      <c r="A11" s="55" t="s">
        <v>10</v>
      </c>
      <c r="B11" s="55" t="s">
        <v>12</v>
      </c>
      <c r="C11" s="55" t="s">
        <v>11</v>
      </c>
      <c r="D11" s="105">
        <v>9582</v>
      </c>
      <c r="E11" s="103">
        <v>109.067115</v>
      </c>
      <c r="F11" s="98">
        <v>6.9800000000000001E-2</v>
      </c>
      <c r="G11" s="43"/>
      <c r="H11" s="25"/>
    </row>
    <row r="12" spans="1:8" s="55" customFormat="1" ht="12.75" customHeight="1" x14ac:dyDescent="0.2">
      <c r="A12" s="55" t="s">
        <v>59</v>
      </c>
      <c r="B12" s="55" t="s">
        <v>61</v>
      </c>
      <c r="C12" s="55" t="s">
        <v>37</v>
      </c>
      <c r="D12" s="105">
        <v>12796</v>
      </c>
      <c r="E12" s="103">
        <v>106.059646</v>
      </c>
      <c r="F12" s="98">
        <v>6.7900000000000002E-2</v>
      </c>
      <c r="G12" s="43"/>
      <c r="H12" s="25"/>
    </row>
    <row r="13" spans="1:8" s="55" customFormat="1" ht="12.75" customHeight="1" x14ac:dyDescent="0.2">
      <c r="A13" s="55" t="s">
        <v>22</v>
      </c>
      <c r="B13" s="55" t="s">
        <v>24</v>
      </c>
      <c r="C13" s="55" t="s">
        <v>11</v>
      </c>
      <c r="D13" s="105">
        <v>15132</v>
      </c>
      <c r="E13" s="103">
        <v>102.68575199999999</v>
      </c>
      <c r="F13" s="98">
        <v>6.5700000000000008E-2</v>
      </c>
      <c r="G13" s="43"/>
      <c r="H13" s="25"/>
    </row>
    <row r="14" spans="1:8" s="55" customFormat="1" ht="12.75" customHeight="1" x14ac:dyDescent="0.2">
      <c r="A14" s="55" t="s">
        <v>39</v>
      </c>
      <c r="B14" s="55" t="s">
        <v>41</v>
      </c>
      <c r="C14" s="55" t="s">
        <v>23</v>
      </c>
      <c r="D14" s="105">
        <v>4005</v>
      </c>
      <c r="E14" s="103">
        <v>92.863934999999998</v>
      </c>
      <c r="F14" s="98">
        <v>5.9500000000000004E-2</v>
      </c>
      <c r="G14" s="43"/>
      <c r="H14" s="25"/>
    </row>
    <row r="15" spans="1:8" s="55" customFormat="1" ht="12.75" customHeight="1" x14ac:dyDescent="0.2">
      <c r="A15" s="55" t="s">
        <v>184</v>
      </c>
      <c r="B15" s="55" t="s">
        <v>186</v>
      </c>
      <c r="C15" s="55" t="s">
        <v>185</v>
      </c>
      <c r="D15" s="105">
        <v>4489</v>
      </c>
      <c r="E15" s="103">
        <v>72.144964000000002</v>
      </c>
      <c r="F15" s="98">
        <v>4.6199999999999998E-2</v>
      </c>
      <c r="G15" s="43"/>
      <c r="H15" s="25"/>
    </row>
    <row r="16" spans="1:8" s="55" customFormat="1" ht="12.75" customHeight="1" x14ac:dyDescent="0.2">
      <c r="A16" s="55" t="s">
        <v>187</v>
      </c>
      <c r="B16" s="55" t="s">
        <v>188</v>
      </c>
      <c r="C16" s="55" t="s">
        <v>23</v>
      </c>
      <c r="D16" s="105">
        <v>4236</v>
      </c>
      <c r="E16" s="103">
        <v>53.197806</v>
      </c>
      <c r="F16" s="98">
        <v>3.4000000000000002E-2</v>
      </c>
      <c r="G16" s="43"/>
      <c r="H16" s="25"/>
    </row>
    <row r="17" spans="1:8" s="55" customFormat="1" ht="12.75" customHeight="1" x14ac:dyDescent="0.2">
      <c r="A17" s="55" t="s">
        <v>19</v>
      </c>
      <c r="B17" s="55" t="s">
        <v>21</v>
      </c>
      <c r="C17" s="55" t="s">
        <v>11</v>
      </c>
      <c r="D17" s="105">
        <v>2141</v>
      </c>
      <c r="E17" s="103">
        <v>51.073554999999999</v>
      </c>
      <c r="F17" s="98">
        <v>3.27E-2</v>
      </c>
      <c r="G17" s="43"/>
      <c r="H17" s="25"/>
    </row>
    <row r="18" spans="1:8" s="55" customFormat="1" ht="12.75" customHeight="1" x14ac:dyDescent="0.2">
      <c r="A18" s="55" t="s">
        <v>101</v>
      </c>
      <c r="B18" s="55" t="s">
        <v>103</v>
      </c>
      <c r="C18" s="55" t="s">
        <v>32</v>
      </c>
      <c r="D18" s="105">
        <v>14689</v>
      </c>
      <c r="E18" s="103">
        <v>45.925159000000001</v>
      </c>
      <c r="F18" s="98">
        <v>2.9399999999999999E-2</v>
      </c>
      <c r="G18" s="43"/>
      <c r="H18" s="25"/>
    </row>
    <row r="19" spans="1:8" s="55" customFormat="1" ht="12.75" customHeight="1" x14ac:dyDescent="0.2">
      <c r="A19" s="55" t="s">
        <v>189</v>
      </c>
      <c r="B19" s="55" t="s">
        <v>190</v>
      </c>
      <c r="C19" s="55" t="s">
        <v>17</v>
      </c>
      <c r="D19" s="105">
        <v>8530</v>
      </c>
      <c r="E19" s="103">
        <v>44.769705000000002</v>
      </c>
      <c r="F19" s="98">
        <v>2.87E-2</v>
      </c>
      <c r="G19" s="43"/>
      <c r="H19" s="25"/>
    </row>
    <row r="20" spans="1:8" s="55" customFormat="1" ht="12.75" customHeight="1" x14ac:dyDescent="0.2">
      <c r="A20" s="55" t="s">
        <v>191</v>
      </c>
      <c r="B20" s="55" t="s">
        <v>192</v>
      </c>
      <c r="C20" s="55" t="s">
        <v>66</v>
      </c>
      <c r="D20" s="105">
        <v>14692</v>
      </c>
      <c r="E20" s="103">
        <v>39.374560000000002</v>
      </c>
      <c r="F20" s="98">
        <v>2.52E-2</v>
      </c>
      <c r="G20" s="43"/>
      <c r="H20" s="25"/>
    </row>
    <row r="21" spans="1:8" s="55" customFormat="1" ht="12.75" customHeight="1" x14ac:dyDescent="0.2">
      <c r="A21" s="55" t="s">
        <v>193</v>
      </c>
      <c r="B21" s="55" t="s">
        <v>194</v>
      </c>
      <c r="C21" s="55" t="s">
        <v>32</v>
      </c>
      <c r="D21" s="105">
        <v>3816</v>
      </c>
      <c r="E21" s="103">
        <v>35.551763999999999</v>
      </c>
      <c r="F21" s="98">
        <v>2.2799999999999997E-2</v>
      </c>
      <c r="G21" s="43"/>
      <c r="H21" s="25"/>
    </row>
    <row r="22" spans="1:8" s="55" customFormat="1" ht="12.75" customHeight="1" x14ac:dyDescent="0.2">
      <c r="A22" s="55" t="s">
        <v>195</v>
      </c>
      <c r="B22" s="55" t="s">
        <v>197</v>
      </c>
      <c r="C22" s="55" t="s">
        <v>196</v>
      </c>
      <c r="D22" s="105">
        <v>9923</v>
      </c>
      <c r="E22" s="103">
        <v>31.465833</v>
      </c>
      <c r="F22" s="98">
        <v>2.0099999999999996E-2</v>
      </c>
      <c r="G22" s="43"/>
      <c r="H22" s="25"/>
    </row>
    <row r="23" spans="1:8" s="55" customFormat="1" ht="12.75" customHeight="1" x14ac:dyDescent="0.2">
      <c r="A23" s="55" t="s">
        <v>62</v>
      </c>
      <c r="B23" s="55" t="s">
        <v>64</v>
      </c>
      <c r="C23" s="55" t="s">
        <v>11</v>
      </c>
      <c r="D23" s="105">
        <v>2239</v>
      </c>
      <c r="E23" s="103">
        <v>30.373155000000001</v>
      </c>
      <c r="F23" s="98">
        <v>1.9400000000000001E-2</v>
      </c>
      <c r="G23" s="43"/>
      <c r="H23" s="25"/>
    </row>
    <row r="24" spans="1:8" s="55" customFormat="1" ht="12.75" customHeight="1" x14ac:dyDescent="0.2">
      <c r="A24" s="55" t="s">
        <v>151</v>
      </c>
      <c r="B24" s="55" t="s">
        <v>152</v>
      </c>
      <c r="C24" s="55" t="s">
        <v>81</v>
      </c>
      <c r="D24" s="105">
        <v>5538</v>
      </c>
      <c r="E24" s="103">
        <v>23.730329999999999</v>
      </c>
      <c r="F24" s="98">
        <v>1.52E-2</v>
      </c>
      <c r="G24" s="43"/>
      <c r="H24" s="25"/>
    </row>
    <row r="25" spans="1:8" s="55" customFormat="1" ht="12.75" customHeight="1" x14ac:dyDescent="0.2">
      <c r="A25" s="55" t="s">
        <v>199</v>
      </c>
      <c r="B25" s="55" t="s">
        <v>201</v>
      </c>
      <c r="C25" s="55" t="s">
        <v>32</v>
      </c>
      <c r="D25" s="105">
        <v>1111</v>
      </c>
      <c r="E25" s="103">
        <v>23.677077000000001</v>
      </c>
      <c r="F25" s="98">
        <v>1.5100000000000001E-2</v>
      </c>
      <c r="G25" s="43"/>
      <c r="H25" s="25"/>
    </row>
    <row r="26" spans="1:8" s="55" customFormat="1" ht="12.75" customHeight="1" x14ac:dyDescent="0.2">
      <c r="A26" s="55" t="s">
        <v>202</v>
      </c>
      <c r="B26" s="55" t="s">
        <v>203</v>
      </c>
      <c r="C26" s="55" t="s">
        <v>20</v>
      </c>
      <c r="D26" s="105">
        <v>3132</v>
      </c>
      <c r="E26" s="103">
        <v>23.059349999999998</v>
      </c>
      <c r="F26" s="98">
        <v>1.4800000000000001E-2</v>
      </c>
      <c r="G26" s="43"/>
      <c r="H26" s="25"/>
    </row>
    <row r="27" spans="1:8" s="55" customFormat="1" ht="12.75" customHeight="1" x14ac:dyDescent="0.2">
      <c r="A27" s="55" t="s">
        <v>204</v>
      </c>
      <c r="B27" s="55" t="s">
        <v>205</v>
      </c>
      <c r="C27" s="55" t="s">
        <v>11</v>
      </c>
      <c r="D27" s="105">
        <v>3114</v>
      </c>
      <c r="E27" s="103">
        <v>20.242557000000001</v>
      </c>
      <c r="F27" s="98">
        <v>1.3000000000000001E-2</v>
      </c>
      <c r="G27" s="43"/>
      <c r="H27" s="25"/>
    </row>
    <row r="28" spans="1:8" s="55" customFormat="1" ht="12.75" customHeight="1" x14ac:dyDescent="0.2">
      <c r="A28" s="55" t="s">
        <v>28</v>
      </c>
      <c r="B28" s="55" t="s">
        <v>30</v>
      </c>
      <c r="C28" s="55" t="s">
        <v>20</v>
      </c>
      <c r="D28" s="105">
        <v>1049</v>
      </c>
      <c r="E28" s="103">
        <v>19.194078000000001</v>
      </c>
      <c r="F28" s="98">
        <v>1.23E-2</v>
      </c>
      <c r="G28" s="43"/>
      <c r="H28" s="25"/>
    </row>
    <row r="29" spans="1:8" s="55" customFormat="1" ht="12.75" customHeight="1" x14ac:dyDescent="0.2">
      <c r="A29" s="55" t="s">
        <v>206</v>
      </c>
      <c r="B29" s="55" t="s">
        <v>207</v>
      </c>
      <c r="C29" s="55" t="s">
        <v>198</v>
      </c>
      <c r="D29" s="105">
        <v>5231</v>
      </c>
      <c r="E29" s="103">
        <v>18.559588000000002</v>
      </c>
      <c r="F29" s="98">
        <v>1.1899999999999999E-2</v>
      </c>
      <c r="G29" s="43"/>
      <c r="H29" s="25"/>
    </row>
    <row r="30" spans="1:8" s="55" customFormat="1" ht="12.75" customHeight="1" x14ac:dyDescent="0.2">
      <c r="A30" s="55" t="s">
        <v>77</v>
      </c>
      <c r="B30" s="55" t="s">
        <v>79</v>
      </c>
      <c r="C30" s="55" t="s">
        <v>37</v>
      </c>
      <c r="D30" s="105">
        <v>10278</v>
      </c>
      <c r="E30" s="103">
        <v>17.606214000000001</v>
      </c>
      <c r="F30" s="98">
        <v>1.1299999999999999E-2</v>
      </c>
      <c r="G30" s="43"/>
      <c r="H30" s="25"/>
    </row>
    <row r="31" spans="1:8" s="55" customFormat="1" ht="12.75" customHeight="1" x14ac:dyDescent="0.2">
      <c r="A31" s="55" t="s">
        <v>208</v>
      </c>
      <c r="B31" s="55" t="s">
        <v>209</v>
      </c>
      <c r="C31" s="55" t="s">
        <v>20</v>
      </c>
      <c r="D31" s="105">
        <v>4224</v>
      </c>
      <c r="E31" s="103">
        <v>17.497920000000001</v>
      </c>
      <c r="F31" s="98">
        <v>1.1200000000000002E-2</v>
      </c>
      <c r="G31" s="43"/>
      <c r="H31" s="25"/>
    </row>
    <row r="32" spans="1:8" s="55" customFormat="1" ht="12.75" customHeight="1" x14ac:dyDescent="0.2">
      <c r="A32" s="55" t="s">
        <v>210</v>
      </c>
      <c r="B32" s="55" t="s">
        <v>211</v>
      </c>
      <c r="C32" s="55" t="s">
        <v>23</v>
      </c>
      <c r="D32" s="105">
        <v>4309</v>
      </c>
      <c r="E32" s="103">
        <v>16.999005</v>
      </c>
      <c r="F32" s="98">
        <v>1.09E-2</v>
      </c>
      <c r="G32" s="43"/>
      <c r="H32" s="25"/>
    </row>
    <row r="33" spans="1:8" s="55" customFormat="1" ht="12.75" customHeight="1" x14ac:dyDescent="0.2">
      <c r="A33" s="55" t="s">
        <v>212</v>
      </c>
      <c r="B33" s="55" t="s">
        <v>213</v>
      </c>
      <c r="C33" s="55" t="s">
        <v>49</v>
      </c>
      <c r="D33" s="105">
        <v>527</v>
      </c>
      <c r="E33" s="103">
        <v>16.703264999999998</v>
      </c>
      <c r="F33" s="98">
        <v>1.0700000000000001E-2</v>
      </c>
      <c r="G33" s="43"/>
      <c r="H33" s="25"/>
    </row>
    <row r="34" spans="1:8" s="55" customFormat="1" ht="12.75" customHeight="1" x14ac:dyDescent="0.2">
      <c r="A34" s="55" t="s">
        <v>214</v>
      </c>
      <c r="B34" s="55" t="s">
        <v>215</v>
      </c>
      <c r="C34" s="55" t="s">
        <v>17</v>
      </c>
      <c r="D34" s="105">
        <v>376</v>
      </c>
      <c r="E34" s="103">
        <v>16.666388000000001</v>
      </c>
      <c r="F34" s="98">
        <v>1.0700000000000001E-2</v>
      </c>
      <c r="G34" s="43"/>
      <c r="H34" s="25"/>
    </row>
    <row r="35" spans="1:8" s="55" customFormat="1" ht="12.75" customHeight="1" x14ac:dyDescent="0.2">
      <c r="A35" s="55" t="s">
        <v>216</v>
      </c>
      <c r="B35" s="55" t="s">
        <v>217</v>
      </c>
      <c r="C35" s="55" t="s">
        <v>63</v>
      </c>
      <c r="D35" s="105">
        <v>10646</v>
      </c>
      <c r="E35" s="103">
        <v>16.655667000000001</v>
      </c>
      <c r="F35" s="98">
        <v>1.0700000000000001E-2</v>
      </c>
      <c r="G35" s="43"/>
      <c r="H35" s="25"/>
    </row>
    <row r="36" spans="1:8" s="55" customFormat="1" ht="12.75" customHeight="1" x14ac:dyDescent="0.2">
      <c r="A36" s="55" t="s">
        <v>31</v>
      </c>
      <c r="B36" s="55" t="s">
        <v>33</v>
      </c>
      <c r="C36" s="55" t="s">
        <v>32</v>
      </c>
      <c r="D36" s="105">
        <v>1102</v>
      </c>
      <c r="E36" s="103">
        <v>16.420351</v>
      </c>
      <c r="F36" s="98">
        <v>1.0500000000000001E-2</v>
      </c>
      <c r="G36" s="43"/>
      <c r="H36" s="25"/>
    </row>
    <row r="37" spans="1:8" s="55" customFormat="1" ht="12.75" customHeight="1" x14ac:dyDescent="0.2">
      <c r="A37" s="55" t="s">
        <v>218</v>
      </c>
      <c r="B37" s="55" t="s">
        <v>219</v>
      </c>
      <c r="C37" s="55" t="s">
        <v>49</v>
      </c>
      <c r="D37" s="105">
        <v>823</v>
      </c>
      <c r="E37" s="103">
        <v>16.347249000000001</v>
      </c>
      <c r="F37" s="98">
        <v>1.0500000000000001E-2</v>
      </c>
      <c r="G37" s="43"/>
      <c r="H37" s="25"/>
    </row>
    <row r="38" spans="1:8" s="55" customFormat="1" ht="12.75" customHeight="1" x14ac:dyDescent="0.2">
      <c r="A38" s="55" t="s">
        <v>125</v>
      </c>
      <c r="B38" s="55" t="s">
        <v>126</v>
      </c>
      <c r="C38" s="55" t="s">
        <v>66</v>
      </c>
      <c r="D38" s="105">
        <v>4926</v>
      </c>
      <c r="E38" s="103">
        <v>15.718866</v>
      </c>
      <c r="F38" s="98">
        <v>1.01E-2</v>
      </c>
      <c r="G38" s="43"/>
      <c r="H38" s="25"/>
    </row>
    <row r="39" spans="1:8" s="55" customFormat="1" ht="12.75" customHeight="1" x14ac:dyDescent="0.2">
      <c r="A39" s="55" t="s">
        <v>220</v>
      </c>
      <c r="B39" s="55" t="s">
        <v>221</v>
      </c>
      <c r="C39" s="55" t="s">
        <v>32</v>
      </c>
      <c r="D39" s="105">
        <v>789</v>
      </c>
      <c r="E39" s="103">
        <v>14.995734000000001</v>
      </c>
      <c r="F39" s="98">
        <v>9.5999999999999992E-3</v>
      </c>
      <c r="G39" s="43"/>
      <c r="H39" s="25"/>
    </row>
    <row r="40" spans="1:8" s="55" customFormat="1" ht="12.75" customHeight="1" x14ac:dyDescent="0.2">
      <c r="A40" s="55" t="s">
        <v>222</v>
      </c>
      <c r="B40" s="55" t="s">
        <v>223</v>
      </c>
      <c r="C40" s="55" t="s">
        <v>200</v>
      </c>
      <c r="D40" s="105">
        <v>6541</v>
      </c>
      <c r="E40" s="103">
        <v>14.929833</v>
      </c>
      <c r="F40" s="98">
        <v>9.5999999999999992E-3</v>
      </c>
      <c r="G40" s="43"/>
      <c r="H40" s="25"/>
    </row>
    <row r="41" spans="1:8" s="55" customFormat="1" ht="12.75" customHeight="1" x14ac:dyDescent="0.2">
      <c r="A41" s="55" t="s">
        <v>224</v>
      </c>
      <c r="B41" s="55" t="s">
        <v>225</v>
      </c>
      <c r="C41" s="55" t="s">
        <v>63</v>
      </c>
      <c r="D41" s="105">
        <v>13501</v>
      </c>
      <c r="E41" s="103">
        <v>14.898353999999999</v>
      </c>
      <c r="F41" s="98">
        <v>9.4999999999999998E-3</v>
      </c>
      <c r="G41" s="43"/>
      <c r="H41" s="25"/>
    </row>
    <row r="42" spans="1:8" s="55" customFormat="1" ht="12.75" customHeight="1" x14ac:dyDescent="0.2">
      <c r="A42" s="55" t="s">
        <v>226</v>
      </c>
      <c r="B42" s="55" t="s">
        <v>227</v>
      </c>
      <c r="C42" s="55" t="s">
        <v>81</v>
      </c>
      <c r="D42" s="105">
        <v>3200</v>
      </c>
      <c r="E42" s="103">
        <v>14.331200000000001</v>
      </c>
      <c r="F42" s="98">
        <v>9.1999999999999998E-3</v>
      </c>
      <c r="G42" s="43"/>
      <c r="H42" s="25"/>
    </row>
    <row r="43" spans="1:8" s="55" customFormat="1" ht="12.75" customHeight="1" x14ac:dyDescent="0.2">
      <c r="A43" s="55" t="s">
        <v>228</v>
      </c>
      <c r="B43" s="55" t="s">
        <v>229</v>
      </c>
      <c r="C43" s="55" t="s">
        <v>60</v>
      </c>
      <c r="D43" s="105">
        <v>10657</v>
      </c>
      <c r="E43" s="103">
        <v>13.907385</v>
      </c>
      <c r="F43" s="98">
        <v>8.8999999999999999E-3</v>
      </c>
      <c r="G43" s="43"/>
      <c r="H43" s="25"/>
    </row>
    <row r="44" spans="1:8" s="55" customFormat="1" ht="12.75" customHeight="1" x14ac:dyDescent="0.2">
      <c r="A44" s="55" t="s">
        <v>230</v>
      </c>
      <c r="B44" s="55" t="s">
        <v>231</v>
      </c>
      <c r="C44" s="55" t="s">
        <v>63</v>
      </c>
      <c r="D44" s="105">
        <v>11750</v>
      </c>
      <c r="E44" s="103">
        <v>13.483124999999999</v>
      </c>
      <c r="F44" s="98">
        <v>8.6E-3</v>
      </c>
      <c r="G44" s="43"/>
      <c r="H44" s="25"/>
    </row>
    <row r="45" spans="1:8" s="55" customFormat="1" ht="12.75" customHeight="1" x14ac:dyDescent="0.2">
      <c r="A45" s="55" t="s">
        <v>48</v>
      </c>
      <c r="B45" s="55" t="s">
        <v>50</v>
      </c>
      <c r="C45" s="55" t="s">
        <v>23</v>
      </c>
      <c r="D45" s="105">
        <v>2173</v>
      </c>
      <c r="E45" s="103">
        <v>13.444350999999999</v>
      </c>
      <c r="F45" s="98">
        <v>8.6E-3</v>
      </c>
      <c r="G45" s="43"/>
      <c r="H45" s="25"/>
    </row>
    <row r="46" spans="1:8" s="55" customFormat="1" ht="12.75" customHeight="1" x14ac:dyDescent="0.2">
      <c r="A46" s="55" t="s">
        <v>232</v>
      </c>
      <c r="B46" s="55" t="s">
        <v>233</v>
      </c>
      <c r="C46" s="55" t="s">
        <v>75</v>
      </c>
      <c r="D46" s="105">
        <v>3734</v>
      </c>
      <c r="E46" s="103">
        <v>13.321045</v>
      </c>
      <c r="F46" s="98">
        <v>8.5000000000000006E-3</v>
      </c>
      <c r="G46" s="43"/>
      <c r="H46" s="25"/>
    </row>
    <row r="47" spans="1:8" s="55" customFormat="1" ht="12.75" customHeight="1" x14ac:dyDescent="0.2">
      <c r="A47" s="55" t="s">
        <v>133</v>
      </c>
      <c r="B47" s="55" t="s">
        <v>134</v>
      </c>
      <c r="C47" s="55" t="s">
        <v>49</v>
      </c>
      <c r="D47" s="105">
        <v>6337</v>
      </c>
      <c r="E47" s="103">
        <v>12.731033</v>
      </c>
      <c r="F47" s="98">
        <v>8.199999999999999E-3</v>
      </c>
      <c r="G47" s="43"/>
      <c r="H47" s="25"/>
    </row>
    <row r="48" spans="1:8" s="55" customFormat="1" ht="12.75" customHeight="1" x14ac:dyDescent="0.2">
      <c r="A48" s="55" t="s">
        <v>234</v>
      </c>
      <c r="B48" s="55" t="s">
        <v>235</v>
      </c>
      <c r="C48" s="55" t="s">
        <v>20</v>
      </c>
      <c r="D48" s="105">
        <v>1986</v>
      </c>
      <c r="E48" s="103">
        <v>12.191060999999999</v>
      </c>
      <c r="F48" s="98">
        <v>7.8000000000000005E-3</v>
      </c>
      <c r="G48" s="43"/>
      <c r="H48" s="25"/>
    </row>
    <row r="49" spans="1:8" s="55" customFormat="1" ht="12.75" customHeight="1" x14ac:dyDescent="0.2">
      <c r="A49" s="55" t="s">
        <v>71</v>
      </c>
      <c r="B49" s="55" t="s">
        <v>73</v>
      </c>
      <c r="C49" s="55" t="s">
        <v>11</v>
      </c>
      <c r="D49" s="105">
        <v>1392</v>
      </c>
      <c r="E49" s="103">
        <v>12.060983999999999</v>
      </c>
      <c r="F49" s="98">
        <v>7.7000000000000002E-3</v>
      </c>
      <c r="G49" s="43"/>
      <c r="H49" s="25"/>
    </row>
    <row r="50" spans="1:8" s="55" customFormat="1" ht="12.75" customHeight="1" x14ac:dyDescent="0.2">
      <c r="A50" s="55" t="s">
        <v>236</v>
      </c>
      <c r="B50" s="55" t="s">
        <v>237</v>
      </c>
      <c r="C50" s="55" t="s">
        <v>49</v>
      </c>
      <c r="D50" s="105">
        <v>775</v>
      </c>
      <c r="E50" s="103">
        <v>11.099550000000001</v>
      </c>
      <c r="F50" s="98">
        <v>7.0999999999999995E-3</v>
      </c>
      <c r="G50" s="43"/>
      <c r="H50" s="25"/>
    </row>
    <row r="51" spans="1:8" s="55" customFormat="1" ht="12.75" customHeight="1" x14ac:dyDescent="0.2">
      <c r="A51" s="55" t="s">
        <v>238</v>
      </c>
      <c r="B51" s="55" t="s">
        <v>239</v>
      </c>
      <c r="C51" s="55" t="s">
        <v>11</v>
      </c>
      <c r="D51" s="105">
        <v>1107</v>
      </c>
      <c r="E51" s="103">
        <v>9.6452910000000003</v>
      </c>
      <c r="F51" s="98">
        <v>6.1999999999999998E-3</v>
      </c>
      <c r="G51" s="43"/>
      <c r="H51" s="25"/>
    </row>
    <row r="52" spans="1:8" s="55" customFormat="1" ht="12.75" customHeight="1" x14ac:dyDescent="0.2">
      <c r="A52" s="55" t="s">
        <v>119</v>
      </c>
      <c r="B52" s="55" t="s">
        <v>120</v>
      </c>
      <c r="C52" s="55" t="s">
        <v>49</v>
      </c>
      <c r="D52" s="105">
        <v>9397</v>
      </c>
      <c r="E52" s="103">
        <v>9.1056930000000005</v>
      </c>
      <c r="F52" s="98">
        <v>5.7999999999999996E-3</v>
      </c>
      <c r="G52" s="43"/>
      <c r="H52" s="25"/>
    </row>
    <row r="53" spans="1:8" s="55" customFormat="1" ht="12.75" customHeight="1" x14ac:dyDescent="0.2">
      <c r="A53" s="55" t="s">
        <v>113</v>
      </c>
      <c r="B53" s="55" t="s">
        <v>114</v>
      </c>
      <c r="C53" s="55" t="s">
        <v>14</v>
      </c>
      <c r="D53" s="105">
        <v>2150</v>
      </c>
      <c r="E53" s="103">
        <v>7.6615250000000001</v>
      </c>
      <c r="F53" s="98">
        <v>4.8999999999999998E-3</v>
      </c>
      <c r="G53" s="43"/>
      <c r="H53" s="25"/>
    </row>
    <row r="54" spans="1:8" s="55" customFormat="1" ht="12.75" customHeight="1" x14ac:dyDescent="0.2">
      <c r="A54" s="55" t="s">
        <v>135</v>
      </c>
      <c r="B54" s="55" t="s">
        <v>136</v>
      </c>
      <c r="C54" s="55" t="s">
        <v>44</v>
      </c>
      <c r="D54" s="105">
        <v>3017</v>
      </c>
      <c r="E54" s="103">
        <v>6.9572019999999997</v>
      </c>
      <c r="F54" s="98">
        <v>4.5000000000000005E-3</v>
      </c>
      <c r="G54" s="43"/>
      <c r="H54" s="25"/>
    </row>
    <row r="55" spans="1:8" s="55" customFormat="1" ht="12.75" customHeight="1" x14ac:dyDescent="0.2">
      <c r="A55" s="55" t="s">
        <v>240</v>
      </c>
      <c r="B55" s="55" t="s">
        <v>241</v>
      </c>
      <c r="C55" s="55" t="s">
        <v>20</v>
      </c>
      <c r="D55" s="105">
        <v>1282</v>
      </c>
      <c r="E55" s="103">
        <v>6.4484599999999999</v>
      </c>
      <c r="F55" s="98">
        <v>4.0999999999999995E-3</v>
      </c>
      <c r="G55" s="43"/>
      <c r="H55" s="25"/>
    </row>
    <row r="56" spans="1:8" s="55" customFormat="1" ht="12.75" customHeight="1" x14ac:dyDescent="0.2">
      <c r="A56" s="55" t="s">
        <v>242</v>
      </c>
      <c r="B56" s="55" t="s">
        <v>243</v>
      </c>
      <c r="C56" s="55" t="s">
        <v>198</v>
      </c>
      <c r="D56" s="105">
        <v>3267</v>
      </c>
      <c r="E56" s="103">
        <v>6.3853520000000001</v>
      </c>
      <c r="F56" s="98">
        <v>4.0999999999999995E-3</v>
      </c>
      <c r="G56" s="43"/>
      <c r="H56" s="25"/>
    </row>
    <row r="57" spans="1:8" s="55" customFormat="1" ht="12.75" customHeight="1" x14ac:dyDescent="0.2">
      <c r="A57" s="55" t="s">
        <v>244</v>
      </c>
      <c r="B57" s="55" t="s">
        <v>245</v>
      </c>
      <c r="C57" s="55" t="s">
        <v>63</v>
      </c>
      <c r="D57" s="105">
        <v>1121</v>
      </c>
      <c r="E57" s="103">
        <v>5.8353659999999996</v>
      </c>
      <c r="F57" s="98">
        <v>3.7000000000000002E-3</v>
      </c>
      <c r="G57" s="43"/>
      <c r="H57" s="25"/>
    </row>
    <row r="58" spans="1:8" s="55" customFormat="1" ht="12.75" customHeight="1" x14ac:dyDescent="0.2">
      <c r="A58" s="55" t="s">
        <v>246</v>
      </c>
      <c r="B58" s="55" t="s">
        <v>247</v>
      </c>
      <c r="C58" s="55" t="s">
        <v>200</v>
      </c>
      <c r="D58" s="105">
        <v>768</v>
      </c>
      <c r="E58" s="103">
        <v>5.1283200000000004</v>
      </c>
      <c r="F58" s="98">
        <v>3.3E-3</v>
      </c>
      <c r="G58" s="43"/>
      <c r="H58" s="25"/>
    </row>
    <row r="59" spans="1:8" ht="12.75" customHeight="1" x14ac:dyDescent="0.2">
      <c r="A59" s="16" t="s">
        <v>173</v>
      </c>
      <c r="B59" s="16"/>
      <c r="C59" s="16"/>
      <c r="D59" s="16"/>
      <c r="E59" s="17">
        <f>SUM(E9:E58)</f>
        <v>1557.0587680000001</v>
      </c>
      <c r="F59" s="18">
        <f>SUM(F9:F58)</f>
        <v>0.99690000000000012</v>
      </c>
      <c r="G59" s="53"/>
      <c r="H59" s="27"/>
    </row>
    <row r="60" spans="1:8" ht="12.75" customHeight="1" x14ac:dyDescent="0.2">
      <c r="E60" s="12"/>
      <c r="F60" s="13"/>
      <c r="G60" s="49"/>
    </row>
    <row r="61" spans="1:8" ht="12.75" customHeight="1" x14ac:dyDescent="0.2">
      <c r="A61" s="1" t="s">
        <v>175</v>
      </c>
      <c r="B61" s="1"/>
      <c r="E61" s="12"/>
      <c r="F61" s="13"/>
      <c r="G61" s="49"/>
    </row>
    <row r="62" spans="1:8" ht="12.75" customHeight="1" x14ac:dyDescent="0.2">
      <c r="A62" s="1" t="s">
        <v>593</v>
      </c>
      <c r="B62" s="1"/>
      <c r="E62" s="12"/>
      <c r="F62" s="13"/>
      <c r="G62" s="49"/>
    </row>
    <row r="63" spans="1:8" s="55" customFormat="1" ht="12.75" customHeight="1" x14ac:dyDescent="0.2">
      <c r="A63" s="55" t="s">
        <v>176</v>
      </c>
      <c r="B63" s="55" t="s">
        <v>177</v>
      </c>
      <c r="C63" s="55" t="s">
        <v>87</v>
      </c>
      <c r="D63" s="102">
        <v>8646</v>
      </c>
      <c r="E63" s="103">
        <v>0.43298700000000001</v>
      </c>
      <c r="F63" s="98">
        <v>2.9999999999999997E-4</v>
      </c>
      <c r="G63" s="49"/>
      <c r="H63" s="25"/>
    </row>
    <row r="64" spans="1:8" ht="12.75" customHeight="1" x14ac:dyDescent="0.2">
      <c r="A64" s="16" t="s">
        <v>173</v>
      </c>
      <c r="B64" s="16"/>
      <c r="C64" s="16"/>
      <c r="D64" s="16"/>
      <c r="E64" s="86">
        <f>SUM(E63:E63)</f>
        <v>0.43298700000000001</v>
      </c>
      <c r="F64" s="87">
        <f>SUM(F63:F63)</f>
        <v>2.9999999999999997E-4</v>
      </c>
      <c r="G64" s="50"/>
      <c r="H64" s="27"/>
    </row>
    <row r="65" spans="1:8" ht="12.75" customHeight="1" x14ac:dyDescent="0.2">
      <c r="E65" s="12"/>
      <c r="F65" s="13"/>
      <c r="G65" s="49"/>
    </row>
    <row r="66" spans="1:8" s="55" customFormat="1" ht="12.75" customHeight="1" x14ac:dyDescent="0.2">
      <c r="A66" s="99" t="s">
        <v>601</v>
      </c>
      <c r="E66" s="103">
        <v>0.96621999999999997</v>
      </c>
      <c r="F66" s="98">
        <v>5.9999999999999995E-4</v>
      </c>
      <c r="G66" s="49"/>
      <c r="H66" s="36"/>
    </row>
    <row r="67" spans="1:8" ht="12.75" customHeight="1" x14ac:dyDescent="0.2">
      <c r="A67" s="16" t="s">
        <v>173</v>
      </c>
      <c r="B67" s="16"/>
      <c r="C67" s="16"/>
      <c r="D67" s="16"/>
      <c r="E67" s="86">
        <f>SUM(E66:E66)</f>
        <v>0.96621999999999997</v>
      </c>
      <c r="F67" s="87">
        <f>SUM(F66:F66)</f>
        <v>5.9999999999999995E-4</v>
      </c>
      <c r="G67" s="49"/>
    </row>
    <row r="68" spans="1:8" ht="12.75" customHeight="1" x14ac:dyDescent="0.2">
      <c r="E68" s="12"/>
      <c r="F68" s="13"/>
      <c r="G68" s="49"/>
    </row>
    <row r="69" spans="1:8" ht="12.75" customHeight="1" x14ac:dyDescent="0.2">
      <c r="A69" s="1" t="s">
        <v>178</v>
      </c>
      <c r="B69" s="1"/>
      <c r="E69" s="12"/>
      <c r="F69" s="13"/>
      <c r="G69" s="49"/>
    </row>
    <row r="70" spans="1:8" ht="12.75" customHeight="1" x14ac:dyDescent="0.2">
      <c r="A70" s="1" t="s">
        <v>179</v>
      </c>
      <c r="B70" s="1"/>
      <c r="E70" s="79">
        <v>3.47</v>
      </c>
      <c r="F70" s="80">
        <v>2.2000000000000001E-3</v>
      </c>
      <c r="G70" s="49"/>
      <c r="H70" s="36"/>
    </row>
    <row r="71" spans="1:8" ht="12.75" customHeight="1" x14ac:dyDescent="0.2">
      <c r="A71" s="16" t="s">
        <v>173</v>
      </c>
      <c r="B71" s="16"/>
      <c r="C71" s="16"/>
      <c r="D71" s="16"/>
      <c r="E71" s="17">
        <f>SUM(E70:E70)</f>
        <v>3.47</v>
      </c>
      <c r="F71" s="18">
        <f>SUM(F70:F70)</f>
        <v>2.2000000000000001E-3</v>
      </c>
      <c r="G71" s="50"/>
      <c r="H71" s="27"/>
    </row>
    <row r="72" spans="1:8" ht="12.75" customHeight="1" x14ac:dyDescent="0.2">
      <c r="A72" s="20" t="s">
        <v>180</v>
      </c>
      <c r="B72" s="20"/>
      <c r="C72" s="20"/>
      <c r="D72" s="20"/>
      <c r="E72" s="88">
        <f>SUM(E59,E64,E67,E71)</f>
        <v>1561.9279750000001</v>
      </c>
      <c r="F72" s="89">
        <f>SUM(F59,F64,F67,F71)</f>
        <v>1.0000000000000002</v>
      </c>
      <c r="G72" s="51"/>
      <c r="H72" s="28"/>
    </row>
    <row r="73" spans="1:8" ht="12.75" customHeight="1" x14ac:dyDescent="0.2"/>
    <row r="74" spans="1:8" ht="12.75" customHeight="1" x14ac:dyDescent="0.2">
      <c r="A74" s="1" t="s">
        <v>181</v>
      </c>
      <c r="B74" s="1"/>
      <c r="E74" s="12">
        <f>E72-E59-E64-E67</f>
        <v>3.4699999999999607</v>
      </c>
      <c r="F74" s="13">
        <f>F72-F59-F64-F67</f>
        <v>2.2000000000001029E-3</v>
      </c>
    </row>
    <row r="75" spans="1:8" ht="12.75" customHeight="1" x14ac:dyDescent="0.2">
      <c r="A75" s="1" t="s">
        <v>594</v>
      </c>
      <c r="B75" s="1"/>
    </row>
    <row r="76" spans="1:8" ht="12.75" customHeight="1" x14ac:dyDescent="0.2">
      <c r="A76" s="1"/>
      <c r="B76" s="1"/>
      <c r="E76" s="12">
        <v>156192927.16999999</v>
      </c>
    </row>
    <row r="77" spans="1:8" x14ac:dyDescent="0.2">
      <c r="E77" s="76">
        <f>E76/10^5</f>
        <v>1561.9292716999998</v>
      </c>
    </row>
    <row r="78" spans="1:8" ht="12.75" customHeight="1" x14ac:dyDescent="0.2"/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A2" sqref="A1:A1048576"/>
    </sheetView>
  </sheetViews>
  <sheetFormatPr defaultColWidth="9.140625" defaultRowHeight="12.75" x14ac:dyDescent="0.2"/>
  <cols>
    <col min="1" max="1" width="62.42578125" customWidth="1"/>
    <col min="2" max="2" width="19.42578125" customWidth="1"/>
    <col min="3" max="4" width="15.5703125" customWidth="1"/>
    <col min="5" max="5" width="23.5703125" customWidth="1"/>
    <col min="6" max="6" width="15.140625" customWidth="1"/>
  </cols>
  <sheetData>
    <row r="1" spans="1:6" ht="18.75" x14ac:dyDescent="0.2">
      <c r="A1" s="125" t="s">
        <v>493</v>
      </c>
      <c r="B1" s="125"/>
      <c r="C1" s="125"/>
      <c r="D1" s="125"/>
      <c r="E1" s="125"/>
      <c r="F1" s="125"/>
    </row>
    <row r="2" spans="1:6" x14ac:dyDescent="0.2">
      <c r="A2" s="4" t="s">
        <v>1</v>
      </c>
      <c r="B2" s="4"/>
      <c r="C2" s="5"/>
      <c r="D2" s="5"/>
      <c r="E2" s="6"/>
      <c r="F2" s="46"/>
    </row>
    <row r="3" spans="1:6" ht="15.75" customHeight="1" x14ac:dyDescent="0.2">
      <c r="A3" s="8"/>
      <c r="B3" s="8"/>
      <c r="C3" s="3"/>
      <c r="D3" s="3"/>
      <c r="E3" s="6"/>
      <c r="F3" s="46"/>
    </row>
    <row r="4" spans="1:6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</row>
    <row r="5" spans="1:6" ht="12.75" customHeight="1" x14ac:dyDescent="0.2">
      <c r="E5" s="12"/>
      <c r="F5" s="13"/>
    </row>
    <row r="6" spans="1:6" ht="12.75" customHeight="1" x14ac:dyDescent="0.2">
      <c r="E6" s="12"/>
      <c r="F6" s="13"/>
    </row>
    <row r="7" spans="1:6" ht="12.75" customHeight="1" x14ac:dyDescent="0.2">
      <c r="A7" s="1" t="s">
        <v>174</v>
      </c>
      <c r="B7" s="1"/>
      <c r="E7" s="12"/>
      <c r="F7" s="13"/>
    </row>
    <row r="8" spans="1:6" ht="12.75" customHeight="1" x14ac:dyDescent="0.2">
      <c r="A8" s="1" t="s">
        <v>380</v>
      </c>
      <c r="B8" s="1"/>
      <c r="E8" s="12"/>
      <c r="F8" s="13"/>
    </row>
    <row r="9" spans="1:6" ht="12.75" customHeight="1" x14ac:dyDescent="0.2">
      <c r="A9" s="1" t="s">
        <v>494</v>
      </c>
      <c r="B9" t="s">
        <v>495</v>
      </c>
      <c r="C9" t="s">
        <v>379</v>
      </c>
      <c r="D9" s="1">
        <v>10000</v>
      </c>
      <c r="E9" s="62">
        <v>9930.3700000000008</v>
      </c>
      <c r="F9" s="61">
        <v>4.6100000000000002E-2</v>
      </c>
    </row>
    <row r="10" spans="1:6" ht="12.75" customHeight="1" x14ac:dyDescent="0.2">
      <c r="A10" s="1" t="s">
        <v>496</v>
      </c>
      <c r="B10" t="s">
        <v>497</v>
      </c>
      <c r="C10" t="s">
        <v>379</v>
      </c>
      <c r="D10" s="1">
        <v>10000</v>
      </c>
      <c r="E10" s="62">
        <v>9892.18</v>
      </c>
      <c r="F10" s="61">
        <v>4.5899999999999996E-2</v>
      </c>
    </row>
    <row r="11" spans="1:6" ht="12.75" customHeight="1" x14ac:dyDescent="0.2">
      <c r="A11" s="1" t="s">
        <v>498</v>
      </c>
      <c r="B11" t="s">
        <v>499</v>
      </c>
      <c r="C11" t="s">
        <v>379</v>
      </c>
      <c r="D11" s="1">
        <v>10000</v>
      </c>
      <c r="E11" s="62">
        <v>9886.08</v>
      </c>
      <c r="F11" s="61">
        <v>4.5899999999999996E-2</v>
      </c>
    </row>
    <row r="12" spans="1:6" ht="12.75" customHeight="1" x14ac:dyDescent="0.2">
      <c r="A12" s="1" t="s">
        <v>500</v>
      </c>
      <c r="B12" t="s">
        <v>502</v>
      </c>
      <c r="C12" t="s">
        <v>501</v>
      </c>
      <c r="D12" s="1">
        <v>10000</v>
      </c>
      <c r="E12" s="62">
        <v>9868.31</v>
      </c>
      <c r="F12" s="61">
        <v>4.58E-2</v>
      </c>
    </row>
    <row r="13" spans="1:6" ht="12.75" customHeight="1" x14ac:dyDescent="0.2">
      <c r="A13" s="1" t="s">
        <v>503</v>
      </c>
      <c r="B13" t="s">
        <v>505</v>
      </c>
      <c r="C13" t="s">
        <v>379</v>
      </c>
      <c r="D13" s="1">
        <v>10000</v>
      </c>
      <c r="E13" s="62">
        <v>9865.91</v>
      </c>
      <c r="F13" s="61">
        <v>4.58E-2</v>
      </c>
    </row>
    <row r="14" spans="1:6" ht="12.75" customHeight="1" x14ac:dyDescent="0.2">
      <c r="A14" s="1" t="s">
        <v>506</v>
      </c>
      <c r="B14" t="s">
        <v>507</v>
      </c>
      <c r="C14" t="s">
        <v>379</v>
      </c>
      <c r="D14" s="1">
        <v>5000</v>
      </c>
      <c r="E14" s="62">
        <v>4960.9049999999997</v>
      </c>
      <c r="F14" s="61">
        <v>2.3E-2</v>
      </c>
    </row>
    <row r="15" spans="1:6" ht="12.75" customHeight="1" x14ac:dyDescent="0.2">
      <c r="A15" s="1" t="s">
        <v>508</v>
      </c>
      <c r="B15" t="s">
        <v>509</v>
      </c>
      <c r="C15" t="s">
        <v>379</v>
      </c>
      <c r="D15" s="1">
        <v>5000</v>
      </c>
      <c r="E15" s="62">
        <v>4958.1049999999996</v>
      </c>
      <c r="F15" s="61">
        <v>2.3E-2</v>
      </c>
    </row>
    <row r="16" spans="1:6" ht="12.75" customHeight="1" x14ac:dyDescent="0.2">
      <c r="A16" s="1" t="s">
        <v>510</v>
      </c>
      <c r="B16" t="s">
        <v>511</v>
      </c>
      <c r="C16" t="s">
        <v>379</v>
      </c>
      <c r="D16" s="1">
        <v>5000</v>
      </c>
      <c r="E16" s="62">
        <v>4956.2550000000001</v>
      </c>
      <c r="F16" s="61">
        <v>2.3E-2</v>
      </c>
    </row>
    <row r="17" spans="1:6" ht="12.75" customHeight="1" x14ac:dyDescent="0.2">
      <c r="A17" s="1" t="s">
        <v>512</v>
      </c>
      <c r="B17" t="s">
        <v>513</v>
      </c>
      <c r="C17" t="s">
        <v>379</v>
      </c>
      <c r="D17" s="1">
        <v>5000</v>
      </c>
      <c r="E17" s="62">
        <v>4948.46</v>
      </c>
      <c r="F17" s="61">
        <v>2.3E-2</v>
      </c>
    </row>
    <row r="18" spans="1:6" ht="12.75" customHeight="1" x14ac:dyDescent="0.2">
      <c r="A18" s="1" t="s">
        <v>514</v>
      </c>
      <c r="B18" t="s">
        <v>515</v>
      </c>
      <c r="C18" t="s">
        <v>379</v>
      </c>
      <c r="D18" s="1">
        <v>4985</v>
      </c>
      <c r="E18" s="62">
        <v>4945.6284699999997</v>
      </c>
      <c r="F18" s="61">
        <v>2.3E-2</v>
      </c>
    </row>
    <row r="19" spans="1:6" ht="12.75" customHeight="1" x14ac:dyDescent="0.2">
      <c r="A19" s="1" t="s">
        <v>516</v>
      </c>
      <c r="B19" t="s">
        <v>517</v>
      </c>
      <c r="C19" t="s">
        <v>379</v>
      </c>
      <c r="D19" s="1">
        <v>5000</v>
      </c>
      <c r="E19" s="62">
        <v>4936.2550000000001</v>
      </c>
      <c r="F19" s="61">
        <v>2.29E-2</v>
      </c>
    </row>
    <row r="20" spans="1:6" ht="12.75" customHeight="1" x14ac:dyDescent="0.2">
      <c r="A20" s="1" t="s">
        <v>518</v>
      </c>
      <c r="B20" t="s">
        <v>519</v>
      </c>
      <c r="C20" t="s">
        <v>379</v>
      </c>
      <c r="D20" s="1">
        <v>2500</v>
      </c>
      <c r="E20" s="62">
        <v>2475.9274999999998</v>
      </c>
      <c r="F20" s="61">
        <v>1.15E-2</v>
      </c>
    </row>
    <row r="21" spans="1:6" ht="12.75" customHeight="1" x14ac:dyDescent="0.2">
      <c r="A21" s="1" t="s">
        <v>520</v>
      </c>
      <c r="B21" t="s">
        <v>521</v>
      </c>
      <c r="C21" t="s">
        <v>379</v>
      </c>
      <c r="D21" s="1">
        <v>2500</v>
      </c>
      <c r="E21" s="62">
        <v>2474.2350000000001</v>
      </c>
      <c r="F21" s="61">
        <v>1.15E-2</v>
      </c>
    </row>
    <row r="22" spans="1:6" ht="12.75" customHeight="1" x14ac:dyDescent="0.2">
      <c r="A22" s="1" t="s">
        <v>522</v>
      </c>
      <c r="B22" t="s">
        <v>523</v>
      </c>
      <c r="C22" t="s">
        <v>379</v>
      </c>
      <c r="D22" s="1">
        <v>2500</v>
      </c>
      <c r="E22" s="62">
        <v>2474.23</v>
      </c>
      <c r="F22" s="61">
        <v>1.15E-2</v>
      </c>
    </row>
    <row r="23" spans="1:6" ht="12.75" customHeight="1" x14ac:dyDescent="0.2">
      <c r="A23" s="1" t="s">
        <v>524</v>
      </c>
      <c r="B23" t="s">
        <v>525</v>
      </c>
      <c r="C23" t="s">
        <v>379</v>
      </c>
      <c r="D23" s="1">
        <v>2500</v>
      </c>
      <c r="E23" s="62">
        <v>2472.6624999999999</v>
      </c>
      <c r="F23" s="61">
        <v>1.15E-2</v>
      </c>
    </row>
    <row r="24" spans="1:6" ht="12.75" customHeight="1" x14ac:dyDescent="0.2">
      <c r="A24" s="1" t="s">
        <v>526</v>
      </c>
      <c r="B24" t="s">
        <v>527</v>
      </c>
      <c r="C24" t="s">
        <v>379</v>
      </c>
      <c r="D24" s="1">
        <v>2500</v>
      </c>
      <c r="E24" s="62">
        <v>2472.5300000000002</v>
      </c>
      <c r="F24" s="61">
        <v>1.15E-2</v>
      </c>
    </row>
    <row r="25" spans="1:6" ht="12.75" customHeight="1" x14ac:dyDescent="0.2">
      <c r="A25" s="1" t="s">
        <v>528</v>
      </c>
      <c r="B25" t="s">
        <v>529</v>
      </c>
      <c r="C25" t="s">
        <v>379</v>
      </c>
      <c r="D25" s="1">
        <v>2500</v>
      </c>
      <c r="E25" s="62">
        <v>2472.2424999999998</v>
      </c>
      <c r="F25" s="61">
        <v>1.15E-2</v>
      </c>
    </row>
    <row r="26" spans="1:6" ht="12.75" customHeight="1" x14ac:dyDescent="0.2">
      <c r="A26" s="1" t="s">
        <v>530</v>
      </c>
      <c r="B26" t="s">
        <v>531</v>
      </c>
      <c r="C26" t="s">
        <v>379</v>
      </c>
      <c r="D26" s="1">
        <v>2500</v>
      </c>
      <c r="E26" s="62">
        <v>2470.4499999999998</v>
      </c>
      <c r="F26" s="61">
        <v>1.14E-2</v>
      </c>
    </row>
    <row r="27" spans="1:6" ht="12.75" customHeight="1" x14ac:dyDescent="0.2">
      <c r="A27" s="1" t="s">
        <v>532</v>
      </c>
      <c r="B27" t="s">
        <v>533</v>
      </c>
      <c r="C27" t="s">
        <v>379</v>
      </c>
      <c r="D27" s="1">
        <v>2500</v>
      </c>
      <c r="E27" s="62">
        <v>2467.1224999999999</v>
      </c>
      <c r="F27" s="61">
        <v>1.14E-2</v>
      </c>
    </row>
    <row r="28" spans="1:6" ht="12.75" customHeight="1" x14ac:dyDescent="0.2">
      <c r="A28" s="1" t="s">
        <v>534</v>
      </c>
      <c r="B28" t="s">
        <v>535</v>
      </c>
      <c r="C28" t="s">
        <v>379</v>
      </c>
      <c r="D28" s="1">
        <v>2500</v>
      </c>
      <c r="E28" s="62">
        <v>2467.1224999999999</v>
      </c>
      <c r="F28" s="61">
        <v>1.14E-2</v>
      </c>
    </row>
    <row r="29" spans="1:6" ht="12.75" customHeight="1" x14ac:dyDescent="0.2">
      <c r="A29" s="1" t="s">
        <v>536</v>
      </c>
      <c r="B29" t="s">
        <v>537</v>
      </c>
      <c r="C29" t="s">
        <v>379</v>
      </c>
      <c r="D29" s="1">
        <v>2460</v>
      </c>
      <c r="E29" s="62">
        <v>2436.9325800000001</v>
      </c>
      <c r="F29" s="61">
        <v>1.1299999999999999E-2</v>
      </c>
    </row>
    <row r="30" spans="1:6" ht="12.75" customHeight="1" x14ac:dyDescent="0.2">
      <c r="A30" s="16" t="s">
        <v>173</v>
      </c>
      <c r="B30" s="16"/>
      <c r="C30" s="16"/>
      <c r="D30" s="16"/>
      <c r="E30" s="17">
        <f>SUM(E9:E29)</f>
        <v>103831.91354999998</v>
      </c>
      <c r="F30" s="18">
        <f>SUM(F9:F29)</f>
        <v>0.48190000000000016</v>
      </c>
    </row>
    <row r="31" spans="1:6" ht="12.75" customHeight="1" x14ac:dyDescent="0.2">
      <c r="D31" s="1"/>
      <c r="E31" s="62"/>
      <c r="F31" s="61"/>
    </row>
    <row r="32" spans="1:6" ht="12.75" customHeight="1" x14ac:dyDescent="0.2">
      <c r="A32" s="1" t="s">
        <v>383</v>
      </c>
      <c r="B32" s="1"/>
      <c r="D32" s="1"/>
      <c r="E32" s="62"/>
      <c r="F32" s="61"/>
    </row>
    <row r="33" spans="1:6" ht="12.75" customHeight="1" x14ac:dyDescent="0.2">
      <c r="A33" s="1" t="s">
        <v>538</v>
      </c>
      <c r="B33" t="s">
        <v>539</v>
      </c>
      <c r="C33" t="s">
        <v>379</v>
      </c>
      <c r="D33" s="1">
        <v>3000</v>
      </c>
      <c r="E33" s="62">
        <v>14907.555</v>
      </c>
      <c r="F33" s="61">
        <v>6.9199999999999998E-2</v>
      </c>
    </row>
    <row r="34" spans="1:6" ht="12.75" customHeight="1" x14ac:dyDescent="0.2">
      <c r="A34" s="1" t="s">
        <v>540</v>
      </c>
      <c r="B34" t="s">
        <v>541</v>
      </c>
      <c r="C34" t="s">
        <v>379</v>
      </c>
      <c r="D34" s="1">
        <v>2000</v>
      </c>
      <c r="E34" s="62">
        <v>9906.66</v>
      </c>
      <c r="F34" s="61">
        <v>4.5999999999999999E-2</v>
      </c>
    </row>
    <row r="35" spans="1:6" ht="12.75" customHeight="1" x14ac:dyDescent="0.2">
      <c r="A35" s="1" t="s">
        <v>542</v>
      </c>
      <c r="B35" t="s">
        <v>543</v>
      </c>
      <c r="C35" t="s">
        <v>379</v>
      </c>
      <c r="D35" s="1">
        <v>2000</v>
      </c>
      <c r="E35" s="62">
        <v>9877.19</v>
      </c>
      <c r="F35" s="61">
        <v>4.58E-2</v>
      </c>
    </row>
    <row r="36" spans="1:6" ht="12.75" customHeight="1" x14ac:dyDescent="0.2">
      <c r="A36" s="1" t="s">
        <v>544</v>
      </c>
      <c r="B36" t="s">
        <v>545</v>
      </c>
      <c r="C36" t="s">
        <v>398</v>
      </c>
      <c r="D36" s="1">
        <v>2000</v>
      </c>
      <c r="E36" s="62">
        <v>9864.9</v>
      </c>
      <c r="F36" s="61">
        <v>4.58E-2</v>
      </c>
    </row>
    <row r="37" spans="1:6" ht="12.75" customHeight="1" x14ac:dyDescent="0.2">
      <c r="A37" s="1" t="s">
        <v>546</v>
      </c>
      <c r="B37" t="s">
        <v>547</v>
      </c>
      <c r="C37" t="s">
        <v>501</v>
      </c>
      <c r="D37" s="1">
        <v>1494</v>
      </c>
      <c r="E37" s="62">
        <v>7360.57197</v>
      </c>
      <c r="F37" s="61">
        <v>3.4200000000000001E-2</v>
      </c>
    </row>
    <row r="38" spans="1:6" ht="12.75" customHeight="1" x14ac:dyDescent="0.2">
      <c r="A38" s="1" t="s">
        <v>548</v>
      </c>
      <c r="B38" t="s">
        <v>549</v>
      </c>
      <c r="C38" t="s">
        <v>379</v>
      </c>
      <c r="D38" s="1">
        <v>1000</v>
      </c>
      <c r="E38" s="62">
        <v>4960.18</v>
      </c>
      <c r="F38" s="61">
        <v>2.3E-2</v>
      </c>
    </row>
    <row r="39" spans="1:6" ht="12.75" customHeight="1" x14ac:dyDescent="0.2">
      <c r="A39" s="1" t="s">
        <v>550</v>
      </c>
      <c r="B39" t="s">
        <v>551</v>
      </c>
      <c r="C39" t="s">
        <v>379</v>
      </c>
      <c r="D39" s="1">
        <v>1000</v>
      </c>
      <c r="E39" s="62">
        <v>4950.1899999999996</v>
      </c>
      <c r="F39" s="61">
        <v>2.3E-2</v>
      </c>
    </row>
    <row r="40" spans="1:6" ht="12.75" customHeight="1" x14ac:dyDescent="0.2">
      <c r="A40" s="1" t="s">
        <v>552</v>
      </c>
      <c r="B40" t="s">
        <v>553</v>
      </c>
      <c r="C40" t="s">
        <v>379</v>
      </c>
      <c r="D40" s="1">
        <v>997</v>
      </c>
      <c r="E40" s="62">
        <v>4948.1159850000004</v>
      </c>
      <c r="F40" s="61">
        <v>2.3E-2</v>
      </c>
    </row>
    <row r="41" spans="1:6" ht="12.75" customHeight="1" x14ac:dyDescent="0.2">
      <c r="A41" s="1" t="s">
        <v>554</v>
      </c>
      <c r="B41" t="s">
        <v>555</v>
      </c>
      <c r="C41" t="s">
        <v>379</v>
      </c>
      <c r="D41" s="1">
        <v>998</v>
      </c>
      <c r="E41" s="62">
        <v>4947.1309099999999</v>
      </c>
      <c r="F41" s="61">
        <v>2.3E-2</v>
      </c>
    </row>
    <row r="42" spans="1:6" ht="12.75" customHeight="1" x14ac:dyDescent="0.2">
      <c r="A42" s="1" t="s">
        <v>556</v>
      </c>
      <c r="B42" t="s">
        <v>557</v>
      </c>
      <c r="C42" t="s">
        <v>379</v>
      </c>
      <c r="D42" s="1">
        <v>1000</v>
      </c>
      <c r="E42" s="62">
        <v>4940.0150000000003</v>
      </c>
      <c r="F42" s="61">
        <v>2.29E-2</v>
      </c>
    </row>
    <row r="43" spans="1:6" ht="12.75" customHeight="1" x14ac:dyDescent="0.2">
      <c r="A43" s="1" t="s">
        <v>558</v>
      </c>
      <c r="B43" t="s">
        <v>559</v>
      </c>
      <c r="C43" t="s">
        <v>379</v>
      </c>
      <c r="D43" s="1">
        <v>1000</v>
      </c>
      <c r="E43" s="62">
        <v>4924.78</v>
      </c>
      <c r="F43" s="61">
        <v>2.29E-2</v>
      </c>
    </row>
    <row r="44" spans="1:6" ht="12.75" customHeight="1" x14ac:dyDescent="0.2">
      <c r="A44" s="1" t="s">
        <v>560</v>
      </c>
      <c r="B44" t="s">
        <v>561</v>
      </c>
      <c r="C44" t="s">
        <v>379</v>
      </c>
      <c r="D44" s="1">
        <v>600</v>
      </c>
      <c r="E44" s="62">
        <v>2976.03</v>
      </c>
      <c r="F44" s="61">
        <v>1.38E-2</v>
      </c>
    </row>
    <row r="45" spans="1:6" ht="12.75" customHeight="1" x14ac:dyDescent="0.2">
      <c r="A45" s="1" t="s">
        <v>562</v>
      </c>
      <c r="B45" t="s">
        <v>563</v>
      </c>
      <c r="C45" t="s">
        <v>501</v>
      </c>
      <c r="D45" s="1">
        <v>600</v>
      </c>
      <c r="E45" s="62">
        <v>2974.0050000000001</v>
      </c>
      <c r="F45" s="61">
        <v>1.38E-2</v>
      </c>
    </row>
    <row r="46" spans="1:6" ht="12.75" customHeight="1" x14ac:dyDescent="0.2">
      <c r="A46" s="1" t="s">
        <v>564</v>
      </c>
      <c r="B46" t="s">
        <v>565</v>
      </c>
      <c r="C46" t="s">
        <v>501</v>
      </c>
      <c r="D46" s="1">
        <v>500</v>
      </c>
      <c r="E46" s="62">
        <v>2480.5100000000002</v>
      </c>
      <c r="F46" s="61">
        <v>1.15E-2</v>
      </c>
    </row>
    <row r="47" spans="1:6" ht="12.75" customHeight="1" x14ac:dyDescent="0.2">
      <c r="A47" s="1" t="s">
        <v>566</v>
      </c>
      <c r="B47" t="s">
        <v>567</v>
      </c>
      <c r="C47" t="s">
        <v>379</v>
      </c>
      <c r="D47" s="1">
        <v>500</v>
      </c>
      <c r="E47" s="62">
        <v>2469.8175000000001</v>
      </c>
      <c r="F47" s="61">
        <v>1.15E-2</v>
      </c>
    </row>
    <row r="48" spans="1:6" ht="12.75" customHeight="1" x14ac:dyDescent="0.2">
      <c r="A48" s="1" t="s">
        <v>568</v>
      </c>
      <c r="B48" t="s">
        <v>569</v>
      </c>
      <c r="C48" t="s">
        <v>379</v>
      </c>
      <c r="D48" s="1">
        <v>500</v>
      </c>
      <c r="E48" s="62">
        <v>2465.2375000000002</v>
      </c>
      <c r="F48" s="61">
        <v>1.1399999999999999E-2</v>
      </c>
    </row>
    <row r="49" spans="1:6" ht="12.75" customHeight="1" x14ac:dyDescent="0.2">
      <c r="A49" s="1" t="s">
        <v>570</v>
      </c>
      <c r="B49" t="s">
        <v>571</v>
      </c>
      <c r="C49" t="s">
        <v>501</v>
      </c>
      <c r="D49" s="1">
        <v>400</v>
      </c>
      <c r="E49" s="62">
        <v>1985.2660000000001</v>
      </c>
      <c r="F49" s="61">
        <v>9.1999999999999998E-3</v>
      </c>
    </row>
    <row r="50" spans="1:6" ht="12.75" customHeight="1" x14ac:dyDescent="0.2">
      <c r="A50" s="1" t="s">
        <v>408</v>
      </c>
      <c r="B50" t="s">
        <v>409</v>
      </c>
      <c r="C50" t="s">
        <v>379</v>
      </c>
      <c r="D50" s="1">
        <v>320</v>
      </c>
      <c r="E50" s="62">
        <v>1584.7424000000001</v>
      </c>
      <c r="F50" s="101">
        <v>7.3000000000000001E-3</v>
      </c>
    </row>
    <row r="51" spans="1:6" ht="12.75" customHeight="1" x14ac:dyDescent="0.2">
      <c r="A51" s="16" t="s">
        <v>173</v>
      </c>
      <c r="B51" s="16"/>
      <c r="C51" s="16"/>
      <c r="D51" s="16"/>
      <c r="E51" s="17">
        <f>SUM(E33:E50)</f>
        <v>98522.897265000007</v>
      </c>
      <c r="F51" s="18">
        <f>SUM(F33:F50)</f>
        <v>0.45729999999999998</v>
      </c>
    </row>
    <row r="52" spans="1:6" ht="12.75" customHeight="1" x14ac:dyDescent="0.2">
      <c r="C52" s="100"/>
      <c r="D52" s="1"/>
      <c r="E52" s="62"/>
      <c r="F52" s="61"/>
    </row>
    <row r="53" spans="1:6" ht="12.75" customHeight="1" x14ac:dyDescent="0.2">
      <c r="A53" s="1" t="s">
        <v>412</v>
      </c>
      <c r="B53" s="1"/>
      <c r="D53" s="1"/>
      <c r="E53" s="62"/>
      <c r="F53" s="61"/>
    </row>
    <row r="54" spans="1:6" ht="12.75" customHeight="1" x14ac:dyDescent="0.2">
      <c r="A54" s="1" t="s">
        <v>413</v>
      </c>
      <c r="B54" t="s">
        <v>612</v>
      </c>
      <c r="C54" t="s">
        <v>400</v>
      </c>
      <c r="D54" s="1">
        <v>575000</v>
      </c>
      <c r="E54" s="62">
        <v>573.71199999999999</v>
      </c>
      <c r="F54" s="61">
        <v>2.7000000000000001E-3</v>
      </c>
    </row>
    <row r="55" spans="1:6" ht="12.75" customHeight="1" x14ac:dyDescent="0.2">
      <c r="A55" s="1" t="s">
        <v>424</v>
      </c>
      <c r="B55" t="s">
        <v>612</v>
      </c>
      <c r="C55" t="s">
        <v>400</v>
      </c>
      <c r="D55" s="1">
        <v>200000</v>
      </c>
      <c r="E55" s="62">
        <v>199.24160000000001</v>
      </c>
      <c r="F55" s="61">
        <v>8.9999999999999998E-4</v>
      </c>
    </row>
    <row r="56" spans="1:6" ht="12.75" customHeight="1" x14ac:dyDescent="0.2">
      <c r="A56" s="16" t="s">
        <v>173</v>
      </c>
      <c r="B56" s="16"/>
      <c r="C56" s="16"/>
      <c r="D56" s="16"/>
      <c r="E56" s="17">
        <f>SUM(E54:E55)</f>
        <v>772.95360000000005</v>
      </c>
      <c r="F56" s="18">
        <f>SUM(F54:F55)</f>
        <v>3.5999999999999999E-3</v>
      </c>
    </row>
    <row r="57" spans="1:6" ht="12.75" customHeight="1" x14ac:dyDescent="0.2">
      <c r="D57" s="1"/>
      <c r="E57" s="62"/>
      <c r="F57" s="61"/>
    </row>
    <row r="58" spans="1:6" ht="12.75" customHeight="1" x14ac:dyDescent="0.2">
      <c r="A58" s="1" t="s">
        <v>572</v>
      </c>
      <c r="B58" s="1"/>
      <c r="D58" s="1"/>
      <c r="E58" s="62"/>
      <c r="F58" s="61"/>
    </row>
    <row r="59" spans="1:6" ht="12.75" customHeight="1" x14ac:dyDescent="0.2">
      <c r="A59" s="1" t="s">
        <v>629</v>
      </c>
      <c r="B59" t="s">
        <v>573</v>
      </c>
      <c r="C59" s="1" t="s">
        <v>504</v>
      </c>
      <c r="D59" s="81"/>
      <c r="E59" s="62">
        <v>10000</v>
      </c>
      <c r="F59" s="61">
        <v>4.6399999999999997E-2</v>
      </c>
    </row>
    <row r="60" spans="1:6" ht="12.75" customHeight="1" x14ac:dyDescent="0.2">
      <c r="A60" s="1" t="s">
        <v>630</v>
      </c>
      <c r="B60" t="s">
        <v>574</v>
      </c>
      <c r="C60" s="1" t="s">
        <v>504</v>
      </c>
      <c r="D60" s="81"/>
      <c r="E60" s="62">
        <v>5000</v>
      </c>
      <c r="F60" s="61">
        <v>2.3199999999999998E-2</v>
      </c>
    </row>
    <row r="61" spans="1:6" ht="12.75" customHeight="1" x14ac:dyDescent="0.2">
      <c r="A61" s="1" t="s">
        <v>628</v>
      </c>
      <c r="B61" t="s">
        <v>575</v>
      </c>
      <c r="C61" s="1" t="s">
        <v>504</v>
      </c>
      <c r="D61" s="81"/>
      <c r="E61" s="62">
        <v>5000</v>
      </c>
      <c r="F61" s="61">
        <v>2.3199999999999998E-2</v>
      </c>
    </row>
    <row r="62" spans="1:6" ht="12.75" customHeight="1" x14ac:dyDescent="0.2">
      <c r="A62" s="16" t="s">
        <v>173</v>
      </c>
      <c r="B62" s="16"/>
      <c r="C62" s="16"/>
      <c r="D62" s="16"/>
      <c r="E62" s="17">
        <f>SUM(E59:E61)</f>
        <v>20000</v>
      </c>
      <c r="F62" s="18">
        <f>SUM(F59:F61)</f>
        <v>9.2799999999999994E-2</v>
      </c>
    </row>
    <row r="63" spans="1:6" ht="12.75" customHeight="1" x14ac:dyDescent="0.2">
      <c r="D63" s="1"/>
      <c r="E63" s="62"/>
      <c r="F63" s="61"/>
    </row>
    <row r="64" spans="1:6" ht="12.75" customHeight="1" x14ac:dyDescent="0.2">
      <c r="A64" s="1" t="s">
        <v>601</v>
      </c>
      <c r="D64" s="1"/>
      <c r="E64" s="62">
        <v>8971.2363800000003</v>
      </c>
      <c r="F64" s="61">
        <v>4.1637520786019976E-2</v>
      </c>
    </row>
    <row r="65" spans="1:6" ht="12.75" customHeight="1" x14ac:dyDescent="0.2">
      <c r="A65" s="16" t="s">
        <v>173</v>
      </c>
      <c r="B65" s="16"/>
      <c r="C65" s="16"/>
      <c r="D65" s="16"/>
      <c r="E65" s="17">
        <f>SUM(E64:E64)</f>
        <v>8971.2363800000003</v>
      </c>
      <c r="F65" s="18">
        <f>SUM(F64:F64)</f>
        <v>4.1637520786019976E-2</v>
      </c>
    </row>
    <row r="66" spans="1:6" ht="12.75" customHeight="1" x14ac:dyDescent="0.2">
      <c r="D66" s="1"/>
      <c r="E66" s="62"/>
      <c r="F66" s="61"/>
    </row>
    <row r="67" spans="1:6" ht="12.75" customHeight="1" x14ac:dyDescent="0.2">
      <c r="A67" s="1" t="s">
        <v>178</v>
      </c>
      <c r="B67" s="1"/>
      <c r="D67" s="1"/>
      <c r="E67" s="62"/>
      <c r="F67" s="61"/>
    </row>
    <row r="68" spans="1:6" ht="12.75" customHeight="1" x14ac:dyDescent="0.2">
      <c r="A68" s="1" t="s">
        <v>179</v>
      </c>
      <c r="B68" s="1"/>
      <c r="D68" s="1"/>
      <c r="E68" s="62">
        <v>-16638.612889000004</v>
      </c>
      <c r="F68" s="61">
        <v>-7.722353538256424E-2</v>
      </c>
    </row>
    <row r="69" spans="1:6" ht="12.75" customHeight="1" x14ac:dyDescent="0.2">
      <c r="A69" s="16" t="s">
        <v>173</v>
      </c>
      <c r="B69" s="16"/>
      <c r="C69" s="16"/>
      <c r="D69" s="16"/>
      <c r="E69" s="17">
        <f>SUM(E68:E68)</f>
        <v>-16638.612889000004</v>
      </c>
      <c r="F69" s="18">
        <f>SUM(F68:F68)</f>
        <v>-7.722353538256424E-2</v>
      </c>
    </row>
    <row r="70" spans="1:6" ht="12.75" customHeight="1" x14ac:dyDescent="0.2">
      <c r="A70" s="20" t="s">
        <v>180</v>
      </c>
      <c r="B70" s="20"/>
      <c r="C70" s="20"/>
      <c r="D70" s="20"/>
      <c r="E70" s="21">
        <f>SUM(E30,E51,E56,E62,E65,E69)</f>
        <v>215460.38790599996</v>
      </c>
      <c r="F70" s="34">
        <f>SUM(F30,F51,F56,F62,F65,F69)</f>
        <v>1.0000139854034558</v>
      </c>
    </row>
    <row r="71" spans="1:6" ht="12.75" customHeight="1" x14ac:dyDescent="0.2"/>
    <row r="72" spans="1:6" ht="12.75" customHeight="1" x14ac:dyDescent="0.2">
      <c r="A72" s="1" t="s">
        <v>181</v>
      </c>
      <c r="B72" s="1"/>
    </row>
    <row r="73" spans="1:6" ht="12.75" customHeight="1" x14ac:dyDescent="0.2">
      <c r="A73" s="1" t="s">
        <v>594</v>
      </c>
      <c r="B73" s="1"/>
      <c r="E73" s="12"/>
    </row>
    <row r="74" spans="1:6" ht="12.75" customHeight="1" x14ac:dyDescent="0.2">
      <c r="A74" s="1"/>
      <c r="B74" s="1"/>
    </row>
    <row r="75" spans="1:6" ht="12.75" customHeight="1" x14ac:dyDescent="0.2"/>
    <row r="76" spans="1:6" ht="12.75" customHeight="1" x14ac:dyDescent="0.2"/>
    <row r="77" spans="1:6" ht="12.75" customHeight="1" x14ac:dyDescent="0.2"/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customSheetViews>
    <customSheetView guid="{7976870D-6223-470F-81AF-9E2944EFDA0D}" showAutoFilter="1">
      <pageMargins left="0.7" right="0.7" top="0.75" bottom="0.75" header="0.3" footer="0.3"/>
      <pageSetup orientation="portrait" verticalDpi="0" r:id="rId1"/>
      <autoFilter ref="A4:G73"/>
    </customSheetView>
    <customSheetView guid="{65345BDD-2C36-4556-A401-A704D75CA6C6}" showAutoFilter="1">
      <selection activeCell="G50" sqref="G50"/>
      <pageMargins left="0.7" right="0.7" top="0.75" bottom="0.75" header="0.3" footer="0.3"/>
      <pageSetup orientation="portrait" verticalDpi="0" r:id="rId2"/>
      <autoFilter ref="A4:S73"/>
    </customSheetView>
  </customSheetViews>
  <mergeCells count="1">
    <mergeCell ref="A1:F1"/>
  </mergeCells>
  <pageMargins left="0.7" right="0.7" top="0.75" bottom="0.75" header="0.3" footer="0.3"/>
  <pageSetup orientation="portrait" verticalDpi="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customWidth="1"/>
    <col min="8" max="8" width="14.5703125" style="25" customWidth="1"/>
    <col min="9" max="9" width="17.42578125" customWidth="1"/>
    <col min="10" max="10" width="9.140625" customWidth="1"/>
    <col min="11" max="11" width="15.28515625" style="25" customWidth="1"/>
    <col min="18" max="18" width="44.140625" bestFit="1" customWidth="1"/>
  </cols>
  <sheetData>
    <row r="1" spans="1:17" ht="18.75" x14ac:dyDescent="0.2">
      <c r="A1" s="125" t="s">
        <v>576</v>
      </c>
      <c r="B1" s="125"/>
      <c r="C1" s="125"/>
      <c r="D1" s="125"/>
      <c r="E1" s="125"/>
      <c r="F1" s="125"/>
      <c r="G1" s="29"/>
    </row>
    <row r="2" spans="1:17" x14ac:dyDescent="0.2">
      <c r="A2" s="4" t="s">
        <v>1</v>
      </c>
      <c r="B2" s="4"/>
      <c r="C2" s="5"/>
      <c r="D2" s="5"/>
      <c r="E2" s="6"/>
      <c r="F2" s="7"/>
      <c r="G2" s="30"/>
    </row>
    <row r="3" spans="1:17" ht="15.75" customHeight="1" x14ac:dyDescent="0.2">
      <c r="A3" s="8"/>
      <c r="B3" s="8"/>
      <c r="C3" s="3"/>
      <c r="D3" s="3"/>
      <c r="E3" s="6"/>
      <c r="F3" s="7"/>
      <c r="G3" s="30"/>
    </row>
    <row r="4" spans="1:17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11" t="s">
        <v>5</v>
      </c>
      <c r="G4" s="24" t="s">
        <v>6</v>
      </c>
      <c r="H4" s="26"/>
      <c r="K4" s="31"/>
    </row>
    <row r="5" spans="1:17" ht="12.75" customHeight="1" x14ac:dyDescent="0.2">
      <c r="E5" s="12"/>
      <c r="F5" s="13"/>
      <c r="G5" s="14"/>
    </row>
    <row r="6" spans="1:17" ht="12.75" customHeight="1" x14ac:dyDescent="0.2">
      <c r="E6" s="12"/>
      <c r="F6" s="13"/>
      <c r="G6" s="14"/>
    </row>
    <row r="7" spans="1:17" ht="12.75" customHeight="1" x14ac:dyDescent="0.2">
      <c r="A7" s="1" t="s">
        <v>174</v>
      </c>
      <c r="B7" s="1"/>
      <c r="E7" s="12"/>
      <c r="F7" s="13"/>
      <c r="G7" s="14"/>
    </row>
    <row r="8" spans="1:17" ht="12.75" customHeight="1" x14ac:dyDescent="0.2">
      <c r="A8" s="1" t="s">
        <v>380</v>
      </c>
      <c r="B8" s="1"/>
      <c r="E8" s="12"/>
      <c r="F8" s="13"/>
      <c r="G8" s="14"/>
    </row>
    <row r="9" spans="1:17" s="1" customFormat="1" ht="12.75" customHeight="1" x14ac:dyDescent="0.2">
      <c r="A9" s="1" t="s">
        <v>536</v>
      </c>
      <c r="B9" s="1" t="s">
        <v>537</v>
      </c>
      <c r="C9" s="1" t="s">
        <v>379</v>
      </c>
      <c r="D9" s="1">
        <v>40</v>
      </c>
      <c r="E9" s="62">
        <v>39.624920000000003</v>
      </c>
      <c r="F9" s="61">
        <v>0.25</v>
      </c>
      <c r="G9" s="84">
        <v>41316</v>
      </c>
      <c r="H9" s="85"/>
      <c r="K9" s="64"/>
      <c r="N9" s="69"/>
      <c r="O9" s="69"/>
      <c r="P9" s="61"/>
      <c r="Q9" s="61"/>
    </row>
    <row r="10" spans="1:17" s="1" customFormat="1" ht="12.75" customHeight="1" x14ac:dyDescent="0.2">
      <c r="A10" s="1" t="s">
        <v>514</v>
      </c>
      <c r="B10" s="1" t="s">
        <v>515</v>
      </c>
      <c r="C10" s="1" t="s">
        <v>379</v>
      </c>
      <c r="D10" s="1">
        <v>15</v>
      </c>
      <c r="E10" s="62">
        <v>14.88153</v>
      </c>
      <c r="F10" s="61">
        <v>9.3900000000000011E-2</v>
      </c>
      <c r="G10" s="84">
        <v>41310</v>
      </c>
      <c r="H10" s="85"/>
      <c r="I10" s="15"/>
      <c r="J10" s="15"/>
      <c r="K10" s="64"/>
      <c r="N10" s="69"/>
      <c r="O10" s="69"/>
      <c r="P10" s="61"/>
      <c r="Q10" s="61"/>
    </row>
    <row r="11" spans="1:17" s="1" customFormat="1" ht="12.75" customHeight="1" x14ac:dyDescent="0.2">
      <c r="A11" s="1" t="s">
        <v>392</v>
      </c>
      <c r="B11" s="1" t="s">
        <v>393</v>
      </c>
      <c r="C11" s="1" t="s">
        <v>379</v>
      </c>
      <c r="D11" s="1">
        <v>10</v>
      </c>
      <c r="E11" s="62">
        <v>9.8822600000000005</v>
      </c>
      <c r="F11" s="61">
        <v>6.2400000000000004E-2</v>
      </c>
      <c r="G11" s="84">
        <v>41326</v>
      </c>
      <c r="H11" s="85"/>
      <c r="I11" s="61"/>
      <c r="J11" s="61"/>
      <c r="K11" s="64"/>
      <c r="N11" s="69"/>
      <c r="O11" s="69"/>
      <c r="P11" s="61"/>
      <c r="Q11" s="61"/>
    </row>
    <row r="12" spans="1:17" ht="12.75" customHeight="1" x14ac:dyDescent="0.2">
      <c r="A12" s="16" t="s">
        <v>173</v>
      </c>
      <c r="B12" s="16"/>
      <c r="C12" s="16"/>
      <c r="D12" s="16"/>
      <c r="E12" s="17">
        <f>SUM(E9:E11)</f>
        <v>64.388710000000003</v>
      </c>
      <c r="F12" s="18">
        <f>SUM(F9:F11)</f>
        <v>0.40629999999999999</v>
      </c>
      <c r="G12" s="19"/>
      <c r="H12" s="27"/>
      <c r="I12" s="61"/>
      <c r="J12" s="61"/>
      <c r="N12" s="76"/>
      <c r="O12" s="76"/>
      <c r="P12" s="13"/>
      <c r="Q12" s="13"/>
    </row>
    <row r="13" spans="1:17" ht="12.75" customHeight="1" x14ac:dyDescent="0.2">
      <c r="D13" s="1"/>
      <c r="E13" s="62"/>
      <c r="F13" s="61"/>
      <c r="G13" s="84"/>
      <c r="I13" s="61"/>
      <c r="J13" s="61"/>
      <c r="N13" s="76"/>
      <c r="O13" s="76"/>
      <c r="P13" s="13"/>
      <c r="Q13" s="13"/>
    </row>
    <row r="14" spans="1:17" ht="12.75" customHeight="1" x14ac:dyDescent="0.2">
      <c r="A14" s="1" t="s">
        <v>383</v>
      </c>
      <c r="B14" s="1"/>
      <c r="D14" s="1"/>
      <c r="E14" s="62"/>
      <c r="F14" s="61"/>
      <c r="G14" s="84"/>
      <c r="I14" s="13"/>
      <c r="J14" s="13"/>
    </row>
    <row r="15" spans="1:17" s="1" customFormat="1" ht="12.75" customHeight="1" x14ac:dyDescent="0.2">
      <c r="A15" s="1" t="s">
        <v>546</v>
      </c>
      <c r="B15" s="1" t="s">
        <v>547</v>
      </c>
      <c r="C15" s="1" t="s">
        <v>501</v>
      </c>
      <c r="D15" s="1">
        <v>6</v>
      </c>
      <c r="E15" s="62">
        <v>29.56053</v>
      </c>
      <c r="F15" s="61">
        <v>0.18659999999999999</v>
      </c>
      <c r="G15" s="84">
        <v>41331</v>
      </c>
      <c r="H15" s="85"/>
      <c r="K15" s="64"/>
      <c r="N15" s="69"/>
      <c r="O15" s="69"/>
      <c r="P15" s="61"/>
      <c r="Q15" s="61"/>
    </row>
    <row r="16" spans="1:17" s="1" customFormat="1" ht="12.75" customHeight="1" x14ac:dyDescent="0.2">
      <c r="A16" s="1" t="s">
        <v>552</v>
      </c>
      <c r="B16" s="1" t="s">
        <v>553</v>
      </c>
      <c r="C16" s="1" t="s">
        <v>379</v>
      </c>
      <c r="D16" s="1">
        <v>3</v>
      </c>
      <c r="E16" s="62">
        <v>14.889015000000001</v>
      </c>
      <c r="F16" s="61">
        <v>9.4E-2</v>
      </c>
      <c r="G16" s="84">
        <v>41303</v>
      </c>
      <c r="H16" s="85"/>
      <c r="K16" s="64"/>
      <c r="N16" s="69"/>
      <c r="O16" s="69"/>
      <c r="P16" s="61"/>
      <c r="Q16" s="61"/>
    </row>
    <row r="17" spans="1:17" s="1" customFormat="1" ht="12.75" customHeight="1" x14ac:dyDescent="0.2">
      <c r="A17" s="1" t="s">
        <v>408</v>
      </c>
      <c r="B17" s="1" t="s">
        <v>409</v>
      </c>
      <c r="C17" s="1" t="s">
        <v>379</v>
      </c>
      <c r="D17" s="1">
        <v>3</v>
      </c>
      <c r="E17" s="62">
        <v>14.856960000000001</v>
      </c>
      <c r="F17" s="61">
        <v>9.3800000000000008E-2</v>
      </c>
      <c r="G17" s="84">
        <v>41312</v>
      </c>
      <c r="H17" s="85"/>
      <c r="K17" s="64"/>
      <c r="N17" s="69"/>
      <c r="O17" s="69"/>
      <c r="P17" s="61"/>
      <c r="Q17" s="61"/>
    </row>
    <row r="18" spans="1:17" s="1" customFormat="1" ht="12.75" customHeight="1" x14ac:dyDescent="0.2">
      <c r="A18" s="1" t="s">
        <v>554</v>
      </c>
      <c r="B18" s="1" t="s">
        <v>555</v>
      </c>
      <c r="C18" s="1" t="s">
        <v>379</v>
      </c>
      <c r="D18" s="1">
        <v>2</v>
      </c>
      <c r="E18" s="62">
        <v>9.9140899999999998</v>
      </c>
      <c r="F18" s="61">
        <v>6.25E-2</v>
      </c>
      <c r="G18" s="84">
        <v>41309</v>
      </c>
      <c r="H18" s="85"/>
      <c r="K18" s="64"/>
      <c r="N18" s="69"/>
      <c r="O18" s="69"/>
      <c r="P18" s="61"/>
      <c r="Q18" s="61"/>
    </row>
    <row r="19" spans="1:17" ht="12.75" customHeight="1" x14ac:dyDescent="0.2">
      <c r="A19" s="16" t="s">
        <v>173</v>
      </c>
      <c r="B19" s="16"/>
      <c r="C19" s="16"/>
      <c r="D19" s="16"/>
      <c r="E19" s="17">
        <f>SUM(E15:E18)</f>
        <v>69.220595000000003</v>
      </c>
      <c r="F19" s="18">
        <f>SUM(F15:F18)</f>
        <v>0.43689999999999996</v>
      </c>
      <c r="G19" s="19"/>
      <c r="H19" s="27"/>
    </row>
    <row r="20" spans="1:17" ht="12.75" customHeight="1" x14ac:dyDescent="0.2">
      <c r="E20" s="12"/>
      <c r="F20" s="61"/>
      <c r="G20" s="14"/>
    </row>
    <row r="21" spans="1:17" s="1" customFormat="1" ht="12.75" customHeight="1" x14ac:dyDescent="0.2">
      <c r="A21" s="1" t="s">
        <v>601</v>
      </c>
      <c r="E21" s="62">
        <v>24.623480000000001</v>
      </c>
      <c r="F21" s="61">
        <v>0.15540223832166078</v>
      </c>
      <c r="G21" s="84"/>
      <c r="H21" s="70"/>
      <c r="K21" s="64"/>
      <c r="N21" s="69"/>
      <c r="O21" s="69"/>
      <c r="P21" s="61"/>
      <c r="Q21" s="61"/>
    </row>
    <row r="22" spans="1:17" ht="12.75" customHeight="1" x14ac:dyDescent="0.2">
      <c r="A22" s="16" t="s">
        <v>173</v>
      </c>
      <c r="B22" s="16"/>
      <c r="C22" s="16"/>
      <c r="D22" s="16"/>
      <c r="E22" s="17">
        <f>SUM(E21:E21)</f>
        <v>24.623480000000001</v>
      </c>
      <c r="F22" s="18">
        <f>SUM(F21:F21)</f>
        <v>0.15540223832166078</v>
      </c>
      <c r="G22" s="35"/>
    </row>
    <row r="23" spans="1:17" ht="12.75" customHeight="1" x14ac:dyDescent="0.2">
      <c r="E23" s="12"/>
      <c r="F23" s="61"/>
      <c r="G23" s="14"/>
    </row>
    <row r="24" spans="1:17" ht="12.75" customHeight="1" x14ac:dyDescent="0.2">
      <c r="A24" s="1" t="s">
        <v>178</v>
      </c>
      <c r="B24" s="1"/>
      <c r="E24" s="12"/>
      <c r="F24" s="61"/>
      <c r="G24" s="14"/>
    </row>
    <row r="25" spans="1:17" ht="12.75" customHeight="1" x14ac:dyDescent="0.2">
      <c r="A25" s="1" t="s">
        <v>179</v>
      </c>
      <c r="B25" s="1"/>
      <c r="E25" s="12">
        <v>0.21718500000000063</v>
      </c>
      <c r="F25" s="61">
        <v>1.3706850181164478E-3</v>
      </c>
      <c r="G25" s="14"/>
      <c r="H25" s="68"/>
    </row>
    <row r="26" spans="1:17" ht="12.75" customHeight="1" x14ac:dyDescent="0.2">
      <c r="A26" s="16" t="s">
        <v>173</v>
      </c>
      <c r="B26" s="16"/>
      <c r="C26" s="16"/>
      <c r="D26" s="16"/>
      <c r="E26" s="17">
        <f>SUM(E25:E25)</f>
        <v>0.21718500000000063</v>
      </c>
      <c r="F26" s="18">
        <f>SUM(F25:F25)</f>
        <v>1.3706850181164478E-3</v>
      </c>
      <c r="G26" s="19"/>
      <c r="H26" s="27"/>
    </row>
    <row r="27" spans="1:17" ht="12.75" customHeight="1" x14ac:dyDescent="0.2">
      <c r="A27" s="20" t="s">
        <v>180</v>
      </c>
      <c r="B27" s="20"/>
      <c r="C27" s="20"/>
      <c r="D27" s="20"/>
      <c r="E27" s="21">
        <f>SUM(E12,E19,E22,E26)</f>
        <v>158.44997000000001</v>
      </c>
      <c r="F27" s="34">
        <f>SUM(F12,F19,F22,F26)</f>
        <v>0.99997292333977716</v>
      </c>
      <c r="G27" s="23"/>
      <c r="H27" s="28"/>
    </row>
    <row r="28" spans="1:17" ht="12.75" customHeight="1" x14ac:dyDescent="0.2">
      <c r="E28" s="2"/>
      <c r="F28" s="2"/>
    </row>
    <row r="29" spans="1:17" ht="12.75" customHeight="1" x14ac:dyDescent="0.2">
      <c r="A29" s="1" t="s">
        <v>181</v>
      </c>
      <c r="B29" s="1"/>
    </row>
    <row r="30" spans="1:17" ht="12.75" customHeight="1" x14ac:dyDescent="0.2">
      <c r="A30" s="1" t="s">
        <v>594</v>
      </c>
      <c r="B30" s="1"/>
      <c r="E30" s="12"/>
    </row>
    <row r="31" spans="1:17" ht="12.75" customHeight="1" x14ac:dyDescent="0.2">
      <c r="A31" s="1"/>
      <c r="B31" s="1"/>
    </row>
    <row r="32" spans="1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customSheetViews>
    <customSheetView guid="{7976870D-6223-470F-81AF-9E2944EFDA0D}">
      <selection activeCell="F12" sqref="F12"/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2" width="9.140625" customWidth="1"/>
    <col min="13" max="13" width="15.140625" style="25" customWidth="1"/>
    <col min="18" max="18" width="45.7109375" bestFit="1" customWidth="1"/>
  </cols>
  <sheetData>
    <row r="1" spans="1:17" ht="18.75" x14ac:dyDescent="0.2">
      <c r="A1" s="125" t="s">
        <v>620</v>
      </c>
      <c r="B1" s="125"/>
      <c r="C1" s="125"/>
      <c r="D1" s="125"/>
      <c r="E1" s="125"/>
      <c r="F1" s="125"/>
    </row>
    <row r="2" spans="1:17" x14ac:dyDescent="0.2">
      <c r="A2" s="4" t="s">
        <v>1</v>
      </c>
      <c r="B2" s="4"/>
      <c r="C2" s="5"/>
      <c r="D2" s="5"/>
      <c r="E2" s="6"/>
      <c r="F2" s="46"/>
    </row>
    <row r="3" spans="1:17" ht="15.75" customHeight="1" x14ac:dyDescent="0.2">
      <c r="A3" s="8"/>
      <c r="B3" s="8"/>
      <c r="C3" s="3"/>
      <c r="D3" s="3"/>
      <c r="E3" s="6"/>
      <c r="F3" s="46"/>
    </row>
    <row r="4" spans="1:17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M4" s="31"/>
    </row>
    <row r="5" spans="1:17" ht="12.75" customHeight="1" x14ac:dyDescent="0.2">
      <c r="E5" s="12"/>
      <c r="F5" s="13"/>
      <c r="G5" s="49"/>
    </row>
    <row r="6" spans="1:17" ht="12.75" customHeight="1" x14ac:dyDescent="0.2">
      <c r="E6" s="12"/>
      <c r="F6" s="13"/>
      <c r="G6" s="49"/>
    </row>
    <row r="7" spans="1:17" ht="12.75" customHeight="1" x14ac:dyDescent="0.2">
      <c r="A7" s="1" t="s">
        <v>174</v>
      </c>
      <c r="B7" s="1"/>
      <c r="E7" s="12"/>
      <c r="F7" s="13"/>
      <c r="G7" s="49"/>
    </row>
    <row r="8" spans="1:17" ht="12.75" customHeight="1" x14ac:dyDescent="0.2">
      <c r="A8" s="1" t="s">
        <v>383</v>
      </c>
      <c r="B8" s="1"/>
      <c r="E8" s="12"/>
      <c r="F8" s="13"/>
      <c r="G8" s="49"/>
    </row>
    <row r="9" spans="1:17" ht="12.75" customHeight="1" x14ac:dyDescent="0.2">
      <c r="A9" s="1" t="s">
        <v>577</v>
      </c>
      <c r="B9" t="s">
        <v>578</v>
      </c>
      <c r="C9" t="s">
        <v>379</v>
      </c>
      <c r="D9" s="1">
        <v>1200</v>
      </c>
      <c r="E9" s="62">
        <v>5871.18</v>
      </c>
      <c r="F9" s="61">
        <v>0.28649999999999998</v>
      </c>
      <c r="G9" s="67"/>
      <c r="O9" s="12"/>
      <c r="P9" s="13"/>
      <c r="Q9" s="13"/>
    </row>
    <row r="10" spans="1:17" ht="12.75" customHeight="1" x14ac:dyDescent="0.2">
      <c r="A10" s="1" t="s">
        <v>410</v>
      </c>
      <c r="B10" t="s">
        <v>411</v>
      </c>
      <c r="C10" t="s">
        <v>379</v>
      </c>
      <c r="D10" s="1">
        <v>980</v>
      </c>
      <c r="E10" s="62">
        <v>4786.3445000000002</v>
      </c>
      <c r="F10" s="61">
        <v>0.23350000000000001</v>
      </c>
      <c r="G10" s="67"/>
      <c r="I10" s="15"/>
      <c r="J10" s="15"/>
      <c r="K10" s="15"/>
      <c r="O10" s="12"/>
      <c r="P10" s="13"/>
      <c r="Q10" s="13"/>
    </row>
    <row r="11" spans="1:17" s="1" customFormat="1" ht="12.75" customHeight="1" x14ac:dyDescent="0.2">
      <c r="A11" s="1" t="s">
        <v>626</v>
      </c>
      <c r="B11" s="1" t="s">
        <v>386</v>
      </c>
      <c r="C11" s="1" t="s">
        <v>379</v>
      </c>
      <c r="D11" s="1">
        <v>698</v>
      </c>
      <c r="E11" s="62">
        <v>3416.6646300000002</v>
      </c>
      <c r="F11" s="61">
        <v>0.16670000000000001</v>
      </c>
      <c r="G11" s="63"/>
      <c r="H11" s="64"/>
      <c r="I11" s="61"/>
      <c r="J11" s="61"/>
      <c r="K11" s="61"/>
      <c r="M11" s="64"/>
      <c r="O11" s="62"/>
      <c r="P11" s="61"/>
      <c r="Q11" s="61"/>
    </row>
    <row r="12" spans="1:17" ht="12.75" customHeight="1" x14ac:dyDescent="0.2">
      <c r="A12" s="1" t="s">
        <v>579</v>
      </c>
      <c r="B12" t="s">
        <v>580</v>
      </c>
      <c r="C12" t="s">
        <v>379</v>
      </c>
      <c r="D12" s="1">
        <v>500</v>
      </c>
      <c r="E12" s="62">
        <v>2446.3249999999998</v>
      </c>
      <c r="F12" s="61">
        <v>0.11939999999999999</v>
      </c>
      <c r="G12" s="67"/>
      <c r="I12" s="13"/>
      <c r="J12" s="13"/>
      <c r="K12" s="13"/>
      <c r="O12" s="12"/>
      <c r="P12" s="13"/>
      <c r="Q12" s="13"/>
    </row>
    <row r="13" spans="1:17" s="1" customFormat="1" ht="12.75" customHeight="1" x14ac:dyDescent="0.2">
      <c r="A13" s="1" t="s">
        <v>581</v>
      </c>
      <c r="B13" s="1" t="s">
        <v>582</v>
      </c>
      <c r="C13" s="1" t="s">
        <v>379</v>
      </c>
      <c r="D13" s="1">
        <v>500</v>
      </c>
      <c r="E13" s="62">
        <v>2444.84</v>
      </c>
      <c r="F13" s="61">
        <v>0.1193</v>
      </c>
      <c r="G13" s="63"/>
      <c r="H13" s="64"/>
      <c r="I13" s="61"/>
      <c r="J13" s="61"/>
      <c r="K13" s="61"/>
      <c r="M13" s="64"/>
      <c r="O13" s="62"/>
      <c r="P13" s="61"/>
      <c r="Q13" s="61"/>
    </row>
    <row r="14" spans="1:17" ht="12.75" customHeight="1" x14ac:dyDescent="0.2">
      <c r="A14" s="1" t="s">
        <v>583</v>
      </c>
      <c r="B14" t="s">
        <v>584</v>
      </c>
      <c r="C14" t="s">
        <v>379</v>
      </c>
      <c r="D14" s="1">
        <v>300</v>
      </c>
      <c r="E14" s="62">
        <v>1467.7950000000001</v>
      </c>
      <c r="F14" s="61">
        <v>7.1599999999999997E-2</v>
      </c>
      <c r="G14" s="67"/>
      <c r="O14" s="12"/>
      <c r="P14" s="13"/>
      <c r="Q14" s="13"/>
    </row>
    <row r="15" spans="1:17" ht="12.75" customHeight="1" x14ac:dyDescent="0.2">
      <c r="A15" s="16" t="s">
        <v>173</v>
      </c>
      <c r="B15" s="16"/>
      <c r="C15" s="16"/>
      <c r="D15" s="16"/>
      <c r="E15" s="17">
        <f>SUM(E9:E14)</f>
        <v>20433.149129999998</v>
      </c>
      <c r="F15" s="18">
        <f>SUM(F9:F14)</f>
        <v>0.997</v>
      </c>
      <c r="G15" s="50"/>
      <c r="H15" s="27"/>
    </row>
    <row r="16" spans="1:17" ht="12.75" customHeight="1" x14ac:dyDescent="0.2">
      <c r="E16" s="12"/>
      <c r="F16" s="13"/>
      <c r="G16" s="49"/>
    </row>
    <row r="17" spans="1:17" s="1" customFormat="1" ht="12.75" customHeight="1" x14ac:dyDescent="0.2">
      <c r="A17" s="1" t="s">
        <v>601</v>
      </c>
      <c r="E17" s="62">
        <v>80.322699999999998</v>
      </c>
      <c r="F17" s="61">
        <v>3.9192362283358324E-3</v>
      </c>
      <c r="G17" s="63"/>
      <c r="H17" s="64"/>
      <c r="M17" s="64"/>
      <c r="O17" s="62"/>
      <c r="P17" s="61"/>
      <c r="Q17" s="61"/>
    </row>
    <row r="18" spans="1:17" ht="12.75" customHeight="1" x14ac:dyDescent="0.2">
      <c r="A18" s="16" t="s">
        <v>173</v>
      </c>
      <c r="B18" s="16"/>
      <c r="C18" s="16"/>
      <c r="D18" s="16"/>
      <c r="E18" s="17">
        <f>SUM(E17:E17)</f>
        <v>80.322699999999998</v>
      </c>
      <c r="F18" s="18">
        <f>SUM(F17:F17)</f>
        <v>3.9192362283358324E-3</v>
      </c>
      <c r="G18" s="49"/>
      <c r="O18" s="12"/>
      <c r="P18" s="13"/>
      <c r="Q18" s="13"/>
    </row>
    <row r="19" spans="1:17" ht="12.75" customHeight="1" x14ac:dyDescent="0.2">
      <c r="E19" s="12"/>
      <c r="F19" s="13"/>
      <c r="G19" s="49"/>
    </row>
    <row r="20" spans="1:17" ht="12.75" customHeight="1" x14ac:dyDescent="0.2">
      <c r="A20" s="1" t="s">
        <v>178</v>
      </c>
      <c r="B20" s="1"/>
      <c r="E20" s="12"/>
      <c r="F20" s="13"/>
      <c r="G20" s="49"/>
    </row>
    <row r="21" spans="1:17" ht="12.75" customHeight="1" x14ac:dyDescent="0.2">
      <c r="A21" s="1" t="s">
        <v>179</v>
      </c>
      <c r="B21" s="1"/>
      <c r="E21" s="12">
        <v>-18.993998000001113</v>
      </c>
      <c r="F21" s="13">
        <v>-9.2678613993980169E-4</v>
      </c>
      <c r="G21" s="67"/>
      <c r="H21" s="38"/>
    </row>
    <row r="22" spans="1:17" ht="12.75" customHeight="1" x14ac:dyDescent="0.2">
      <c r="A22" s="16" t="s">
        <v>173</v>
      </c>
      <c r="B22" s="16"/>
      <c r="C22" s="16"/>
      <c r="D22" s="16"/>
      <c r="E22" s="17">
        <f>SUM(E21:E21)</f>
        <v>-18.993998000001113</v>
      </c>
      <c r="F22" s="18">
        <f>SUM(F21:F21)</f>
        <v>-9.2678613993980169E-4</v>
      </c>
      <c r="G22" s="50"/>
      <c r="H22" s="27"/>
    </row>
    <row r="23" spans="1:17" ht="12.75" customHeight="1" x14ac:dyDescent="0.2">
      <c r="A23" s="20" t="s">
        <v>180</v>
      </c>
      <c r="B23" s="20"/>
      <c r="C23" s="20"/>
      <c r="D23" s="20"/>
      <c r="E23" s="21">
        <f>SUM(E15,E18,E22)</f>
        <v>20494.477831999997</v>
      </c>
      <c r="F23" s="34">
        <f>SUM(F15,F18,F22)</f>
        <v>0.9999924500883961</v>
      </c>
      <c r="G23" s="51"/>
      <c r="H23" s="28"/>
    </row>
    <row r="24" spans="1:17" ht="12.75" customHeight="1" x14ac:dyDescent="0.2">
      <c r="E24" s="2"/>
      <c r="F24" s="2"/>
    </row>
    <row r="25" spans="1:17" ht="12.75" customHeight="1" x14ac:dyDescent="0.2">
      <c r="A25" s="1" t="s">
        <v>181</v>
      </c>
      <c r="B25" s="1"/>
      <c r="E25" s="12"/>
    </row>
    <row r="26" spans="1:17" ht="12.75" customHeight="1" x14ac:dyDescent="0.2">
      <c r="A26" s="1" t="s">
        <v>594</v>
      </c>
      <c r="B26" s="1"/>
    </row>
    <row r="27" spans="1:17" ht="12.75" customHeight="1" x14ac:dyDescent="0.2">
      <c r="A27" s="1"/>
      <c r="B27" s="1"/>
    </row>
    <row r="28" spans="1:17" ht="12.75" customHeight="1" x14ac:dyDescent="0.2"/>
    <row r="29" spans="1:17" ht="12.75" customHeight="1" x14ac:dyDescent="0.2"/>
    <row r="30" spans="1:17" ht="12.75" customHeight="1" x14ac:dyDescent="0.2"/>
    <row r="31" spans="1:17" ht="12.75" customHeight="1" x14ac:dyDescent="0.2"/>
    <row r="32" spans="1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customSheetViews>
    <customSheetView guid="{7976870D-6223-470F-81AF-9E2944EFDA0D}">
      <selection activeCell="D2" sqref="D2"/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140625" style="25" customWidth="1"/>
    <col min="18" max="18" width="46.28515625" bestFit="1" customWidth="1"/>
  </cols>
  <sheetData>
    <row r="1" spans="1:15" ht="18.75" x14ac:dyDescent="0.2">
      <c r="A1" s="125" t="s">
        <v>619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5" ht="12.75" customHeight="1" x14ac:dyDescent="0.2">
      <c r="E5" s="12"/>
      <c r="F5" s="13"/>
      <c r="G5" s="49"/>
    </row>
    <row r="6" spans="1:15" ht="12.75" customHeight="1" x14ac:dyDescent="0.2">
      <c r="A6" s="1" t="s">
        <v>175</v>
      </c>
      <c r="B6" s="1"/>
      <c r="E6" s="12"/>
      <c r="F6" s="13"/>
      <c r="G6" s="49"/>
    </row>
    <row r="7" spans="1:15" ht="12.75" customHeight="1" x14ac:dyDescent="0.2">
      <c r="A7" s="1" t="s">
        <v>593</v>
      </c>
      <c r="B7" s="1"/>
      <c r="E7" s="12"/>
      <c r="F7" s="13"/>
      <c r="G7" s="49"/>
    </row>
    <row r="8" spans="1:15" s="1" customFormat="1" ht="12.75" customHeight="1" x14ac:dyDescent="0.2">
      <c r="A8" s="1" t="s">
        <v>586</v>
      </c>
      <c r="B8" s="1" t="s">
        <v>587</v>
      </c>
      <c r="C8" s="1" t="s">
        <v>585</v>
      </c>
      <c r="D8" s="1">
        <v>44</v>
      </c>
      <c r="E8" s="62">
        <v>452.45155999999997</v>
      </c>
      <c r="F8" s="61">
        <v>0.19579999999999997</v>
      </c>
      <c r="G8" s="63"/>
      <c r="H8" s="78"/>
      <c r="I8" s="15"/>
      <c r="J8" s="15"/>
      <c r="K8" s="64"/>
      <c r="L8" s="69"/>
      <c r="M8" s="69"/>
      <c r="N8" s="61"/>
      <c r="O8" s="61"/>
    </row>
    <row r="9" spans="1:15" ht="12.75" customHeight="1" x14ac:dyDescent="0.2">
      <c r="A9" s="1" t="s">
        <v>477</v>
      </c>
      <c r="B9" s="1" t="s">
        <v>478</v>
      </c>
      <c r="C9" s="1" t="s">
        <v>416</v>
      </c>
      <c r="D9" s="1">
        <v>45</v>
      </c>
      <c r="E9" s="62">
        <v>446.59800000000001</v>
      </c>
      <c r="F9" s="61">
        <v>0.19339999999999999</v>
      </c>
      <c r="G9" s="13"/>
      <c r="H9" s="45"/>
      <c r="I9" s="61"/>
      <c r="J9" s="61"/>
      <c r="L9" s="76"/>
      <c r="M9" s="76"/>
      <c r="N9" s="13"/>
      <c r="O9" s="13"/>
    </row>
    <row r="10" spans="1:15" ht="12.75" customHeight="1" x14ac:dyDescent="0.2">
      <c r="A10" s="1" t="s">
        <v>421</v>
      </c>
      <c r="B10" s="1" t="s">
        <v>422</v>
      </c>
      <c r="C10" s="1" t="s">
        <v>416</v>
      </c>
      <c r="D10" s="1">
        <v>46</v>
      </c>
      <c r="E10" s="62">
        <v>445.82510000000002</v>
      </c>
      <c r="F10" s="61">
        <v>0.193</v>
      </c>
      <c r="G10" s="67"/>
      <c r="H10" s="45"/>
      <c r="I10" s="61"/>
      <c r="J10" s="61"/>
      <c r="L10" s="76"/>
      <c r="M10" s="76"/>
      <c r="N10" s="13"/>
      <c r="O10" s="13"/>
    </row>
    <row r="11" spans="1:15" ht="12.75" customHeight="1" x14ac:dyDescent="0.2">
      <c r="A11" s="1" t="s">
        <v>621</v>
      </c>
      <c r="B11" s="1" t="s">
        <v>588</v>
      </c>
      <c r="C11" s="1" t="s">
        <v>416</v>
      </c>
      <c r="D11" s="1">
        <v>40</v>
      </c>
      <c r="E11" s="62">
        <v>405.1</v>
      </c>
      <c r="F11" s="61">
        <v>0.17530000000000001</v>
      </c>
      <c r="G11" s="67"/>
      <c r="H11" s="45"/>
      <c r="I11" s="61"/>
      <c r="J11" s="61"/>
      <c r="L11" s="76"/>
      <c r="M11" s="76"/>
      <c r="N11" s="13"/>
      <c r="O11" s="13"/>
    </row>
    <row r="12" spans="1:15" ht="12.75" customHeight="1" x14ac:dyDescent="0.2">
      <c r="A12" s="1" t="s">
        <v>589</v>
      </c>
      <c r="B12" s="1" t="s">
        <v>590</v>
      </c>
      <c r="C12" s="1" t="s">
        <v>435</v>
      </c>
      <c r="D12" s="1">
        <v>50</v>
      </c>
      <c r="E12" s="62">
        <v>395.14749999999998</v>
      </c>
      <c r="F12" s="61">
        <v>0.17100000000000001</v>
      </c>
      <c r="G12" s="67"/>
      <c r="H12" s="45"/>
      <c r="I12" s="61"/>
      <c r="J12" s="61"/>
      <c r="L12" s="76"/>
      <c r="M12" s="76"/>
      <c r="N12" s="13"/>
      <c r="O12" s="13"/>
    </row>
    <row r="13" spans="1:15" ht="12.75" customHeight="1" x14ac:dyDescent="0.2">
      <c r="A13" s="1" t="s">
        <v>387</v>
      </c>
      <c r="B13" s="1" t="s">
        <v>388</v>
      </c>
      <c r="C13" s="1" t="s">
        <v>87</v>
      </c>
      <c r="D13" s="1">
        <v>10</v>
      </c>
      <c r="E13" s="62">
        <v>105.68940000000001</v>
      </c>
      <c r="F13" s="61">
        <v>4.5700000000000005E-2</v>
      </c>
      <c r="G13" s="67"/>
      <c r="H13" s="45"/>
      <c r="I13" s="61"/>
      <c r="J13" s="61"/>
      <c r="L13" s="76"/>
      <c r="M13" s="76"/>
      <c r="N13" s="13"/>
      <c r="O13" s="13"/>
    </row>
    <row r="14" spans="1:15" ht="12.75" customHeight="1" x14ac:dyDescent="0.2">
      <c r="A14" s="16" t="s">
        <v>173</v>
      </c>
      <c r="B14" s="16"/>
      <c r="C14" s="16"/>
      <c r="D14" s="16"/>
      <c r="E14" s="17">
        <f>SUM(E8:E13)</f>
        <v>2250.8115600000001</v>
      </c>
      <c r="F14" s="18">
        <f>SUM(F8:F13)</f>
        <v>0.97420000000000007</v>
      </c>
      <c r="G14" s="50"/>
      <c r="H14" s="27"/>
    </row>
    <row r="15" spans="1:15" ht="12.75" customHeight="1" x14ac:dyDescent="0.2">
      <c r="E15" s="12"/>
      <c r="F15" s="13"/>
      <c r="G15" s="49"/>
    </row>
    <row r="16" spans="1:15" ht="12.75" customHeight="1" x14ac:dyDescent="0.2">
      <c r="A16" s="1" t="s">
        <v>601</v>
      </c>
      <c r="E16" s="62">
        <v>5.1775500000000001</v>
      </c>
      <c r="F16" s="61">
        <v>2.2409617077549346E-3</v>
      </c>
      <c r="G16" s="67"/>
      <c r="L16" s="76"/>
      <c r="M16" s="76"/>
      <c r="N16" s="13"/>
      <c r="O16" s="13"/>
    </row>
    <row r="17" spans="1:15" ht="12.75" customHeight="1" x14ac:dyDescent="0.2">
      <c r="A17" s="16" t="s">
        <v>173</v>
      </c>
      <c r="B17" s="16"/>
      <c r="C17" s="16"/>
      <c r="D17" s="16"/>
      <c r="E17" s="17">
        <f>SUM(E16:E16)</f>
        <v>5.1775500000000001</v>
      </c>
      <c r="F17" s="18">
        <f>SUM(F16:F16)</f>
        <v>2.2409617077549346E-3</v>
      </c>
      <c r="G17" s="49"/>
    </row>
    <row r="18" spans="1:15" ht="12.75" customHeight="1" x14ac:dyDescent="0.2">
      <c r="E18" s="12"/>
      <c r="F18" s="13"/>
      <c r="G18" s="49"/>
    </row>
    <row r="19" spans="1:15" ht="12.75" customHeight="1" x14ac:dyDescent="0.2">
      <c r="A19" s="1" t="s">
        <v>178</v>
      </c>
      <c r="B19" s="1"/>
      <c r="E19" s="12"/>
      <c r="F19" s="13"/>
      <c r="G19" s="49"/>
    </row>
    <row r="20" spans="1:15" ht="12.75" customHeight="1" x14ac:dyDescent="0.2">
      <c r="A20" s="1" t="s">
        <v>179</v>
      </c>
      <c r="B20" s="1"/>
      <c r="E20" s="12">
        <v>54.425200999999902</v>
      </c>
      <c r="F20" s="13">
        <v>2.3556468093570385E-2</v>
      </c>
      <c r="G20" s="67"/>
      <c r="H20" s="38"/>
      <c r="L20" s="76"/>
      <c r="M20" s="76"/>
      <c r="N20" s="13"/>
      <c r="O20" s="13"/>
    </row>
    <row r="21" spans="1:15" ht="12.75" customHeight="1" x14ac:dyDescent="0.2">
      <c r="A21" s="16" t="s">
        <v>173</v>
      </c>
      <c r="B21" s="16"/>
      <c r="C21" s="16"/>
      <c r="D21" s="16"/>
      <c r="E21" s="17">
        <f>SUM(E20:E20)</f>
        <v>54.425200999999902</v>
      </c>
      <c r="F21" s="18">
        <f>SUM(F20:F20)</f>
        <v>2.3556468093570385E-2</v>
      </c>
      <c r="G21" s="50"/>
      <c r="H21" s="27"/>
    </row>
    <row r="22" spans="1:15" ht="12.75" customHeight="1" x14ac:dyDescent="0.2">
      <c r="A22" s="20" t="s">
        <v>180</v>
      </c>
      <c r="B22" s="20"/>
      <c r="C22" s="20"/>
      <c r="D22" s="20"/>
      <c r="E22" s="21">
        <f>SUM(E14,E17,E21)</f>
        <v>2310.414311</v>
      </c>
      <c r="F22" s="34">
        <f>SUM(F14,F17,F21)</f>
        <v>0.99999742980132533</v>
      </c>
      <c r="G22" s="51"/>
      <c r="H22" s="28"/>
    </row>
    <row r="23" spans="1:15" ht="12.75" customHeight="1" x14ac:dyDescent="0.2">
      <c r="E23" s="2"/>
      <c r="F23" s="2"/>
    </row>
    <row r="24" spans="1:15" ht="12.75" customHeight="1" x14ac:dyDescent="0.2">
      <c r="A24" s="1" t="s">
        <v>181</v>
      </c>
      <c r="B24" s="1"/>
    </row>
    <row r="25" spans="1:15" ht="12.75" customHeight="1" x14ac:dyDescent="0.2">
      <c r="A25" s="1" t="s">
        <v>594</v>
      </c>
      <c r="B25" s="1"/>
      <c r="E25" s="12"/>
    </row>
    <row r="26" spans="1:15" ht="12.75" customHeight="1" x14ac:dyDescent="0.2">
      <c r="A26" s="1"/>
      <c r="B26" s="1"/>
    </row>
    <row r="27" spans="1:15" ht="12.75" customHeight="1" x14ac:dyDescent="0.2">
      <c r="A27" s="1"/>
      <c r="B27" s="1"/>
    </row>
    <row r="28" spans="1:15" ht="12.75" customHeight="1" x14ac:dyDescent="0.2">
      <c r="A28" s="1"/>
      <c r="B28" s="1"/>
    </row>
    <row r="29" spans="1:15" ht="12.75" customHeight="1" x14ac:dyDescent="0.25">
      <c r="A29" s="54"/>
    </row>
    <row r="30" spans="1:15" ht="12.75" customHeight="1" x14ac:dyDescent="0.2"/>
    <row r="31" spans="1:15" ht="12.75" customHeight="1" x14ac:dyDescent="0.2"/>
    <row r="32" spans="1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customSheetViews>
    <customSheetView guid="{7976870D-6223-470F-81AF-9E2944EFDA0D}">
      <selection activeCell="J8" sqref="J8"/>
      <pageMargins left="0.7" right="0.7" top="0.75" bottom="0.75" header="0.3" footer="0.3"/>
      <pageSetup paperSize="9" orientation="portrait" r:id="rId1"/>
    </customSheetView>
    <customSheetView guid="{65345BDD-2C36-4556-A401-A704D75CA6C6}">
      <pageMargins left="0.7" right="0.7" top="0.75" bottom="0.75" header="0.3" footer="0.3"/>
      <pageSetup paperSize="9" orientation="portrait" r:id="rId2"/>
    </customSheetView>
  </customSheetViews>
  <mergeCells count="1">
    <mergeCell ref="A1:F1"/>
  </mergeCell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A15" sqref="A15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5.140625" style="25" customWidth="1"/>
  </cols>
  <sheetData>
    <row r="1" spans="1:15" ht="18.75" x14ac:dyDescent="0.2">
      <c r="A1" s="125" t="s">
        <v>618</v>
      </c>
      <c r="B1" s="125"/>
      <c r="C1" s="125"/>
      <c r="D1" s="125"/>
      <c r="E1" s="125"/>
      <c r="F1" s="125"/>
    </row>
    <row r="2" spans="1:15" x14ac:dyDescent="0.2">
      <c r="A2" s="4" t="s">
        <v>1</v>
      </c>
      <c r="B2" s="4"/>
      <c r="C2" s="5"/>
      <c r="D2" s="5"/>
      <c r="E2" s="6"/>
      <c r="F2" s="46"/>
    </row>
    <row r="3" spans="1:15" ht="15.75" customHeight="1" x14ac:dyDescent="0.2">
      <c r="A3" s="8"/>
      <c r="B3" s="8"/>
      <c r="C3" s="3"/>
      <c r="D3" s="3"/>
      <c r="E3" s="6"/>
      <c r="F3" s="46"/>
      <c r="I3" s="2"/>
    </row>
    <row r="4" spans="1:15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I4" s="2"/>
      <c r="K4" s="31"/>
    </row>
    <row r="5" spans="1:15" ht="12.75" customHeight="1" x14ac:dyDescent="0.2">
      <c r="E5" s="12"/>
      <c r="F5" s="13"/>
      <c r="G5" s="49"/>
      <c r="I5" s="2"/>
    </row>
    <row r="6" spans="1:15" ht="12.75" customHeight="1" x14ac:dyDescent="0.2">
      <c r="E6" s="12"/>
      <c r="F6" s="13"/>
      <c r="G6" s="49"/>
    </row>
    <row r="7" spans="1:15" ht="12.75" customHeight="1" x14ac:dyDescent="0.2">
      <c r="A7" s="1" t="s">
        <v>174</v>
      </c>
      <c r="B7" s="1"/>
      <c r="E7" s="12"/>
      <c r="F7" s="13"/>
      <c r="G7" s="49"/>
    </row>
    <row r="8" spans="1:15" ht="12.75" customHeight="1" x14ac:dyDescent="0.2">
      <c r="A8" s="1" t="s">
        <v>380</v>
      </c>
      <c r="B8" s="1"/>
      <c r="E8" s="12"/>
      <c r="F8" s="13"/>
      <c r="G8" s="49"/>
    </row>
    <row r="9" spans="1:15" s="1" customFormat="1" ht="12.75" customHeight="1" x14ac:dyDescent="0.2">
      <c r="A9" s="1" t="s">
        <v>455</v>
      </c>
      <c r="B9" s="1" t="s">
        <v>456</v>
      </c>
      <c r="C9" s="1" t="s">
        <v>379</v>
      </c>
      <c r="D9" s="1">
        <v>900</v>
      </c>
      <c r="E9" s="62">
        <v>863.13689999999997</v>
      </c>
      <c r="F9" s="61">
        <v>0.2782</v>
      </c>
      <c r="G9" s="63"/>
      <c r="H9" s="64"/>
      <c r="K9" s="64"/>
      <c r="L9" s="69"/>
      <c r="M9" s="69"/>
      <c r="N9" s="61"/>
      <c r="O9" s="61"/>
    </row>
    <row r="10" spans="1:15" s="1" customFormat="1" ht="12.75" customHeight="1" x14ac:dyDescent="0.2">
      <c r="A10" s="1" t="s">
        <v>457</v>
      </c>
      <c r="B10" s="1" t="s">
        <v>458</v>
      </c>
      <c r="C10" s="1" t="s">
        <v>379</v>
      </c>
      <c r="D10" s="1">
        <v>900</v>
      </c>
      <c r="E10" s="62">
        <v>862.64099999999996</v>
      </c>
      <c r="F10" s="61">
        <v>0.27800000000000002</v>
      </c>
      <c r="G10" s="63"/>
      <c r="H10" s="64"/>
      <c r="I10" s="15"/>
      <c r="J10" s="15"/>
      <c r="K10" s="64"/>
      <c r="L10" s="69"/>
      <c r="M10" s="69"/>
      <c r="N10" s="61"/>
      <c r="O10" s="61"/>
    </row>
    <row r="11" spans="1:15" s="1" customFormat="1" ht="12.75" customHeight="1" x14ac:dyDescent="0.2">
      <c r="A11" s="1" t="s">
        <v>591</v>
      </c>
      <c r="B11" s="1" t="s">
        <v>592</v>
      </c>
      <c r="C11" s="1" t="s">
        <v>398</v>
      </c>
      <c r="D11" s="1">
        <v>500</v>
      </c>
      <c r="E11" s="62">
        <v>479.80549999999999</v>
      </c>
      <c r="F11" s="61">
        <v>0.15460000000000002</v>
      </c>
      <c r="G11" s="63"/>
      <c r="H11" s="64"/>
      <c r="I11" s="61"/>
      <c r="J11" s="61"/>
      <c r="K11" s="64"/>
      <c r="L11" s="69"/>
      <c r="M11" s="69"/>
      <c r="N11" s="61"/>
      <c r="O11" s="61"/>
    </row>
    <row r="12" spans="1:15" ht="12.75" customHeight="1" x14ac:dyDescent="0.2">
      <c r="A12" s="16" t="s">
        <v>173</v>
      </c>
      <c r="B12" s="16"/>
      <c r="C12" s="16"/>
      <c r="D12" s="16"/>
      <c r="E12" s="17">
        <f>SUM(E9:E11)</f>
        <v>2205.5834</v>
      </c>
      <c r="F12" s="18">
        <f>SUM(F9:F11)</f>
        <v>0.7108000000000001</v>
      </c>
      <c r="G12" s="50"/>
      <c r="H12" s="27"/>
      <c r="I12" s="61"/>
      <c r="J12" s="61"/>
      <c r="L12" s="69"/>
      <c r="M12" s="69"/>
      <c r="N12" s="61"/>
      <c r="O12" s="61"/>
    </row>
    <row r="13" spans="1:15" ht="12.75" customHeight="1" x14ac:dyDescent="0.2">
      <c r="E13" s="12"/>
      <c r="F13" s="13"/>
      <c r="G13" s="49"/>
      <c r="I13" s="61"/>
      <c r="J13" s="61"/>
    </row>
    <row r="14" spans="1:15" ht="12.75" customHeight="1" x14ac:dyDescent="0.2">
      <c r="A14" s="1" t="s">
        <v>383</v>
      </c>
      <c r="B14" s="1"/>
      <c r="E14" s="12"/>
      <c r="F14" s="13"/>
      <c r="G14" s="49"/>
      <c r="I14" s="13"/>
      <c r="J14" s="13"/>
    </row>
    <row r="15" spans="1:15" s="1" customFormat="1" ht="12.75" customHeight="1" x14ac:dyDescent="0.2">
      <c r="A15" s="1" t="s">
        <v>622</v>
      </c>
      <c r="B15" s="1" t="s">
        <v>407</v>
      </c>
      <c r="C15" s="1" t="s">
        <v>379</v>
      </c>
      <c r="D15" s="1">
        <v>180</v>
      </c>
      <c r="E15" s="62">
        <v>855.36450000000002</v>
      </c>
      <c r="F15" s="61">
        <v>0.2757</v>
      </c>
      <c r="G15" s="63"/>
      <c r="H15" s="64"/>
      <c r="K15" s="64"/>
      <c r="L15" s="69"/>
      <c r="M15" s="69"/>
      <c r="N15" s="61"/>
      <c r="O15" s="61"/>
    </row>
    <row r="16" spans="1:15" s="1" customFormat="1" ht="12.75" customHeight="1" x14ac:dyDescent="0.2">
      <c r="A16" s="1" t="s">
        <v>410</v>
      </c>
      <c r="B16" s="1" t="s">
        <v>411</v>
      </c>
      <c r="C16" s="1" t="s">
        <v>379</v>
      </c>
      <c r="D16" s="1">
        <v>6</v>
      </c>
      <c r="E16" s="62">
        <v>29.30415</v>
      </c>
      <c r="F16" s="61">
        <v>9.3999999999999986E-3</v>
      </c>
      <c r="G16" s="63"/>
      <c r="H16" s="64"/>
      <c r="K16" s="64"/>
      <c r="L16" s="69"/>
      <c r="M16" s="69"/>
      <c r="N16" s="61"/>
      <c r="O16" s="61"/>
    </row>
    <row r="17" spans="1:11" ht="12.75" customHeight="1" x14ac:dyDescent="0.2">
      <c r="A17" s="16" t="s">
        <v>173</v>
      </c>
      <c r="B17" s="16"/>
      <c r="C17" s="16"/>
      <c r="D17" s="16"/>
      <c r="E17" s="17">
        <f>SUM(E15:E16)</f>
        <v>884.66865000000007</v>
      </c>
      <c r="F17" s="18">
        <f>SUM(F15:F16)</f>
        <v>0.28510000000000002</v>
      </c>
      <c r="G17" s="50"/>
      <c r="H17" s="27"/>
    </row>
    <row r="18" spans="1:11" ht="12.75" customHeight="1" x14ac:dyDescent="0.2">
      <c r="E18" s="12"/>
      <c r="F18" s="13"/>
      <c r="G18" s="49"/>
    </row>
    <row r="19" spans="1:11" s="1" customFormat="1" ht="12.75" customHeight="1" x14ac:dyDescent="0.2">
      <c r="A19" s="1" t="s">
        <v>601</v>
      </c>
      <c r="E19" s="62">
        <v>14.12401</v>
      </c>
      <c r="F19" s="61">
        <v>4.5519745564552155E-3</v>
      </c>
      <c r="G19" s="63"/>
      <c r="H19" s="70"/>
      <c r="K19" s="64"/>
    </row>
    <row r="20" spans="1:11" ht="12.75" customHeight="1" x14ac:dyDescent="0.2">
      <c r="A20" s="16" t="s">
        <v>173</v>
      </c>
      <c r="B20" s="16"/>
      <c r="C20" s="16"/>
      <c r="D20" s="16"/>
      <c r="E20" s="17">
        <f>SUM(E19:E19)</f>
        <v>14.12401</v>
      </c>
      <c r="F20" s="18">
        <f>SUM(F19:F19)</f>
        <v>4.5519745564552155E-3</v>
      </c>
      <c r="G20" s="49"/>
    </row>
    <row r="21" spans="1:11" ht="12.75" customHeight="1" x14ac:dyDescent="0.2">
      <c r="E21" s="12"/>
      <c r="F21" s="13"/>
      <c r="G21" s="49"/>
    </row>
    <row r="22" spans="1:11" ht="12.75" customHeight="1" x14ac:dyDescent="0.2">
      <c r="A22" s="1" t="s">
        <v>178</v>
      </c>
      <c r="B22" s="1"/>
      <c r="E22" s="12"/>
      <c r="F22" s="13"/>
      <c r="G22" s="49"/>
    </row>
    <row r="23" spans="1:11" ht="12.75" customHeight="1" x14ac:dyDescent="0.2">
      <c r="A23" s="1" t="s">
        <v>179</v>
      </c>
      <c r="B23" s="1"/>
      <c r="E23" s="12">
        <v>-1.5445690000001395</v>
      </c>
      <c r="F23" s="13">
        <v>-4.9779338790400965E-4</v>
      </c>
      <c r="G23" s="49"/>
    </row>
    <row r="24" spans="1:11" ht="12.75" customHeight="1" x14ac:dyDescent="0.2">
      <c r="A24" s="16" t="s">
        <v>173</v>
      </c>
      <c r="B24" s="16"/>
      <c r="C24" s="16"/>
      <c r="D24" s="16"/>
      <c r="E24" s="17">
        <f>SUM(E23:E23)</f>
        <v>-1.5445690000001395</v>
      </c>
      <c r="F24" s="18">
        <f>SUM(F23:F23)</f>
        <v>-4.9779338790400965E-4</v>
      </c>
      <c r="G24" s="50"/>
      <c r="H24" s="27"/>
    </row>
    <row r="25" spans="1:11" ht="12.75" customHeight="1" x14ac:dyDescent="0.2">
      <c r="A25" s="20" t="s">
        <v>180</v>
      </c>
      <c r="B25" s="20"/>
      <c r="C25" s="20"/>
      <c r="D25" s="20"/>
      <c r="E25" s="21">
        <f>SUM(E12,E17,E20,E24)</f>
        <v>3102.8314909999999</v>
      </c>
      <c r="F25" s="34">
        <f>SUM(F12,F17,F20,F24)</f>
        <v>0.99995418116855128</v>
      </c>
      <c r="G25" s="51"/>
      <c r="H25" s="28"/>
    </row>
    <row r="26" spans="1:11" ht="12.75" customHeight="1" x14ac:dyDescent="0.2">
      <c r="E26" s="2"/>
      <c r="F26" s="2"/>
    </row>
    <row r="27" spans="1:11" ht="12.75" customHeight="1" x14ac:dyDescent="0.2">
      <c r="A27" s="1" t="s">
        <v>181</v>
      </c>
      <c r="B27" s="1"/>
    </row>
    <row r="28" spans="1:11" ht="12.75" customHeight="1" x14ac:dyDescent="0.2">
      <c r="A28" s="1" t="s">
        <v>594</v>
      </c>
      <c r="B28" s="1"/>
      <c r="E28" s="12"/>
    </row>
    <row r="29" spans="1:11" ht="12.75" customHeight="1" x14ac:dyDescent="0.2">
      <c r="A29" s="1"/>
      <c r="B29" s="1"/>
    </row>
    <row r="30" spans="1:11" ht="12.75" customHeight="1" x14ac:dyDescent="0.2">
      <c r="A30" s="1"/>
      <c r="B30" s="1"/>
    </row>
    <row r="31" spans="1:11" ht="12.75" customHeight="1" x14ac:dyDescent="0.2">
      <c r="A31" s="1"/>
      <c r="B31" s="1"/>
    </row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customSheetViews>
    <customSheetView guid="{7976870D-6223-470F-81AF-9E2944EFDA0D}" topLeftCell="C1">
      <selection activeCell="G2" sqref="G2"/>
      <pageMargins left="0.7" right="0.7" top="0.75" bottom="0.75" header="0.3" footer="0.3"/>
      <pageSetup orientation="portrait" verticalDpi="0" r:id="rId1"/>
    </customSheetView>
    <customSheetView guid="{65345BDD-2C36-4556-A401-A704D75CA6C6}">
      <pageMargins left="0.7" right="0.7" top="0.75" bottom="0.75" header="0.3" footer="0.3"/>
      <pageSetup orientation="portrait" verticalDpi="0" r:id="rId2"/>
    </customSheetView>
  </customSheetViews>
  <mergeCells count="1">
    <mergeCell ref="A1:F1"/>
  </mergeCell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workbookViewId="0">
      <selection activeCell="A2" sqref="A1:A1048576"/>
    </sheetView>
  </sheetViews>
  <sheetFormatPr defaultColWidth="9.140625" defaultRowHeight="12.75" x14ac:dyDescent="0.2"/>
  <cols>
    <col min="1" max="1" width="48.42578125" customWidth="1"/>
    <col min="2" max="2" width="19.42578125" customWidth="1"/>
    <col min="3" max="3" width="22.42578125" customWidth="1"/>
    <col min="4" max="4" width="15.8554687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customWidth="1"/>
    <col min="10" max="10" width="9.140625" customWidth="1"/>
    <col min="11" max="11" width="14.85546875" style="25" customWidth="1"/>
  </cols>
  <sheetData>
    <row r="1" spans="1:23" ht="18.75" x14ac:dyDescent="0.2">
      <c r="A1" s="125" t="s">
        <v>248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110"/>
      <c r="M4" s="100"/>
      <c r="N4" s="100"/>
      <c r="O4" s="100"/>
      <c r="P4" s="100"/>
      <c r="Q4" s="100"/>
      <c r="R4" s="2"/>
      <c r="S4" s="2"/>
      <c r="T4" s="2"/>
      <c r="U4" s="2"/>
      <c r="V4" s="2"/>
      <c r="W4" s="2"/>
    </row>
    <row r="5" spans="1:23" ht="12.75" customHeight="1" x14ac:dyDescent="0.2">
      <c r="E5" s="12"/>
      <c r="F5" s="13"/>
      <c r="G5" s="49"/>
      <c r="L5" s="111"/>
      <c r="M5" s="100"/>
      <c r="N5" s="112"/>
      <c r="O5" s="113"/>
      <c r="P5" s="100"/>
      <c r="Q5" s="114"/>
      <c r="R5" s="2"/>
      <c r="S5" s="2"/>
      <c r="T5" s="2"/>
      <c r="U5" s="2"/>
      <c r="V5" s="2"/>
      <c r="W5" s="2"/>
    </row>
    <row r="6" spans="1:23" ht="12.75" customHeight="1" x14ac:dyDescent="0.2">
      <c r="E6" s="12"/>
      <c r="F6" s="13"/>
      <c r="G6" s="49"/>
      <c r="L6" s="100"/>
      <c r="M6" s="100"/>
      <c r="N6" s="100"/>
      <c r="O6" s="100"/>
      <c r="P6" s="100"/>
      <c r="Q6" s="100"/>
      <c r="R6" s="2"/>
      <c r="S6" s="2"/>
      <c r="T6" s="2"/>
      <c r="U6" s="2"/>
      <c r="V6" s="2"/>
      <c r="W6" s="2"/>
    </row>
    <row r="7" spans="1:23" ht="12.75" customHeight="1" x14ac:dyDescent="0.2">
      <c r="A7" s="1" t="s">
        <v>8</v>
      </c>
      <c r="B7" s="1"/>
      <c r="E7" s="12"/>
      <c r="F7" s="13"/>
      <c r="G7" s="4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</row>
    <row r="8" spans="1:23" ht="12.75" customHeight="1" x14ac:dyDescent="0.2">
      <c r="A8" s="1" t="s">
        <v>9</v>
      </c>
      <c r="B8" s="1"/>
      <c r="E8" s="12"/>
      <c r="F8" s="13"/>
      <c r="G8" s="4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</row>
    <row r="9" spans="1:23" s="55" customFormat="1" ht="12.75" customHeight="1" x14ac:dyDescent="0.2">
      <c r="A9" s="55" t="s">
        <v>10</v>
      </c>
      <c r="B9" s="55" t="s">
        <v>12</v>
      </c>
      <c r="C9" s="55" t="s">
        <v>11</v>
      </c>
      <c r="D9" s="105">
        <v>266788</v>
      </c>
      <c r="E9" s="103">
        <v>3036.71441</v>
      </c>
      <c r="F9" s="98">
        <v>7.7699999999999991E-2</v>
      </c>
      <c r="G9" s="49"/>
      <c r="H9" s="43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19</v>
      </c>
      <c r="B10" s="55" t="s">
        <v>21</v>
      </c>
      <c r="C10" s="55" t="s">
        <v>11</v>
      </c>
      <c r="D10" s="105">
        <v>103251</v>
      </c>
      <c r="E10" s="103">
        <v>2463.0526049999999</v>
      </c>
      <c r="F10" s="98">
        <v>6.3E-2</v>
      </c>
      <c r="G10" s="49"/>
      <c r="H10" s="43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T10" s="100"/>
      <c r="U10" s="100"/>
    </row>
    <row r="11" spans="1:23" s="55" customFormat="1" ht="12.75" customHeight="1" x14ac:dyDescent="0.2">
      <c r="A11" s="55" t="s">
        <v>74</v>
      </c>
      <c r="B11" s="55" t="s">
        <v>76</v>
      </c>
      <c r="C11" s="55" t="s">
        <v>20</v>
      </c>
      <c r="D11" s="105">
        <v>213284</v>
      </c>
      <c r="E11" s="103">
        <v>2355.5084959999999</v>
      </c>
      <c r="F11" s="98">
        <v>6.0199999999999997E-2</v>
      </c>
      <c r="G11" s="49"/>
      <c r="H11" s="43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T11" s="100"/>
      <c r="U11" s="100"/>
    </row>
    <row r="12" spans="1:23" s="55" customFormat="1" ht="12.75" customHeight="1" x14ac:dyDescent="0.2">
      <c r="A12" s="55" t="s">
        <v>226</v>
      </c>
      <c r="B12" s="55" t="s">
        <v>227</v>
      </c>
      <c r="C12" s="55" t="s">
        <v>81</v>
      </c>
      <c r="D12" s="105">
        <v>491043</v>
      </c>
      <c r="E12" s="103">
        <v>2199.1360759999998</v>
      </c>
      <c r="F12" s="98">
        <v>5.62E-2</v>
      </c>
      <c r="G12" s="49"/>
      <c r="H12" s="43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T12" s="100"/>
      <c r="U12" s="100"/>
    </row>
    <row r="13" spans="1:23" s="55" customFormat="1" ht="12.75" customHeight="1" x14ac:dyDescent="0.2">
      <c r="A13" s="55" t="s">
        <v>16</v>
      </c>
      <c r="B13" s="55" t="s">
        <v>18</v>
      </c>
      <c r="C13" s="55" t="s">
        <v>17</v>
      </c>
      <c r="D13" s="105">
        <v>696937</v>
      </c>
      <c r="E13" s="103">
        <v>1998.8153159999999</v>
      </c>
      <c r="F13" s="98">
        <v>5.1100000000000007E-2</v>
      </c>
      <c r="G13" s="49"/>
      <c r="H13" s="43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T13" s="100"/>
      <c r="U13" s="100"/>
    </row>
    <row r="14" spans="1:23" s="55" customFormat="1" ht="12.75" customHeight="1" x14ac:dyDescent="0.2">
      <c r="A14" s="55" t="s">
        <v>22</v>
      </c>
      <c r="B14" s="55" t="s">
        <v>24</v>
      </c>
      <c r="C14" s="55" t="s">
        <v>11</v>
      </c>
      <c r="D14" s="105">
        <v>290734</v>
      </c>
      <c r="E14" s="103">
        <v>1972.920924</v>
      </c>
      <c r="F14" s="98">
        <v>5.0499999999999996E-2</v>
      </c>
      <c r="G14" s="49"/>
      <c r="H14" s="43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T14" s="100"/>
      <c r="U14" s="100"/>
    </row>
    <row r="15" spans="1:23" s="55" customFormat="1" ht="12.75" customHeight="1" x14ac:dyDescent="0.2">
      <c r="A15" s="55" t="s">
        <v>39</v>
      </c>
      <c r="B15" s="55" t="s">
        <v>41</v>
      </c>
      <c r="C15" s="55" t="s">
        <v>23</v>
      </c>
      <c r="D15" s="105">
        <v>76550</v>
      </c>
      <c r="E15" s="103">
        <v>1774.9648500000001</v>
      </c>
      <c r="F15" s="98">
        <v>4.5400000000000003E-2</v>
      </c>
      <c r="G15" s="49"/>
      <c r="H15" s="43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T15" s="100"/>
      <c r="U15" s="100"/>
    </row>
    <row r="16" spans="1:23" s="55" customFormat="1" ht="12.75" customHeight="1" x14ac:dyDescent="0.2">
      <c r="A16" s="55" t="s">
        <v>59</v>
      </c>
      <c r="B16" s="55" t="s">
        <v>61</v>
      </c>
      <c r="C16" s="55" t="s">
        <v>37</v>
      </c>
      <c r="D16" s="105">
        <v>205027</v>
      </c>
      <c r="E16" s="103">
        <v>1699.3662899999999</v>
      </c>
      <c r="F16" s="98">
        <v>4.3499999999999997E-2</v>
      </c>
      <c r="G16" s="49"/>
      <c r="H16" s="43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T16" s="100"/>
      <c r="U16" s="100"/>
    </row>
    <row r="17" spans="1:21" s="55" customFormat="1" ht="12.75" customHeight="1" x14ac:dyDescent="0.2">
      <c r="A17" s="55" t="s">
        <v>13</v>
      </c>
      <c r="B17" s="55" t="s">
        <v>15</v>
      </c>
      <c r="C17" s="55" t="s">
        <v>14</v>
      </c>
      <c r="D17" s="105">
        <v>199372</v>
      </c>
      <c r="E17" s="103">
        <v>1673.827626</v>
      </c>
      <c r="F17" s="98">
        <v>4.2800000000000005E-2</v>
      </c>
      <c r="G17" s="49"/>
      <c r="H17" s="43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T17" s="100"/>
      <c r="U17" s="100"/>
    </row>
    <row r="18" spans="1:21" s="55" customFormat="1" ht="12.75" customHeight="1" x14ac:dyDescent="0.2">
      <c r="A18" s="55" t="s">
        <v>34</v>
      </c>
      <c r="B18" s="55" t="s">
        <v>35</v>
      </c>
      <c r="C18" s="55" t="s">
        <v>23</v>
      </c>
      <c r="D18" s="105">
        <v>49334</v>
      </c>
      <c r="E18" s="103">
        <v>1624.7412890000001</v>
      </c>
      <c r="F18" s="98">
        <v>4.1500000000000002E-2</v>
      </c>
      <c r="G18" s="49"/>
      <c r="H18" s="43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T18" s="100"/>
      <c r="U18" s="100"/>
    </row>
    <row r="19" spans="1:21" s="55" customFormat="1" ht="12.75" customHeight="1" x14ac:dyDescent="0.2">
      <c r="A19" s="55" t="s">
        <v>249</v>
      </c>
      <c r="B19" s="55" t="s">
        <v>250</v>
      </c>
      <c r="C19" s="55" t="s">
        <v>49</v>
      </c>
      <c r="D19" s="105">
        <v>34914</v>
      </c>
      <c r="E19" s="103">
        <v>1621.6854719999999</v>
      </c>
      <c r="F19" s="98">
        <v>4.1500000000000002E-2</v>
      </c>
      <c r="G19" s="49"/>
      <c r="H19" s="43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T19" s="100"/>
      <c r="U19" s="100"/>
    </row>
    <row r="20" spans="1:21" s="55" customFormat="1" ht="12.75" customHeight="1" x14ac:dyDescent="0.2">
      <c r="A20" s="55" t="s">
        <v>48</v>
      </c>
      <c r="B20" s="55" t="s">
        <v>50</v>
      </c>
      <c r="C20" s="55" t="s">
        <v>23</v>
      </c>
      <c r="D20" s="105">
        <v>215491</v>
      </c>
      <c r="E20" s="103">
        <v>1333.2428170000001</v>
      </c>
      <c r="F20" s="98">
        <v>3.4099999999999998E-2</v>
      </c>
      <c r="G20" s="49"/>
      <c r="H20" s="43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T20" s="100"/>
      <c r="U20" s="100"/>
    </row>
    <row r="21" spans="1:21" s="55" customFormat="1" ht="12.75" customHeight="1" x14ac:dyDescent="0.2">
      <c r="A21" s="55" t="s">
        <v>28</v>
      </c>
      <c r="B21" s="55" t="s">
        <v>30</v>
      </c>
      <c r="C21" s="55" t="s">
        <v>20</v>
      </c>
      <c r="D21" s="105">
        <v>56724</v>
      </c>
      <c r="E21" s="103">
        <v>1037.9073900000001</v>
      </c>
      <c r="F21" s="98">
        <v>2.6499999999999999E-2</v>
      </c>
      <c r="G21" s="49"/>
      <c r="H21" s="43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T21" s="100"/>
      <c r="U21" s="100"/>
    </row>
    <row r="22" spans="1:21" s="55" customFormat="1" ht="12.75" customHeight="1" x14ac:dyDescent="0.2">
      <c r="A22" s="55" t="s">
        <v>101</v>
      </c>
      <c r="B22" s="55" t="s">
        <v>103</v>
      </c>
      <c r="C22" s="55" t="s">
        <v>32</v>
      </c>
      <c r="D22" s="105">
        <v>306332</v>
      </c>
      <c r="E22" s="103">
        <v>957.74699799999996</v>
      </c>
      <c r="F22" s="98">
        <v>2.4500000000000001E-2</v>
      </c>
      <c r="G22" s="49"/>
      <c r="H22" s="43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T22" s="100"/>
      <c r="U22" s="100"/>
    </row>
    <row r="23" spans="1:21" s="55" customFormat="1" ht="12.75" customHeight="1" x14ac:dyDescent="0.2">
      <c r="A23" s="55" t="s">
        <v>184</v>
      </c>
      <c r="B23" s="55" t="s">
        <v>186</v>
      </c>
      <c r="C23" s="55" t="s">
        <v>185</v>
      </c>
      <c r="D23" s="105">
        <v>55122</v>
      </c>
      <c r="E23" s="103">
        <v>885.89322300000003</v>
      </c>
      <c r="F23" s="98">
        <v>2.2700000000000001E-2</v>
      </c>
      <c r="G23" s="49"/>
      <c r="H23" s="43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T23" s="100"/>
      <c r="U23" s="100"/>
    </row>
    <row r="24" spans="1:21" s="55" customFormat="1" ht="12.75" customHeight="1" x14ac:dyDescent="0.2">
      <c r="A24" s="55" t="s">
        <v>113</v>
      </c>
      <c r="B24" s="55" t="s">
        <v>114</v>
      </c>
      <c r="C24" s="55" t="s">
        <v>14</v>
      </c>
      <c r="D24" s="105">
        <v>242112</v>
      </c>
      <c r="E24" s="103">
        <v>862.76611200000002</v>
      </c>
      <c r="F24" s="98">
        <v>2.2099999999999998E-2</v>
      </c>
      <c r="G24" s="49"/>
      <c r="H24" s="43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T24" s="100"/>
      <c r="U24" s="100"/>
    </row>
    <row r="25" spans="1:21" s="55" customFormat="1" ht="12.75" customHeight="1" x14ac:dyDescent="0.2">
      <c r="A25" s="55" t="s">
        <v>199</v>
      </c>
      <c r="B25" s="55" t="s">
        <v>201</v>
      </c>
      <c r="C25" s="55" t="s">
        <v>32</v>
      </c>
      <c r="D25" s="105">
        <v>38412</v>
      </c>
      <c r="E25" s="103">
        <v>818.61733800000002</v>
      </c>
      <c r="F25" s="98">
        <v>2.0899999999999998E-2</v>
      </c>
      <c r="G25" s="49"/>
      <c r="H25" s="43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T25" s="100"/>
      <c r="U25" s="100"/>
    </row>
    <row r="26" spans="1:21" s="55" customFormat="1" ht="12.75" customHeight="1" x14ac:dyDescent="0.2">
      <c r="A26" s="55" t="s">
        <v>31</v>
      </c>
      <c r="B26" s="55" t="s">
        <v>33</v>
      </c>
      <c r="C26" s="55" t="s">
        <v>32</v>
      </c>
      <c r="D26" s="105">
        <v>53463</v>
      </c>
      <c r="E26" s="103">
        <v>796.62543200000005</v>
      </c>
      <c r="F26" s="98">
        <v>2.0400000000000001E-2</v>
      </c>
      <c r="G26" s="49"/>
      <c r="H26" s="43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T26" s="100"/>
      <c r="U26" s="100"/>
    </row>
    <row r="27" spans="1:21" s="55" customFormat="1" ht="12.75" customHeight="1" x14ac:dyDescent="0.2">
      <c r="A27" s="55" t="s">
        <v>71</v>
      </c>
      <c r="B27" s="55" t="s">
        <v>73</v>
      </c>
      <c r="C27" s="55" t="s">
        <v>11</v>
      </c>
      <c r="D27" s="105">
        <v>86366</v>
      </c>
      <c r="E27" s="103">
        <v>748.31820700000003</v>
      </c>
      <c r="F27" s="98">
        <v>1.9099999999999999E-2</v>
      </c>
      <c r="G27" s="49"/>
      <c r="H27" s="43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T27" s="100"/>
      <c r="U27" s="100"/>
    </row>
    <row r="28" spans="1:21" s="55" customFormat="1" ht="12.75" customHeight="1" x14ac:dyDescent="0.2">
      <c r="A28" s="55" t="s">
        <v>115</v>
      </c>
      <c r="B28" s="55" t="s">
        <v>116</v>
      </c>
      <c r="C28" s="55" t="s">
        <v>72</v>
      </c>
      <c r="D28" s="105">
        <v>240998</v>
      </c>
      <c r="E28" s="103">
        <v>747.45529699999997</v>
      </c>
      <c r="F28" s="98">
        <v>1.9099999999999999E-2</v>
      </c>
      <c r="G28" s="49"/>
      <c r="H28" s="43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T28" s="100"/>
      <c r="U28" s="100"/>
    </row>
    <row r="29" spans="1:21" s="55" customFormat="1" ht="12.75" customHeight="1" x14ac:dyDescent="0.2">
      <c r="A29" s="55" t="s">
        <v>251</v>
      </c>
      <c r="B29" s="55" t="s">
        <v>252</v>
      </c>
      <c r="C29" s="55" t="s">
        <v>11</v>
      </c>
      <c r="D29" s="105">
        <v>146101</v>
      </c>
      <c r="E29" s="103">
        <v>725.97586899999999</v>
      </c>
      <c r="F29" s="98">
        <v>1.8600000000000002E-2</v>
      </c>
      <c r="G29" s="49"/>
      <c r="H29" s="43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T29" s="100"/>
      <c r="U29" s="100"/>
    </row>
    <row r="30" spans="1:21" s="55" customFormat="1" ht="12.75" customHeight="1" x14ac:dyDescent="0.2">
      <c r="A30" s="55" t="s">
        <v>253</v>
      </c>
      <c r="B30" s="55" t="s">
        <v>254</v>
      </c>
      <c r="C30" s="55" t="s">
        <v>37</v>
      </c>
      <c r="D30" s="105">
        <v>248534</v>
      </c>
      <c r="E30" s="103">
        <v>724.10380899999996</v>
      </c>
      <c r="F30" s="98">
        <v>1.8500000000000003E-2</v>
      </c>
      <c r="G30" s="49"/>
      <c r="H30" s="43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T30" s="100"/>
      <c r="U30" s="100"/>
    </row>
    <row r="31" spans="1:21" s="55" customFormat="1" ht="12.75" customHeight="1" x14ac:dyDescent="0.2">
      <c r="A31" s="55" t="s">
        <v>212</v>
      </c>
      <c r="B31" s="55" t="s">
        <v>213</v>
      </c>
      <c r="C31" s="55" t="s">
        <v>49</v>
      </c>
      <c r="D31" s="105">
        <v>22776</v>
      </c>
      <c r="E31" s="103">
        <v>721.88531999999998</v>
      </c>
      <c r="F31" s="98">
        <v>1.8500000000000003E-2</v>
      </c>
      <c r="G31" s="49"/>
      <c r="H31" s="43"/>
      <c r="K31" s="25"/>
      <c r="L31" s="100"/>
      <c r="M31" s="106"/>
      <c r="N31" s="100"/>
      <c r="O31" s="107"/>
      <c r="P31" s="108"/>
      <c r="Q31" s="93"/>
      <c r="R31" s="93"/>
      <c r="T31" s="100"/>
      <c r="U31" s="100"/>
    </row>
    <row r="32" spans="1:21" s="55" customFormat="1" ht="12.75" customHeight="1" x14ac:dyDescent="0.2">
      <c r="A32" s="55" t="s">
        <v>42</v>
      </c>
      <c r="B32" s="55" t="s">
        <v>45</v>
      </c>
      <c r="C32" s="55" t="s">
        <v>43</v>
      </c>
      <c r="D32" s="105">
        <v>316109</v>
      </c>
      <c r="E32" s="103">
        <v>626.68609300000003</v>
      </c>
      <c r="F32" s="98">
        <v>1.6E-2</v>
      </c>
      <c r="G32" s="49"/>
      <c r="H32" s="43"/>
      <c r="K32" s="25"/>
      <c r="L32" s="100"/>
      <c r="M32" s="106"/>
      <c r="N32" s="100"/>
      <c r="O32" s="107"/>
      <c r="P32" s="108"/>
      <c r="Q32" s="93"/>
      <c r="R32" s="93"/>
      <c r="T32" s="100"/>
      <c r="U32" s="100"/>
    </row>
    <row r="33" spans="1:21" s="55" customFormat="1" ht="12.75" customHeight="1" x14ac:dyDescent="0.2">
      <c r="A33" s="55" t="s">
        <v>25</v>
      </c>
      <c r="B33" s="55" t="s">
        <v>27</v>
      </c>
      <c r="C33" s="55" t="s">
        <v>26</v>
      </c>
      <c r="D33" s="105">
        <v>109778</v>
      </c>
      <c r="E33" s="103">
        <v>613.98835399999996</v>
      </c>
      <c r="F33" s="98">
        <v>1.5700000000000002E-2</v>
      </c>
      <c r="G33" s="49"/>
      <c r="H33" s="43"/>
      <c r="K33" s="25"/>
      <c r="L33" s="100"/>
      <c r="M33" s="106"/>
      <c r="N33" s="100"/>
      <c r="O33" s="107"/>
      <c r="P33" s="108"/>
      <c r="Q33" s="93"/>
      <c r="R33" s="93"/>
      <c r="T33" s="100"/>
      <c r="U33" s="100"/>
    </row>
    <row r="34" spans="1:21" s="55" customFormat="1" ht="12.75" customHeight="1" x14ac:dyDescent="0.2">
      <c r="A34" s="55" t="s">
        <v>125</v>
      </c>
      <c r="B34" s="55" t="s">
        <v>126</v>
      </c>
      <c r="C34" s="55" t="s">
        <v>66</v>
      </c>
      <c r="D34" s="105">
        <v>190500</v>
      </c>
      <c r="E34" s="103">
        <v>607.88549999999998</v>
      </c>
      <c r="F34" s="98">
        <v>1.55E-2</v>
      </c>
      <c r="G34" s="49"/>
      <c r="H34" s="43"/>
      <c r="K34" s="25"/>
      <c r="L34" s="100"/>
      <c r="M34" s="106"/>
      <c r="N34" s="100"/>
      <c r="O34" s="107"/>
      <c r="P34" s="108"/>
      <c r="Q34" s="93"/>
      <c r="R34" s="93"/>
      <c r="T34" s="100"/>
      <c r="U34" s="100"/>
    </row>
    <row r="35" spans="1:21" s="55" customFormat="1" ht="12.75" customHeight="1" x14ac:dyDescent="0.2">
      <c r="A35" s="55" t="s">
        <v>117</v>
      </c>
      <c r="B35" s="55" t="s">
        <v>118</v>
      </c>
      <c r="C35" s="55" t="s">
        <v>32</v>
      </c>
      <c r="D35" s="105">
        <v>340200</v>
      </c>
      <c r="E35" s="103">
        <v>590.92740000000003</v>
      </c>
      <c r="F35" s="98">
        <v>1.5100000000000001E-2</v>
      </c>
      <c r="G35" s="49"/>
      <c r="H35" s="43"/>
      <c r="K35" s="25"/>
      <c r="L35" s="100"/>
      <c r="M35" s="106"/>
      <c r="N35" s="100"/>
      <c r="O35" s="107"/>
      <c r="P35" s="108"/>
      <c r="Q35" s="93"/>
      <c r="R35" s="93"/>
      <c r="T35" s="100"/>
      <c r="U35" s="100"/>
    </row>
    <row r="36" spans="1:21" s="55" customFormat="1" ht="12.75" customHeight="1" x14ac:dyDescent="0.2">
      <c r="A36" s="55" t="s">
        <v>65</v>
      </c>
      <c r="B36" s="55" t="s">
        <v>67</v>
      </c>
      <c r="C36" s="55" t="s">
        <v>29</v>
      </c>
      <c r="D36" s="105">
        <v>115016</v>
      </c>
      <c r="E36" s="103">
        <v>491.23333600000001</v>
      </c>
      <c r="F36" s="98">
        <v>1.26E-2</v>
      </c>
      <c r="G36" s="49"/>
      <c r="H36" s="43"/>
      <c r="K36" s="25"/>
      <c r="L36" s="100"/>
      <c r="M36" s="106"/>
      <c r="N36" s="100"/>
      <c r="O36" s="107"/>
      <c r="P36" s="108"/>
      <c r="Q36" s="93"/>
      <c r="R36" s="93"/>
      <c r="T36" s="100"/>
      <c r="U36" s="100"/>
    </row>
    <row r="37" spans="1:21" s="55" customFormat="1" ht="12.75" customHeight="1" x14ac:dyDescent="0.2">
      <c r="A37" s="55" t="s">
        <v>255</v>
      </c>
      <c r="B37" s="55" t="s">
        <v>256</v>
      </c>
      <c r="C37" s="55" t="s">
        <v>198</v>
      </c>
      <c r="D37" s="105">
        <v>267633</v>
      </c>
      <c r="E37" s="103">
        <v>441.86208299999998</v>
      </c>
      <c r="F37" s="98">
        <v>1.1299999999999999E-2</v>
      </c>
      <c r="G37" s="49"/>
      <c r="H37" s="43"/>
      <c r="K37" s="25"/>
      <c r="L37" s="100"/>
      <c r="M37" s="106"/>
      <c r="N37" s="100"/>
      <c r="O37" s="107"/>
      <c r="P37" s="108"/>
      <c r="Q37" s="93"/>
      <c r="R37" s="93"/>
      <c r="T37" s="100"/>
      <c r="U37" s="100"/>
    </row>
    <row r="38" spans="1:21" s="55" customFormat="1" ht="12.75" customHeight="1" x14ac:dyDescent="0.2">
      <c r="A38" s="55" t="s">
        <v>98</v>
      </c>
      <c r="B38" s="55" t="s">
        <v>100</v>
      </c>
      <c r="C38" s="55" t="s">
        <v>44</v>
      </c>
      <c r="D38" s="105">
        <v>1205486</v>
      </c>
      <c r="E38" s="103">
        <v>405.64603899999997</v>
      </c>
      <c r="F38" s="98">
        <v>1.04E-2</v>
      </c>
      <c r="G38" s="49"/>
      <c r="H38" s="43"/>
      <c r="K38" s="25"/>
      <c r="L38" s="100"/>
      <c r="M38" s="106"/>
      <c r="N38" s="100"/>
      <c r="O38" s="107"/>
      <c r="P38" s="108"/>
      <c r="Q38" s="93"/>
      <c r="R38" s="93"/>
      <c r="T38" s="100"/>
      <c r="U38" s="100"/>
    </row>
    <row r="39" spans="1:21" s="55" customFormat="1" ht="12.75" customHeight="1" x14ac:dyDescent="0.2">
      <c r="A39" s="55" t="s">
        <v>119</v>
      </c>
      <c r="B39" s="55" t="s">
        <v>120</v>
      </c>
      <c r="C39" s="55" t="s">
        <v>49</v>
      </c>
      <c r="D39" s="105">
        <v>373300</v>
      </c>
      <c r="E39" s="103">
        <v>361.72770000000003</v>
      </c>
      <c r="F39" s="98">
        <v>9.300000000000001E-3</v>
      </c>
      <c r="G39" s="49"/>
      <c r="H39" s="43"/>
      <c r="K39" s="25"/>
      <c r="L39" s="100"/>
      <c r="M39" s="106"/>
      <c r="N39" s="100"/>
      <c r="O39" s="107"/>
      <c r="P39" s="108"/>
      <c r="Q39" s="93"/>
      <c r="R39" s="93"/>
      <c r="T39" s="100"/>
      <c r="U39" s="100"/>
    </row>
    <row r="40" spans="1:21" s="55" customFormat="1" ht="12.75" customHeight="1" x14ac:dyDescent="0.2">
      <c r="A40" s="55" t="s">
        <v>208</v>
      </c>
      <c r="B40" s="55" t="s">
        <v>209</v>
      </c>
      <c r="C40" s="55" t="s">
        <v>20</v>
      </c>
      <c r="D40" s="105">
        <v>86401</v>
      </c>
      <c r="E40" s="103">
        <v>357.91614299999998</v>
      </c>
      <c r="F40" s="98">
        <v>9.1999999999999998E-3</v>
      </c>
      <c r="G40" s="49"/>
      <c r="H40" s="43"/>
      <c r="K40" s="25"/>
      <c r="L40" s="100"/>
      <c r="M40" s="106"/>
      <c r="N40" s="100"/>
      <c r="O40" s="107"/>
      <c r="P40" s="108"/>
      <c r="Q40" s="93"/>
      <c r="R40" s="93"/>
      <c r="T40" s="100"/>
      <c r="U40" s="100"/>
    </row>
    <row r="41" spans="1:21" s="55" customFormat="1" ht="12.75" customHeight="1" x14ac:dyDescent="0.2">
      <c r="A41" s="55" t="s">
        <v>257</v>
      </c>
      <c r="B41" s="55" t="s">
        <v>258</v>
      </c>
      <c r="C41" s="55" t="s">
        <v>81</v>
      </c>
      <c r="D41" s="105">
        <v>43444</v>
      </c>
      <c r="E41" s="103">
        <v>352.80872399999998</v>
      </c>
      <c r="F41" s="98">
        <v>9.0000000000000011E-3</v>
      </c>
      <c r="G41" s="49"/>
      <c r="H41" s="43"/>
      <c r="K41" s="25"/>
      <c r="L41" s="100"/>
      <c r="M41" s="106"/>
      <c r="N41" s="100"/>
      <c r="O41" s="107"/>
      <c r="P41" s="108"/>
      <c r="Q41" s="93"/>
      <c r="R41" s="93"/>
      <c r="T41" s="100"/>
      <c r="U41" s="100"/>
    </row>
    <row r="42" spans="1:21" s="55" customFormat="1" ht="12.75" customHeight="1" x14ac:dyDescent="0.2">
      <c r="A42" s="55" t="s">
        <v>151</v>
      </c>
      <c r="B42" s="55" t="s">
        <v>152</v>
      </c>
      <c r="C42" s="55" t="s">
        <v>81</v>
      </c>
      <c r="D42" s="105">
        <v>43232</v>
      </c>
      <c r="E42" s="103">
        <v>185.24912</v>
      </c>
      <c r="F42" s="98">
        <v>4.6999999999999993E-3</v>
      </c>
      <c r="G42" s="49"/>
      <c r="H42" s="43"/>
      <c r="K42" s="25"/>
      <c r="L42" s="100"/>
      <c r="M42" s="106"/>
      <c r="N42" s="100"/>
      <c r="O42" s="107"/>
      <c r="P42" s="108"/>
      <c r="Q42" s="93"/>
      <c r="R42" s="93"/>
      <c r="T42" s="100"/>
      <c r="U42" s="100"/>
    </row>
    <row r="43" spans="1:21" s="55" customFormat="1" ht="12.75" customHeight="1" x14ac:dyDescent="0.2">
      <c r="A43" s="55" t="s">
        <v>259</v>
      </c>
      <c r="B43" s="55" t="s">
        <v>260</v>
      </c>
      <c r="C43" s="55" t="s">
        <v>29</v>
      </c>
      <c r="D43" s="105">
        <v>79890</v>
      </c>
      <c r="E43" s="103">
        <v>182.70842999999999</v>
      </c>
      <c r="F43" s="98">
        <v>4.6999999999999993E-3</v>
      </c>
      <c r="G43" s="49"/>
      <c r="H43" s="43"/>
      <c r="K43" s="25"/>
      <c r="L43" s="100"/>
      <c r="M43" s="106"/>
      <c r="N43" s="100"/>
      <c r="O43" s="107"/>
      <c r="P43" s="108"/>
      <c r="Q43" s="93"/>
      <c r="R43" s="93"/>
      <c r="T43" s="100"/>
      <c r="U43" s="100"/>
    </row>
    <row r="44" spans="1:21" s="55" customFormat="1" ht="12.75" customHeight="1" x14ac:dyDescent="0.2">
      <c r="A44" s="55" t="s">
        <v>147</v>
      </c>
      <c r="B44" s="55" t="s">
        <v>148</v>
      </c>
      <c r="C44" s="55" t="s">
        <v>40</v>
      </c>
      <c r="D44" s="105">
        <v>121639</v>
      </c>
      <c r="E44" s="103">
        <v>182.093583</v>
      </c>
      <c r="F44" s="98">
        <v>4.6999999999999993E-3</v>
      </c>
      <c r="G44" s="49"/>
      <c r="H44" s="43"/>
      <c r="K44" s="25"/>
      <c r="L44" s="100"/>
      <c r="M44" s="106"/>
      <c r="N44" s="100"/>
      <c r="O44" s="107"/>
      <c r="P44" s="108"/>
      <c r="Q44" s="93"/>
      <c r="R44" s="93"/>
      <c r="T44" s="100"/>
      <c r="U44" s="100"/>
    </row>
    <row r="45" spans="1:21" ht="12.75" customHeight="1" x14ac:dyDescent="0.2">
      <c r="A45" s="16" t="s">
        <v>173</v>
      </c>
      <c r="B45" s="16"/>
      <c r="C45" s="16"/>
      <c r="D45" s="16"/>
      <c r="E45" s="17">
        <f>SUM(E9:E44)</f>
        <v>38182.003670999999</v>
      </c>
      <c r="F45" s="17">
        <f>SUM(F9:F44)</f>
        <v>0.97660000000000002</v>
      </c>
      <c r="G45" s="50"/>
      <c r="H45" s="41"/>
      <c r="L45" s="2"/>
      <c r="M45" s="75"/>
    </row>
    <row r="46" spans="1:21" ht="12.75" customHeight="1" x14ac:dyDescent="0.2">
      <c r="E46" s="12"/>
      <c r="F46" s="13"/>
      <c r="G46" s="49"/>
    </row>
    <row r="47" spans="1:21" s="55" customFormat="1" ht="12.75" customHeight="1" x14ac:dyDescent="0.2">
      <c r="A47" s="99" t="s">
        <v>601</v>
      </c>
      <c r="E47" s="103">
        <v>1409.88247</v>
      </c>
      <c r="F47" s="98">
        <v>3.6059438199153589E-2</v>
      </c>
      <c r="G47" s="49"/>
      <c r="H47" s="36"/>
      <c r="K47" s="25"/>
      <c r="L47" s="100"/>
      <c r="M47" s="106"/>
      <c r="N47" s="100"/>
      <c r="O47" s="107"/>
      <c r="P47" s="108"/>
      <c r="Q47" s="93"/>
      <c r="R47" s="93"/>
    </row>
    <row r="48" spans="1:21" ht="12.75" customHeight="1" x14ac:dyDescent="0.2">
      <c r="A48" s="16" t="s">
        <v>173</v>
      </c>
      <c r="B48" s="16"/>
      <c r="C48" s="16"/>
      <c r="D48" s="16"/>
      <c r="E48" s="17">
        <f>SUM(E47:E47)</f>
        <v>1409.88247</v>
      </c>
      <c r="F48" s="18">
        <f>SUM(F47:F47)</f>
        <v>3.6059438199153589E-2</v>
      </c>
      <c r="G48" s="49"/>
    </row>
    <row r="49" spans="1:18" ht="12.75" customHeight="1" x14ac:dyDescent="0.2">
      <c r="E49" s="12"/>
      <c r="F49" s="13"/>
      <c r="G49" s="49"/>
    </row>
    <row r="50" spans="1:18" ht="12.75" customHeight="1" x14ac:dyDescent="0.2">
      <c r="A50" s="1" t="s">
        <v>178</v>
      </c>
      <c r="B50" s="1"/>
      <c r="E50" s="12"/>
      <c r="F50" s="13"/>
      <c r="G50" s="49"/>
    </row>
    <row r="51" spans="1:18" s="55" customFormat="1" ht="12.75" customHeight="1" x14ac:dyDescent="0.2">
      <c r="A51" s="99" t="s">
        <v>179</v>
      </c>
      <c r="B51" s="99"/>
      <c r="E51" s="103">
        <v>-493.03878199999917</v>
      </c>
      <c r="F51" s="98">
        <v>-1.2610059255020688E-2</v>
      </c>
      <c r="G51" s="49"/>
      <c r="H51" s="36"/>
      <c r="K51" s="25"/>
      <c r="L51" s="100"/>
      <c r="M51" s="106"/>
      <c r="N51" s="100"/>
      <c r="O51" s="107"/>
      <c r="P51" s="108"/>
      <c r="Q51" s="93"/>
      <c r="R51" s="93"/>
    </row>
    <row r="52" spans="1:18" ht="12.75" customHeight="1" x14ac:dyDescent="0.2">
      <c r="A52" s="16" t="s">
        <v>173</v>
      </c>
      <c r="B52" s="16"/>
      <c r="C52" s="16"/>
      <c r="D52" s="16"/>
      <c r="E52" s="17">
        <f>SUM(E51:E51)</f>
        <v>-493.03878199999917</v>
      </c>
      <c r="F52" s="18">
        <f>SUM(F51:F51)</f>
        <v>-1.2610059255020688E-2</v>
      </c>
      <c r="G52" s="50"/>
      <c r="H52" s="27"/>
    </row>
    <row r="53" spans="1:18" ht="12.75" customHeight="1" x14ac:dyDescent="0.2">
      <c r="A53" s="20" t="s">
        <v>180</v>
      </c>
      <c r="B53" s="20"/>
      <c r="C53" s="20"/>
      <c r="D53" s="20"/>
      <c r="E53" s="20">
        <f>SUM(E45,E48,E52)</f>
        <v>39098.847358999999</v>
      </c>
      <c r="F53" s="34">
        <f>SUM(F45,F48,F52)</f>
        <v>1.0000493789441329</v>
      </c>
      <c r="G53" s="51"/>
      <c r="H53" s="28"/>
    </row>
    <row r="54" spans="1:18" ht="12.75" customHeight="1" x14ac:dyDescent="0.2"/>
    <row r="55" spans="1:18" ht="12.75" customHeight="1" x14ac:dyDescent="0.2">
      <c r="A55" s="1" t="s">
        <v>594</v>
      </c>
      <c r="B55" s="1"/>
    </row>
    <row r="56" spans="1:18" ht="12.75" customHeight="1" x14ac:dyDescent="0.2">
      <c r="A56" s="1"/>
      <c r="B56" s="1"/>
      <c r="E56" s="12"/>
      <c r="F56" s="13"/>
    </row>
    <row r="57" spans="1:18" ht="12.75" customHeight="1" x14ac:dyDescent="0.2">
      <c r="A57" s="1"/>
      <c r="B57" s="1"/>
    </row>
    <row r="58" spans="1:18" ht="12.75" customHeight="1" x14ac:dyDescent="0.2"/>
    <row r="59" spans="1:18" x14ac:dyDescent="0.2">
      <c r="E59" s="76"/>
    </row>
    <row r="60" spans="1:18" ht="12.75" customHeight="1" x14ac:dyDescent="0.2"/>
    <row r="61" spans="1:18" ht="12.75" customHeight="1" x14ac:dyDescent="0.2"/>
    <row r="62" spans="1:18" ht="12.75" customHeight="1" x14ac:dyDescent="0.2"/>
    <row r="63" spans="1:18" ht="12.75" customHeight="1" x14ac:dyDescent="0.2"/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workbookViewId="0">
      <selection activeCell="A2" sqref="A1:A1048576"/>
    </sheetView>
  </sheetViews>
  <sheetFormatPr defaultColWidth="9.140625" defaultRowHeight="12.75" x14ac:dyDescent="0.2"/>
  <cols>
    <col min="1" max="1" width="62.42578125" customWidth="1"/>
    <col min="2" max="2" width="19.42578125" customWidth="1"/>
    <col min="3" max="4" width="22.42578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style="55" customWidth="1"/>
    <col min="10" max="10" width="9.140625" style="55" customWidth="1"/>
    <col min="11" max="11" width="14.7109375" style="25" customWidth="1"/>
    <col min="12" max="28" width="9.140625" style="55"/>
  </cols>
  <sheetData>
    <row r="1" spans="1:23" ht="18.75" x14ac:dyDescent="0.2">
      <c r="A1" s="125" t="s">
        <v>261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11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2.75" customHeight="1" x14ac:dyDescent="0.2">
      <c r="E5" s="12"/>
      <c r="F5" s="13"/>
      <c r="G5" s="49"/>
      <c r="L5" s="111"/>
      <c r="M5" s="100"/>
      <c r="N5" s="112"/>
      <c r="O5" s="113"/>
      <c r="P5" s="100"/>
      <c r="Q5" s="114"/>
      <c r="R5" s="100"/>
      <c r="S5" s="100"/>
      <c r="T5" s="100"/>
      <c r="U5" s="100"/>
      <c r="V5" s="100"/>
      <c r="W5" s="100"/>
    </row>
    <row r="6" spans="1:23" ht="12.75" customHeight="1" x14ac:dyDescent="0.2">
      <c r="E6" s="12"/>
      <c r="F6" s="13"/>
      <c r="G6" s="49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3" ht="12.75" customHeight="1" x14ac:dyDescent="0.2">
      <c r="A7" s="1" t="s">
        <v>8</v>
      </c>
      <c r="B7" s="1"/>
      <c r="E7" s="12"/>
      <c r="F7" s="13"/>
      <c r="G7" s="49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99"/>
    </row>
    <row r="8" spans="1:23" ht="12.75" customHeight="1" x14ac:dyDescent="0.2">
      <c r="A8" s="1" t="s">
        <v>9</v>
      </c>
      <c r="B8" s="1"/>
      <c r="E8" s="12"/>
      <c r="F8" s="13"/>
      <c r="G8" s="49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99"/>
    </row>
    <row r="9" spans="1:23" s="55" customFormat="1" ht="12.75" customHeight="1" x14ac:dyDescent="0.2">
      <c r="A9" s="55" t="s">
        <v>16</v>
      </c>
      <c r="B9" s="55" t="s">
        <v>18</v>
      </c>
      <c r="C9" s="55" t="s">
        <v>17</v>
      </c>
      <c r="D9" s="105">
        <v>169500</v>
      </c>
      <c r="E9" s="103">
        <v>486.12599999999998</v>
      </c>
      <c r="F9" s="98">
        <v>4.2599999999999999E-2</v>
      </c>
      <c r="G9" s="49"/>
      <c r="H9" s="43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117</v>
      </c>
      <c r="B10" s="55" t="s">
        <v>118</v>
      </c>
      <c r="C10" s="55" t="s">
        <v>32</v>
      </c>
      <c r="D10" s="105">
        <v>243000</v>
      </c>
      <c r="E10" s="103">
        <v>422.09100000000001</v>
      </c>
      <c r="F10" s="98">
        <v>3.7000000000000005E-2</v>
      </c>
      <c r="G10" s="49"/>
      <c r="H10" s="43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T10" s="100"/>
      <c r="U10" s="100"/>
    </row>
    <row r="11" spans="1:23" s="55" customFormat="1" ht="12.75" customHeight="1" x14ac:dyDescent="0.2">
      <c r="A11" s="55" t="s">
        <v>111</v>
      </c>
      <c r="B11" s="55" t="s">
        <v>112</v>
      </c>
      <c r="C11" s="55" t="s">
        <v>11</v>
      </c>
      <c r="D11" s="105">
        <v>120000</v>
      </c>
      <c r="E11" s="103">
        <v>420.18</v>
      </c>
      <c r="F11" s="98">
        <v>3.6799999999999999E-2</v>
      </c>
      <c r="G11" s="49"/>
      <c r="H11" s="43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T11" s="100"/>
      <c r="U11" s="100"/>
    </row>
    <row r="12" spans="1:23" s="55" customFormat="1" ht="12.75" customHeight="1" x14ac:dyDescent="0.2">
      <c r="A12" s="55" t="s">
        <v>262</v>
      </c>
      <c r="B12" s="55" t="s">
        <v>263</v>
      </c>
      <c r="C12" s="55" t="s">
        <v>11</v>
      </c>
      <c r="D12" s="105">
        <v>32400</v>
      </c>
      <c r="E12" s="103">
        <v>419.4828</v>
      </c>
      <c r="F12" s="98">
        <v>3.6699999999999997E-2</v>
      </c>
      <c r="G12" s="49"/>
      <c r="H12" s="43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T12" s="100"/>
      <c r="U12" s="100"/>
    </row>
    <row r="13" spans="1:23" s="55" customFormat="1" ht="12.75" customHeight="1" x14ac:dyDescent="0.2">
      <c r="A13" s="55" t="s">
        <v>10</v>
      </c>
      <c r="B13" s="55" t="s">
        <v>12</v>
      </c>
      <c r="C13" s="55" t="s">
        <v>11</v>
      </c>
      <c r="D13" s="105">
        <v>34950</v>
      </c>
      <c r="E13" s="103">
        <v>397.818375</v>
      </c>
      <c r="F13" s="98">
        <v>3.4799999999999998E-2</v>
      </c>
      <c r="G13" s="49"/>
      <c r="H13" s="43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T13" s="100"/>
      <c r="U13" s="100"/>
    </row>
    <row r="14" spans="1:23" s="55" customFormat="1" ht="12.75" customHeight="1" x14ac:dyDescent="0.2">
      <c r="A14" s="55" t="s">
        <v>264</v>
      </c>
      <c r="B14" s="55" t="s">
        <v>265</v>
      </c>
      <c r="C14" s="55" t="s">
        <v>17</v>
      </c>
      <c r="D14" s="105">
        <v>19860</v>
      </c>
      <c r="E14" s="103">
        <v>387.27992999999998</v>
      </c>
      <c r="F14" s="98">
        <v>3.39E-2</v>
      </c>
      <c r="G14" s="49"/>
      <c r="H14" s="43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T14" s="100"/>
      <c r="U14" s="100"/>
    </row>
    <row r="15" spans="1:23" s="55" customFormat="1" ht="12.75" customHeight="1" x14ac:dyDescent="0.2">
      <c r="A15" s="55" t="s">
        <v>65</v>
      </c>
      <c r="B15" s="55" t="s">
        <v>67</v>
      </c>
      <c r="C15" s="55" t="s">
        <v>29</v>
      </c>
      <c r="D15" s="105">
        <v>82080</v>
      </c>
      <c r="E15" s="103">
        <v>350.56367999999998</v>
      </c>
      <c r="F15" s="98">
        <v>3.0699999999999998E-2</v>
      </c>
      <c r="G15" s="49"/>
      <c r="H15" s="43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T15" s="100"/>
      <c r="U15" s="100"/>
    </row>
    <row r="16" spans="1:23" s="55" customFormat="1" ht="12.75" customHeight="1" x14ac:dyDescent="0.2">
      <c r="A16" s="55" t="s">
        <v>266</v>
      </c>
      <c r="B16" s="55" t="s">
        <v>267</v>
      </c>
      <c r="C16" s="55" t="s">
        <v>37</v>
      </c>
      <c r="D16" s="105">
        <v>33000</v>
      </c>
      <c r="E16" s="103">
        <v>323.07</v>
      </c>
      <c r="F16" s="98">
        <v>2.8300000000000002E-2</v>
      </c>
      <c r="G16" s="49"/>
      <c r="H16" s="43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T16" s="100"/>
      <c r="U16" s="100"/>
    </row>
    <row r="17" spans="1:21" s="55" customFormat="1" ht="12.75" customHeight="1" x14ac:dyDescent="0.2">
      <c r="A17" s="55" t="s">
        <v>19</v>
      </c>
      <c r="B17" s="55" t="s">
        <v>21</v>
      </c>
      <c r="C17" s="55" t="s">
        <v>11</v>
      </c>
      <c r="D17" s="105">
        <v>13350</v>
      </c>
      <c r="E17" s="103">
        <v>318.46424999999999</v>
      </c>
      <c r="F17" s="98">
        <v>2.7900000000000001E-2</v>
      </c>
      <c r="G17" s="49"/>
      <c r="H17" s="43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T17" s="100"/>
      <c r="U17" s="100"/>
    </row>
    <row r="18" spans="1:21" s="55" customFormat="1" ht="12.75" customHeight="1" x14ac:dyDescent="0.2">
      <c r="A18" s="55" t="s">
        <v>71</v>
      </c>
      <c r="B18" s="55" t="s">
        <v>73</v>
      </c>
      <c r="C18" s="55" t="s">
        <v>11</v>
      </c>
      <c r="D18" s="105">
        <v>36000</v>
      </c>
      <c r="E18" s="103">
        <v>311.92200000000003</v>
      </c>
      <c r="F18" s="98">
        <v>2.7300000000000001E-2</v>
      </c>
      <c r="G18" s="49"/>
      <c r="H18" s="43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T18" s="100"/>
      <c r="U18" s="100"/>
    </row>
    <row r="19" spans="1:21" s="55" customFormat="1" ht="12.75" customHeight="1" x14ac:dyDescent="0.2">
      <c r="A19" s="55" t="s">
        <v>86</v>
      </c>
      <c r="B19" s="55" t="s">
        <v>88</v>
      </c>
      <c r="C19" s="55" t="s">
        <v>49</v>
      </c>
      <c r="D19" s="105">
        <v>83508</v>
      </c>
      <c r="E19" s="103">
        <v>300.92107800000002</v>
      </c>
      <c r="F19" s="98">
        <v>2.64E-2</v>
      </c>
      <c r="G19" s="49"/>
      <c r="H19" s="43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T19" s="100"/>
      <c r="U19" s="100"/>
    </row>
    <row r="20" spans="1:21" s="55" customFormat="1" ht="12.75" customHeight="1" x14ac:dyDescent="0.2">
      <c r="A20" s="55" t="s">
        <v>131</v>
      </c>
      <c r="B20" s="55" t="s">
        <v>132</v>
      </c>
      <c r="C20" s="55" t="s">
        <v>23</v>
      </c>
      <c r="D20" s="105">
        <v>123000</v>
      </c>
      <c r="E20" s="103">
        <v>298.09050000000002</v>
      </c>
      <c r="F20" s="98">
        <v>2.6099999999999998E-2</v>
      </c>
      <c r="G20" s="49"/>
      <c r="H20" s="43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T20" s="100"/>
      <c r="U20" s="100"/>
    </row>
    <row r="21" spans="1:21" s="55" customFormat="1" ht="12.75" customHeight="1" x14ac:dyDescent="0.2">
      <c r="A21" s="55" t="s">
        <v>268</v>
      </c>
      <c r="B21" s="55" t="s">
        <v>269</v>
      </c>
      <c r="C21" s="55" t="s">
        <v>26</v>
      </c>
      <c r="D21" s="105">
        <v>205200</v>
      </c>
      <c r="E21" s="103">
        <v>287.48520000000002</v>
      </c>
      <c r="F21" s="98">
        <v>2.52E-2</v>
      </c>
      <c r="G21" s="49"/>
      <c r="H21" s="43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T21" s="100"/>
      <c r="U21" s="100"/>
    </row>
    <row r="22" spans="1:21" s="55" customFormat="1" ht="12.75" customHeight="1" x14ac:dyDescent="0.2">
      <c r="A22" s="55" t="s">
        <v>270</v>
      </c>
      <c r="B22" s="55" t="s">
        <v>271</v>
      </c>
      <c r="C22" s="55" t="s">
        <v>29</v>
      </c>
      <c r="D22" s="105">
        <v>49800</v>
      </c>
      <c r="E22" s="103">
        <v>279.40289999999999</v>
      </c>
      <c r="F22" s="98">
        <v>2.4500000000000001E-2</v>
      </c>
      <c r="G22" s="49"/>
      <c r="H22" s="43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T22" s="100"/>
      <c r="U22" s="100"/>
    </row>
    <row r="23" spans="1:21" s="55" customFormat="1" ht="12.75" customHeight="1" x14ac:dyDescent="0.2">
      <c r="A23" s="55" t="s">
        <v>272</v>
      </c>
      <c r="B23" s="55" t="s">
        <v>273</v>
      </c>
      <c r="C23" s="55" t="s">
        <v>17</v>
      </c>
      <c r="D23" s="105">
        <v>17400</v>
      </c>
      <c r="E23" s="103">
        <v>272.67540000000002</v>
      </c>
      <c r="F23" s="98">
        <v>2.4E-2</v>
      </c>
      <c r="G23" s="49"/>
      <c r="H23" s="43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T23" s="100"/>
      <c r="U23" s="100"/>
    </row>
    <row r="24" spans="1:21" s="55" customFormat="1" ht="12.75" customHeight="1" x14ac:dyDescent="0.2">
      <c r="A24" s="55" t="s">
        <v>199</v>
      </c>
      <c r="B24" s="55" t="s">
        <v>201</v>
      </c>
      <c r="C24" s="55" t="s">
        <v>32</v>
      </c>
      <c r="D24" s="105">
        <v>11880</v>
      </c>
      <c r="E24" s="103">
        <v>253.18062</v>
      </c>
      <c r="F24" s="98">
        <v>2.23E-2</v>
      </c>
      <c r="G24" s="49"/>
      <c r="H24" s="43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T24" s="100"/>
      <c r="U24" s="100"/>
    </row>
    <row r="25" spans="1:21" s="55" customFormat="1" ht="12.75" customHeight="1" x14ac:dyDescent="0.2">
      <c r="A25" s="55" t="s">
        <v>191</v>
      </c>
      <c r="B25" s="55" t="s">
        <v>192</v>
      </c>
      <c r="C25" s="55" t="s">
        <v>66</v>
      </c>
      <c r="D25" s="105">
        <v>93982</v>
      </c>
      <c r="E25" s="103">
        <v>251.87175999999999</v>
      </c>
      <c r="F25" s="98">
        <v>2.2099999999999998E-2</v>
      </c>
      <c r="G25" s="49"/>
      <c r="H25" s="43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T25" s="100"/>
      <c r="U25" s="100"/>
    </row>
    <row r="26" spans="1:21" s="55" customFormat="1" ht="12.75" customHeight="1" x14ac:dyDescent="0.2">
      <c r="A26" s="55" t="s">
        <v>274</v>
      </c>
      <c r="B26" s="55" t="s">
        <v>275</v>
      </c>
      <c r="C26" s="55" t="s">
        <v>63</v>
      </c>
      <c r="D26" s="105">
        <v>348186</v>
      </c>
      <c r="E26" s="103">
        <v>240.59652600000001</v>
      </c>
      <c r="F26" s="98">
        <v>2.1099999999999997E-2</v>
      </c>
      <c r="G26" s="49"/>
      <c r="H26" s="43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T26" s="100"/>
      <c r="U26" s="100"/>
    </row>
    <row r="27" spans="1:21" s="55" customFormat="1" ht="12.75" customHeight="1" x14ac:dyDescent="0.2">
      <c r="A27" s="55" t="s">
        <v>276</v>
      </c>
      <c r="B27" s="55" t="s">
        <v>278</v>
      </c>
      <c r="C27" s="55" t="s">
        <v>44</v>
      </c>
      <c r="D27" s="105">
        <v>139800</v>
      </c>
      <c r="E27" s="103">
        <v>233.8854</v>
      </c>
      <c r="F27" s="98">
        <v>2.0499999999999997E-2</v>
      </c>
      <c r="G27" s="49"/>
      <c r="H27" s="43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T27" s="100"/>
      <c r="U27" s="100"/>
    </row>
    <row r="28" spans="1:21" s="55" customFormat="1" ht="12.75" customHeight="1" x14ac:dyDescent="0.2">
      <c r="A28" s="55" t="s">
        <v>48</v>
      </c>
      <c r="B28" s="55" t="s">
        <v>50</v>
      </c>
      <c r="C28" s="55" t="s">
        <v>23</v>
      </c>
      <c r="D28" s="105">
        <v>37500</v>
      </c>
      <c r="E28" s="103">
        <v>232.01249999999999</v>
      </c>
      <c r="F28" s="98">
        <v>2.0299999999999999E-2</v>
      </c>
      <c r="G28" s="49"/>
      <c r="H28" s="43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T28" s="100"/>
      <c r="U28" s="100"/>
    </row>
    <row r="29" spans="1:21" s="55" customFormat="1" ht="12.75" customHeight="1" x14ac:dyDescent="0.2">
      <c r="A29" s="55" t="s">
        <v>279</v>
      </c>
      <c r="B29" s="55" t="s">
        <v>281</v>
      </c>
      <c r="C29" s="55" t="s">
        <v>72</v>
      </c>
      <c r="D29" s="105">
        <v>63600</v>
      </c>
      <c r="E29" s="103">
        <v>225.14400000000001</v>
      </c>
      <c r="F29" s="98">
        <v>1.9699999999999999E-2</v>
      </c>
      <c r="G29" s="49"/>
      <c r="H29" s="43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T29" s="100"/>
      <c r="U29" s="100"/>
    </row>
    <row r="30" spans="1:21" s="55" customFormat="1" ht="12.75" customHeight="1" x14ac:dyDescent="0.2">
      <c r="A30" s="55" t="s">
        <v>282</v>
      </c>
      <c r="B30" s="55" t="s">
        <v>283</v>
      </c>
      <c r="C30" s="55" t="s">
        <v>69</v>
      </c>
      <c r="D30" s="105">
        <v>42000</v>
      </c>
      <c r="E30" s="103">
        <v>218.148</v>
      </c>
      <c r="F30" s="98">
        <v>1.9099999999999999E-2</v>
      </c>
      <c r="G30" s="49"/>
      <c r="H30" s="43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T30" s="100"/>
      <c r="U30" s="100"/>
    </row>
    <row r="31" spans="1:21" s="55" customFormat="1" ht="12.75" customHeight="1" x14ac:dyDescent="0.2">
      <c r="A31" s="55" t="s">
        <v>284</v>
      </c>
      <c r="B31" s="55" t="s">
        <v>285</v>
      </c>
      <c r="C31" s="55" t="s">
        <v>17</v>
      </c>
      <c r="D31" s="105">
        <v>135000</v>
      </c>
      <c r="E31" s="103">
        <v>215.9325</v>
      </c>
      <c r="F31" s="98">
        <v>1.89E-2</v>
      </c>
      <c r="G31" s="49"/>
      <c r="H31" s="43"/>
      <c r="I31" s="98"/>
      <c r="J31" s="98"/>
      <c r="K31" s="25"/>
      <c r="L31" s="100"/>
      <c r="M31" s="106"/>
      <c r="N31" s="100"/>
      <c r="O31" s="107"/>
      <c r="P31" s="108"/>
      <c r="Q31" s="93"/>
      <c r="R31" s="93"/>
      <c r="T31" s="100"/>
      <c r="U31" s="100"/>
    </row>
    <row r="32" spans="1:21" s="55" customFormat="1" ht="12.75" customHeight="1" x14ac:dyDescent="0.2">
      <c r="A32" s="55" t="s">
        <v>151</v>
      </c>
      <c r="B32" s="55" t="s">
        <v>152</v>
      </c>
      <c r="C32" s="55" t="s">
        <v>81</v>
      </c>
      <c r="D32" s="105">
        <v>50280</v>
      </c>
      <c r="E32" s="103">
        <v>215.44980000000001</v>
      </c>
      <c r="F32" s="98">
        <v>1.89E-2</v>
      </c>
      <c r="G32" s="49"/>
      <c r="H32" s="43"/>
      <c r="I32" s="98"/>
      <c r="J32" s="98"/>
      <c r="K32" s="25"/>
      <c r="L32" s="100"/>
      <c r="M32" s="106"/>
      <c r="N32" s="100"/>
      <c r="O32" s="107"/>
      <c r="P32" s="108"/>
      <c r="Q32" s="93"/>
      <c r="R32" s="93"/>
      <c r="T32" s="100"/>
      <c r="U32" s="100"/>
    </row>
    <row r="33" spans="1:21" s="55" customFormat="1" ht="12.75" customHeight="1" x14ac:dyDescent="0.2">
      <c r="A33" s="55" t="s">
        <v>92</v>
      </c>
      <c r="B33" s="55" t="s">
        <v>94</v>
      </c>
      <c r="C33" s="55" t="s">
        <v>11</v>
      </c>
      <c r="D33" s="105">
        <v>78000</v>
      </c>
      <c r="E33" s="103">
        <v>213.99299999999999</v>
      </c>
      <c r="F33" s="98">
        <v>1.8700000000000001E-2</v>
      </c>
      <c r="G33" s="49"/>
      <c r="H33" s="43"/>
      <c r="I33" s="98"/>
      <c r="J33" s="98"/>
      <c r="K33" s="25"/>
      <c r="L33" s="100"/>
      <c r="M33" s="106"/>
      <c r="N33" s="100"/>
      <c r="O33" s="107"/>
      <c r="P33" s="108"/>
      <c r="Q33" s="93"/>
      <c r="R33" s="93"/>
      <c r="T33" s="100"/>
      <c r="U33" s="100"/>
    </row>
    <row r="34" spans="1:21" s="55" customFormat="1" ht="12.75" customHeight="1" x14ac:dyDescent="0.2">
      <c r="A34" s="55" t="s">
        <v>286</v>
      </c>
      <c r="B34" s="55" t="s">
        <v>287</v>
      </c>
      <c r="C34" s="55" t="s">
        <v>37</v>
      </c>
      <c r="D34" s="105">
        <v>82800</v>
      </c>
      <c r="E34" s="103">
        <v>203.0256</v>
      </c>
      <c r="F34" s="98">
        <v>1.78E-2</v>
      </c>
      <c r="G34" s="49"/>
      <c r="H34" s="43"/>
      <c r="I34" s="98"/>
      <c r="J34" s="98"/>
      <c r="K34" s="25"/>
      <c r="L34" s="100"/>
      <c r="M34" s="106"/>
      <c r="N34" s="100"/>
      <c r="O34" s="107"/>
      <c r="P34" s="108"/>
      <c r="Q34" s="93"/>
      <c r="R34" s="93"/>
      <c r="T34" s="100"/>
      <c r="U34" s="100"/>
    </row>
    <row r="35" spans="1:21" s="55" customFormat="1" ht="12.75" customHeight="1" x14ac:dyDescent="0.2">
      <c r="A35" s="55" t="s">
        <v>288</v>
      </c>
      <c r="B35" s="55" t="s">
        <v>289</v>
      </c>
      <c r="C35" s="55" t="s">
        <v>14</v>
      </c>
      <c r="D35" s="105">
        <v>66375</v>
      </c>
      <c r="E35" s="103">
        <v>193.08487500000001</v>
      </c>
      <c r="F35" s="98">
        <v>1.6899999999999998E-2</v>
      </c>
      <c r="G35" s="49"/>
      <c r="H35" s="43"/>
      <c r="K35" s="25"/>
      <c r="L35" s="100"/>
      <c r="M35" s="106"/>
      <c r="N35" s="100"/>
      <c r="O35" s="107"/>
      <c r="P35" s="108"/>
      <c r="Q35" s="93"/>
      <c r="R35" s="93"/>
      <c r="T35" s="100"/>
      <c r="U35" s="100"/>
    </row>
    <row r="36" spans="1:21" s="55" customFormat="1" ht="12.75" customHeight="1" x14ac:dyDescent="0.2">
      <c r="A36" s="55" t="s">
        <v>220</v>
      </c>
      <c r="B36" s="55" t="s">
        <v>221</v>
      </c>
      <c r="C36" s="55" t="s">
        <v>32</v>
      </c>
      <c r="D36" s="105">
        <v>9600</v>
      </c>
      <c r="E36" s="103">
        <v>182.45760000000001</v>
      </c>
      <c r="F36" s="98">
        <v>1.6E-2</v>
      </c>
      <c r="G36" s="49"/>
      <c r="H36" s="43"/>
      <c r="K36" s="25"/>
      <c r="L36" s="100"/>
      <c r="M36" s="106"/>
      <c r="N36" s="100"/>
      <c r="O36" s="107"/>
      <c r="P36" s="108"/>
      <c r="Q36" s="93"/>
      <c r="R36" s="93"/>
      <c r="T36" s="100"/>
      <c r="U36" s="100"/>
    </row>
    <row r="37" spans="1:21" s="55" customFormat="1" ht="12.75" customHeight="1" x14ac:dyDescent="0.2">
      <c r="A37" s="55" t="s">
        <v>290</v>
      </c>
      <c r="B37" s="55" t="s">
        <v>291</v>
      </c>
      <c r="C37" s="55" t="s">
        <v>14</v>
      </c>
      <c r="D37" s="105">
        <v>54000</v>
      </c>
      <c r="E37" s="103">
        <v>161.72999999999999</v>
      </c>
      <c r="F37" s="98">
        <v>1.4199999999999999E-2</v>
      </c>
      <c r="G37" s="49"/>
      <c r="H37" s="43"/>
      <c r="K37" s="25"/>
      <c r="L37" s="100"/>
      <c r="M37" s="106"/>
      <c r="N37" s="100"/>
      <c r="O37" s="107"/>
      <c r="P37" s="108"/>
      <c r="Q37" s="93"/>
      <c r="R37" s="93"/>
      <c r="T37" s="100"/>
      <c r="U37" s="100"/>
    </row>
    <row r="38" spans="1:21" s="55" customFormat="1" ht="12.75" customHeight="1" x14ac:dyDescent="0.2">
      <c r="A38" s="55" t="s">
        <v>292</v>
      </c>
      <c r="B38" s="55" t="s">
        <v>293</v>
      </c>
      <c r="C38" s="55" t="s">
        <v>23</v>
      </c>
      <c r="D38" s="105">
        <v>55500</v>
      </c>
      <c r="E38" s="103">
        <v>155.95500000000001</v>
      </c>
      <c r="F38" s="98">
        <v>1.37E-2</v>
      </c>
      <c r="G38" s="49"/>
      <c r="H38" s="43"/>
      <c r="K38" s="25"/>
      <c r="L38" s="100"/>
      <c r="M38" s="106"/>
      <c r="N38" s="100"/>
      <c r="O38" s="107"/>
      <c r="P38" s="108"/>
      <c r="Q38" s="93"/>
      <c r="R38" s="93"/>
      <c r="T38" s="100"/>
      <c r="U38" s="100"/>
    </row>
    <row r="39" spans="1:21" s="55" customFormat="1" ht="12.75" customHeight="1" x14ac:dyDescent="0.2">
      <c r="A39" s="55" t="s">
        <v>294</v>
      </c>
      <c r="B39" s="55" t="s">
        <v>295</v>
      </c>
      <c r="C39" s="55" t="s">
        <v>29</v>
      </c>
      <c r="D39" s="105">
        <v>67800</v>
      </c>
      <c r="E39" s="103">
        <v>148.44810000000001</v>
      </c>
      <c r="F39" s="98">
        <v>1.3000000000000001E-2</v>
      </c>
      <c r="G39" s="49"/>
      <c r="H39" s="43"/>
      <c r="K39" s="25"/>
      <c r="L39" s="100"/>
      <c r="M39" s="106"/>
      <c r="N39" s="100"/>
      <c r="O39" s="107"/>
      <c r="P39" s="108"/>
      <c r="Q39" s="93"/>
      <c r="R39" s="93"/>
      <c r="T39" s="100"/>
      <c r="U39" s="100"/>
    </row>
    <row r="40" spans="1:21" s="55" customFormat="1" ht="12.75" customHeight="1" x14ac:dyDescent="0.2">
      <c r="A40" s="55" t="s">
        <v>296</v>
      </c>
      <c r="B40" s="55" t="s">
        <v>297</v>
      </c>
      <c r="C40" s="55" t="s">
        <v>69</v>
      </c>
      <c r="D40" s="105">
        <v>70800</v>
      </c>
      <c r="E40" s="103">
        <v>141.17519999999999</v>
      </c>
      <c r="F40" s="98">
        <v>1.24E-2</v>
      </c>
      <c r="G40" s="49"/>
      <c r="H40" s="43"/>
      <c r="K40" s="25"/>
      <c r="L40" s="100"/>
      <c r="M40" s="106"/>
      <c r="N40" s="100"/>
      <c r="O40" s="107"/>
      <c r="P40" s="108"/>
      <c r="Q40" s="93"/>
      <c r="R40" s="93"/>
      <c r="T40" s="100"/>
      <c r="U40" s="100"/>
    </row>
    <row r="41" spans="1:21" s="55" customFormat="1" ht="12.75" customHeight="1" x14ac:dyDescent="0.2">
      <c r="A41" s="55" t="s">
        <v>13</v>
      </c>
      <c r="B41" s="55" t="s">
        <v>15</v>
      </c>
      <c r="C41" s="55" t="s">
        <v>14</v>
      </c>
      <c r="D41" s="105">
        <v>16200</v>
      </c>
      <c r="E41" s="103">
        <v>136.00710000000001</v>
      </c>
      <c r="F41" s="98">
        <v>1.1899999999999999E-2</v>
      </c>
      <c r="G41" s="49"/>
      <c r="H41" s="43"/>
      <c r="K41" s="25"/>
      <c r="L41" s="100"/>
      <c r="M41" s="106"/>
      <c r="N41" s="100"/>
      <c r="O41" s="107"/>
      <c r="P41" s="108"/>
      <c r="Q41" s="93"/>
      <c r="R41" s="93"/>
      <c r="T41" s="100"/>
      <c r="U41" s="100"/>
    </row>
    <row r="42" spans="1:21" s="55" customFormat="1" ht="12.75" customHeight="1" x14ac:dyDescent="0.2">
      <c r="A42" s="55" t="s">
        <v>298</v>
      </c>
      <c r="B42" s="55" t="s">
        <v>299</v>
      </c>
      <c r="C42" s="55" t="s">
        <v>11</v>
      </c>
      <c r="D42" s="105">
        <v>24000</v>
      </c>
      <c r="E42" s="103">
        <v>134.72399999999999</v>
      </c>
      <c r="F42" s="98">
        <v>1.18E-2</v>
      </c>
      <c r="G42" s="49"/>
      <c r="H42" s="43"/>
      <c r="K42" s="25"/>
      <c r="L42" s="100"/>
      <c r="M42" s="106"/>
      <c r="N42" s="100"/>
      <c r="O42" s="107"/>
      <c r="P42" s="108"/>
      <c r="Q42" s="93"/>
      <c r="R42" s="93"/>
      <c r="T42" s="100"/>
      <c r="U42" s="100"/>
    </row>
    <row r="43" spans="1:21" s="55" customFormat="1" ht="12.75" customHeight="1" x14ac:dyDescent="0.2">
      <c r="A43" s="55" t="s">
        <v>129</v>
      </c>
      <c r="B43" s="55" t="s">
        <v>130</v>
      </c>
      <c r="C43" s="55" t="s">
        <v>37</v>
      </c>
      <c r="D43" s="105">
        <v>66000</v>
      </c>
      <c r="E43" s="103">
        <v>134.44200000000001</v>
      </c>
      <c r="F43" s="98">
        <v>1.18E-2</v>
      </c>
      <c r="G43" s="49"/>
      <c r="H43" s="43"/>
      <c r="K43" s="25"/>
      <c r="L43" s="100"/>
      <c r="M43" s="106"/>
      <c r="N43" s="100"/>
      <c r="O43" s="107"/>
      <c r="P43" s="108"/>
      <c r="Q43" s="93"/>
      <c r="R43" s="93"/>
      <c r="T43" s="100"/>
      <c r="U43" s="100"/>
    </row>
    <row r="44" spans="1:21" s="55" customFormat="1" ht="12.75" customHeight="1" x14ac:dyDescent="0.2">
      <c r="A44" s="55" t="s">
        <v>216</v>
      </c>
      <c r="B44" s="55" t="s">
        <v>217</v>
      </c>
      <c r="C44" s="55" t="s">
        <v>63</v>
      </c>
      <c r="D44" s="105">
        <v>78600</v>
      </c>
      <c r="E44" s="103">
        <v>122.9697</v>
      </c>
      <c r="F44" s="98">
        <v>1.0800000000000001E-2</v>
      </c>
      <c r="G44" s="49"/>
      <c r="H44" s="43"/>
      <c r="K44" s="25"/>
      <c r="L44" s="100"/>
      <c r="M44" s="106"/>
      <c r="N44" s="100"/>
      <c r="O44" s="107"/>
      <c r="P44" s="108"/>
      <c r="Q44" s="93"/>
      <c r="R44" s="93"/>
      <c r="T44" s="100"/>
      <c r="U44" s="100"/>
    </row>
    <row r="45" spans="1:21" s="55" customFormat="1" ht="12.75" customHeight="1" x14ac:dyDescent="0.2">
      <c r="A45" s="55" t="s">
        <v>300</v>
      </c>
      <c r="B45" s="55" t="s">
        <v>301</v>
      </c>
      <c r="C45" s="55" t="s">
        <v>44</v>
      </c>
      <c r="D45" s="105">
        <v>108000</v>
      </c>
      <c r="E45" s="103">
        <v>122.31</v>
      </c>
      <c r="F45" s="98">
        <v>1.0700000000000001E-2</v>
      </c>
      <c r="G45" s="49"/>
      <c r="H45" s="43"/>
      <c r="K45" s="25"/>
      <c r="L45" s="100"/>
      <c r="M45" s="106"/>
      <c r="N45" s="100"/>
      <c r="O45" s="107"/>
      <c r="P45" s="108"/>
      <c r="Q45" s="93"/>
      <c r="R45" s="93"/>
      <c r="T45" s="100"/>
      <c r="U45" s="100"/>
    </row>
    <row r="46" spans="1:21" s="55" customFormat="1" ht="12.75" customHeight="1" x14ac:dyDescent="0.2">
      <c r="A46" s="55" t="s">
        <v>302</v>
      </c>
      <c r="B46" s="55" t="s">
        <v>303</v>
      </c>
      <c r="C46" s="55" t="s">
        <v>11</v>
      </c>
      <c r="D46" s="105">
        <v>108000</v>
      </c>
      <c r="E46" s="103">
        <v>120.366</v>
      </c>
      <c r="F46" s="98">
        <v>1.0500000000000001E-2</v>
      </c>
      <c r="G46" s="49"/>
      <c r="H46" s="43"/>
      <c r="K46" s="25"/>
      <c r="L46" s="100"/>
      <c r="M46" s="106"/>
      <c r="N46" s="100"/>
      <c r="O46" s="107"/>
      <c r="P46" s="108"/>
      <c r="Q46" s="93"/>
      <c r="R46" s="93"/>
      <c r="T46" s="100"/>
      <c r="U46" s="100"/>
    </row>
    <row r="47" spans="1:21" s="55" customFormat="1" ht="12.75" customHeight="1" x14ac:dyDescent="0.2">
      <c r="A47" s="55" t="s">
        <v>304</v>
      </c>
      <c r="B47" s="55" t="s">
        <v>305</v>
      </c>
      <c r="C47" s="55" t="s">
        <v>29</v>
      </c>
      <c r="D47" s="105">
        <v>111914</v>
      </c>
      <c r="E47" s="103">
        <v>118.572883</v>
      </c>
      <c r="F47" s="98">
        <v>1.04E-2</v>
      </c>
      <c r="G47" s="49"/>
      <c r="H47" s="43"/>
      <c r="K47" s="25"/>
      <c r="L47" s="100"/>
      <c r="M47" s="106"/>
      <c r="N47" s="100"/>
      <c r="O47" s="107"/>
      <c r="P47" s="108"/>
      <c r="Q47" s="93"/>
      <c r="R47" s="93"/>
      <c r="T47" s="100"/>
      <c r="U47" s="100"/>
    </row>
    <row r="48" spans="1:21" s="55" customFormat="1" ht="12.75" customHeight="1" x14ac:dyDescent="0.2">
      <c r="A48" s="55" t="s">
        <v>306</v>
      </c>
      <c r="B48" s="55" t="s">
        <v>307</v>
      </c>
      <c r="C48" s="55" t="s">
        <v>277</v>
      </c>
      <c r="D48" s="105">
        <v>108000</v>
      </c>
      <c r="E48" s="103">
        <v>118.53</v>
      </c>
      <c r="F48" s="98">
        <v>1.04E-2</v>
      </c>
      <c r="G48" s="49"/>
      <c r="H48" s="43"/>
      <c r="K48" s="25"/>
      <c r="L48" s="100"/>
      <c r="M48" s="106"/>
      <c r="N48" s="100"/>
      <c r="O48" s="107"/>
      <c r="P48" s="108"/>
      <c r="Q48" s="93"/>
      <c r="R48" s="93"/>
      <c r="T48" s="100"/>
      <c r="U48" s="100"/>
    </row>
    <row r="49" spans="1:21" s="55" customFormat="1" ht="12.75" customHeight="1" x14ac:dyDescent="0.2">
      <c r="A49" s="55" t="s">
        <v>308</v>
      </c>
      <c r="B49" s="55" t="s">
        <v>309</v>
      </c>
      <c r="C49" s="55" t="s">
        <v>66</v>
      </c>
      <c r="D49" s="105">
        <v>25364</v>
      </c>
      <c r="E49" s="103">
        <v>118.145512</v>
      </c>
      <c r="F49" s="98">
        <v>1.03E-2</v>
      </c>
      <c r="G49" s="49"/>
      <c r="H49" s="43"/>
      <c r="K49" s="25"/>
      <c r="L49" s="100"/>
      <c r="M49" s="106"/>
      <c r="N49" s="100"/>
      <c r="O49" s="107"/>
      <c r="P49" s="108"/>
      <c r="Q49" s="93"/>
      <c r="R49" s="93"/>
      <c r="T49" s="100"/>
      <c r="U49" s="100"/>
    </row>
    <row r="50" spans="1:21" s="55" customFormat="1" ht="12.75" customHeight="1" x14ac:dyDescent="0.2">
      <c r="A50" s="55" t="s">
        <v>113</v>
      </c>
      <c r="B50" s="55" t="s">
        <v>114</v>
      </c>
      <c r="C50" s="55" t="s">
        <v>14</v>
      </c>
      <c r="D50" s="105">
        <v>33000</v>
      </c>
      <c r="E50" s="103">
        <v>117.5955</v>
      </c>
      <c r="F50" s="98">
        <v>1.03E-2</v>
      </c>
      <c r="G50" s="49"/>
      <c r="H50" s="43"/>
      <c r="K50" s="25"/>
      <c r="L50" s="100"/>
      <c r="M50" s="106"/>
      <c r="N50" s="100"/>
      <c r="O50" s="107"/>
      <c r="P50" s="108"/>
      <c r="Q50" s="93"/>
      <c r="R50" s="93"/>
      <c r="T50" s="100"/>
      <c r="U50" s="100"/>
    </row>
    <row r="51" spans="1:21" s="55" customFormat="1" ht="12.75" customHeight="1" x14ac:dyDescent="0.2">
      <c r="A51" s="55" t="s">
        <v>310</v>
      </c>
      <c r="B51" s="55" t="s">
        <v>311</v>
      </c>
      <c r="C51" s="55" t="s">
        <v>11</v>
      </c>
      <c r="D51" s="105">
        <v>64800</v>
      </c>
      <c r="E51" s="103">
        <v>110.16</v>
      </c>
      <c r="F51" s="98">
        <v>9.5999999999999992E-3</v>
      </c>
      <c r="G51" s="49"/>
      <c r="H51" s="43"/>
      <c r="K51" s="25"/>
      <c r="L51" s="100"/>
      <c r="M51" s="106"/>
      <c r="N51" s="100"/>
      <c r="O51" s="107"/>
      <c r="P51" s="108"/>
      <c r="Q51" s="93"/>
      <c r="R51" s="93"/>
      <c r="T51" s="100"/>
      <c r="U51" s="100"/>
    </row>
    <row r="52" spans="1:21" s="55" customFormat="1" ht="12.75" customHeight="1" x14ac:dyDescent="0.2">
      <c r="A52" s="55" t="s">
        <v>187</v>
      </c>
      <c r="B52" s="55" t="s">
        <v>188</v>
      </c>
      <c r="C52" s="55" t="s">
        <v>23</v>
      </c>
      <c r="D52" s="105">
        <v>8580</v>
      </c>
      <c r="E52" s="103">
        <v>107.75193</v>
      </c>
      <c r="F52" s="98">
        <v>9.3999999999999986E-3</v>
      </c>
      <c r="G52" s="49"/>
      <c r="H52" s="43"/>
      <c r="K52" s="25"/>
      <c r="L52" s="100"/>
      <c r="M52" s="106"/>
      <c r="N52" s="100"/>
      <c r="O52" s="107"/>
      <c r="P52" s="108"/>
      <c r="Q52" s="93"/>
      <c r="R52" s="93"/>
      <c r="T52" s="100"/>
      <c r="U52" s="100"/>
    </row>
    <row r="53" spans="1:21" s="55" customFormat="1" ht="12.75" customHeight="1" x14ac:dyDescent="0.2">
      <c r="A53" s="55" t="s">
        <v>236</v>
      </c>
      <c r="B53" s="55" t="s">
        <v>237</v>
      </c>
      <c r="C53" s="55" t="s">
        <v>49</v>
      </c>
      <c r="D53" s="105">
        <v>7500</v>
      </c>
      <c r="E53" s="103">
        <v>107.41500000000001</v>
      </c>
      <c r="F53" s="98">
        <v>9.3999999999999986E-3</v>
      </c>
      <c r="G53" s="49"/>
      <c r="H53" s="43"/>
      <c r="K53" s="25"/>
      <c r="L53" s="100"/>
      <c r="M53" s="106"/>
      <c r="N53" s="100"/>
      <c r="O53" s="107"/>
      <c r="P53" s="108"/>
      <c r="Q53" s="93"/>
      <c r="R53" s="93"/>
      <c r="T53" s="100"/>
      <c r="U53" s="100"/>
    </row>
    <row r="54" spans="1:21" s="55" customFormat="1" ht="12.75" customHeight="1" x14ac:dyDescent="0.2">
      <c r="A54" s="55" t="s">
        <v>95</v>
      </c>
      <c r="B54" s="55" t="s">
        <v>97</v>
      </c>
      <c r="C54" s="55" t="s">
        <v>54</v>
      </c>
      <c r="D54" s="105">
        <v>156600</v>
      </c>
      <c r="E54" s="103">
        <v>106.01819999999999</v>
      </c>
      <c r="F54" s="98">
        <v>9.300000000000001E-3</v>
      </c>
      <c r="G54" s="49"/>
      <c r="H54" s="43"/>
      <c r="K54" s="25"/>
      <c r="L54" s="100"/>
      <c r="M54" s="106"/>
      <c r="N54" s="100"/>
      <c r="O54" s="107"/>
      <c r="P54" s="108"/>
      <c r="Q54" s="93"/>
      <c r="R54" s="93"/>
      <c r="T54" s="100"/>
      <c r="U54" s="100"/>
    </row>
    <row r="55" spans="1:21" s="55" customFormat="1" ht="12.75" customHeight="1" x14ac:dyDescent="0.2">
      <c r="A55" s="55" t="s">
        <v>312</v>
      </c>
      <c r="B55" s="55" t="s">
        <v>313</v>
      </c>
      <c r="C55" s="55" t="s">
        <v>17</v>
      </c>
      <c r="D55" s="105">
        <v>30264</v>
      </c>
      <c r="E55" s="103">
        <v>105.878604</v>
      </c>
      <c r="F55" s="98">
        <v>9.300000000000001E-3</v>
      </c>
      <c r="G55" s="49"/>
      <c r="H55" s="43"/>
      <c r="K55" s="25"/>
      <c r="L55" s="100"/>
      <c r="M55" s="106"/>
      <c r="N55" s="100"/>
      <c r="O55" s="107"/>
      <c r="P55" s="108"/>
      <c r="Q55" s="93"/>
      <c r="R55" s="93"/>
      <c r="T55" s="100"/>
      <c r="U55" s="100"/>
    </row>
    <row r="56" spans="1:21" s="55" customFormat="1" ht="12.75" customHeight="1" x14ac:dyDescent="0.2">
      <c r="A56" s="55" t="s">
        <v>125</v>
      </c>
      <c r="B56" s="55" t="s">
        <v>126</v>
      </c>
      <c r="C56" s="55" t="s">
        <v>66</v>
      </c>
      <c r="D56" s="105">
        <v>33000</v>
      </c>
      <c r="E56" s="103">
        <v>105.303</v>
      </c>
      <c r="F56" s="98">
        <v>9.1999999999999998E-3</v>
      </c>
      <c r="G56" s="49"/>
      <c r="H56" s="43"/>
      <c r="K56" s="25"/>
      <c r="L56" s="100"/>
      <c r="M56" s="106"/>
      <c r="N56" s="100"/>
      <c r="O56" s="107"/>
      <c r="P56" s="108"/>
      <c r="Q56" s="93"/>
      <c r="R56" s="93"/>
      <c r="T56" s="100"/>
      <c r="U56" s="100"/>
    </row>
    <row r="57" spans="1:21" s="55" customFormat="1" ht="12.75" customHeight="1" x14ac:dyDescent="0.2">
      <c r="A57" s="55" t="s">
        <v>314</v>
      </c>
      <c r="B57" s="55" t="s">
        <v>315</v>
      </c>
      <c r="C57" s="55" t="s">
        <v>23</v>
      </c>
      <c r="D57" s="105">
        <v>120000</v>
      </c>
      <c r="E57" s="103">
        <v>102.12</v>
      </c>
      <c r="F57" s="98">
        <v>8.8999999999999999E-3</v>
      </c>
      <c r="G57" s="49"/>
      <c r="H57" s="43"/>
      <c r="K57" s="25"/>
      <c r="L57" s="100"/>
      <c r="M57" s="106"/>
      <c r="N57" s="100"/>
      <c r="O57" s="107"/>
      <c r="P57" s="108"/>
      <c r="Q57" s="93"/>
      <c r="R57" s="93"/>
      <c r="T57" s="100"/>
      <c r="U57" s="100"/>
    </row>
    <row r="58" spans="1:21" s="55" customFormat="1" ht="12.75" customHeight="1" x14ac:dyDescent="0.2">
      <c r="A58" s="55" t="s">
        <v>316</v>
      </c>
      <c r="B58" s="55" t="s">
        <v>317</v>
      </c>
      <c r="C58" s="55" t="s">
        <v>69</v>
      </c>
      <c r="D58" s="105">
        <v>33000</v>
      </c>
      <c r="E58" s="103">
        <v>97.597499999999997</v>
      </c>
      <c r="F58" s="98">
        <v>8.5000000000000006E-3</v>
      </c>
      <c r="G58" s="49"/>
      <c r="H58" s="43"/>
      <c r="K58" s="25"/>
      <c r="L58" s="100"/>
      <c r="M58" s="106"/>
      <c r="N58" s="100"/>
      <c r="O58" s="107"/>
      <c r="P58" s="108"/>
      <c r="Q58" s="93"/>
      <c r="R58" s="93"/>
      <c r="T58" s="100"/>
      <c r="U58" s="100"/>
    </row>
    <row r="59" spans="1:21" s="55" customFormat="1" ht="12.75" customHeight="1" x14ac:dyDescent="0.2">
      <c r="A59" s="55" t="s">
        <v>318</v>
      </c>
      <c r="B59" s="55" t="s">
        <v>319</v>
      </c>
      <c r="C59" s="55" t="s">
        <v>20</v>
      </c>
      <c r="D59" s="105">
        <v>4500</v>
      </c>
      <c r="E59" s="103">
        <v>97.562250000000006</v>
      </c>
      <c r="F59" s="98">
        <v>8.5000000000000006E-3</v>
      </c>
      <c r="G59" s="49"/>
      <c r="H59" s="43"/>
      <c r="K59" s="25"/>
      <c r="L59" s="100"/>
      <c r="M59" s="106"/>
      <c r="N59" s="100"/>
      <c r="O59" s="107"/>
      <c r="P59" s="108"/>
      <c r="Q59" s="93"/>
      <c r="R59" s="93"/>
      <c r="T59" s="100"/>
      <c r="U59" s="100"/>
    </row>
    <row r="60" spans="1:21" s="55" customFormat="1" ht="12.75" customHeight="1" x14ac:dyDescent="0.2">
      <c r="A60" s="55" t="s">
        <v>320</v>
      </c>
      <c r="B60" s="55" t="s">
        <v>321</v>
      </c>
      <c r="C60" s="55" t="s">
        <v>11</v>
      </c>
      <c r="D60" s="105">
        <v>48300</v>
      </c>
      <c r="E60" s="103">
        <v>96.261899999999997</v>
      </c>
      <c r="F60" s="98">
        <v>8.3999999999999995E-3</v>
      </c>
      <c r="G60" s="49"/>
      <c r="H60" s="43"/>
      <c r="K60" s="25"/>
      <c r="L60" s="100"/>
      <c r="M60" s="106"/>
      <c r="N60" s="100"/>
      <c r="O60" s="107"/>
      <c r="P60" s="108"/>
      <c r="Q60" s="93"/>
      <c r="R60" s="93"/>
      <c r="T60" s="100"/>
      <c r="U60" s="100"/>
    </row>
    <row r="61" spans="1:21" s="55" customFormat="1" ht="12.75" customHeight="1" x14ac:dyDescent="0.2">
      <c r="A61" s="55" t="s">
        <v>322</v>
      </c>
      <c r="B61" s="55" t="s">
        <v>323</v>
      </c>
      <c r="C61" s="55" t="s">
        <v>32</v>
      </c>
      <c r="D61" s="105">
        <v>24000</v>
      </c>
      <c r="E61" s="103">
        <v>93.852000000000004</v>
      </c>
      <c r="F61" s="98">
        <v>8.199999999999999E-3</v>
      </c>
      <c r="G61" s="49"/>
      <c r="H61" s="43"/>
      <c r="K61" s="25"/>
      <c r="L61" s="100"/>
      <c r="M61" s="106"/>
      <c r="N61" s="100"/>
      <c r="O61" s="107"/>
      <c r="P61" s="108"/>
      <c r="Q61" s="93"/>
      <c r="R61" s="93"/>
      <c r="T61" s="100"/>
      <c r="U61" s="100"/>
    </row>
    <row r="62" spans="1:21" s="55" customFormat="1" ht="12.75" customHeight="1" x14ac:dyDescent="0.2">
      <c r="A62" s="55" t="s">
        <v>109</v>
      </c>
      <c r="B62" s="55" t="s">
        <v>110</v>
      </c>
      <c r="C62" s="55" t="s">
        <v>20</v>
      </c>
      <c r="D62" s="105">
        <v>18000</v>
      </c>
      <c r="E62" s="103">
        <v>93.347999999999999</v>
      </c>
      <c r="F62" s="98">
        <v>8.199999999999999E-3</v>
      </c>
      <c r="G62" s="49"/>
      <c r="H62" s="43"/>
      <c r="K62" s="25"/>
      <c r="L62" s="100"/>
      <c r="M62" s="106"/>
      <c r="N62" s="100"/>
      <c r="O62" s="107"/>
      <c r="P62" s="108"/>
      <c r="Q62" s="93"/>
      <c r="R62" s="93"/>
      <c r="T62" s="100"/>
      <c r="U62" s="100"/>
    </row>
    <row r="63" spans="1:21" s="55" customFormat="1" ht="12.75" customHeight="1" x14ac:dyDescent="0.2">
      <c r="A63" s="55" t="s">
        <v>253</v>
      </c>
      <c r="B63" s="55" t="s">
        <v>254</v>
      </c>
      <c r="C63" s="55" t="s">
        <v>37</v>
      </c>
      <c r="D63" s="105">
        <v>24000</v>
      </c>
      <c r="E63" s="103">
        <v>69.924000000000007</v>
      </c>
      <c r="F63" s="98">
        <v>6.0999999999999995E-3</v>
      </c>
      <c r="G63" s="49"/>
      <c r="H63" s="43"/>
      <c r="K63" s="25"/>
      <c r="L63" s="100"/>
      <c r="M63" s="106"/>
      <c r="N63" s="100"/>
      <c r="O63" s="107"/>
      <c r="P63" s="108"/>
      <c r="Q63" s="93"/>
      <c r="R63" s="93"/>
      <c r="T63" s="100"/>
      <c r="U63" s="100"/>
    </row>
    <row r="64" spans="1:21" s="55" customFormat="1" ht="12.75" customHeight="1" x14ac:dyDescent="0.2">
      <c r="A64" s="55" t="s">
        <v>324</v>
      </c>
      <c r="B64" s="55" t="s">
        <v>325</v>
      </c>
      <c r="C64" s="55" t="s">
        <v>29</v>
      </c>
      <c r="D64" s="105">
        <v>106214</v>
      </c>
      <c r="E64" s="103">
        <v>69.198420999999996</v>
      </c>
      <c r="F64" s="98">
        <v>6.0999999999999995E-3</v>
      </c>
      <c r="G64" s="49"/>
      <c r="H64" s="43"/>
      <c r="K64" s="25"/>
      <c r="L64" s="100"/>
      <c r="M64" s="106"/>
      <c r="N64" s="100"/>
      <c r="O64" s="107"/>
      <c r="P64" s="108"/>
      <c r="Q64" s="93"/>
      <c r="R64" s="93"/>
      <c r="T64" s="100"/>
      <c r="U64" s="100"/>
    </row>
    <row r="65" spans="1:21" s="55" customFormat="1" ht="12.75" customHeight="1" x14ac:dyDescent="0.2">
      <c r="A65" s="55" t="s">
        <v>62</v>
      </c>
      <c r="B65" s="55" t="s">
        <v>64</v>
      </c>
      <c r="C65" s="55" t="s">
        <v>11</v>
      </c>
      <c r="D65" s="105">
        <v>4200</v>
      </c>
      <c r="E65" s="103">
        <v>56.975099999999998</v>
      </c>
      <c r="F65" s="98">
        <v>5.0000000000000001E-3</v>
      </c>
      <c r="G65" s="49"/>
      <c r="H65" s="43"/>
      <c r="K65" s="25"/>
      <c r="L65" s="100"/>
      <c r="M65" s="106"/>
      <c r="N65" s="100"/>
      <c r="O65" s="107"/>
      <c r="P65" s="108"/>
      <c r="Q65" s="93"/>
      <c r="R65" s="93"/>
      <c r="T65" s="100"/>
      <c r="U65" s="100"/>
    </row>
    <row r="66" spans="1:21" s="55" customFormat="1" ht="12.75" customHeight="1" x14ac:dyDescent="0.2">
      <c r="A66" s="55" t="s">
        <v>326</v>
      </c>
      <c r="B66" s="55" t="s">
        <v>327</v>
      </c>
      <c r="C66" s="55" t="s">
        <v>280</v>
      </c>
      <c r="D66" s="105">
        <v>750000</v>
      </c>
      <c r="E66" s="103">
        <v>21.6</v>
      </c>
      <c r="F66" s="98">
        <v>1.9E-3</v>
      </c>
      <c r="G66" s="49"/>
      <c r="H66" s="43"/>
      <c r="K66" s="25"/>
      <c r="L66" s="100"/>
      <c r="M66" s="106"/>
      <c r="N66" s="100"/>
      <c r="O66" s="107"/>
      <c r="P66" s="108"/>
      <c r="Q66" s="93"/>
      <c r="R66" s="93"/>
      <c r="T66" s="100"/>
      <c r="U66" s="100"/>
    </row>
    <row r="67" spans="1:21" ht="12.75" customHeight="1" x14ac:dyDescent="0.2">
      <c r="A67" s="16" t="s">
        <v>173</v>
      </c>
      <c r="B67" s="16"/>
      <c r="C67" s="16"/>
      <c r="D67" s="16"/>
      <c r="E67" s="17">
        <f>SUM(E9:E66)</f>
        <v>11446.292194000003</v>
      </c>
      <c r="F67" s="33">
        <f>SUM(F9:F66)</f>
        <v>1.0026999999999999</v>
      </c>
      <c r="G67" s="49"/>
      <c r="H67" s="44"/>
      <c r="L67" s="100"/>
      <c r="M67" s="106"/>
      <c r="N67" s="100"/>
      <c r="O67" s="107"/>
      <c r="P67" s="108"/>
      <c r="Q67" s="93"/>
      <c r="R67" s="93"/>
    </row>
    <row r="68" spans="1:21" ht="12.75" customHeight="1" x14ac:dyDescent="0.2">
      <c r="A68" s="56"/>
      <c r="B68" s="56"/>
      <c r="C68" s="56"/>
      <c r="D68" s="56"/>
      <c r="E68" s="58"/>
      <c r="F68" s="59"/>
      <c r="G68" s="49"/>
      <c r="H68" s="44"/>
    </row>
    <row r="69" spans="1:21" ht="12.75" customHeight="1" x14ac:dyDescent="0.2">
      <c r="A69" s="1" t="s">
        <v>604</v>
      </c>
      <c r="D69" s="37"/>
      <c r="E69" s="12"/>
      <c r="F69" s="13"/>
      <c r="G69" s="49"/>
    </row>
    <row r="70" spans="1:21" s="55" customFormat="1" ht="12.75" customHeight="1" x14ac:dyDescent="0.2">
      <c r="A70" s="55" t="s">
        <v>328</v>
      </c>
      <c r="B70" s="100" t="s">
        <v>600</v>
      </c>
      <c r="C70" s="55" t="s">
        <v>185</v>
      </c>
      <c r="D70" s="105">
        <v>200000</v>
      </c>
      <c r="E70" s="103">
        <v>0.02</v>
      </c>
      <c r="F70" s="104" t="s">
        <v>598</v>
      </c>
      <c r="G70" s="49"/>
      <c r="H70" s="25"/>
      <c r="K70" s="25"/>
      <c r="L70" s="100"/>
      <c r="M70" s="106"/>
      <c r="N70" s="100"/>
      <c r="O70" s="107"/>
      <c r="P70" s="108"/>
      <c r="Q70" s="93"/>
      <c r="R70" s="93"/>
      <c r="T70" s="100"/>
      <c r="U70" s="100"/>
    </row>
    <row r="71" spans="1:21" s="55" customFormat="1" ht="12.75" customHeight="1" x14ac:dyDescent="0.2">
      <c r="A71" s="55" t="s">
        <v>329</v>
      </c>
      <c r="B71" s="100" t="s">
        <v>600</v>
      </c>
      <c r="C71" s="55" t="s">
        <v>196</v>
      </c>
      <c r="D71" s="105">
        <v>100000</v>
      </c>
      <c r="E71" s="103">
        <v>0.01</v>
      </c>
      <c r="F71" s="104" t="s">
        <v>598</v>
      </c>
      <c r="G71" s="49"/>
      <c r="H71" s="25"/>
      <c r="K71" s="25"/>
      <c r="L71" s="100"/>
      <c r="M71" s="106"/>
      <c r="N71" s="100"/>
      <c r="O71" s="107"/>
      <c r="P71" s="108"/>
      <c r="Q71" s="93"/>
      <c r="R71" s="93"/>
      <c r="T71" s="100"/>
      <c r="U71" s="100"/>
    </row>
    <row r="72" spans="1:21" s="55" customFormat="1" ht="12.75" customHeight="1" x14ac:dyDescent="0.2">
      <c r="A72" s="55" t="s">
        <v>330</v>
      </c>
      <c r="B72" s="100" t="s">
        <v>600</v>
      </c>
      <c r="C72" s="55" t="s">
        <v>17</v>
      </c>
      <c r="D72" s="105">
        <v>50000</v>
      </c>
      <c r="E72" s="103">
        <v>5.0000000000000001E-3</v>
      </c>
      <c r="F72" s="104" t="s">
        <v>598</v>
      </c>
      <c r="G72" s="49"/>
      <c r="H72" s="25"/>
      <c r="K72" s="25"/>
      <c r="L72" s="100"/>
      <c r="M72" s="106"/>
      <c r="N72" s="100"/>
      <c r="O72" s="107"/>
      <c r="P72" s="108"/>
      <c r="Q72" s="93"/>
      <c r="R72" s="93"/>
      <c r="T72" s="100"/>
      <c r="U72" s="100"/>
    </row>
    <row r="73" spans="1:21" s="55" customFormat="1" ht="12.75" customHeight="1" x14ac:dyDescent="0.2">
      <c r="A73" s="55" t="s">
        <v>627</v>
      </c>
      <c r="B73" s="100" t="s">
        <v>600</v>
      </c>
      <c r="C73" s="55" t="s">
        <v>280</v>
      </c>
      <c r="D73" s="105">
        <v>900</v>
      </c>
      <c r="E73" s="103">
        <v>9.0000000000000006E-5</v>
      </c>
      <c r="F73" s="104" t="s">
        <v>598</v>
      </c>
      <c r="G73" s="49"/>
      <c r="H73" s="25"/>
      <c r="K73" s="25"/>
      <c r="L73" s="100"/>
      <c r="M73" s="106"/>
      <c r="N73" s="100"/>
      <c r="O73" s="107"/>
      <c r="P73" s="108"/>
      <c r="Q73" s="93"/>
      <c r="R73" s="93"/>
      <c r="T73" s="100"/>
      <c r="U73" s="100"/>
    </row>
    <row r="74" spans="1:21" s="55" customFormat="1" ht="12.75" customHeight="1" x14ac:dyDescent="0.2">
      <c r="A74" s="55" t="s">
        <v>331</v>
      </c>
      <c r="B74" s="100" t="s">
        <v>600</v>
      </c>
      <c r="C74" s="55" t="s">
        <v>37</v>
      </c>
      <c r="D74" s="105">
        <v>20</v>
      </c>
      <c r="E74" s="103">
        <v>0</v>
      </c>
      <c r="F74" s="104" t="s">
        <v>598</v>
      </c>
      <c r="G74" s="49"/>
      <c r="H74" s="25"/>
      <c r="K74" s="25"/>
      <c r="L74" s="100"/>
      <c r="M74" s="106"/>
      <c r="N74" s="100"/>
      <c r="O74" s="107"/>
      <c r="P74" s="108"/>
      <c r="Q74" s="93"/>
      <c r="R74" s="93"/>
      <c r="T74" s="100"/>
      <c r="U74" s="100"/>
    </row>
    <row r="75" spans="1:21" s="55" customFormat="1" ht="12.75" customHeight="1" x14ac:dyDescent="0.2">
      <c r="A75" s="55" t="s">
        <v>332</v>
      </c>
      <c r="B75" s="100" t="s">
        <v>600</v>
      </c>
      <c r="C75" s="55" t="s">
        <v>43</v>
      </c>
      <c r="D75" s="105">
        <v>16500</v>
      </c>
      <c r="E75" s="103">
        <v>0</v>
      </c>
      <c r="F75" s="104" t="s">
        <v>598</v>
      </c>
      <c r="G75" s="49"/>
      <c r="H75" s="25"/>
      <c r="K75" s="25"/>
      <c r="L75" s="100"/>
      <c r="M75" s="106"/>
      <c r="N75" s="100"/>
      <c r="O75" s="107"/>
      <c r="P75" s="108"/>
      <c r="Q75" s="93"/>
      <c r="R75" s="93"/>
      <c r="T75" s="100"/>
      <c r="U75" s="100"/>
    </row>
    <row r="76" spans="1:21" ht="12.75" customHeight="1" x14ac:dyDescent="0.2">
      <c r="A76" s="16" t="s">
        <v>173</v>
      </c>
      <c r="B76" s="16"/>
      <c r="C76" s="16"/>
      <c r="D76" s="16"/>
      <c r="E76" s="17">
        <f>SUM(E70:E75)</f>
        <v>3.5089999999999996E-2</v>
      </c>
      <c r="F76" s="17">
        <f>SUM(F70:F75)</f>
        <v>0</v>
      </c>
      <c r="G76" s="50"/>
      <c r="H76" s="27"/>
    </row>
    <row r="77" spans="1:21" ht="12.75" customHeight="1" x14ac:dyDescent="0.2">
      <c r="E77" s="12"/>
      <c r="F77" s="13"/>
      <c r="G77" s="49"/>
    </row>
    <row r="78" spans="1:21" s="55" customFormat="1" ht="12.75" customHeight="1" x14ac:dyDescent="0.2">
      <c r="A78" s="99" t="s">
        <v>601</v>
      </c>
      <c r="E78" s="103">
        <v>42.250239999999998</v>
      </c>
      <c r="F78" s="98">
        <v>3.7000000000000002E-3</v>
      </c>
      <c r="G78" s="49"/>
      <c r="H78" s="36"/>
      <c r="K78" s="25"/>
      <c r="O78" s="107"/>
      <c r="P78" s="108"/>
      <c r="Q78" s="115"/>
      <c r="R78" s="93"/>
    </row>
    <row r="79" spans="1:21" ht="12.75" customHeight="1" x14ac:dyDescent="0.2">
      <c r="A79" s="16" t="s">
        <v>173</v>
      </c>
      <c r="B79" s="16"/>
      <c r="C79" s="16"/>
      <c r="D79" s="16"/>
      <c r="E79" s="17">
        <f>SUM(E78:E78)</f>
        <v>42.250239999999998</v>
      </c>
      <c r="F79" s="18">
        <f>SUM(F78:F78)</f>
        <v>3.7000000000000002E-3</v>
      </c>
      <c r="G79" s="49"/>
    </row>
    <row r="80" spans="1:21" ht="12.75" customHeight="1" x14ac:dyDescent="0.2">
      <c r="E80" s="12"/>
      <c r="F80" s="13"/>
      <c r="G80" s="49"/>
    </row>
    <row r="81" spans="1:9" ht="12.75" customHeight="1" x14ac:dyDescent="0.2">
      <c r="A81" s="1" t="s">
        <v>178</v>
      </c>
      <c r="B81" s="1"/>
      <c r="E81" s="12"/>
      <c r="F81" s="13"/>
      <c r="G81" s="49"/>
    </row>
    <row r="82" spans="1:9" ht="12.75" customHeight="1" x14ac:dyDescent="0.2">
      <c r="A82" s="1" t="s">
        <v>179</v>
      </c>
      <c r="B82" s="1"/>
      <c r="E82" s="12">
        <v>-72.741971000000675</v>
      </c>
      <c r="F82" s="13">
        <v>-6.4000000000000003E-3</v>
      </c>
      <c r="G82" s="49"/>
      <c r="H82" s="36"/>
      <c r="I82" s="98"/>
    </row>
    <row r="83" spans="1:9" ht="12.75" customHeight="1" x14ac:dyDescent="0.2">
      <c r="A83" s="16" t="s">
        <v>173</v>
      </c>
      <c r="B83" s="16"/>
      <c r="C83" s="16"/>
      <c r="D83" s="16"/>
      <c r="E83" s="17">
        <f>SUM(E82:E82)</f>
        <v>-72.741971000000675</v>
      </c>
      <c r="F83" s="18">
        <f>SUM(F82:F82)</f>
        <v>-6.4000000000000003E-3</v>
      </c>
      <c r="G83" s="50"/>
      <c r="H83" s="27"/>
    </row>
    <row r="84" spans="1:9" ht="12.75" customHeight="1" x14ac:dyDescent="0.2">
      <c r="A84" s="20" t="s">
        <v>180</v>
      </c>
      <c r="B84" s="20"/>
      <c r="C84" s="20"/>
      <c r="D84" s="20"/>
      <c r="E84" s="21">
        <f>SUM(E67,E76,E79,E83)</f>
        <v>11415.835553000001</v>
      </c>
      <c r="F84" s="34">
        <f>SUM(F67,F76,F79,F83)</f>
        <v>1</v>
      </c>
      <c r="G84" s="51"/>
      <c r="H84" s="28"/>
    </row>
    <row r="85" spans="1:9" ht="12.75" customHeight="1" x14ac:dyDescent="0.2"/>
    <row r="86" spans="1:9" ht="12.75" customHeight="1" x14ac:dyDescent="0.2">
      <c r="A86" s="1" t="s">
        <v>594</v>
      </c>
      <c r="B86" s="1"/>
    </row>
    <row r="87" spans="1:9" ht="12.75" customHeight="1" x14ac:dyDescent="0.2">
      <c r="A87" s="1" t="s">
        <v>596</v>
      </c>
      <c r="B87" s="1"/>
      <c r="E87" s="12"/>
      <c r="F87" s="13"/>
    </row>
    <row r="88" spans="1:9" ht="12.75" customHeight="1" x14ac:dyDescent="0.2">
      <c r="A88" s="1" t="s">
        <v>602</v>
      </c>
      <c r="B88" s="1"/>
    </row>
    <row r="89" spans="1:9" ht="12.75" customHeight="1" x14ac:dyDescent="0.2">
      <c r="A89" s="1" t="s">
        <v>595</v>
      </c>
      <c r="B89" s="1"/>
      <c r="E89" s="76"/>
    </row>
    <row r="90" spans="1:9" ht="12.75" customHeight="1" x14ac:dyDescent="0.2">
      <c r="A90" s="1" t="s">
        <v>603</v>
      </c>
      <c r="B90" s="1"/>
    </row>
    <row r="91" spans="1:9" x14ac:dyDescent="0.2">
      <c r="E91" s="76"/>
    </row>
    <row r="92" spans="1:9" ht="12.75" customHeight="1" x14ac:dyDescent="0.2"/>
    <row r="93" spans="1:9" ht="12.75" customHeight="1" x14ac:dyDescent="0.2"/>
    <row r="94" spans="1:9" ht="12.75" customHeight="1" x14ac:dyDescent="0.2"/>
    <row r="95" spans="1:9" ht="12.75" customHeight="1" x14ac:dyDescent="0.2"/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customSheetViews>
    <customSheetView guid="{7976870D-6223-470F-81AF-9E2944EFDA0D}" topLeftCell="A59">
      <selection activeCell="B84" sqref="B84"/>
      <pageMargins left="0.7" right="0.7" top="0.75" bottom="0.75" header="0.3" footer="0.3"/>
    </customSheetView>
    <customSheetView guid="{65345BDD-2C36-4556-A401-A704D75CA6C6}">
      <selection activeCell="D6" sqref="D6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workbookViewId="0">
      <selection activeCell="A2" sqref="A1:A1048576"/>
    </sheetView>
  </sheetViews>
  <sheetFormatPr defaultColWidth="9.140625" defaultRowHeight="12.75" x14ac:dyDescent="0.2"/>
  <cols>
    <col min="1" max="1" width="61.42578125" customWidth="1"/>
    <col min="2" max="2" width="19.42578125" customWidth="1"/>
    <col min="3" max="3" width="22.42578125" customWidth="1"/>
    <col min="4" max="4" width="17.42578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style="55" customWidth="1"/>
    <col min="10" max="10" width="9.140625" style="55" customWidth="1"/>
    <col min="11" max="11" width="14.85546875" style="25" customWidth="1"/>
    <col min="12" max="33" width="9.140625" style="55"/>
  </cols>
  <sheetData>
    <row r="1" spans="1:23" ht="18.75" x14ac:dyDescent="0.2">
      <c r="A1" s="125" t="s">
        <v>333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11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2.75" customHeight="1" x14ac:dyDescent="0.2">
      <c r="E5" s="12"/>
      <c r="F5" s="13"/>
      <c r="G5" s="49"/>
      <c r="L5" s="111"/>
      <c r="M5" s="100"/>
      <c r="N5" s="112"/>
      <c r="O5" s="113"/>
      <c r="P5" s="100"/>
      <c r="Q5" s="114"/>
      <c r="R5" s="100"/>
      <c r="S5" s="100"/>
      <c r="T5" s="100"/>
      <c r="U5" s="100"/>
      <c r="V5" s="100"/>
      <c r="W5" s="100"/>
    </row>
    <row r="6" spans="1:23" ht="12.75" customHeight="1" x14ac:dyDescent="0.2">
      <c r="E6" s="12"/>
      <c r="F6" s="13"/>
      <c r="G6" s="49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3" ht="12.75" customHeight="1" x14ac:dyDescent="0.2">
      <c r="A7" s="1" t="s">
        <v>8</v>
      </c>
      <c r="B7" s="1"/>
      <c r="E7" s="12"/>
      <c r="F7" s="13"/>
      <c r="G7" s="49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99"/>
    </row>
    <row r="8" spans="1:23" ht="12.75" customHeight="1" x14ac:dyDescent="0.2">
      <c r="A8" s="1" t="s">
        <v>9</v>
      </c>
      <c r="B8" s="1"/>
      <c r="E8" s="12"/>
      <c r="F8" s="13"/>
      <c r="G8" s="49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99"/>
    </row>
    <row r="9" spans="1:23" s="55" customFormat="1" ht="12.75" customHeight="1" x14ac:dyDescent="0.2">
      <c r="A9" s="55" t="s">
        <v>334</v>
      </c>
      <c r="B9" s="55" t="s">
        <v>335</v>
      </c>
      <c r="C9" s="55" t="s">
        <v>17</v>
      </c>
      <c r="D9" s="105">
        <v>31860</v>
      </c>
      <c r="E9" s="103">
        <v>1212.04998</v>
      </c>
      <c r="F9" s="98">
        <v>4.1299999999999996E-2</v>
      </c>
      <c r="G9" s="49"/>
      <c r="H9" s="25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249</v>
      </c>
      <c r="B10" s="55" t="s">
        <v>250</v>
      </c>
      <c r="C10" s="55" t="s">
        <v>49</v>
      </c>
      <c r="D10" s="105">
        <v>23858</v>
      </c>
      <c r="E10" s="103">
        <v>1108.1563839999999</v>
      </c>
      <c r="F10" s="98">
        <v>3.78E-2</v>
      </c>
      <c r="G10" s="49"/>
      <c r="H10" s="25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S10" s="100"/>
      <c r="T10" s="100"/>
      <c r="U10" s="100"/>
    </row>
    <row r="11" spans="1:23" s="55" customFormat="1" ht="12.75" customHeight="1" x14ac:dyDescent="0.2">
      <c r="A11" s="55" t="s">
        <v>336</v>
      </c>
      <c r="B11" s="55" t="s">
        <v>337</v>
      </c>
      <c r="C11" s="55" t="s">
        <v>43</v>
      </c>
      <c r="D11" s="105">
        <v>432000</v>
      </c>
      <c r="E11" s="103">
        <v>1026.864</v>
      </c>
      <c r="F11" s="98">
        <v>3.5000000000000003E-2</v>
      </c>
      <c r="G11" s="49"/>
      <c r="H11" s="25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S11" s="100"/>
      <c r="T11" s="100"/>
      <c r="U11" s="100"/>
    </row>
    <row r="12" spans="1:23" s="55" customFormat="1" ht="12.75" customHeight="1" x14ac:dyDescent="0.2">
      <c r="A12" s="55" t="s">
        <v>10</v>
      </c>
      <c r="B12" s="55" t="s">
        <v>12</v>
      </c>
      <c r="C12" s="55" t="s">
        <v>11</v>
      </c>
      <c r="D12" s="105">
        <v>78000</v>
      </c>
      <c r="E12" s="103">
        <v>887.83500000000004</v>
      </c>
      <c r="F12" s="98">
        <v>3.0299999999999997E-2</v>
      </c>
      <c r="G12" s="49"/>
      <c r="H12" s="25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S12" s="100"/>
      <c r="T12" s="100"/>
      <c r="U12" s="100"/>
    </row>
    <row r="13" spans="1:23" s="55" customFormat="1" ht="12.75" customHeight="1" x14ac:dyDescent="0.2">
      <c r="A13" s="55" t="s">
        <v>74</v>
      </c>
      <c r="B13" s="55" t="s">
        <v>76</v>
      </c>
      <c r="C13" s="55" t="s">
        <v>20</v>
      </c>
      <c r="D13" s="105">
        <v>79500</v>
      </c>
      <c r="E13" s="103">
        <v>877.99800000000005</v>
      </c>
      <c r="F13" s="98">
        <v>0.03</v>
      </c>
      <c r="G13" s="49"/>
      <c r="H13" s="25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S13" s="100"/>
      <c r="T13" s="100"/>
      <c r="U13" s="100"/>
    </row>
    <row r="14" spans="1:23" s="55" customFormat="1" ht="12.75" customHeight="1" x14ac:dyDescent="0.2">
      <c r="A14" s="55" t="s">
        <v>332</v>
      </c>
      <c r="B14" s="55" t="s">
        <v>338</v>
      </c>
      <c r="C14" s="55" t="s">
        <v>43</v>
      </c>
      <c r="D14" s="105">
        <v>939000</v>
      </c>
      <c r="E14" s="103">
        <v>835.71</v>
      </c>
      <c r="F14" s="98">
        <v>2.8500000000000001E-2</v>
      </c>
      <c r="G14" s="49"/>
      <c r="H14" s="25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S14" s="100"/>
      <c r="T14" s="100"/>
      <c r="U14" s="100"/>
    </row>
    <row r="15" spans="1:23" s="55" customFormat="1" ht="12.75" customHeight="1" x14ac:dyDescent="0.2">
      <c r="A15" s="55" t="s">
        <v>104</v>
      </c>
      <c r="B15" s="55" t="s">
        <v>106</v>
      </c>
      <c r="C15" s="55" t="s">
        <v>11</v>
      </c>
      <c r="D15" s="105">
        <v>154500</v>
      </c>
      <c r="E15" s="103">
        <v>817.45950000000005</v>
      </c>
      <c r="F15" s="98">
        <v>2.7900000000000001E-2</v>
      </c>
      <c r="G15" s="49"/>
      <c r="H15" s="25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S15" s="100"/>
      <c r="T15" s="100"/>
      <c r="U15" s="100"/>
    </row>
    <row r="16" spans="1:23" s="55" customFormat="1" ht="12.75" customHeight="1" x14ac:dyDescent="0.2">
      <c r="A16" s="55" t="s">
        <v>56</v>
      </c>
      <c r="B16" s="55" t="s">
        <v>58</v>
      </c>
      <c r="C16" s="55" t="s">
        <v>11</v>
      </c>
      <c r="D16" s="105">
        <v>150600</v>
      </c>
      <c r="E16" s="103">
        <v>810.52919999999995</v>
      </c>
      <c r="F16" s="98">
        <v>2.7699999999999999E-2</v>
      </c>
      <c r="G16" s="49"/>
      <c r="H16" s="25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S16" s="100"/>
      <c r="T16" s="100"/>
      <c r="U16" s="100"/>
    </row>
    <row r="17" spans="1:21" s="55" customFormat="1" ht="12.75" customHeight="1" x14ac:dyDescent="0.2">
      <c r="A17" s="55" t="s">
        <v>262</v>
      </c>
      <c r="B17" s="55" t="s">
        <v>263</v>
      </c>
      <c r="C17" s="55" t="s">
        <v>11</v>
      </c>
      <c r="D17" s="105">
        <v>61560</v>
      </c>
      <c r="E17" s="103">
        <v>797.01732000000004</v>
      </c>
      <c r="F17" s="98">
        <v>2.7200000000000002E-2</v>
      </c>
      <c r="G17" s="49"/>
      <c r="H17" s="25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S17" s="100"/>
      <c r="T17" s="100"/>
      <c r="U17" s="100"/>
    </row>
    <row r="18" spans="1:21" s="55" customFormat="1" ht="12.75" customHeight="1" x14ac:dyDescent="0.2">
      <c r="A18" s="55" t="s">
        <v>339</v>
      </c>
      <c r="B18" s="55" t="s">
        <v>340</v>
      </c>
      <c r="C18" s="55" t="s">
        <v>17</v>
      </c>
      <c r="D18" s="105">
        <v>101100</v>
      </c>
      <c r="E18" s="103">
        <v>730.09365000000003</v>
      </c>
      <c r="F18" s="98">
        <v>2.4900000000000002E-2</v>
      </c>
      <c r="G18" s="49"/>
      <c r="H18" s="25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S18" s="100"/>
      <c r="T18" s="100"/>
      <c r="U18" s="100"/>
    </row>
    <row r="19" spans="1:21" s="55" customFormat="1" ht="12.75" customHeight="1" x14ac:dyDescent="0.2">
      <c r="A19" s="55" t="s">
        <v>253</v>
      </c>
      <c r="B19" s="55" t="s">
        <v>254</v>
      </c>
      <c r="C19" s="55" t="s">
        <v>37</v>
      </c>
      <c r="D19" s="105">
        <v>243000</v>
      </c>
      <c r="E19" s="103">
        <v>707.98050000000001</v>
      </c>
      <c r="F19" s="98">
        <v>2.4199999999999999E-2</v>
      </c>
      <c r="G19" s="49"/>
      <c r="H19" s="25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S19" s="100"/>
      <c r="T19" s="100"/>
      <c r="U19" s="100"/>
    </row>
    <row r="20" spans="1:21" s="55" customFormat="1" ht="12.75" customHeight="1" x14ac:dyDescent="0.2">
      <c r="A20" s="55" t="s">
        <v>341</v>
      </c>
      <c r="B20" s="55" t="s">
        <v>342</v>
      </c>
      <c r="C20" s="55" t="s">
        <v>185</v>
      </c>
      <c r="D20" s="105">
        <v>529200</v>
      </c>
      <c r="E20" s="103">
        <v>706.74659999999994</v>
      </c>
      <c r="F20" s="98">
        <v>2.41E-2</v>
      </c>
      <c r="G20" s="49"/>
      <c r="H20" s="25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S20" s="100"/>
      <c r="T20" s="100"/>
      <c r="U20" s="100"/>
    </row>
    <row r="21" spans="1:21" s="55" customFormat="1" ht="12.75" customHeight="1" x14ac:dyDescent="0.2">
      <c r="A21" s="55" t="s">
        <v>343</v>
      </c>
      <c r="B21" s="55" t="s">
        <v>344</v>
      </c>
      <c r="C21" s="55" t="s">
        <v>11</v>
      </c>
      <c r="D21" s="105">
        <v>145200</v>
      </c>
      <c r="E21" s="103">
        <v>673.80060000000003</v>
      </c>
      <c r="F21" s="98">
        <v>2.3E-2</v>
      </c>
      <c r="G21" s="49"/>
      <c r="H21" s="25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S21" s="100"/>
      <c r="T21" s="100"/>
      <c r="U21" s="100"/>
    </row>
    <row r="22" spans="1:21" s="55" customFormat="1" ht="12.75" customHeight="1" x14ac:dyDescent="0.2">
      <c r="A22" s="55" t="s">
        <v>86</v>
      </c>
      <c r="B22" s="55" t="s">
        <v>88</v>
      </c>
      <c r="C22" s="55" t="s">
        <v>49</v>
      </c>
      <c r="D22" s="105">
        <v>182625</v>
      </c>
      <c r="E22" s="103">
        <v>658.08918800000004</v>
      </c>
      <c r="F22" s="98">
        <v>2.2499999999999999E-2</v>
      </c>
      <c r="G22" s="49"/>
      <c r="H22" s="25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S22" s="100"/>
      <c r="T22" s="100"/>
      <c r="U22" s="100"/>
    </row>
    <row r="23" spans="1:21" s="55" customFormat="1" ht="12.75" customHeight="1" x14ac:dyDescent="0.2">
      <c r="A23" s="55" t="s">
        <v>139</v>
      </c>
      <c r="B23" s="55" t="s">
        <v>140</v>
      </c>
      <c r="C23" s="55" t="s">
        <v>20</v>
      </c>
      <c r="D23" s="105">
        <v>90000</v>
      </c>
      <c r="E23" s="103">
        <v>652.005</v>
      </c>
      <c r="F23" s="98">
        <v>2.2200000000000001E-2</v>
      </c>
      <c r="G23" s="49"/>
      <c r="H23" s="25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S23" s="100"/>
      <c r="T23" s="100"/>
      <c r="U23" s="100"/>
    </row>
    <row r="24" spans="1:21" s="55" customFormat="1" ht="12.75" customHeight="1" x14ac:dyDescent="0.2">
      <c r="A24" s="55" t="s">
        <v>92</v>
      </c>
      <c r="B24" s="55" t="s">
        <v>94</v>
      </c>
      <c r="C24" s="55" t="s">
        <v>11</v>
      </c>
      <c r="D24" s="105">
        <v>237600</v>
      </c>
      <c r="E24" s="103">
        <v>651.85559999999998</v>
      </c>
      <c r="F24" s="98">
        <v>2.2200000000000001E-2</v>
      </c>
      <c r="G24" s="49"/>
      <c r="H24" s="25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S24" s="100"/>
      <c r="T24" s="100"/>
      <c r="U24" s="100"/>
    </row>
    <row r="25" spans="1:21" s="55" customFormat="1" ht="12.75" customHeight="1" x14ac:dyDescent="0.2">
      <c r="A25" s="55" t="s">
        <v>282</v>
      </c>
      <c r="B25" s="55" t="s">
        <v>283</v>
      </c>
      <c r="C25" s="55" t="s">
        <v>69</v>
      </c>
      <c r="D25" s="105">
        <v>120000</v>
      </c>
      <c r="E25" s="103">
        <v>623.28</v>
      </c>
      <c r="F25" s="98">
        <v>2.1299999999999999E-2</v>
      </c>
      <c r="G25" s="49"/>
      <c r="H25" s="25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S25" s="100"/>
      <c r="T25" s="100"/>
      <c r="U25" s="100"/>
    </row>
    <row r="26" spans="1:21" s="55" customFormat="1" ht="12.75" customHeight="1" x14ac:dyDescent="0.2">
      <c r="A26" s="55" t="s">
        <v>345</v>
      </c>
      <c r="B26" s="55" t="s">
        <v>346</v>
      </c>
      <c r="C26" s="55" t="s">
        <v>32</v>
      </c>
      <c r="D26" s="105">
        <v>21060</v>
      </c>
      <c r="E26" s="103">
        <v>612.12995999999998</v>
      </c>
      <c r="F26" s="98">
        <v>2.0899999999999998E-2</v>
      </c>
      <c r="G26" s="49"/>
      <c r="H26" s="25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S26" s="100"/>
      <c r="T26" s="100"/>
      <c r="U26" s="100"/>
    </row>
    <row r="27" spans="1:21" s="55" customFormat="1" ht="12.75" customHeight="1" x14ac:dyDescent="0.2">
      <c r="A27" s="55" t="s">
        <v>347</v>
      </c>
      <c r="B27" s="55" t="s">
        <v>349</v>
      </c>
      <c r="C27" s="55" t="s">
        <v>17</v>
      </c>
      <c r="D27" s="105">
        <v>47276</v>
      </c>
      <c r="E27" s="103">
        <v>607.92208400000004</v>
      </c>
      <c r="F27" s="98">
        <v>2.07E-2</v>
      </c>
      <c r="G27" s="49"/>
      <c r="H27" s="25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S27" s="100"/>
      <c r="T27" s="100"/>
      <c r="U27" s="100"/>
    </row>
    <row r="28" spans="1:21" s="55" customFormat="1" ht="12.75" customHeight="1" x14ac:dyDescent="0.2">
      <c r="A28" s="55" t="s">
        <v>34</v>
      </c>
      <c r="B28" s="55" t="s">
        <v>35</v>
      </c>
      <c r="C28" s="55" t="s">
        <v>23</v>
      </c>
      <c r="D28" s="105">
        <v>18300</v>
      </c>
      <c r="E28" s="103">
        <v>602.68304999999998</v>
      </c>
      <c r="F28" s="98">
        <v>2.06E-2</v>
      </c>
      <c r="G28" s="49"/>
      <c r="H28" s="25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S28" s="100"/>
      <c r="T28" s="100"/>
      <c r="U28" s="100"/>
    </row>
    <row r="29" spans="1:21" s="55" customFormat="1" ht="12.75" customHeight="1" x14ac:dyDescent="0.2">
      <c r="A29" s="55" t="s">
        <v>48</v>
      </c>
      <c r="B29" s="55" t="s">
        <v>50</v>
      </c>
      <c r="C29" s="55" t="s">
        <v>23</v>
      </c>
      <c r="D29" s="105">
        <v>96900</v>
      </c>
      <c r="E29" s="103">
        <v>599.52030000000002</v>
      </c>
      <c r="F29" s="98">
        <v>2.0499999999999997E-2</v>
      </c>
      <c r="G29" s="49"/>
      <c r="H29" s="25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S29" s="100"/>
      <c r="T29" s="100"/>
      <c r="U29" s="100"/>
    </row>
    <row r="30" spans="1:21" s="55" customFormat="1" ht="12.75" customHeight="1" x14ac:dyDescent="0.2">
      <c r="A30" s="55" t="s">
        <v>279</v>
      </c>
      <c r="B30" s="55" t="s">
        <v>281</v>
      </c>
      <c r="C30" s="55" t="s">
        <v>72</v>
      </c>
      <c r="D30" s="105">
        <v>159000</v>
      </c>
      <c r="E30" s="103">
        <v>562.86</v>
      </c>
      <c r="F30" s="98">
        <v>1.9199999999999998E-2</v>
      </c>
      <c r="G30" s="49"/>
      <c r="H30" s="25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S30" s="100"/>
      <c r="T30" s="100"/>
      <c r="U30" s="100"/>
    </row>
    <row r="31" spans="1:21" s="55" customFormat="1" ht="12.75" customHeight="1" x14ac:dyDescent="0.2">
      <c r="A31" s="55" t="s">
        <v>350</v>
      </c>
      <c r="B31" s="55" t="s">
        <v>351</v>
      </c>
      <c r="C31" s="55" t="s">
        <v>57</v>
      </c>
      <c r="D31" s="105">
        <v>507600</v>
      </c>
      <c r="E31" s="103">
        <v>507.85379999999998</v>
      </c>
      <c r="F31" s="98">
        <v>1.7299999999999999E-2</v>
      </c>
      <c r="G31" s="49"/>
      <c r="H31" s="25"/>
      <c r="I31" s="98"/>
      <c r="J31" s="98"/>
      <c r="K31" s="25"/>
      <c r="L31" s="100"/>
      <c r="M31" s="106"/>
      <c r="N31" s="100"/>
      <c r="O31" s="107"/>
      <c r="P31" s="108"/>
      <c r="Q31" s="93"/>
      <c r="R31" s="93"/>
      <c r="S31" s="100"/>
      <c r="T31" s="100"/>
      <c r="U31" s="100"/>
    </row>
    <row r="32" spans="1:21" s="55" customFormat="1" ht="12.75" customHeight="1" x14ac:dyDescent="0.2">
      <c r="A32" s="55" t="s">
        <v>352</v>
      </c>
      <c r="B32" s="55" t="s">
        <v>353</v>
      </c>
      <c r="C32" s="55" t="s">
        <v>348</v>
      </c>
      <c r="D32" s="105">
        <v>45300</v>
      </c>
      <c r="E32" s="103">
        <v>496.35210000000001</v>
      </c>
      <c r="F32" s="98">
        <v>1.6899999999999998E-2</v>
      </c>
      <c r="G32" s="49"/>
      <c r="H32" s="25"/>
      <c r="I32" s="98"/>
      <c r="J32" s="98"/>
      <c r="K32" s="25"/>
      <c r="L32" s="100"/>
      <c r="M32" s="106"/>
      <c r="N32" s="100"/>
      <c r="O32" s="107"/>
      <c r="P32" s="108"/>
      <c r="Q32" s="93"/>
      <c r="R32" s="93"/>
      <c r="S32" s="100"/>
      <c r="T32" s="100"/>
      <c r="U32" s="100"/>
    </row>
    <row r="33" spans="1:21" s="55" customFormat="1" ht="12.75" customHeight="1" x14ac:dyDescent="0.2">
      <c r="A33" s="55" t="s">
        <v>65</v>
      </c>
      <c r="B33" s="55" t="s">
        <v>67</v>
      </c>
      <c r="C33" s="55" t="s">
        <v>29</v>
      </c>
      <c r="D33" s="105">
        <v>108000</v>
      </c>
      <c r="E33" s="103">
        <v>461.26799999999997</v>
      </c>
      <c r="F33" s="98">
        <v>1.5700000000000002E-2</v>
      </c>
      <c r="G33" s="49"/>
      <c r="H33" s="25"/>
      <c r="I33" s="98"/>
      <c r="J33" s="98"/>
      <c r="K33" s="25"/>
      <c r="L33" s="100"/>
      <c r="M33" s="106"/>
      <c r="N33" s="100"/>
      <c r="O33" s="107"/>
      <c r="P33" s="108"/>
      <c r="Q33" s="93"/>
      <c r="R33" s="93"/>
      <c r="S33" s="100"/>
      <c r="T33" s="100"/>
      <c r="U33" s="100"/>
    </row>
    <row r="34" spans="1:21" s="55" customFormat="1" ht="12.75" customHeight="1" x14ac:dyDescent="0.2">
      <c r="A34" s="55" t="s">
        <v>53</v>
      </c>
      <c r="B34" s="55" t="s">
        <v>55</v>
      </c>
      <c r="C34" s="55" t="s">
        <v>40</v>
      </c>
      <c r="D34" s="105">
        <v>162000</v>
      </c>
      <c r="E34" s="103">
        <v>460.64699999999999</v>
      </c>
      <c r="F34" s="98">
        <v>1.5700000000000002E-2</v>
      </c>
      <c r="G34" s="49"/>
      <c r="H34" s="25"/>
      <c r="I34" s="98"/>
      <c r="J34" s="98"/>
      <c r="K34" s="25"/>
      <c r="L34" s="100"/>
      <c r="M34" s="106"/>
      <c r="N34" s="100"/>
      <c r="O34" s="107"/>
      <c r="P34" s="108"/>
      <c r="Q34" s="93"/>
      <c r="R34" s="93"/>
      <c r="S34" s="100"/>
      <c r="T34" s="100"/>
      <c r="U34" s="100"/>
    </row>
    <row r="35" spans="1:21" s="55" customFormat="1" ht="12.75" customHeight="1" x14ac:dyDescent="0.2">
      <c r="A35" s="55" t="s">
        <v>42</v>
      </c>
      <c r="B35" s="55" t="s">
        <v>45</v>
      </c>
      <c r="C35" s="55" t="s">
        <v>43</v>
      </c>
      <c r="D35" s="105">
        <v>226800</v>
      </c>
      <c r="E35" s="103">
        <v>449.63099999999997</v>
      </c>
      <c r="F35" s="98">
        <v>1.5300000000000001E-2</v>
      </c>
      <c r="G35" s="49"/>
      <c r="H35" s="25"/>
      <c r="K35" s="25"/>
      <c r="L35" s="100"/>
      <c r="M35" s="106"/>
      <c r="N35" s="100"/>
      <c r="O35" s="107"/>
      <c r="P35" s="108"/>
      <c r="Q35" s="93"/>
      <c r="R35" s="93"/>
      <c r="S35" s="100"/>
      <c r="T35" s="100"/>
      <c r="U35" s="100"/>
    </row>
    <row r="36" spans="1:21" s="55" customFormat="1" ht="12.75" customHeight="1" x14ac:dyDescent="0.2">
      <c r="A36" s="55" t="s">
        <v>115</v>
      </c>
      <c r="B36" s="55" t="s">
        <v>116</v>
      </c>
      <c r="C36" s="55" t="s">
        <v>72</v>
      </c>
      <c r="D36" s="105">
        <v>144000</v>
      </c>
      <c r="E36" s="103">
        <v>446.61599999999999</v>
      </c>
      <c r="F36" s="98">
        <v>1.52E-2</v>
      </c>
      <c r="G36" s="49"/>
      <c r="H36" s="25"/>
      <c r="K36" s="25"/>
      <c r="L36" s="100"/>
      <c r="M36" s="106"/>
      <c r="N36" s="100"/>
      <c r="O36" s="107"/>
      <c r="P36" s="108"/>
      <c r="Q36" s="93"/>
      <c r="R36" s="93"/>
      <c r="S36" s="100"/>
      <c r="T36" s="100"/>
      <c r="U36" s="100"/>
    </row>
    <row r="37" spans="1:21" s="55" customFormat="1" ht="12.75" customHeight="1" x14ac:dyDescent="0.2">
      <c r="A37" s="55" t="s">
        <v>234</v>
      </c>
      <c r="B37" s="55" t="s">
        <v>235</v>
      </c>
      <c r="C37" s="55" t="s">
        <v>20</v>
      </c>
      <c r="D37" s="105">
        <v>72708</v>
      </c>
      <c r="E37" s="103">
        <v>446.31805800000001</v>
      </c>
      <c r="F37" s="98">
        <v>1.52E-2</v>
      </c>
      <c r="G37" s="49"/>
      <c r="H37" s="25"/>
      <c r="K37" s="25"/>
      <c r="L37" s="100"/>
      <c r="M37" s="106"/>
      <c r="N37" s="100"/>
      <c r="O37" s="107"/>
      <c r="P37" s="108"/>
      <c r="Q37" s="93"/>
      <c r="R37" s="93"/>
      <c r="S37" s="100"/>
      <c r="T37" s="100"/>
      <c r="U37" s="100"/>
    </row>
    <row r="38" spans="1:21" s="55" customFormat="1" ht="12.75" customHeight="1" x14ac:dyDescent="0.2">
      <c r="A38" s="55" t="s">
        <v>68</v>
      </c>
      <c r="B38" s="55" t="s">
        <v>70</v>
      </c>
      <c r="C38" s="55" t="s">
        <v>29</v>
      </c>
      <c r="D38" s="105">
        <v>156600</v>
      </c>
      <c r="E38" s="103">
        <v>445.84019999999998</v>
      </c>
      <c r="F38" s="98">
        <v>1.52E-2</v>
      </c>
      <c r="G38" s="49"/>
      <c r="H38" s="25"/>
      <c r="K38" s="25"/>
      <c r="L38" s="100"/>
      <c r="M38" s="106"/>
      <c r="N38" s="100"/>
      <c r="O38" s="107"/>
      <c r="P38" s="108"/>
      <c r="Q38" s="93"/>
      <c r="R38" s="93"/>
      <c r="S38" s="100"/>
      <c r="T38" s="100"/>
      <c r="U38" s="100"/>
    </row>
    <row r="39" spans="1:21" s="55" customFormat="1" ht="12.75" customHeight="1" x14ac:dyDescent="0.2">
      <c r="A39" s="55" t="s">
        <v>354</v>
      </c>
      <c r="B39" s="55" t="s">
        <v>355</v>
      </c>
      <c r="C39" s="55" t="s">
        <v>69</v>
      </c>
      <c r="D39" s="105">
        <v>183600</v>
      </c>
      <c r="E39" s="103">
        <v>443.6694</v>
      </c>
      <c r="F39" s="98">
        <v>1.5100000000000001E-2</v>
      </c>
      <c r="G39" s="49"/>
      <c r="H39" s="25"/>
      <c r="K39" s="25"/>
      <c r="L39" s="100"/>
      <c r="M39" s="106"/>
      <c r="N39" s="100"/>
      <c r="O39" s="107"/>
      <c r="P39" s="108"/>
      <c r="Q39" s="93"/>
      <c r="R39" s="93"/>
      <c r="S39" s="100"/>
      <c r="T39" s="100"/>
      <c r="U39" s="100"/>
    </row>
    <row r="40" spans="1:21" s="55" customFormat="1" ht="12.75" customHeight="1" x14ac:dyDescent="0.2">
      <c r="A40" s="55" t="s">
        <v>268</v>
      </c>
      <c r="B40" s="55" t="s">
        <v>269</v>
      </c>
      <c r="C40" s="55" t="s">
        <v>26</v>
      </c>
      <c r="D40" s="105">
        <v>315600</v>
      </c>
      <c r="E40" s="103">
        <v>442.15559999999999</v>
      </c>
      <c r="F40" s="98">
        <v>1.5100000000000001E-2</v>
      </c>
      <c r="G40" s="49"/>
      <c r="H40" s="25"/>
      <c r="K40" s="25"/>
      <c r="L40" s="100"/>
      <c r="M40" s="106"/>
      <c r="N40" s="100"/>
      <c r="O40" s="107"/>
      <c r="P40" s="108"/>
      <c r="Q40" s="93"/>
      <c r="R40" s="93"/>
      <c r="S40" s="100"/>
      <c r="T40" s="100"/>
      <c r="U40" s="100"/>
    </row>
    <row r="41" spans="1:21" s="55" customFormat="1" ht="12.75" customHeight="1" x14ac:dyDescent="0.2">
      <c r="A41" s="55" t="s">
        <v>288</v>
      </c>
      <c r="B41" s="55" t="s">
        <v>289</v>
      </c>
      <c r="C41" s="55" t="s">
        <v>14</v>
      </c>
      <c r="D41" s="105">
        <v>150000</v>
      </c>
      <c r="E41" s="103">
        <v>436.35</v>
      </c>
      <c r="F41" s="98">
        <v>1.49E-2</v>
      </c>
      <c r="G41" s="49"/>
      <c r="H41" s="25"/>
      <c r="K41" s="25"/>
      <c r="L41" s="100"/>
      <c r="M41" s="106"/>
      <c r="N41" s="100"/>
      <c r="O41" s="107"/>
      <c r="P41" s="108"/>
      <c r="Q41" s="93"/>
      <c r="R41" s="93"/>
      <c r="S41" s="100"/>
      <c r="T41" s="100"/>
      <c r="U41" s="100"/>
    </row>
    <row r="42" spans="1:21" s="55" customFormat="1" ht="12.75" customHeight="1" x14ac:dyDescent="0.2">
      <c r="A42" s="55" t="s">
        <v>356</v>
      </c>
      <c r="B42" s="55" t="s">
        <v>357</v>
      </c>
      <c r="C42" s="55" t="s">
        <v>20</v>
      </c>
      <c r="D42" s="105">
        <v>82500</v>
      </c>
      <c r="E42" s="103">
        <v>436.05374999999998</v>
      </c>
      <c r="F42" s="98">
        <v>1.49E-2</v>
      </c>
      <c r="G42" s="49"/>
      <c r="H42" s="25"/>
      <c r="K42" s="25"/>
      <c r="L42" s="100"/>
      <c r="M42" s="106"/>
      <c r="N42" s="100"/>
      <c r="O42" s="107"/>
      <c r="P42" s="108"/>
      <c r="Q42" s="93"/>
      <c r="R42" s="93"/>
      <c r="S42" s="100"/>
      <c r="T42" s="100"/>
      <c r="U42" s="100"/>
    </row>
    <row r="43" spans="1:21" s="55" customFormat="1" ht="12.75" customHeight="1" x14ac:dyDescent="0.2">
      <c r="A43" s="55" t="s">
        <v>358</v>
      </c>
      <c r="B43" s="55" t="s">
        <v>359</v>
      </c>
      <c r="C43" s="55" t="s">
        <v>23</v>
      </c>
      <c r="D43" s="105">
        <v>388800</v>
      </c>
      <c r="E43" s="103">
        <v>416.21039999999999</v>
      </c>
      <c r="F43" s="98">
        <v>1.4199999999999999E-2</v>
      </c>
      <c r="G43" s="49"/>
      <c r="H43" s="25"/>
      <c r="K43" s="25"/>
      <c r="L43" s="100"/>
      <c r="M43" s="106"/>
      <c r="N43" s="100"/>
      <c r="O43" s="107"/>
      <c r="P43" s="108"/>
      <c r="Q43" s="93"/>
      <c r="R43" s="93"/>
      <c r="S43" s="100"/>
      <c r="T43" s="100"/>
      <c r="U43" s="100"/>
    </row>
    <row r="44" spans="1:21" s="55" customFormat="1" ht="12.75" customHeight="1" x14ac:dyDescent="0.2">
      <c r="A44" s="55" t="s">
        <v>360</v>
      </c>
      <c r="B44" s="55" t="s">
        <v>361</v>
      </c>
      <c r="C44" s="55" t="s">
        <v>26</v>
      </c>
      <c r="D44" s="105">
        <v>942900</v>
      </c>
      <c r="E44" s="103">
        <v>414.87599999999998</v>
      </c>
      <c r="F44" s="98">
        <v>1.4199999999999999E-2</v>
      </c>
      <c r="G44" s="49"/>
      <c r="H44" s="25"/>
      <c r="K44" s="25"/>
      <c r="L44" s="100"/>
      <c r="M44" s="106"/>
      <c r="N44" s="100"/>
      <c r="O44" s="107"/>
      <c r="P44" s="108"/>
      <c r="Q44" s="93"/>
      <c r="R44" s="93"/>
      <c r="S44" s="100"/>
      <c r="T44" s="100"/>
      <c r="U44" s="100"/>
    </row>
    <row r="45" spans="1:21" s="55" customFormat="1" ht="12.75" customHeight="1" x14ac:dyDescent="0.2">
      <c r="A45" s="55" t="s">
        <v>123</v>
      </c>
      <c r="B45" s="55" t="s">
        <v>124</v>
      </c>
      <c r="C45" s="55" t="s">
        <v>29</v>
      </c>
      <c r="D45" s="105">
        <v>540108</v>
      </c>
      <c r="E45" s="103">
        <v>410.48208</v>
      </c>
      <c r="F45" s="98">
        <v>1.3999999999999999E-2</v>
      </c>
      <c r="G45" s="49"/>
      <c r="H45" s="25"/>
      <c r="K45" s="25"/>
      <c r="L45" s="100"/>
      <c r="M45" s="106"/>
      <c r="N45" s="100"/>
      <c r="O45" s="107"/>
      <c r="P45" s="108"/>
      <c r="Q45" s="93"/>
      <c r="R45" s="93"/>
      <c r="S45" s="100"/>
      <c r="T45" s="100"/>
      <c r="U45" s="100"/>
    </row>
    <row r="46" spans="1:21" s="55" customFormat="1" ht="12.75" customHeight="1" x14ac:dyDescent="0.2">
      <c r="A46" s="55" t="s">
        <v>284</v>
      </c>
      <c r="B46" s="55" t="s">
        <v>285</v>
      </c>
      <c r="C46" s="55" t="s">
        <v>17</v>
      </c>
      <c r="D46" s="105">
        <v>237600</v>
      </c>
      <c r="E46" s="103">
        <v>380.0412</v>
      </c>
      <c r="F46" s="98">
        <v>1.3000000000000001E-2</v>
      </c>
      <c r="G46" s="49"/>
      <c r="H46" s="25"/>
      <c r="K46" s="25"/>
      <c r="L46" s="100"/>
      <c r="M46" s="106"/>
      <c r="N46" s="100"/>
      <c r="O46" s="107"/>
      <c r="P46" s="108"/>
      <c r="Q46" s="93"/>
      <c r="R46" s="93"/>
      <c r="S46" s="100"/>
      <c r="T46" s="100"/>
      <c r="U46" s="100"/>
    </row>
    <row r="47" spans="1:21" s="55" customFormat="1" ht="12.75" customHeight="1" x14ac:dyDescent="0.2">
      <c r="A47" s="55" t="s">
        <v>143</v>
      </c>
      <c r="B47" s="55" t="s">
        <v>144</v>
      </c>
      <c r="C47" s="55" t="s">
        <v>78</v>
      </c>
      <c r="D47" s="105">
        <v>145800</v>
      </c>
      <c r="E47" s="103">
        <v>375.14339999999999</v>
      </c>
      <c r="F47" s="98">
        <v>1.2800000000000001E-2</v>
      </c>
      <c r="G47" s="49"/>
      <c r="H47" s="25"/>
      <c r="K47" s="25"/>
      <c r="L47" s="100"/>
      <c r="M47" s="106"/>
      <c r="N47" s="100"/>
      <c r="O47" s="107"/>
      <c r="P47" s="108"/>
      <c r="Q47" s="93"/>
      <c r="R47" s="93"/>
      <c r="S47" s="100"/>
      <c r="T47" s="100"/>
      <c r="U47" s="100"/>
    </row>
    <row r="48" spans="1:21" s="55" customFormat="1" ht="12.75" customHeight="1" x14ac:dyDescent="0.2">
      <c r="A48" s="55" t="s">
        <v>111</v>
      </c>
      <c r="B48" s="55" t="s">
        <v>112</v>
      </c>
      <c r="C48" s="55" t="s">
        <v>11</v>
      </c>
      <c r="D48" s="105">
        <v>105000</v>
      </c>
      <c r="E48" s="103">
        <v>367.65750000000003</v>
      </c>
      <c r="F48" s="98">
        <v>1.2500000000000001E-2</v>
      </c>
      <c r="G48" s="49"/>
      <c r="H48" s="25"/>
      <c r="K48" s="25"/>
      <c r="L48" s="100"/>
      <c r="M48" s="106"/>
      <c r="N48" s="100"/>
      <c r="O48" s="107"/>
      <c r="P48" s="108"/>
      <c r="Q48" s="93"/>
      <c r="R48" s="93"/>
      <c r="S48" s="100"/>
      <c r="T48" s="100"/>
      <c r="U48" s="100"/>
    </row>
    <row r="49" spans="1:21" s="55" customFormat="1" ht="12.75" customHeight="1" x14ac:dyDescent="0.2">
      <c r="A49" s="55" t="s">
        <v>83</v>
      </c>
      <c r="B49" s="55" t="s">
        <v>85</v>
      </c>
      <c r="C49" s="55" t="s">
        <v>44</v>
      </c>
      <c r="D49" s="105">
        <v>198000</v>
      </c>
      <c r="E49" s="103">
        <v>355.21199999999999</v>
      </c>
      <c r="F49" s="98">
        <v>1.21E-2</v>
      </c>
      <c r="G49" s="49"/>
      <c r="H49" s="25"/>
      <c r="K49" s="25"/>
      <c r="L49" s="100"/>
      <c r="M49" s="106"/>
      <c r="N49" s="100"/>
      <c r="O49" s="107"/>
      <c r="P49" s="108"/>
      <c r="Q49" s="93"/>
      <c r="R49" s="93"/>
      <c r="S49" s="100"/>
      <c r="T49" s="100"/>
      <c r="U49" s="100"/>
    </row>
    <row r="50" spans="1:21" s="55" customFormat="1" ht="12.75" customHeight="1" x14ac:dyDescent="0.2">
      <c r="A50" s="55" t="s">
        <v>109</v>
      </c>
      <c r="B50" s="55" t="s">
        <v>110</v>
      </c>
      <c r="C50" s="55" t="s">
        <v>20</v>
      </c>
      <c r="D50" s="105">
        <v>67800</v>
      </c>
      <c r="E50" s="103">
        <v>351.61079999999998</v>
      </c>
      <c r="F50" s="98">
        <v>1.2E-2</v>
      </c>
      <c r="G50" s="49"/>
      <c r="H50" s="25"/>
      <c r="K50" s="25"/>
      <c r="L50" s="100"/>
      <c r="M50" s="106"/>
      <c r="N50" s="100"/>
      <c r="O50" s="107"/>
      <c r="P50" s="108"/>
      <c r="Q50" s="93"/>
      <c r="R50" s="93"/>
      <c r="S50" s="100"/>
      <c r="T50" s="100"/>
      <c r="U50" s="100"/>
    </row>
    <row r="51" spans="1:21" s="55" customFormat="1" ht="12.75" customHeight="1" x14ac:dyDescent="0.2">
      <c r="A51" s="55" t="s">
        <v>362</v>
      </c>
      <c r="B51" s="55" t="s">
        <v>363</v>
      </c>
      <c r="C51" s="55" t="s">
        <v>40</v>
      </c>
      <c r="D51" s="105">
        <v>108000</v>
      </c>
      <c r="E51" s="103">
        <v>348.084</v>
      </c>
      <c r="F51" s="98">
        <v>1.1899999999999999E-2</v>
      </c>
      <c r="G51" s="49"/>
      <c r="H51" s="25"/>
      <c r="K51" s="25"/>
      <c r="L51" s="100"/>
      <c r="M51" s="106"/>
      <c r="N51" s="100"/>
      <c r="O51" s="107"/>
      <c r="P51" s="108"/>
      <c r="Q51" s="93"/>
      <c r="R51" s="93"/>
      <c r="S51" s="100"/>
      <c r="T51" s="100"/>
      <c r="U51" s="100"/>
    </row>
    <row r="52" spans="1:21" s="55" customFormat="1" ht="12.75" customHeight="1" x14ac:dyDescent="0.2">
      <c r="A52" s="55" t="s">
        <v>364</v>
      </c>
      <c r="B52" s="55" t="s">
        <v>365</v>
      </c>
      <c r="C52" s="55" t="s">
        <v>75</v>
      </c>
      <c r="D52" s="105">
        <v>221400</v>
      </c>
      <c r="E52" s="103">
        <v>347.93009999999998</v>
      </c>
      <c r="F52" s="98">
        <v>1.1899999999999999E-2</v>
      </c>
      <c r="G52" s="49"/>
      <c r="H52" s="25"/>
      <c r="K52" s="25"/>
      <c r="L52" s="100"/>
      <c r="M52" s="106"/>
      <c r="N52" s="100"/>
      <c r="O52" s="107"/>
      <c r="P52" s="108"/>
      <c r="Q52" s="93"/>
      <c r="R52" s="93"/>
      <c r="S52" s="100"/>
      <c r="T52" s="100"/>
      <c r="U52" s="100"/>
    </row>
    <row r="53" spans="1:21" s="55" customFormat="1" ht="12.75" customHeight="1" x14ac:dyDescent="0.2">
      <c r="A53" s="55" t="s">
        <v>129</v>
      </c>
      <c r="B53" s="55" t="s">
        <v>130</v>
      </c>
      <c r="C53" s="55" t="s">
        <v>37</v>
      </c>
      <c r="D53" s="105">
        <v>168600</v>
      </c>
      <c r="E53" s="103">
        <v>343.43819999999999</v>
      </c>
      <c r="F53" s="98">
        <v>1.1699999999999999E-2</v>
      </c>
      <c r="G53" s="49"/>
      <c r="H53" s="25"/>
      <c r="K53" s="25"/>
      <c r="L53" s="100"/>
      <c r="M53" s="106"/>
      <c r="N53" s="100"/>
      <c r="O53" s="107"/>
      <c r="P53" s="108"/>
      <c r="Q53" s="93"/>
      <c r="R53" s="93"/>
      <c r="S53" s="100"/>
      <c r="T53" s="100"/>
      <c r="U53" s="100"/>
    </row>
    <row r="54" spans="1:21" s="55" customFormat="1" ht="12.75" customHeight="1" x14ac:dyDescent="0.2">
      <c r="A54" s="55" t="s">
        <v>98</v>
      </c>
      <c r="B54" s="55" t="s">
        <v>100</v>
      </c>
      <c r="C54" s="55" t="s">
        <v>44</v>
      </c>
      <c r="D54" s="105">
        <v>955800</v>
      </c>
      <c r="E54" s="103">
        <v>321.62670000000003</v>
      </c>
      <c r="F54" s="98">
        <v>1.1000000000000001E-2</v>
      </c>
      <c r="G54" s="49"/>
      <c r="H54" s="25"/>
      <c r="K54" s="25"/>
      <c r="L54" s="100"/>
      <c r="M54" s="106"/>
      <c r="N54" s="100"/>
      <c r="O54" s="107"/>
      <c r="P54" s="108"/>
      <c r="Q54" s="93"/>
      <c r="R54" s="93"/>
      <c r="S54" s="100"/>
      <c r="T54" s="100"/>
      <c r="U54" s="100"/>
    </row>
    <row r="55" spans="1:21" s="55" customFormat="1" ht="12.75" customHeight="1" x14ac:dyDescent="0.2">
      <c r="A55" s="55" t="s">
        <v>366</v>
      </c>
      <c r="B55" s="55" t="s">
        <v>367</v>
      </c>
      <c r="C55" s="55" t="s">
        <v>63</v>
      </c>
      <c r="D55" s="105">
        <v>464400</v>
      </c>
      <c r="E55" s="103">
        <v>309.75479999999999</v>
      </c>
      <c r="F55" s="98">
        <v>1.06E-2</v>
      </c>
      <c r="G55" s="49"/>
      <c r="H55" s="25"/>
      <c r="K55" s="25"/>
      <c r="L55" s="100"/>
      <c r="M55" s="106"/>
      <c r="N55" s="100"/>
      <c r="O55" s="107"/>
      <c r="P55" s="108"/>
      <c r="Q55" s="93"/>
      <c r="R55" s="93"/>
      <c r="S55" s="100"/>
      <c r="T55" s="100"/>
      <c r="U55" s="100"/>
    </row>
    <row r="56" spans="1:21" s="55" customFormat="1" ht="12.75" customHeight="1" x14ac:dyDescent="0.2">
      <c r="A56" s="55" t="s">
        <v>214</v>
      </c>
      <c r="B56" s="55" t="s">
        <v>215</v>
      </c>
      <c r="C56" s="55" t="s">
        <v>17</v>
      </c>
      <c r="D56" s="105">
        <v>6900</v>
      </c>
      <c r="E56" s="103">
        <v>305.84595000000002</v>
      </c>
      <c r="F56" s="98">
        <v>1.04E-2</v>
      </c>
      <c r="G56" s="49"/>
      <c r="H56" s="25"/>
      <c r="K56" s="25"/>
      <c r="L56" s="100"/>
      <c r="M56" s="106"/>
      <c r="N56" s="100"/>
      <c r="O56" s="107"/>
      <c r="P56" s="108"/>
      <c r="Q56" s="93"/>
      <c r="R56" s="93"/>
      <c r="S56" s="100"/>
      <c r="T56" s="100"/>
      <c r="U56" s="100"/>
    </row>
    <row r="57" spans="1:21" s="55" customFormat="1" ht="12.75" customHeight="1" x14ac:dyDescent="0.2">
      <c r="A57" s="55" t="s">
        <v>308</v>
      </c>
      <c r="B57" s="55" t="s">
        <v>309</v>
      </c>
      <c r="C57" s="55" t="s">
        <v>66</v>
      </c>
      <c r="D57" s="105">
        <v>63600</v>
      </c>
      <c r="E57" s="103">
        <v>296.24880000000002</v>
      </c>
      <c r="F57" s="98">
        <v>1.01E-2</v>
      </c>
      <c r="G57" s="49"/>
      <c r="H57" s="25"/>
      <c r="K57" s="25"/>
      <c r="L57" s="100"/>
      <c r="M57" s="106"/>
      <c r="N57" s="100"/>
      <c r="O57" s="107"/>
      <c r="P57" s="108"/>
      <c r="Q57" s="93"/>
      <c r="R57" s="93"/>
      <c r="S57" s="100"/>
      <c r="T57" s="100"/>
      <c r="U57" s="100"/>
    </row>
    <row r="58" spans="1:21" s="55" customFormat="1" ht="12.75" customHeight="1" x14ac:dyDescent="0.2">
      <c r="A58" s="55" t="s">
        <v>36</v>
      </c>
      <c r="B58" s="55" t="s">
        <v>38</v>
      </c>
      <c r="C58" s="55" t="s">
        <v>20</v>
      </c>
      <c r="D58" s="105">
        <v>129600</v>
      </c>
      <c r="E58" s="103">
        <v>291.85919999999999</v>
      </c>
      <c r="F58" s="98">
        <v>0.01</v>
      </c>
      <c r="G58" s="49"/>
      <c r="H58" s="25"/>
      <c r="K58" s="25"/>
      <c r="L58" s="100"/>
      <c r="M58" s="106"/>
      <c r="N58" s="100"/>
      <c r="O58" s="107"/>
      <c r="P58" s="108"/>
      <c r="Q58" s="93"/>
      <c r="R58" s="93"/>
      <c r="S58" s="100"/>
      <c r="T58" s="100"/>
      <c r="U58" s="100"/>
    </row>
    <row r="59" spans="1:21" s="55" customFormat="1" ht="12.75" customHeight="1" x14ac:dyDescent="0.2">
      <c r="A59" s="55" t="s">
        <v>368</v>
      </c>
      <c r="B59" s="55" t="s">
        <v>369</v>
      </c>
      <c r="C59" s="55" t="s">
        <v>44</v>
      </c>
      <c r="D59" s="105">
        <v>106200</v>
      </c>
      <c r="E59" s="103">
        <v>265.97789999999998</v>
      </c>
      <c r="F59" s="98">
        <v>9.1000000000000004E-3</v>
      </c>
      <c r="G59" s="49"/>
      <c r="H59" s="25"/>
      <c r="K59" s="25"/>
      <c r="L59" s="100"/>
      <c r="M59" s="106"/>
      <c r="N59" s="100"/>
      <c r="O59" s="107"/>
      <c r="P59" s="108"/>
      <c r="Q59" s="93"/>
      <c r="R59" s="93"/>
      <c r="S59" s="100"/>
      <c r="T59" s="100"/>
      <c r="U59" s="100"/>
    </row>
    <row r="60" spans="1:21" s="55" customFormat="1" ht="12.75" customHeight="1" x14ac:dyDescent="0.2">
      <c r="A60" s="55" t="s">
        <v>370</v>
      </c>
      <c r="B60" s="55" t="s">
        <v>371</v>
      </c>
      <c r="C60" s="55" t="s">
        <v>40</v>
      </c>
      <c r="D60" s="105">
        <v>30000</v>
      </c>
      <c r="E60" s="103">
        <v>260.08499999999998</v>
      </c>
      <c r="F60" s="98">
        <v>8.8999999999999999E-3</v>
      </c>
      <c r="G60" s="49"/>
      <c r="H60" s="25"/>
      <c r="K60" s="25"/>
      <c r="L60" s="100"/>
      <c r="M60" s="106"/>
      <c r="N60" s="100"/>
      <c r="O60" s="107"/>
      <c r="P60" s="108"/>
      <c r="Q60" s="93"/>
      <c r="R60" s="93"/>
      <c r="S60" s="100"/>
      <c r="T60" s="100"/>
      <c r="U60" s="100"/>
    </row>
    <row r="61" spans="1:21" s="55" customFormat="1" ht="12.75" customHeight="1" x14ac:dyDescent="0.2">
      <c r="A61" s="55" t="s">
        <v>372</v>
      </c>
      <c r="B61" s="55" t="s">
        <v>373</v>
      </c>
      <c r="C61" s="55" t="s">
        <v>69</v>
      </c>
      <c r="D61" s="105">
        <v>307800</v>
      </c>
      <c r="E61" s="103">
        <v>256.08960000000002</v>
      </c>
      <c r="F61" s="98">
        <v>8.6999999999999994E-3</v>
      </c>
      <c r="G61" s="49"/>
      <c r="H61" s="25"/>
      <c r="K61" s="25"/>
      <c r="L61" s="100"/>
      <c r="M61" s="106"/>
      <c r="N61" s="100"/>
      <c r="O61" s="107"/>
      <c r="P61" s="108"/>
      <c r="Q61" s="93"/>
      <c r="R61" s="93"/>
      <c r="S61" s="100"/>
      <c r="T61" s="100"/>
      <c r="U61" s="100"/>
    </row>
    <row r="62" spans="1:21" s="55" customFormat="1" ht="12.75" customHeight="1" x14ac:dyDescent="0.2">
      <c r="A62" s="55" t="s">
        <v>25</v>
      </c>
      <c r="B62" s="55" t="s">
        <v>27</v>
      </c>
      <c r="C62" s="55" t="s">
        <v>26</v>
      </c>
      <c r="D62" s="105">
        <v>37800</v>
      </c>
      <c r="E62" s="103">
        <v>211.41540000000001</v>
      </c>
      <c r="F62" s="98">
        <v>7.1999999999999998E-3</v>
      </c>
      <c r="G62" s="49"/>
      <c r="H62" s="25"/>
      <c r="K62" s="25"/>
      <c r="L62" s="100"/>
      <c r="M62" s="106"/>
      <c r="N62" s="100"/>
      <c r="O62" s="107"/>
      <c r="P62" s="108"/>
      <c r="Q62" s="93"/>
      <c r="R62" s="93"/>
      <c r="S62" s="100"/>
      <c r="T62" s="100"/>
      <c r="U62" s="100"/>
    </row>
    <row r="63" spans="1:21" s="55" customFormat="1" ht="12.75" customHeight="1" x14ac:dyDescent="0.2">
      <c r="A63" s="55" t="s">
        <v>147</v>
      </c>
      <c r="B63" s="55" t="s">
        <v>148</v>
      </c>
      <c r="C63" s="55" t="s">
        <v>40</v>
      </c>
      <c r="D63" s="105">
        <v>108000</v>
      </c>
      <c r="E63" s="103">
        <v>161.67599999999999</v>
      </c>
      <c r="F63" s="98">
        <v>5.5000000000000005E-3</v>
      </c>
      <c r="G63" s="49"/>
      <c r="H63" s="25"/>
      <c r="K63" s="25"/>
      <c r="L63" s="100"/>
      <c r="M63" s="106"/>
      <c r="N63" s="100"/>
      <c r="O63" s="107"/>
      <c r="P63" s="108"/>
      <c r="Q63" s="93"/>
      <c r="R63" s="93"/>
      <c r="S63" s="100"/>
      <c r="T63" s="100"/>
      <c r="U63" s="100"/>
    </row>
    <row r="64" spans="1:21" ht="12.75" customHeight="1" x14ac:dyDescent="0.2">
      <c r="A64" s="16" t="s">
        <v>173</v>
      </c>
      <c r="B64" s="16"/>
      <c r="C64" s="16"/>
      <c r="D64" s="16"/>
      <c r="E64" s="18">
        <f>SUM(E9:E63)</f>
        <v>29026.605853999998</v>
      </c>
      <c r="F64" s="18">
        <f>SUM(F9:F63)</f>
        <v>0.99030000000000018</v>
      </c>
      <c r="G64" s="50"/>
      <c r="H64" s="27"/>
      <c r="L64" s="100"/>
      <c r="M64" s="106"/>
      <c r="N64" s="100"/>
      <c r="O64" s="107"/>
      <c r="P64" s="108"/>
      <c r="Q64" s="93"/>
      <c r="R64" s="93"/>
      <c r="S64" s="100"/>
      <c r="T64" s="100"/>
      <c r="U64" s="100"/>
    </row>
    <row r="65" spans="1:18" ht="12.75" customHeight="1" x14ac:dyDescent="0.2">
      <c r="E65" s="12"/>
      <c r="F65" s="13"/>
      <c r="G65" s="49"/>
    </row>
    <row r="66" spans="1:18" s="55" customFormat="1" ht="12.75" customHeight="1" x14ac:dyDescent="0.2">
      <c r="A66" s="99" t="s">
        <v>601</v>
      </c>
      <c r="E66" s="103">
        <v>533.20308</v>
      </c>
      <c r="F66" s="98">
        <v>1.819059182649331E-2</v>
      </c>
      <c r="G66" s="49"/>
      <c r="H66" s="36"/>
      <c r="K66" s="25"/>
      <c r="N66" s="100"/>
      <c r="O66" s="107"/>
      <c r="P66" s="108"/>
      <c r="R66" s="93"/>
    </row>
    <row r="67" spans="1:18" ht="12.75" customHeight="1" x14ac:dyDescent="0.2">
      <c r="A67" s="16" t="s">
        <v>173</v>
      </c>
      <c r="B67" s="16"/>
      <c r="C67" s="16"/>
      <c r="D67" s="16"/>
      <c r="E67" s="17">
        <f>SUM(E66:E66)</f>
        <v>533.20308</v>
      </c>
      <c r="F67" s="18">
        <f>SUM(F66:F66)</f>
        <v>1.819059182649331E-2</v>
      </c>
      <c r="G67" s="49"/>
    </row>
    <row r="68" spans="1:18" ht="12.75" customHeight="1" x14ac:dyDescent="0.2">
      <c r="E68" s="12"/>
      <c r="F68" s="13"/>
      <c r="G68" s="49"/>
    </row>
    <row r="69" spans="1:18" ht="12.75" customHeight="1" x14ac:dyDescent="0.2">
      <c r="A69" s="1" t="s">
        <v>178</v>
      </c>
      <c r="B69" s="1"/>
      <c r="E69" s="12"/>
      <c r="F69" s="13"/>
      <c r="G69" s="49"/>
    </row>
    <row r="70" spans="1:18" s="55" customFormat="1" ht="12.75" customHeight="1" x14ac:dyDescent="0.2">
      <c r="A70" s="99" t="s">
        <v>179</v>
      </c>
      <c r="B70" s="99"/>
      <c r="E70" s="103">
        <v>-247.78406500000051</v>
      </c>
      <c r="F70" s="98">
        <v>-8.4533247398426437E-3</v>
      </c>
      <c r="G70" s="49"/>
      <c r="H70" s="38"/>
      <c r="K70" s="25"/>
    </row>
    <row r="71" spans="1:18" ht="12.75" customHeight="1" x14ac:dyDescent="0.2">
      <c r="A71" s="16" t="s">
        <v>173</v>
      </c>
      <c r="B71" s="16"/>
      <c r="C71" s="16"/>
      <c r="D71" s="16"/>
      <c r="E71" s="17">
        <f>SUM(E70:E70)</f>
        <v>-247.78406500000051</v>
      </c>
      <c r="F71" s="18">
        <f>SUM(F70:F70)</f>
        <v>-8.4533247398426437E-3</v>
      </c>
      <c r="G71" s="50"/>
      <c r="H71" s="27"/>
    </row>
    <row r="72" spans="1:18" ht="12.75" customHeight="1" x14ac:dyDescent="0.2">
      <c r="A72" s="20" t="s">
        <v>180</v>
      </c>
      <c r="B72" s="20"/>
      <c r="C72" s="20"/>
      <c r="D72" s="20"/>
      <c r="E72" s="21">
        <f>SUM(E64,E67,E71)</f>
        <v>29312.024868999997</v>
      </c>
      <c r="F72" s="22">
        <f>SUM(F64,F67,F71)</f>
        <v>1.0000372670866509</v>
      </c>
      <c r="G72" s="51"/>
      <c r="H72" s="28"/>
    </row>
    <row r="73" spans="1:18" ht="12.75" customHeight="1" x14ac:dyDescent="0.2"/>
    <row r="74" spans="1:18" ht="12.75" customHeight="1" x14ac:dyDescent="0.2">
      <c r="A74" s="1" t="s">
        <v>594</v>
      </c>
      <c r="B74" s="1"/>
      <c r="E74" s="12"/>
      <c r="F74" s="13"/>
    </row>
    <row r="75" spans="1:18" ht="12.75" customHeight="1" x14ac:dyDescent="0.2">
      <c r="A75" s="1"/>
      <c r="B75" s="1"/>
      <c r="E75" s="12"/>
    </row>
    <row r="76" spans="1:18" ht="12.75" customHeight="1" x14ac:dyDescent="0.2">
      <c r="A76" s="1"/>
      <c r="B76" s="1"/>
    </row>
    <row r="77" spans="1:18" ht="12.75" customHeight="1" x14ac:dyDescent="0.2"/>
    <row r="78" spans="1:18" x14ac:dyDescent="0.2">
      <c r="E78" s="76"/>
    </row>
    <row r="79" spans="1:18" ht="12.75" customHeight="1" x14ac:dyDescent="0.2"/>
    <row r="80" spans="1:1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3" width="32.5703125" customWidth="1"/>
    <col min="4" max="4" width="18.1406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32.5703125" style="55" customWidth="1"/>
    <col min="10" max="10" width="9.140625" style="55" customWidth="1"/>
    <col min="11" max="11" width="14.85546875" style="25" customWidth="1"/>
    <col min="12" max="33" width="9.140625" style="55"/>
  </cols>
  <sheetData>
    <row r="1" spans="1:23" ht="18.75" x14ac:dyDescent="0.2">
      <c r="A1" s="125" t="s">
        <v>374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11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2.75" customHeight="1" x14ac:dyDescent="0.2">
      <c r="E5" s="12"/>
      <c r="F5" s="13"/>
      <c r="G5" s="49"/>
      <c r="L5" s="111"/>
      <c r="M5" s="100"/>
      <c r="N5" s="112"/>
      <c r="O5" s="113"/>
      <c r="P5" s="100"/>
      <c r="Q5" s="114"/>
      <c r="R5" s="100"/>
      <c r="S5" s="100"/>
      <c r="T5" s="100"/>
      <c r="U5" s="100"/>
      <c r="V5" s="100"/>
      <c r="W5" s="100"/>
    </row>
    <row r="6" spans="1:23" ht="12.75" customHeight="1" x14ac:dyDescent="0.2">
      <c r="E6" s="12"/>
      <c r="F6" s="13"/>
      <c r="G6" s="49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3" ht="12.75" customHeight="1" x14ac:dyDescent="0.2">
      <c r="A7" s="1" t="s">
        <v>8</v>
      </c>
      <c r="B7" s="1"/>
      <c r="E7" s="12"/>
      <c r="F7" s="13"/>
      <c r="G7" s="49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99"/>
    </row>
    <row r="8" spans="1:23" ht="12.75" customHeight="1" x14ac:dyDescent="0.2">
      <c r="A8" s="1" t="s">
        <v>9</v>
      </c>
      <c r="B8" s="1"/>
      <c r="E8" s="12"/>
      <c r="F8" s="13"/>
      <c r="G8" s="49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99"/>
    </row>
    <row r="9" spans="1:23" s="55" customFormat="1" ht="12.75" customHeight="1" x14ac:dyDescent="0.2">
      <c r="A9" s="55" t="s">
        <v>10</v>
      </c>
      <c r="B9" s="55" t="s">
        <v>12</v>
      </c>
      <c r="C9" s="55" t="s">
        <v>11</v>
      </c>
      <c r="D9" s="105">
        <v>293383</v>
      </c>
      <c r="E9" s="103">
        <v>3339.431998</v>
      </c>
      <c r="F9" s="98">
        <v>7.8200000000000006E-2</v>
      </c>
      <c r="G9" s="45"/>
      <c r="H9" s="25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19</v>
      </c>
      <c r="B10" s="55" t="s">
        <v>21</v>
      </c>
      <c r="C10" s="55" t="s">
        <v>11</v>
      </c>
      <c r="D10" s="105">
        <v>113451</v>
      </c>
      <c r="E10" s="103">
        <v>2706.3736050000002</v>
      </c>
      <c r="F10" s="98">
        <v>6.3299999999999995E-2</v>
      </c>
      <c r="G10" s="45"/>
      <c r="H10" s="25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S10" s="100"/>
      <c r="T10" s="100"/>
      <c r="U10" s="100"/>
      <c r="V10" s="100"/>
    </row>
    <row r="11" spans="1:23" s="55" customFormat="1" ht="12.75" customHeight="1" x14ac:dyDescent="0.2">
      <c r="A11" s="55" t="s">
        <v>74</v>
      </c>
      <c r="B11" s="55" t="s">
        <v>76</v>
      </c>
      <c r="C11" s="55" t="s">
        <v>20</v>
      </c>
      <c r="D11" s="105">
        <v>233282</v>
      </c>
      <c r="E11" s="103">
        <v>2576.3664079999999</v>
      </c>
      <c r="F11" s="98">
        <v>6.0299999999999999E-2</v>
      </c>
      <c r="G11" s="45"/>
      <c r="H11" s="25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S11" s="100"/>
      <c r="T11" s="100"/>
      <c r="U11" s="100"/>
      <c r="V11" s="100"/>
    </row>
    <row r="12" spans="1:23" s="55" customFormat="1" ht="12.75" customHeight="1" x14ac:dyDescent="0.2">
      <c r="A12" s="55" t="s">
        <v>226</v>
      </c>
      <c r="B12" s="55" t="s">
        <v>227</v>
      </c>
      <c r="C12" s="55" t="s">
        <v>81</v>
      </c>
      <c r="D12" s="105">
        <v>546007</v>
      </c>
      <c r="E12" s="103">
        <v>2445.2923500000002</v>
      </c>
      <c r="F12" s="98">
        <v>5.7200000000000001E-2</v>
      </c>
      <c r="G12" s="45"/>
      <c r="H12" s="25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S12" s="100"/>
      <c r="T12" s="100"/>
      <c r="U12" s="100"/>
      <c r="V12" s="100"/>
    </row>
    <row r="13" spans="1:23" s="55" customFormat="1" ht="12.75" customHeight="1" x14ac:dyDescent="0.2">
      <c r="A13" s="55" t="s">
        <v>16</v>
      </c>
      <c r="B13" s="55" t="s">
        <v>18</v>
      </c>
      <c r="C13" s="55" t="s">
        <v>17</v>
      </c>
      <c r="D13" s="105">
        <v>756798</v>
      </c>
      <c r="E13" s="103">
        <v>2170.4966639999998</v>
      </c>
      <c r="F13" s="98">
        <v>5.0799999999999998E-2</v>
      </c>
      <c r="G13" s="45"/>
      <c r="H13" s="25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S13" s="100"/>
      <c r="T13" s="100"/>
      <c r="U13" s="100"/>
      <c r="V13" s="100"/>
    </row>
    <row r="14" spans="1:23" s="55" customFormat="1" ht="12.75" customHeight="1" x14ac:dyDescent="0.2">
      <c r="A14" s="55" t="s">
        <v>22</v>
      </c>
      <c r="B14" s="55" t="s">
        <v>24</v>
      </c>
      <c r="C14" s="55" t="s">
        <v>11</v>
      </c>
      <c r="D14" s="105">
        <v>318891</v>
      </c>
      <c r="E14" s="103">
        <v>2163.994326</v>
      </c>
      <c r="F14" s="98">
        <v>5.0599999999999999E-2</v>
      </c>
      <c r="G14" s="45"/>
      <c r="H14" s="25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S14" s="100"/>
      <c r="T14" s="100"/>
      <c r="U14" s="100"/>
      <c r="V14" s="100"/>
    </row>
    <row r="15" spans="1:23" s="55" customFormat="1" ht="12.75" customHeight="1" x14ac:dyDescent="0.2">
      <c r="A15" s="55" t="s">
        <v>39</v>
      </c>
      <c r="B15" s="55" t="s">
        <v>41</v>
      </c>
      <c r="C15" s="55" t="s">
        <v>23</v>
      </c>
      <c r="D15" s="105">
        <v>83999</v>
      </c>
      <c r="E15" s="103">
        <v>1947.6848130000001</v>
      </c>
      <c r="F15" s="98">
        <v>4.5599999999999995E-2</v>
      </c>
      <c r="G15" s="45"/>
      <c r="H15" s="25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S15" s="100"/>
      <c r="T15" s="100"/>
      <c r="U15" s="100"/>
      <c r="V15" s="100"/>
    </row>
    <row r="16" spans="1:23" s="55" customFormat="1" ht="12.75" customHeight="1" x14ac:dyDescent="0.2">
      <c r="A16" s="55" t="s">
        <v>59</v>
      </c>
      <c r="B16" s="55" t="s">
        <v>61</v>
      </c>
      <c r="C16" s="55" t="s">
        <v>37</v>
      </c>
      <c r="D16" s="105">
        <v>224176</v>
      </c>
      <c r="E16" s="103">
        <v>1858.082776</v>
      </c>
      <c r="F16" s="98">
        <v>4.3499999999999997E-2</v>
      </c>
      <c r="G16" s="45"/>
      <c r="H16" s="25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S16" s="100"/>
      <c r="T16" s="100"/>
      <c r="U16" s="100"/>
      <c r="V16" s="100"/>
    </row>
    <row r="17" spans="1:22" s="55" customFormat="1" ht="12.75" customHeight="1" x14ac:dyDescent="0.2">
      <c r="A17" s="55" t="s">
        <v>13</v>
      </c>
      <c r="B17" s="55" t="s">
        <v>15</v>
      </c>
      <c r="C17" s="55" t="s">
        <v>14</v>
      </c>
      <c r="D17" s="105">
        <v>218092</v>
      </c>
      <c r="E17" s="103">
        <v>1830.9913859999999</v>
      </c>
      <c r="F17" s="98">
        <v>4.2900000000000001E-2</v>
      </c>
      <c r="G17" s="45"/>
      <c r="H17" s="25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S17" s="100"/>
      <c r="T17" s="100"/>
      <c r="U17" s="100"/>
      <c r="V17" s="100"/>
    </row>
    <row r="18" spans="1:22" s="55" customFormat="1" ht="12.75" customHeight="1" x14ac:dyDescent="0.2">
      <c r="A18" s="55" t="s">
        <v>34</v>
      </c>
      <c r="B18" s="55" t="s">
        <v>35</v>
      </c>
      <c r="C18" s="55" t="s">
        <v>23</v>
      </c>
      <c r="D18" s="105">
        <v>55104</v>
      </c>
      <c r="E18" s="103">
        <v>1814.7675839999999</v>
      </c>
      <c r="F18" s="98">
        <v>4.2500000000000003E-2</v>
      </c>
      <c r="G18" s="45"/>
      <c r="H18" s="25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S18" s="100"/>
      <c r="T18" s="100"/>
      <c r="U18" s="100"/>
      <c r="V18" s="100"/>
    </row>
    <row r="19" spans="1:22" s="55" customFormat="1" ht="12.75" customHeight="1" x14ac:dyDescent="0.2">
      <c r="A19" s="55" t="s">
        <v>249</v>
      </c>
      <c r="B19" s="55" t="s">
        <v>250</v>
      </c>
      <c r="C19" s="55" t="s">
        <v>49</v>
      </c>
      <c r="D19" s="105">
        <v>38530</v>
      </c>
      <c r="E19" s="103">
        <v>1789.6414400000001</v>
      </c>
      <c r="F19" s="98">
        <v>4.1900000000000007E-2</v>
      </c>
      <c r="G19" s="45"/>
      <c r="H19" s="25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S19" s="100"/>
      <c r="T19" s="100"/>
      <c r="U19" s="100"/>
      <c r="V19" s="100"/>
    </row>
    <row r="20" spans="1:22" s="55" customFormat="1" ht="12.75" customHeight="1" x14ac:dyDescent="0.2">
      <c r="A20" s="55" t="s">
        <v>48</v>
      </c>
      <c r="B20" s="55" t="s">
        <v>50</v>
      </c>
      <c r="C20" s="55" t="s">
        <v>23</v>
      </c>
      <c r="D20" s="105">
        <v>236103</v>
      </c>
      <c r="E20" s="103">
        <v>1460.7692609999999</v>
      </c>
      <c r="F20" s="98">
        <v>3.4200000000000001E-2</v>
      </c>
      <c r="G20" s="45"/>
      <c r="H20" s="25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S20" s="100"/>
      <c r="T20" s="100"/>
      <c r="U20" s="100"/>
      <c r="V20" s="100"/>
    </row>
    <row r="21" spans="1:22" s="55" customFormat="1" ht="12.75" customHeight="1" x14ac:dyDescent="0.2">
      <c r="A21" s="55" t="s">
        <v>28</v>
      </c>
      <c r="B21" s="55" t="s">
        <v>30</v>
      </c>
      <c r="C21" s="55" t="s">
        <v>20</v>
      </c>
      <c r="D21" s="105">
        <v>62686</v>
      </c>
      <c r="E21" s="103">
        <v>1146.997085</v>
      </c>
      <c r="F21" s="98">
        <v>2.6800000000000001E-2</v>
      </c>
      <c r="G21" s="45"/>
      <c r="H21" s="25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S21" s="100"/>
      <c r="T21" s="100"/>
      <c r="U21" s="100"/>
      <c r="V21" s="100"/>
    </row>
    <row r="22" spans="1:22" s="55" customFormat="1" ht="12.75" customHeight="1" x14ac:dyDescent="0.2">
      <c r="A22" s="55" t="s">
        <v>101</v>
      </c>
      <c r="B22" s="55" t="s">
        <v>103</v>
      </c>
      <c r="C22" s="55" t="s">
        <v>32</v>
      </c>
      <c r="D22" s="105">
        <v>337375</v>
      </c>
      <c r="E22" s="103">
        <v>1054.802938</v>
      </c>
      <c r="F22" s="98">
        <v>2.4700000000000003E-2</v>
      </c>
      <c r="G22" s="45"/>
      <c r="H22" s="25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S22" s="100"/>
      <c r="T22" s="100"/>
      <c r="U22" s="100"/>
      <c r="V22" s="100"/>
    </row>
    <row r="23" spans="1:22" s="55" customFormat="1" ht="12.75" customHeight="1" x14ac:dyDescent="0.2">
      <c r="A23" s="55" t="s">
        <v>184</v>
      </c>
      <c r="B23" s="55" t="s">
        <v>186</v>
      </c>
      <c r="C23" s="55" t="s">
        <v>185</v>
      </c>
      <c r="D23" s="105">
        <v>60669</v>
      </c>
      <c r="E23" s="103">
        <v>975.04183399999999</v>
      </c>
      <c r="F23" s="98">
        <v>2.2799999999999997E-2</v>
      </c>
      <c r="G23" s="45"/>
      <c r="H23" s="25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S23" s="100"/>
      <c r="T23" s="100"/>
      <c r="U23" s="100"/>
      <c r="V23" s="100"/>
    </row>
    <row r="24" spans="1:22" s="55" customFormat="1" ht="12.75" customHeight="1" x14ac:dyDescent="0.2">
      <c r="A24" s="55" t="s">
        <v>113</v>
      </c>
      <c r="B24" s="55" t="s">
        <v>114</v>
      </c>
      <c r="C24" s="55" t="s">
        <v>14</v>
      </c>
      <c r="D24" s="105">
        <v>268481</v>
      </c>
      <c r="E24" s="103">
        <v>956.73204399999997</v>
      </c>
      <c r="F24" s="98">
        <v>2.2400000000000003E-2</v>
      </c>
      <c r="G24" s="45"/>
      <c r="H24" s="25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S24" s="100"/>
      <c r="T24" s="100"/>
      <c r="U24" s="100"/>
      <c r="V24" s="100"/>
    </row>
    <row r="25" spans="1:22" s="55" customFormat="1" ht="12.75" customHeight="1" x14ac:dyDescent="0.2">
      <c r="A25" s="55" t="s">
        <v>199</v>
      </c>
      <c r="B25" s="55" t="s">
        <v>201</v>
      </c>
      <c r="C25" s="55" t="s">
        <v>32</v>
      </c>
      <c r="D25" s="105">
        <v>41987</v>
      </c>
      <c r="E25" s="103">
        <v>894.80595100000005</v>
      </c>
      <c r="F25" s="98">
        <v>2.0899999999999998E-2</v>
      </c>
      <c r="G25" s="45"/>
      <c r="H25" s="25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S25" s="100"/>
      <c r="T25" s="100"/>
      <c r="U25" s="100"/>
      <c r="V25" s="100"/>
    </row>
    <row r="26" spans="1:22" s="55" customFormat="1" ht="12.75" customHeight="1" x14ac:dyDescent="0.2">
      <c r="A26" s="55" t="s">
        <v>31</v>
      </c>
      <c r="B26" s="55" t="s">
        <v>33</v>
      </c>
      <c r="C26" s="55" t="s">
        <v>32</v>
      </c>
      <c r="D26" s="105">
        <v>59234</v>
      </c>
      <c r="E26" s="103">
        <v>882.61621700000001</v>
      </c>
      <c r="F26" s="98">
        <v>2.07E-2</v>
      </c>
      <c r="G26" s="45"/>
      <c r="H26" s="25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S26" s="100"/>
      <c r="T26" s="100"/>
      <c r="U26" s="100"/>
      <c r="V26" s="100"/>
    </row>
    <row r="27" spans="1:22" s="55" customFormat="1" ht="12.75" customHeight="1" x14ac:dyDescent="0.2">
      <c r="A27" s="55" t="s">
        <v>71</v>
      </c>
      <c r="B27" s="55" t="s">
        <v>73</v>
      </c>
      <c r="C27" s="55" t="s">
        <v>11</v>
      </c>
      <c r="D27" s="105">
        <v>94722</v>
      </c>
      <c r="E27" s="103">
        <v>820.71876899999995</v>
      </c>
      <c r="F27" s="98">
        <v>1.9199999999999998E-2</v>
      </c>
      <c r="G27" s="45"/>
      <c r="H27" s="25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S27" s="100"/>
      <c r="T27" s="100"/>
      <c r="U27" s="100"/>
      <c r="V27" s="100"/>
    </row>
    <row r="28" spans="1:22" s="55" customFormat="1" ht="12.75" customHeight="1" x14ac:dyDescent="0.2">
      <c r="A28" s="55" t="s">
        <v>115</v>
      </c>
      <c r="B28" s="55" t="s">
        <v>116</v>
      </c>
      <c r="C28" s="55" t="s">
        <v>72</v>
      </c>
      <c r="D28" s="105">
        <v>263636</v>
      </c>
      <c r="E28" s="103">
        <v>817.66705400000001</v>
      </c>
      <c r="F28" s="98">
        <v>1.9099999999999999E-2</v>
      </c>
      <c r="G28" s="45"/>
      <c r="H28" s="25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S28" s="100"/>
      <c r="T28" s="100"/>
      <c r="U28" s="100"/>
      <c r="V28" s="100"/>
    </row>
    <row r="29" spans="1:22" s="55" customFormat="1" ht="12.75" customHeight="1" x14ac:dyDescent="0.2">
      <c r="A29" s="55" t="s">
        <v>251</v>
      </c>
      <c r="B29" s="55" t="s">
        <v>252</v>
      </c>
      <c r="C29" s="55" t="s">
        <v>11</v>
      </c>
      <c r="D29" s="105">
        <v>161086</v>
      </c>
      <c r="E29" s="103">
        <v>800.43633399999999</v>
      </c>
      <c r="F29" s="98">
        <v>1.8700000000000001E-2</v>
      </c>
      <c r="G29" s="45"/>
      <c r="H29" s="25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S29" s="100"/>
      <c r="T29" s="100"/>
      <c r="U29" s="100"/>
      <c r="V29" s="100"/>
    </row>
    <row r="30" spans="1:22" s="55" customFormat="1" ht="12.75" customHeight="1" x14ac:dyDescent="0.2">
      <c r="A30" s="55" t="s">
        <v>253</v>
      </c>
      <c r="B30" s="55" t="s">
        <v>254</v>
      </c>
      <c r="C30" s="55" t="s">
        <v>37</v>
      </c>
      <c r="D30" s="105">
        <v>274283</v>
      </c>
      <c r="E30" s="103">
        <v>799.12352099999998</v>
      </c>
      <c r="F30" s="98">
        <v>1.8700000000000001E-2</v>
      </c>
      <c r="G30" s="45"/>
      <c r="H30" s="25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S30" s="100"/>
      <c r="T30" s="100"/>
      <c r="U30" s="100"/>
      <c r="V30" s="100"/>
    </row>
    <row r="31" spans="1:22" s="55" customFormat="1" ht="12.75" customHeight="1" x14ac:dyDescent="0.2">
      <c r="A31" s="55" t="s">
        <v>212</v>
      </c>
      <c r="B31" s="55" t="s">
        <v>213</v>
      </c>
      <c r="C31" s="55" t="s">
        <v>49</v>
      </c>
      <c r="D31" s="105">
        <v>25098</v>
      </c>
      <c r="E31" s="103">
        <v>795.48110999999994</v>
      </c>
      <c r="F31" s="98">
        <v>1.8600000000000002E-2</v>
      </c>
      <c r="G31" s="45"/>
      <c r="H31" s="25"/>
      <c r="I31" s="98"/>
      <c r="J31" s="98"/>
      <c r="K31" s="25"/>
      <c r="L31" s="100"/>
      <c r="M31" s="106"/>
      <c r="N31" s="100"/>
      <c r="O31" s="107"/>
      <c r="P31" s="108"/>
      <c r="Q31" s="93"/>
      <c r="R31" s="93"/>
      <c r="S31" s="100"/>
      <c r="T31" s="100"/>
      <c r="U31" s="100"/>
      <c r="V31" s="100"/>
    </row>
    <row r="32" spans="1:22" s="55" customFormat="1" ht="12.75" customHeight="1" x14ac:dyDescent="0.2">
      <c r="A32" s="55" t="s">
        <v>42</v>
      </c>
      <c r="B32" s="55" t="s">
        <v>45</v>
      </c>
      <c r="C32" s="55" t="s">
        <v>43</v>
      </c>
      <c r="D32" s="105">
        <v>345878</v>
      </c>
      <c r="E32" s="103">
        <v>685.70313499999997</v>
      </c>
      <c r="F32" s="98">
        <v>1.6E-2</v>
      </c>
      <c r="G32" s="45"/>
      <c r="H32" s="25"/>
      <c r="I32" s="98"/>
      <c r="J32" s="98"/>
      <c r="K32" s="25"/>
      <c r="L32" s="100"/>
      <c r="M32" s="106"/>
      <c r="N32" s="100"/>
      <c r="O32" s="107"/>
      <c r="P32" s="108"/>
      <c r="Q32" s="93"/>
      <c r="R32" s="93"/>
      <c r="S32" s="100"/>
      <c r="T32" s="100"/>
      <c r="U32" s="100"/>
      <c r="V32" s="100"/>
    </row>
    <row r="33" spans="1:22" s="55" customFormat="1" ht="12.75" customHeight="1" x14ac:dyDescent="0.2">
      <c r="A33" s="55" t="s">
        <v>25</v>
      </c>
      <c r="B33" s="55" t="s">
        <v>27</v>
      </c>
      <c r="C33" s="55" t="s">
        <v>26</v>
      </c>
      <c r="D33" s="105">
        <v>120333</v>
      </c>
      <c r="E33" s="103">
        <v>673.022469</v>
      </c>
      <c r="F33" s="98">
        <v>1.5800000000000002E-2</v>
      </c>
      <c r="G33" s="45"/>
      <c r="H33" s="25"/>
      <c r="K33" s="25"/>
      <c r="L33" s="100"/>
      <c r="M33" s="106"/>
      <c r="N33" s="100"/>
      <c r="O33" s="107"/>
      <c r="P33" s="108"/>
      <c r="Q33" s="93"/>
      <c r="R33" s="93"/>
      <c r="S33" s="100"/>
      <c r="T33" s="100"/>
      <c r="U33" s="100"/>
      <c r="V33" s="100"/>
    </row>
    <row r="34" spans="1:22" s="55" customFormat="1" ht="12.75" customHeight="1" x14ac:dyDescent="0.2">
      <c r="A34" s="55" t="s">
        <v>117</v>
      </c>
      <c r="B34" s="55" t="s">
        <v>118</v>
      </c>
      <c r="C34" s="55" t="s">
        <v>32</v>
      </c>
      <c r="D34" s="105">
        <v>377886</v>
      </c>
      <c r="E34" s="103">
        <v>656.38798199999997</v>
      </c>
      <c r="F34" s="98">
        <v>1.54E-2</v>
      </c>
      <c r="G34" s="45"/>
      <c r="H34" s="25"/>
      <c r="K34" s="25"/>
      <c r="L34" s="100"/>
      <c r="M34" s="106"/>
      <c r="N34" s="100"/>
      <c r="O34" s="107"/>
      <c r="P34" s="108"/>
      <c r="Q34" s="93"/>
      <c r="R34" s="93"/>
      <c r="S34" s="100"/>
      <c r="T34" s="100"/>
      <c r="U34" s="100"/>
      <c r="V34" s="100"/>
    </row>
    <row r="35" spans="1:22" s="55" customFormat="1" ht="12.75" customHeight="1" x14ac:dyDescent="0.2">
      <c r="A35" s="55" t="s">
        <v>65</v>
      </c>
      <c r="B35" s="55" t="s">
        <v>67</v>
      </c>
      <c r="C35" s="55" t="s">
        <v>29</v>
      </c>
      <c r="D35" s="105">
        <v>123657</v>
      </c>
      <c r="E35" s="103">
        <v>528.13904700000001</v>
      </c>
      <c r="F35" s="98">
        <v>1.24E-2</v>
      </c>
      <c r="G35" s="45"/>
      <c r="H35" s="25"/>
      <c r="K35" s="25"/>
      <c r="L35" s="100"/>
      <c r="M35" s="106"/>
      <c r="N35" s="100"/>
      <c r="O35" s="107"/>
      <c r="P35" s="108"/>
      <c r="Q35" s="93"/>
      <c r="R35" s="93"/>
      <c r="S35" s="100"/>
      <c r="T35" s="100"/>
      <c r="U35" s="100"/>
      <c r="V35" s="100"/>
    </row>
    <row r="36" spans="1:22" s="55" customFormat="1" ht="12.75" customHeight="1" x14ac:dyDescent="0.2">
      <c r="A36" s="55" t="s">
        <v>255</v>
      </c>
      <c r="B36" s="55" t="s">
        <v>256</v>
      </c>
      <c r="C36" s="55" t="s">
        <v>198</v>
      </c>
      <c r="D36" s="105">
        <v>293982</v>
      </c>
      <c r="E36" s="103">
        <v>485.364282</v>
      </c>
      <c r="F36" s="98">
        <v>1.1399999999999999E-2</v>
      </c>
      <c r="G36" s="45"/>
      <c r="H36" s="25"/>
      <c r="K36" s="25"/>
      <c r="L36" s="100"/>
      <c r="M36" s="106"/>
      <c r="N36" s="100"/>
      <c r="O36" s="107"/>
      <c r="P36" s="108"/>
      <c r="Q36" s="93"/>
      <c r="R36" s="93"/>
      <c r="S36" s="100"/>
      <c r="T36" s="100"/>
      <c r="U36" s="100"/>
      <c r="V36" s="100"/>
    </row>
    <row r="37" spans="1:22" s="55" customFormat="1" ht="12.75" customHeight="1" x14ac:dyDescent="0.2">
      <c r="A37" s="55" t="s">
        <v>98</v>
      </c>
      <c r="B37" s="55" t="s">
        <v>100</v>
      </c>
      <c r="C37" s="55" t="s">
        <v>44</v>
      </c>
      <c r="D37" s="105">
        <v>1325747</v>
      </c>
      <c r="E37" s="103">
        <v>446.11386599999997</v>
      </c>
      <c r="F37" s="98">
        <v>1.04E-2</v>
      </c>
      <c r="G37" s="45"/>
      <c r="H37" s="25"/>
      <c r="K37" s="25"/>
      <c r="L37" s="100"/>
      <c r="M37" s="106"/>
      <c r="N37" s="100"/>
      <c r="O37" s="107"/>
      <c r="P37" s="108"/>
      <c r="Q37" s="93"/>
      <c r="R37" s="93"/>
      <c r="S37" s="100"/>
      <c r="T37" s="100"/>
      <c r="U37" s="100"/>
      <c r="V37" s="100"/>
    </row>
    <row r="38" spans="1:22" s="55" customFormat="1" ht="12.75" customHeight="1" x14ac:dyDescent="0.2">
      <c r="A38" s="55" t="s">
        <v>125</v>
      </c>
      <c r="B38" s="55" t="s">
        <v>126</v>
      </c>
      <c r="C38" s="55" t="s">
        <v>66</v>
      </c>
      <c r="D38" s="105">
        <v>135000</v>
      </c>
      <c r="E38" s="103">
        <v>430.78500000000003</v>
      </c>
      <c r="F38" s="98">
        <v>1.0200000000000001E-2</v>
      </c>
      <c r="G38" s="45"/>
      <c r="H38" s="25"/>
      <c r="K38" s="25"/>
      <c r="L38" s="100"/>
      <c r="M38" s="106"/>
      <c r="N38" s="100"/>
      <c r="O38" s="107"/>
      <c r="P38" s="108"/>
      <c r="Q38" s="93"/>
      <c r="R38" s="93"/>
      <c r="S38" s="100"/>
      <c r="T38" s="100"/>
      <c r="U38" s="100"/>
      <c r="V38" s="100"/>
    </row>
    <row r="39" spans="1:22" s="55" customFormat="1" ht="12.75" customHeight="1" x14ac:dyDescent="0.2">
      <c r="A39" s="55" t="s">
        <v>119</v>
      </c>
      <c r="B39" s="55" t="s">
        <v>120</v>
      </c>
      <c r="C39" s="55" t="s">
        <v>49</v>
      </c>
      <c r="D39" s="105">
        <v>410886</v>
      </c>
      <c r="E39" s="103">
        <v>398.14853399999998</v>
      </c>
      <c r="F39" s="98">
        <v>9.300000000000001E-3</v>
      </c>
      <c r="G39" s="45"/>
      <c r="H39" s="25"/>
      <c r="K39" s="25"/>
      <c r="L39" s="100"/>
      <c r="M39" s="106"/>
      <c r="N39" s="100"/>
      <c r="O39" s="107"/>
      <c r="P39" s="108"/>
      <c r="Q39" s="93"/>
      <c r="R39" s="93"/>
      <c r="S39" s="100"/>
      <c r="T39" s="100"/>
      <c r="U39" s="100"/>
      <c r="V39" s="100"/>
    </row>
    <row r="40" spans="1:22" s="55" customFormat="1" ht="12.75" customHeight="1" x14ac:dyDescent="0.2">
      <c r="A40" s="55" t="s">
        <v>208</v>
      </c>
      <c r="B40" s="55" t="s">
        <v>209</v>
      </c>
      <c r="C40" s="55" t="s">
        <v>20</v>
      </c>
      <c r="D40" s="105">
        <v>94556</v>
      </c>
      <c r="E40" s="103">
        <v>391.69823000000002</v>
      </c>
      <c r="F40" s="98">
        <v>9.1999999999999998E-3</v>
      </c>
      <c r="G40" s="45"/>
      <c r="H40" s="25"/>
      <c r="K40" s="25"/>
      <c r="L40" s="100"/>
      <c r="M40" s="106"/>
      <c r="N40" s="100"/>
      <c r="O40" s="107"/>
      <c r="P40" s="108"/>
      <c r="Q40" s="93"/>
      <c r="R40" s="93"/>
      <c r="S40" s="100"/>
      <c r="T40" s="100"/>
      <c r="U40" s="100"/>
      <c r="V40" s="100"/>
    </row>
    <row r="41" spans="1:22" s="55" customFormat="1" ht="12.75" customHeight="1" x14ac:dyDescent="0.2">
      <c r="A41" s="55" t="s">
        <v>257</v>
      </c>
      <c r="B41" s="55" t="s">
        <v>258</v>
      </c>
      <c r="C41" s="55" t="s">
        <v>81</v>
      </c>
      <c r="D41" s="105">
        <v>47530</v>
      </c>
      <c r="E41" s="103">
        <v>385.99113</v>
      </c>
      <c r="F41" s="98">
        <v>9.0000000000000011E-3</v>
      </c>
      <c r="G41" s="45"/>
      <c r="H41" s="25"/>
      <c r="K41" s="25"/>
      <c r="L41" s="100"/>
      <c r="M41" s="106"/>
      <c r="N41" s="100"/>
      <c r="O41" s="107"/>
      <c r="P41" s="108"/>
      <c r="Q41" s="93"/>
      <c r="R41" s="93"/>
      <c r="S41" s="100"/>
      <c r="T41" s="100"/>
      <c r="U41" s="100"/>
      <c r="V41" s="100"/>
    </row>
    <row r="42" spans="1:22" s="55" customFormat="1" ht="12.75" customHeight="1" x14ac:dyDescent="0.2">
      <c r="A42" s="55" t="s">
        <v>151</v>
      </c>
      <c r="B42" s="55" t="s">
        <v>152</v>
      </c>
      <c r="C42" s="55" t="s">
        <v>81</v>
      </c>
      <c r="D42" s="105">
        <v>47293</v>
      </c>
      <c r="E42" s="103">
        <v>202.65050500000001</v>
      </c>
      <c r="F42" s="98">
        <v>4.6999999999999993E-3</v>
      </c>
      <c r="G42" s="45"/>
      <c r="H42" s="25"/>
      <c r="K42" s="25"/>
      <c r="L42" s="100"/>
      <c r="M42" s="106"/>
      <c r="N42" s="100"/>
      <c r="O42" s="107"/>
      <c r="P42" s="108"/>
      <c r="Q42" s="93"/>
      <c r="R42" s="93"/>
      <c r="S42" s="100"/>
      <c r="T42" s="100"/>
      <c r="U42" s="100"/>
      <c r="V42" s="100"/>
    </row>
    <row r="43" spans="1:22" s="55" customFormat="1" ht="12.75" customHeight="1" x14ac:dyDescent="0.2">
      <c r="A43" s="55" t="s">
        <v>259</v>
      </c>
      <c r="B43" s="55" t="s">
        <v>260</v>
      </c>
      <c r="C43" s="55" t="s">
        <v>29</v>
      </c>
      <c r="D43" s="105">
        <v>88072</v>
      </c>
      <c r="E43" s="103">
        <v>201.42066399999999</v>
      </c>
      <c r="F43" s="98">
        <v>4.6999999999999993E-3</v>
      </c>
      <c r="G43" s="45"/>
      <c r="H43" s="25"/>
      <c r="K43" s="25"/>
      <c r="L43" s="100"/>
      <c r="M43" s="106"/>
      <c r="N43" s="100"/>
      <c r="O43" s="107"/>
      <c r="P43" s="108"/>
      <c r="Q43" s="93"/>
      <c r="R43" s="93"/>
      <c r="S43" s="100"/>
      <c r="T43" s="100"/>
      <c r="U43" s="100"/>
      <c r="V43" s="100"/>
    </row>
    <row r="44" spans="1:22" s="55" customFormat="1" ht="12.75" customHeight="1" x14ac:dyDescent="0.2">
      <c r="A44" s="55" t="s">
        <v>147</v>
      </c>
      <c r="B44" s="55" t="s">
        <v>148</v>
      </c>
      <c r="C44" s="55" t="s">
        <v>40</v>
      </c>
      <c r="D44" s="105">
        <v>133316</v>
      </c>
      <c r="E44" s="103">
        <v>199.57405199999999</v>
      </c>
      <c r="F44" s="98">
        <v>4.6999999999999993E-3</v>
      </c>
      <c r="G44" s="45"/>
      <c r="H44" s="25"/>
      <c r="K44" s="25"/>
      <c r="L44" s="100"/>
      <c r="M44" s="106"/>
      <c r="N44" s="100"/>
      <c r="O44" s="107"/>
      <c r="P44" s="108"/>
      <c r="Q44" s="93"/>
      <c r="R44" s="93"/>
      <c r="S44" s="100"/>
      <c r="T44" s="100"/>
      <c r="U44" s="100"/>
      <c r="V44" s="100"/>
    </row>
    <row r="45" spans="1:22" s="55" customFormat="1" ht="12.75" customHeight="1" x14ac:dyDescent="0.2">
      <c r="A45" s="55" t="s">
        <v>605</v>
      </c>
      <c r="B45" s="100" t="s">
        <v>600</v>
      </c>
      <c r="C45" s="55" t="s">
        <v>43</v>
      </c>
      <c r="D45" s="105">
        <v>250</v>
      </c>
      <c r="E45" s="103">
        <v>0</v>
      </c>
      <c r="F45" s="98">
        <v>0</v>
      </c>
      <c r="G45" s="45"/>
      <c r="H45" s="25"/>
      <c r="K45" s="25"/>
      <c r="L45" s="100"/>
      <c r="M45" s="106"/>
      <c r="N45" s="100"/>
      <c r="O45" s="107"/>
      <c r="P45" s="108"/>
      <c r="Q45" s="93"/>
      <c r="R45" s="93"/>
      <c r="S45" s="100"/>
      <c r="T45" s="100"/>
      <c r="U45" s="100"/>
      <c r="V45" s="100"/>
    </row>
    <row r="46" spans="1:22" ht="12.75" customHeight="1" x14ac:dyDescent="0.2">
      <c r="A46" s="16" t="s">
        <v>173</v>
      </c>
      <c r="B46" s="16"/>
      <c r="C46" s="16"/>
      <c r="D46" s="16"/>
      <c r="E46" s="17">
        <f>SUM(E9:E45)</f>
        <v>41733.314364000013</v>
      </c>
      <c r="F46" s="18">
        <f>SUM(F9:F45)</f>
        <v>0.97680000000000022</v>
      </c>
      <c r="G46" s="53"/>
      <c r="H46" s="27"/>
      <c r="L46" s="100"/>
      <c r="M46" s="106"/>
      <c r="N46" s="100"/>
      <c r="O46" s="107"/>
      <c r="P46" s="108"/>
      <c r="Q46" s="93"/>
      <c r="R46" s="93"/>
      <c r="S46" s="100"/>
      <c r="T46" s="100"/>
      <c r="U46" s="100"/>
      <c r="V46" s="100"/>
    </row>
    <row r="47" spans="1:22" ht="12.75" customHeight="1" x14ac:dyDescent="0.2">
      <c r="A47" s="56"/>
      <c r="B47" s="56"/>
      <c r="C47" s="56"/>
      <c r="D47" s="56"/>
      <c r="E47" s="58"/>
      <c r="F47" s="60"/>
      <c r="G47" s="53"/>
      <c r="H47" s="27"/>
    </row>
    <row r="48" spans="1:22" ht="12.75" customHeight="1" x14ac:dyDescent="0.2">
      <c r="A48" s="1" t="s">
        <v>599</v>
      </c>
      <c r="E48" s="12"/>
      <c r="F48" s="13"/>
      <c r="G48" s="49"/>
    </row>
    <row r="49" spans="1:22" s="55" customFormat="1" ht="12.75" customHeight="1" x14ac:dyDescent="0.2">
      <c r="A49" s="55" t="s">
        <v>163</v>
      </c>
      <c r="B49" s="55" t="s">
        <v>164</v>
      </c>
      <c r="C49" s="55" t="s">
        <v>93</v>
      </c>
      <c r="D49" s="105">
        <v>200000</v>
      </c>
      <c r="E49" s="103">
        <v>0.02</v>
      </c>
      <c r="F49" s="117" t="s">
        <v>598</v>
      </c>
      <c r="G49" s="49"/>
      <c r="H49" s="25"/>
      <c r="I49" s="100"/>
      <c r="J49" s="106"/>
      <c r="K49" s="68"/>
      <c r="L49" s="116"/>
      <c r="M49" s="106"/>
      <c r="N49" s="116"/>
      <c r="O49" s="107"/>
      <c r="P49" s="108"/>
      <c r="Q49" s="93"/>
      <c r="R49" s="93"/>
      <c r="S49" s="100"/>
      <c r="T49" s="100"/>
      <c r="U49" s="100"/>
      <c r="V49" s="100"/>
    </row>
    <row r="50" spans="1:22" s="55" customFormat="1" ht="12.75" customHeight="1" x14ac:dyDescent="0.2">
      <c r="A50" s="55" t="s">
        <v>376</v>
      </c>
      <c r="B50" s="55" t="s">
        <v>377</v>
      </c>
      <c r="C50" s="55" t="s">
        <v>375</v>
      </c>
      <c r="D50" s="105">
        <v>8600</v>
      </c>
      <c r="E50" s="103">
        <v>8.5999999999999998E-4</v>
      </c>
      <c r="F50" s="117" t="s">
        <v>598</v>
      </c>
      <c r="G50" s="49"/>
      <c r="H50" s="25"/>
      <c r="I50" s="100"/>
      <c r="J50" s="106"/>
      <c r="K50" s="68"/>
      <c r="L50" s="116"/>
      <c r="M50" s="106"/>
      <c r="N50" s="116"/>
      <c r="O50" s="107"/>
      <c r="P50" s="108"/>
      <c r="Q50" s="93"/>
      <c r="R50" s="93"/>
      <c r="S50" s="100"/>
      <c r="T50" s="100"/>
      <c r="U50" s="100"/>
      <c r="V50" s="100"/>
    </row>
    <row r="51" spans="1:22" ht="12.75" customHeight="1" x14ac:dyDescent="0.2">
      <c r="A51" s="16" t="s">
        <v>173</v>
      </c>
      <c r="B51" s="16"/>
      <c r="C51" s="16"/>
      <c r="D51" s="16"/>
      <c r="E51" s="17">
        <f>SUM(E49:E50)</f>
        <v>2.086E-2</v>
      </c>
      <c r="F51" s="17">
        <f>SUM(F49:F50)</f>
        <v>0</v>
      </c>
      <c r="G51" s="49"/>
    </row>
    <row r="52" spans="1:22" s="55" customFormat="1" ht="12.75" customHeight="1" x14ac:dyDescent="0.2">
      <c r="E52" s="103"/>
      <c r="F52" s="98"/>
      <c r="G52" s="49"/>
      <c r="H52" s="25"/>
      <c r="K52" s="25"/>
    </row>
    <row r="53" spans="1:22" s="55" customFormat="1" ht="12.75" customHeight="1" x14ac:dyDescent="0.2">
      <c r="A53" s="99" t="s">
        <v>601</v>
      </c>
      <c r="E53" s="103">
        <v>1455.8990100000001</v>
      </c>
      <c r="F53" s="98">
        <v>3.4075708783815564E-2</v>
      </c>
      <c r="G53" s="49"/>
      <c r="H53" s="25"/>
      <c r="I53" s="100"/>
      <c r="J53" s="106"/>
      <c r="K53" s="68"/>
      <c r="L53" s="116"/>
      <c r="M53" s="106"/>
      <c r="N53" s="116"/>
      <c r="O53" s="107"/>
      <c r="P53" s="108"/>
      <c r="Q53" s="93"/>
      <c r="R53" s="93"/>
      <c r="S53" s="100"/>
      <c r="T53" s="100"/>
      <c r="U53" s="100"/>
      <c r="V53" s="100"/>
    </row>
    <row r="54" spans="1:22" ht="12.75" customHeight="1" x14ac:dyDescent="0.2">
      <c r="A54" s="16" t="s">
        <v>173</v>
      </c>
      <c r="B54" s="16"/>
      <c r="C54" s="16"/>
      <c r="D54" s="16"/>
      <c r="E54" s="17">
        <f>SUM(E53:E53)</f>
        <v>1455.8990100000001</v>
      </c>
      <c r="F54" s="18">
        <f>SUM(F53:F53)</f>
        <v>3.4075708783815564E-2</v>
      </c>
      <c r="G54" s="49"/>
    </row>
    <row r="55" spans="1:22" ht="12.75" customHeight="1" x14ac:dyDescent="0.2">
      <c r="E55" s="12"/>
      <c r="F55" s="13"/>
      <c r="G55" s="49"/>
    </row>
    <row r="56" spans="1:22" ht="12.75" customHeight="1" x14ac:dyDescent="0.2">
      <c r="A56" s="1" t="s">
        <v>178</v>
      </c>
      <c r="B56" s="1"/>
      <c r="E56" s="12"/>
      <c r="F56" s="13"/>
      <c r="G56" s="49"/>
    </row>
    <row r="57" spans="1:22" ht="12.75" customHeight="1" x14ac:dyDescent="0.2">
      <c r="A57" s="1" t="s">
        <v>179</v>
      </c>
      <c r="B57" s="1"/>
      <c r="E57" s="79">
        <v>-463.81304800000578</v>
      </c>
      <c r="F57" s="80">
        <v>-1.0855669414722706E-2</v>
      </c>
      <c r="G57" s="49"/>
      <c r="H57" s="38"/>
      <c r="I57" s="100"/>
      <c r="J57" s="106"/>
      <c r="K57" s="68"/>
      <c r="L57" s="107"/>
      <c r="M57" s="108"/>
      <c r="N57" s="93"/>
      <c r="O57" s="93"/>
      <c r="P57" s="100"/>
      <c r="Q57" s="100"/>
      <c r="R57" s="100"/>
      <c r="S57" s="100"/>
    </row>
    <row r="58" spans="1:22" ht="12.75" customHeight="1" x14ac:dyDescent="0.2">
      <c r="A58" s="16" t="s">
        <v>173</v>
      </c>
      <c r="B58" s="16"/>
      <c r="C58" s="16"/>
      <c r="D58" s="16"/>
      <c r="E58" s="17">
        <f>SUM(E57:E57)</f>
        <v>-463.81304800000578</v>
      </c>
      <c r="F58" s="18">
        <f>SUM(F57:F57)</f>
        <v>-1.0855669414722706E-2</v>
      </c>
      <c r="G58" s="50"/>
      <c r="H58" s="27"/>
    </row>
    <row r="59" spans="1:22" ht="12.75" customHeight="1" x14ac:dyDescent="0.2">
      <c r="A59" s="20" t="s">
        <v>180</v>
      </c>
      <c r="B59" s="20"/>
      <c r="C59" s="20"/>
      <c r="D59" s="20"/>
      <c r="E59" s="21">
        <f>SUM(E46,E51,E54,E58)</f>
        <v>42725.421186000007</v>
      </c>
      <c r="F59" s="34">
        <f>SUM(F46,F51,F54,F58)</f>
        <v>1.0000200393690932</v>
      </c>
      <c r="G59" s="51"/>
      <c r="H59" s="28"/>
    </row>
    <row r="60" spans="1:22" ht="12.75" customHeight="1" x14ac:dyDescent="0.2"/>
    <row r="61" spans="1:22" ht="12.75" customHeight="1" x14ac:dyDescent="0.2">
      <c r="A61" s="1" t="s">
        <v>594</v>
      </c>
      <c r="B61" s="1"/>
    </row>
    <row r="62" spans="1:22" ht="12.75" customHeight="1" x14ac:dyDescent="0.2">
      <c r="A62" s="1" t="s">
        <v>596</v>
      </c>
      <c r="B62" s="1"/>
      <c r="E62" s="12"/>
      <c r="F62" s="13"/>
    </row>
    <row r="63" spans="1:22" ht="12.75" customHeight="1" x14ac:dyDescent="0.2">
      <c r="A63" s="1" t="s">
        <v>602</v>
      </c>
      <c r="B63" s="1"/>
    </row>
    <row r="64" spans="1:22" ht="12.75" customHeight="1" x14ac:dyDescent="0.2">
      <c r="A64" s="1" t="s">
        <v>595</v>
      </c>
      <c r="B64" s="1"/>
    </row>
    <row r="65" spans="1:5" ht="12.75" customHeight="1" x14ac:dyDescent="0.2">
      <c r="A65" s="1"/>
      <c r="B65" s="1"/>
      <c r="E65" s="76"/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  <row r="70" spans="1:5" ht="12.75" customHeight="1" x14ac:dyDescent="0.2"/>
    <row r="71" spans="1:5" ht="12.75" customHeight="1" x14ac:dyDescent="0.2"/>
    <row r="72" spans="1:5" ht="12.75" customHeight="1" x14ac:dyDescent="0.2"/>
    <row r="73" spans="1:5" ht="12.75" customHeight="1" x14ac:dyDescent="0.2"/>
    <row r="74" spans="1:5" ht="12.75" customHeight="1" x14ac:dyDescent="0.2"/>
    <row r="75" spans="1:5" ht="12.75" customHeight="1" x14ac:dyDescent="0.2"/>
    <row r="76" spans="1:5" ht="12.75" customHeight="1" x14ac:dyDescent="0.2"/>
    <row r="77" spans="1:5" ht="12.75" customHeight="1" x14ac:dyDescent="0.2"/>
    <row r="78" spans="1:5" ht="12.75" customHeight="1" x14ac:dyDescent="0.2"/>
    <row r="79" spans="1:5" ht="12.75" customHeight="1" x14ac:dyDescent="0.2"/>
    <row r="80" spans="1: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A2" sqref="A1:A1048576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3" width="22.42578125" customWidth="1"/>
    <col min="4" max="4" width="12.8554687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customWidth="1"/>
    <col min="10" max="10" width="9.140625" customWidth="1"/>
    <col min="11" max="11" width="15.28515625" style="25" customWidth="1"/>
  </cols>
  <sheetData>
    <row r="1" spans="1:23" ht="18.75" x14ac:dyDescent="0.2">
      <c r="A1" s="125" t="s">
        <v>378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  <c r="L4" s="82"/>
      <c r="M4" s="71"/>
      <c r="N4" s="71"/>
      <c r="O4" s="71"/>
      <c r="P4" s="71"/>
      <c r="Q4" s="2"/>
      <c r="R4" s="2"/>
      <c r="S4" s="2"/>
      <c r="T4" s="2"/>
      <c r="U4" s="2"/>
      <c r="V4" s="2"/>
      <c r="W4" s="2"/>
    </row>
    <row r="5" spans="1:23" ht="12.75" customHeight="1" x14ac:dyDescent="0.2">
      <c r="E5" s="12"/>
      <c r="F5" s="13"/>
      <c r="G5" s="49"/>
      <c r="L5" s="72"/>
      <c r="M5" s="2"/>
      <c r="N5" s="73"/>
      <c r="O5" s="83"/>
      <c r="P5" s="2"/>
      <c r="Q5" s="74"/>
      <c r="R5" s="2"/>
      <c r="S5" s="2"/>
      <c r="T5" s="2"/>
      <c r="U5" s="2"/>
      <c r="V5" s="2"/>
      <c r="W5" s="2"/>
    </row>
    <row r="6" spans="1:23" ht="12.75" customHeight="1" x14ac:dyDescent="0.2">
      <c r="E6" s="12"/>
      <c r="F6" s="13"/>
      <c r="G6" s="4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customHeight="1" x14ac:dyDescent="0.2">
      <c r="A7" s="1" t="s">
        <v>8</v>
      </c>
      <c r="B7" s="1"/>
      <c r="E7" s="12"/>
      <c r="F7" s="13"/>
      <c r="G7" s="4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</row>
    <row r="8" spans="1:23" ht="12.75" customHeight="1" x14ac:dyDescent="0.2">
      <c r="A8" s="1" t="s">
        <v>9</v>
      </c>
      <c r="B8" s="1"/>
      <c r="E8" s="12"/>
      <c r="F8" s="13"/>
      <c r="G8" s="4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</row>
    <row r="9" spans="1:23" s="55" customFormat="1" ht="12.75" customHeight="1" x14ac:dyDescent="0.2">
      <c r="A9" s="55" t="s">
        <v>10</v>
      </c>
      <c r="B9" s="55" t="s">
        <v>12</v>
      </c>
      <c r="C9" s="55" t="s">
        <v>11</v>
      </c>
      <c r="D9" s="105">
        <v>58302</v>
      </c>
      <c r="E9" s="103">
        <v>663.62251500000002</v>
      </c>
      <c r="F9" s="98">
        <v>6.4500000000000002E-2</v>
      </c>
      <c r="G9" s="43"/>
      <c r="H9" s="25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19</v>
      </c>
      <c r="B10" s="55" t="s">
        <v>21</v>
      </c>
      <c r="C10" s="55" t="s">
        <v>11</v>
      </c>
      <c r="D10" s="105">
        <v>22564</v>
      </c>
      <c r="E10" s="103">
        <v>538.26422000000002</v>
      </c>
      <c r="F10" s="98">
        <v>5.2300000000000006E-2</v>
      </c>
      <c r="G10" s="43"/>
      <c r="H10" s="25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T10" s="100"/>
      <c r="U10" s="100"/>
    </row>
    <row r="11" spans="1:23" s="55" customFormat="1" ht="12.75" customHeight="1" x14ac:dyDescent="0.2">
      <c r="A11" s="55" t="s">
        <v>74</v>
      </c>
      <c r="B11" s="55" t="s">
        <v>76</v>
      </c>
      <c r="C11" s="55" t="s">
        <v>20</v>
      </c>
      <c r="D11" s="105">
        <v>46452</v>
      </c>
      <c r="E11" s="103">
        <v>513.01588800000002</v>
      </c>
      <c r="F11" s="98">
        <v>4.99E-2</v>
      </c>
      <c r="G11" s="43"/>
      <c r="H11" s="25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T11" s="100"/>
      <c r="U11" s="100"/>
    </row>
    <row r="12" spans="1:23" s="55" customFormat="1" ht="12.75" customHeight="1" x14ac:dyDescent="0.2">
      <c r="A12" s="55" t="s">
        <v>226</v>
      </c>
      <c r="B12" s="55" t="s">
        <v>227</v>
      </c>
      <c r="C12" s="55" t="s">
        <v>81</v>
      </c>
      <c r="D12" s="105">
        <v>107529</v>
      </c>
      <c r="E12" s="103">
        <v>481.56862699999999</v>
      </c>
      <c r="F12" s="98">
        <v>4.6799999999999994E-2</v>
      </c>
      <c r="G12" s="43"/>
      <c r="H12" s="25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T12" s="100"/>
      <c r="U12" s="100"/>
    </row>
    <row r="13" spans="1:23" s="55" customFormat="1" ht="12.75" customHeight="1" x14ac:dyDescent="0.2">
      <c r="A13" s="55" t="s">
        <v>22</v>
      </c>
      <c r="B13" s="55" t="s">
        <v>24</v>
      </c>
      <c r="C13" s="55" t="s">
        <v>11</v>
      </c>
      <c r="D13" s="105">
        <v>63823</v>
      </c>
      <c r="E13" s="103">
        <v>433.10287799999998</v>
      </c>
      <c r="F13" s="98">
        <v>4.2099999999999999E-2</v>
      </c>
      <c r="G13" s="43"/>
      <c r="H13" s="25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T13" s="100"/>
      <c r="U13" s="100"/>
    </row>
    <row r="14" spans="1:23" s="55" customFormat="1" ht="12.75" customHeight="1" x14ac:dyDescent="0.2">
      <c r="A14" s="55" t="s">
        <v>39</v>
      </c>
      <c r="B14" s="55" t="s">
        <v>41</v>
      </c>
      <c r="C14" s="55" t="s">
        <v>23</v>
      </c>
      <c r="D14" s="105">
        <v>16840</v>
      </c>
      <c r="E14" s="103">
        <v>390.46908000000002</v>
      </c>
      <c r="F14" s="98">
        <v>3.7900000000000003E-2</v>
      </c>
      <c r="G14" s="43"/>
      <c r="H14" s="25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T14" s="100"/>
      <c r="U14" s="100"/>
    </row>
    <row r="15" spans="1:23" s="55" customFormat="1" ht="12.75" customHeight="1" x14ac:dyDescent="0.2">
      <c r="A15" s="55" t="s">
        <v>59</v>
      </c>
      <c r="B15" s="55" t="s">
        <v>61</v>
      </c>
      <c r="C15" s="55" t="s">
        <v>37</v>
      </c>
      <c r="D15" s="105">
        <v>45064</v>
      </c>
      <c r="E15" s="103">
        <v>373.51296400000001</v>
      </c>
      <c r="F15" s="98">
        <v>3.6299999999999999E-2</v>
      </c>
      <c r="G15" s="43"/>
      <c r="H15" s="25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T15" s="100"/>
      <c r="U15" s="100"/>
    </row>
    <row r="16" spans="1:23" s="55" customFormat="1" ht="12.75" customHeight="1" x14ac:dyDescent="0.2">
      <c r="A16" s="55" t="s">
        <v>13</v>
      </c>
      <c r="B16" s="55" t="s">
        <v>15</v>
      </c>
      <c r="C16" s="55" t="s">
        <v>14</v>
      </c>
      <c r="D16" s="105">
        <v>43824</v>
      </c>
      <c r="E16" s="103">
        <v>367.92439200000001</v>
      </c>
      <c r="F16" s="98">
        <v>3.5799999999999998E-2</v>
      </c>
      <c r="G16" s="43"/>
      <c r="H16" s="25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T16" s="100"/>
      <c r="U16" s="100"/>
    </row>
    <row r="17" spans="1:21" s="55" customFormat="1" ht="12.75" customHeight="1" x14ac:dyDescent="0.2">
      <c r="A17" s="55" t="s">
        <v>34</v>
      </c>
      <c r="B17" s="55" t="s">
        <v>35</v>
      </c>
      <c r="C17" s="55" t="s">
        <v>23</v>
      </c>
      <c r="D17" s="105">
        <v>10820</v>
      </c>
      <c r="E17" s="103">
        <v>356.34046999999998</v>
      </c>
      <c r="F17" s="98">
        <v>3.4599999999999999E-2</v>
      </c>
      <c r="G17" s="43"/>
      <c r="H17" s="25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T17" s="100"/>
      <c r="U17" s="100"/>
    </row>
    <row r="18" spans="1:21" s="55" customFormat="1" ht="12.75" customHeight="1" x14ac:dyDescent="0.2">
      <c r="A18" s="55" t="s">
        <v>249</v>
      </c>
      <c r="B18" s="55" t="s">
        <v>250</v>
      </c>
      <c r="C18" s="55" t="s">
        <v>49</v>
      </c>
      <c r="D18" s="105">
        <v>7585</v>
      </c>
      <c r="E18" s="103">
        <v>352.30808000000002</v>
      </c>
      <c r="F18" s="98">
        <v>3.4200000000000001E-2</v>
      </c>
      <c r="G18" s="43"/>
      <c r="H18" s="25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T18" s="100"/>
      <c r="U18" s="100"/>
    </row>
    <row r="19" spans="1:21" s="55" customFormat="1" ht="12.75" customHeight="1" x14ac:dyDescent="0.2">
      <c r="A19" s="55" t="s">
        <v>48</v>
      </c>
      <c r="B19" s="55" t="s">
        <v>50</v>
      </c>
      <c r="C19" s="55" t="s">
        <v>23</v>
      </c>
      <c r="D19" s="105">
        <v>48097</v>
      </c>
      <c r="E19" s="103">
        <v>297.57613900000001</v>
      </c>
      <c r="F19" s="98">
        <v>2.8900000000000002E-2</v>
      </c>
      <c r="G19" s="43"/>
      <c r="H19" s="25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T19" s="100"/>
      <c r="U19" s="100"/>
    </row>
    <row r="20" spans="1:21" s="55" customFormat="1" ht="12.75" customHeight="1" x14ac:dyDescent="0.2">
      <c r="A20" s="55" t="s">
        <v>16</v>
      </c>
      <c r="B20" s="55" t="s">
        <v>18</v>
      </c>
      <c r="C20" s="55" t="s">
        <v>17</v>
      </c>
      <c r="D20" s="105">
        <v>98422</v>
      </c>
      <c r="E20" s="103">
        <v>282.27429599999999</v>
      </c>
      <c r="F20" s="98">
        <v>2.7400000000000001E-2</v>
      </c>
      <c r="G20" s="43"/>
      <c r="H20" s="25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T20" s="100"/>
      <c r="U20" s="100"/>
    </row>
    <row r="21" spans="1:21" s="55" customFormat="1" ht="12.75" customHeight="1" x14ac:dyDescent="0.2">
      <c r="A21" s="55" t="s">
        <v>28</v>
      </c>
      <c r="B21" s="55" t="s">
        <v>30</v>
      </c>
      <c r="C21" s="55" t="s">
        <v>20</v>
      </c>
      <c r="D21" s="105">
        <v>12435</v>
      </c>
      <c r="E21" s="103">
        <v>227.52941300000001</v>
      </c>
      <c r="F21" s="98">
        <v>2.2099999999999998E-2</v>
      </c>
      <c r="G21" s="43"/>
      <c r="H21" s="25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T21" s="100"/>
      <c r="U21" s="100"/>
    </row>
    <row r="22" spans="1:21" s="55" customFormat="1" ht="12.75" customHeight="1" x14ac:dyDescent="0.2">
      <c r="A22" s="55" t="s">
        <v>101</v>
      </c>
      <c r="B22" s="55" t="s">
        <v>103</v>
      </c>
      <c r="C22" s="55" t="s">
        <v>32</v>
      </c>
      <c r="D22" s="105">
        <v>67040</v>
      </c>
      <c r="E22" s="103">
        <v>209.60056</v>
      </c>
      <c r="F22" s="98">
        <v>2.0400000000000001E-2</v>
      </c>
      <c r="G22" s="43"/>
      <c r="H22" s="25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T22" s="100"/>
      <c r="U22" s="100"/>
    </row>
    <row r="23" spans="1:21" s="55" customFormat="1" ht="12.75" customHeight="1" x14ac:dyDescent="0.2">
      <c r="A23" s="55" t="s">
        <v>184</v>
      </c>
      <c r="B23" s="55" t="s">
        <v>186</v>
      </c>
      <c r="C23" s="55" t="s">
        <v>185</v>
      </c>
      <c r="D23" s="105">
        <v>12076</v>
      </c>
      <c r="E23" s="103">
        <v>194.07943399999999</v>
      </c>
      <c r="F23" s="98">
        <v>1.89E-2</v>
      </c>
      <c r="G23" s="43"/>
      <c r="H23" s="25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T23" s="100"/>
      <c r="U23" s="100"/>
    </row>
    <row r="24" spans="1:21" s="55" customFormat="1" ht="12.75" customHeight="1" x14ac:dyDescent="0.2">
      <c r="A24" s="55" t="s">
        <v>113</v>
      </c>
      <c r="B24" s="55" t="s">
        <v>114</v>
      </c>
      <c r="C24" s="55" t="s">
        <v>14</v>
      </c>
      <c r="D24" s="105">
        <v>53060</v>
      </c>
      <c r="E24" s="103">
        <v>189.07930999999999</v>
      </c>
      <c r="F24" s="98">
        <v>1.84E-2</v>
      </c>
      <c r="G24" s="43"/>
      <c r="H24" s="25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T24" s="100"/>
      <c r="U24" s="100"/>
    </row>
    <row r="25" spans="1:21" s="55" customFormat="1" ht="12.75" customHeight="1" x14ac:dyDescent="0.2">
      <c r="A25" s="55" t="s">
        <v>199</v>
      </c>
      <c r="B25" s="55" t="s">
        <v>201</v>
      </c>
      <c r="C25" s="55" t="s">
        <v>32</v>
      </c>
      <c r="D25" s="105">
        <v>8424</v>
      </c>
      <c r="E25" s="103">
        <v>179.528076</v>
      </c>
      <c r="F25" s="98">
        <v>1.7399999999999999E-2</v>
      </c>
      <c r="G25" s="43"/>
      <c r="H25" s="25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T25" s="100"/>
      <c r="U25" s="100"/>
    </row>
    <row r="26" spans="1:21" s="55" customFormat="1" ht="12.75" customHeight="1" x14ac:dyDescent="0.2">
      <c r="A26" s="55" t="s">
        <v>31</v>
      </c>
      <c r="B26" s="55" t="s">
        <v>33</v>
      </c>
      <c r="C26" s="55" t="s">
        <v>32</v>
      </c>
      <c r="D26" s="105">
        <v>11614</v>
      </c>
      <c r="E26" s="103">
        <v>173.054407</v>
      </c>
      <c r="F26" s="98">
        <v>1.6799999999999999E-2</v>
      </c>
      <c r="G26" s="43"/>
      <c r="H26" s="25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T26" s="100"/>
      <c r="U26" s="100"/>
    </row>
    <row r="27" spans="1:21" s="55" customFormat="1" ht="12.75" customHeight="1" x14ac:dyDescent="0.2">
      <c r="A27" s="55" t="s">
        <v>71</v>
      </c>
      <c r="B27" s="55" t="s">
        <v>73</v>
      </c>
      <c r="C27" s="55" t="s">
        <v>11</v>
      </c>
      <c r="D27" s="105">
        <v>18912</v>
      </c>
      <c r="E27" s="103">
        <v>163.863024</v>
      </c>
      <c r="F27" s="98">
        <v>1.5900000000000001E-2</v>
      </c>
      <c r="G27" s="43"/>
      <c r="H27" s="25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T27" s="100"/>
      <c r="U27" s="100"/>
    </row>
    <row r="28" spans="1:21" s="55" customFormat="1" ht="12.75" customHeight="1" x14ac:dyDescent="0.2">
      <c r="A28" s="55" t="s">
        <v>115</v>
      </c>
      <c r="B28" s="55" t="s">
        <v>116</v>
      </c>
      <c r="C28" s="55" t="s">
        <v>72</v>
      </c>
      <c r="D28" s="105">
        <v>52817</v>
      </c>
      <c r="E28" s="103">
        <v>163.811926</v>
      </c>
      <c r="F28" s="98">
        <v>1.5900000000000001E-2</v>
      </c>
      <c r="G28" s="43"/>
      <c r="H28" s="25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T28" s="100"/>
      <c r="U28" s="100"/>
    </row>
    <row r="29" spans="1:21" s="55" customFormat="1" ht="12.75" customHeight="1" x14ac:dyDescent="0.2">
      <c r="A29" s="55" t="s">
        <v>212</v>
      </c>
      <c r="B29" s="55" t="s">
        <v>213</v>
      </c>
      <c r="C29" s="55" t="s">
        <v>49</v>
      </c>
      <c r="D29" s="105">
        <v>5025</v>
      </c>
      <c r="E29" s="103">
        <v>159.26737499999999</v>
      </c>
      <c r="F29" s="98">
        <v>1.55E-2</v>
      </c>
      <c r="G29" s="43"/>
      <c r="H29" s="25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T29" s="100"/>
      <c r="U29" s="100"/>
    </row>
    <row r="30" spans="1:21" s="55" customFormat="1" ht="12.75" customHeight="1" x14ac:dyDescent="0.2">
      <c r="A30" s="55" t="s">
        <v>253</v>
      </c>
      <c r="B30" s="55" t="s">
        <v>254</v>
      </c>
      <c r="C30" s="55" t="s">
        <v>37</v>
      </c>
      <c r="D30" s="105">
        <v>54493</v>
      </c>
      <c r="E30" s="103">
        <v>158.765356</v>
      </c>
      <c r="F30" s="98">
        <v>1.54E-2</v>
      </c>
      <c r="G30" s="43"/>
      <c r="H30" s="25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T30" s="100"/>
      <c r="U30" s="100"/>
    </row>
    <row r="31" spans="1:21" s="55" customFormat="1" ht="12.75" customHeight="1" x14ac:dyDescent="0.2">
      <c r="A31" s="55" t="s">
        <v>42</v>
      </c>
      <c r="B31" s="55" t="s">
        <v>45</v>
      </c>
      <c r="C31" s="55" t="s">
        <v>43</v>
      </c>
      <c r="D31" s="105">
        <v>69318</v>
      </c>
      <c r="E31" s="103">
        <v>137.422935</v>
      </c>
      <c r="F31" s="98">
        <v>1.3299999999999999E-2</v>
      </c>
      <c r="G31" s="43"/>
      <c r="H31" s="25"/>
      <c r="I31" s="98"/>
      <c r="J31" s="98"/>
      <c r="K31" s="25"/>
      <c r="L31" s="100"/>
      <c r="M31" s="106"/>
      <c r="N31" s="100"/>
      <c r="O31" s="107"/>
      <c r="P31" s="108"/>
      <c r="Q31" s="93"/>
      <c r="R31" s="93"/>
      <c r="T31" s="100"/>
      <c r="U31" s="100"/>
    </row>
    <row r="32" spans="1:21" s="55" customFormat="1" ht="12.75" customHeight="1" x14ac:dyDescent="0.2">
      <c r="A32" s="55" t="s">
        <v>251</v>
      </c>
      <c r="B32" s="55" t="s">
        <v>252</v>
      </c>
      <c r="C32" s="55" t="s">
        <v>11</v>
      </c>
      <c r="D32" s="105">
        <v>27318</v>
      </c>
      <c r="E32" s="103">
        <v>135.74314200000001</v>
      </c>
      <c r="F32" s="98">
        <v>1.32E-2</v>
      </c>
      <c r="G32" s="43"/>
      <c r="H32" s="25"/>
      <c r="I32" s="98"/>
      <c r="J32" s="98"/>
      <c r="K32" s="25"/>
      <c r="L32" s="100"/>
      <c r="M32" s="106"/>
      <c r="N32" s="100"/>
      <c r="O32" s="107"/>
      <c r="P32" s="108"/>
      <c r="Q32" s="93"/>
      <c r="R32" s="93"/>
      <c r="T32" s="100"/>
      <c r="U32" s="100"/>
    </row>
    <row r="33" spans="1:21" s="55" customFormat="1" ht="12.75" customHeight="1" x14ac:dyDescent="0.2">
      <c r="A33" s="55" t="s">
        <v>25</v>
      </c>
      <c r="B33" s="55" t="s">
        <v>27</v>
      </c>
      <c r="C33" s="55" t="s">
        <v>26</v>
      </c>
      <c r="D33" s="105">
        <v>23889</v>
      </c>
      <c r="E33" s="103">
        <v>133.611177</v>
      </c>
      <c r="F33" s="98">
        <v>1.3000000000000001E-2</v>
      </c>
      <c r="G33" s="43"/>
      <c r="H33" s="25"/>
      <c r="K33" s="25"/>
      <c r="L33" s="100"/>
      <c r="M33" s="106"/>
      <c r="N33" s="100"/>
      <c r="O33" s="107"/>
      <c r="P33" s="108"/>
      <c r="Q33" s="93"/>
      <c r="R33" s="93"/>
      <c r="T33" s="100"/>
      <c r="U33" s="100"/>
    </row>
    <row r="34" spans="1:21" s="55" customFormat="1" ht="12.75" customHeight="1" x14ac:dyDescent="0.2">
      <c r="A34" s="55" t="s">
        <v>125</v>
      </c>
      <c r="B34" s="55" t="s">
        <v>126</v>
      </c>
      <c r="C34" s="55" t="s">
        <v>66</v>
      </c>
      <c r="D34" s="105">
        <v>41823</v>
      </c>
      <c r="E34" s="103">
        <v>133.45719299999999</v>
      </c>
      <c r="F34" s="98">
        <v>1.3000000000000001E-2</v>
      </c>
      <c r="G34" s="43"/>
      <c r="H34" s="25"/>
      <c r="K34" s="25"/>
      <c r="L34" s="100"/>
      <c r="M34" s="106"/>
      <c r="N34" s="100"/>
      <c r="O34" s="107"/>
      <c r="P34" s="108"/>
      <c r="Q34" s="93"/>
      <c r="R34" s="93"/>
      <c r="T34" s="100"/>
      <c r="U34" s="100"/>
    </row>
    <row r="35" spans="1:21" s="55" customFormat="1" ht="12.75" customHeight="1" x14ac:dyDescent="0.2">
      <c r="A35" s="55" t="s">
        <v>117</v>
      </c>
      <c r="B35" s="55" t="s">
        <v>118</v>
      </c>
      <c r="C35" s="55" t="s">
        <v>32</v>
      </c>
      <c r="D35" s="105">
        <v>74350</v>
      </c>
      <c r="E35" s="103">
        <v>129.14595</v>
      </c>
      <c r="F35" s="98">
        <v>1.26E-2</v>
      </c>
      <c r="G35" s="43"/>
      <c r="H35" s="25"/>
      <c r="K35" s="25"/>
      <c r="L35" s="100"/>
      <c r="M35" s="106"/>
      <c r="N35" s="100"/>
      <c r="O35" s="107"/>
      <c r="P35" s="108"/>
      <c r="Q35" s="93"/>
      <c r="R35" s="93"/>
      <c r="T35" s="100"/>
      <c r="U35" s="100"/>
    </row>
    <row r="36" spans="1:21" s="55" customFormat="1" ht="12.75" customHeight="1" x14ac:dyDescent="0.2">
      <c r="A36" s="55" t="s">
        <v>255</v>
      </c>
      <c r="B36" s="55" t="s">
        <v>256</v>
      </c>
      <c r="C36" s="55" t="s">
        <v>198</v>
      </c>
      <c r="D36" s="105">
        <v>74634</v>
      </c>
      <c r="E36" s="103">
        <v>123.22073399999999</v>
      </c>
      <c r="F36" s="98">
        <v>1.2E-2</v>
      </c>
      <c r="G36" s="43"/>
      <c r="H36" s="25"/>
      <c r="K36" s="25"/>
      <c r="L36" s="100"/>
      <c r="M36" s="106"/>
      <c r="N36" s="100"/>
      <c r="O36" s="107"/>
      <c r="P36" s="108"/>
      <c r="Q36" s="93"/>
      <c r="R36" s="93"/>
      <c r="T36" s="100"/>
      <c r="U36" s="100"/>
    </row>
    <row r="37" spans="1:21" s="55" customFormat="1" ht="12.75" customHeight="1" x14ac:dyDescent="0.2">
      <c r="A37" s="55" t="s">
        <v>65</v>
      </c>
      <c r="B37" s="55" t="s">
        <v>67</v>
      </c>
      <c r="C37" s="55" t="s">
        <v>29</v>
      </c>
      <c r="D37" s="105">
        <v>25218</v>
      </c>
      <c r="E37" s="103">
        <v>107.70607800000001</v>
      </c>
      <c r="F37" s="98">
        <v>1.0500000000000001E-2</v>
      </c>
      <c r="G37" s="43"/>
      <c r="H37" s="25"/>
      <c r="K37" s="25"/>
      <c r="L37" s="100"/>
      <c r="M37" s="106"/>
      <c r="N37" s="100"/>
      <c r="O37" s="107"/>
      <c r="P37" s="108"/>
      <c r="Q37" s="93"/>
      <c r="R37" s="93"/>
      <c r="T37" s="100"/>
      <c r="U37" s="100"/>
    </row>
    <row r="38" spans="1:21" s="55" customFormat="1" ht="12.75" customHeight="1" x14ac:dyDescent="0.2">
      <c r="A38" s="55" t="s">
        <v>98</v>
      </c>
      <c r="B38" s="55" t="s">
        <v>100</v>
      </c>
      <c r="C38" s="55" t="s">
        <v>44</v>
      </c>
      <c r="D38" s="105">
        <v>263267</v>
      </c>
      <c r="E38" s="103">
        <v>88.589346000000006</v>
      </c>
      <c r="F38" s="98">
        <v>8.6E-3</v>
      </c>
      <c r="G38" s="43"/>
      <c r="H38" s="25"/>
      <c r="K38" s="25"/>
      <c r="L38" s="100"/>
      <c r="M38" s="106"/>
      <c r="N38" s="100"/>
      <c r="O38" s="107"/>
      <c r="P38" s="108"/>
      <c r="Q38" s="93"/>
      <c r="R38" s="93"/>
      <c r="T38" s="100"/>
      <c r="U38" s="100"/>
    </row>
    <row r="39" spans="1:21" s="55" customFormat="1" ht="12.75" customHeight="1" x14ac:dyDescent="0.2">
      <c r="A39" s="55" t="s">
        <v>119</v>
      </c>
      <c r="B39" s="55" t="s">
        <v>120</v>
      </c>
      <c r="C39" s="55" t="s">
        <v>49</v>
      </c>
      <c r="D39" s="105">
        <v>81514</v>
      </c>
      <c r="E39" s="103">
        <v>78.987065999999999</v>
      </c>
      <c r="F39" s="98">
        <v>7.7000000000000002E-3</v>
      </c>
      <c r="G39" s="43"/>
      <c r="H39" s="25"/>
      <c r="K39" s="25"/>
      <c r="L39" s="100"/>
      <c r="M39" s="106"/>
      <c r="N39" s="100"/>
      <c r="O39" s="107"/>
      <c r="P39" s="108"/>
      <c r="Q39" s="93"/>
      <c r="R39" s="93"/>
      <c r="T39" s="100"/>
      <c r="U39" s="100"/>
    </row>
    <row r="40" spans="1:21" s="55" customFormat="1" ht="12.75" customHeight="1" x14ac:dyDescent="0.2">
      <c r="A40" s="55" t="s">
        <v>208</v>
      </c>
      <c r="B40" s="55" t="s">
        <v>209</v>
      </c>
      <c r="C40" s="55" t="s">
        <v>20</v>
      </c>
      <c r="D40" s="105">
        <v>19043</v>
      </c>
      <c r="E40" s="103">
        <v>78.885627999999997</v>
      </c>
      <c r="F40" s="98">
        <v>7.7000000000000002E-3</v>
      </c>
      <c r="G40" s="43"/>
      <c r="H40" s="25"/>
      <c r="K40" s="25"/>
      <c r="L40" s="100"/>
      <c r="M40" s="106"/>
      <c r="N40" s="100"/>
      <c r="O40" s="107"/>
      <c r="P40" s="108"/>
      <c r="Q40" s="93"/>
      <c r="R40" s="93"/>
      <c r="T40" s="100"/>
      <c r="U40" s="100"/>
    </row>
    <row r="41" spans="1:21" s="55" customFormat="1" ht="12.75" customHeight="1" x14ac:dyDescent="0.2">
      <c r="A41" s="55" t="s">
        <v>147</v>
      </c>
      <c r="B41" s="55" t="s">
        <v>148</v>
      </c>
      <c r="C41" s="55" t="s">
        <v>40</v>
      </c>
      <c r="D41" s="105">
        <v>29930</v>
      </c>
      <c r="E41" s="103">
        <v>44.805210000000002</v>
      </c>
      <c r="F41" s="98">
        <v>4.4000000000000003E-3</v>
      </c>
      <c r="G41" s="43"/>
      <c r="H41" s="25"/>
      <c r="K41" s="25"/>
      <c r="L41" s="100"/>
      <c r="M41" s="106"/>
      <c r="N41" s="100"/>
      <c r="O41" s="107"/>
      <c r="P41" s="108"/>
      <c r="Q41" s="93"/>
      <c r="R41" s="93"/>
      <c r="T41" s="100"/>
      <c r="U41" s="100"/>
    </row>
    <row r="42" spans="1:21" s="55" customFormat="1" ht="12.75" customHeight="1" x14ac:dyDescent="0.2">
      <c r="A42" s="55" t="s">
        <v>151</v>
      </c>
      <c r="B42" s="55" t="s">
        <v>152</v>
      </c>
      <c r="C42" s="55" t="s">
        <v>81</v>
      </c>
      <c r="D42" s="105">
        <v>9475</v>
      </c>
      <c r="E42" s="103">
        <v>40.600375</v>
      </c>
      <c r="F42" s="98">
        <v>3.9000000000000003E-3</v>
      </c>
      <c r="G42" s="43"/>
      <c r="H42" s="25"/>
      <c r="K42" s="25"/>
      <c r="L42" s="100"/>
      <c r="M42" s="106"/>
      <c r="N42" s="100"/>
      <c r="O42" s="107"/>
      <c r="P42" s="108"/>
      <c r="Q42" s="93"/>
      <c r="R42" s="93"/>
      <c r="T42" s="100"/>
      <c r="U42" s="100"/>
    </row>
    <row r="43" spans="1:21" s="55" customFormat="1" ht="12.75" customHeight="1" x14ac:dyDescent="0.2">
      <c r="A43" s="55" t="s">
        <v>259</v>
      </c>
      <c r="B43" s="55" t="s">
        <v>260</v>
      </c>
      <c r="C43" s="55" t="s">
        <v>29</v>
      </c>
      <c r="D43" s="105">
        <v>17465</v>
      </c>
      <c r="E43" s="103">
        <v>39.942455000000002</v>
      </c>
      <c r="F43" s="98">
        <v>3.9000000000000003E-3</v>
      </c>
      <c r="G43" s="43"/>
      <c r="H43" s="25"/>
      <c r="K43" s="25"/>
      <c r="L43" s="100"/>
      <c r="M43" s="106"/>
      <c r="N43" s="100"/>
      <c r="O43" s="107"/>
      <c r="P43" s="108"/>
      <c r="Q43" s="93"/>
      <c r="R43" s="93"/>
      <c r="T43" s="100"/>
      <c r="U43" s="100"/>
    </row>
    <row r="44" spans="1:21" ht="12.75" customHeight="1" x14ac:dyDescent="0.2">
      <c r="A44" s="16" t="s">
        <v>173</v>
      </c>
      <c r="B44" s="16"/>
      <c r="C44" s="16"/>
      <c r="D44" s="16"/>
      <c r="E44" s="17">
        <f>SUM(E9:E43)</f>
        <v>8140.6757189999989</v>
      </c>
      <c r="F44" s="18">
        <f>SUM(F9:F43)</f>
        <v>0.79120000000000001</v>
      </c>
      <c r="G44" s="50"/>
      <c r="H44" s="27"/>
      <c r="L44" s="2"/>
      <c r="M44" s="75"/>
      <c r="N44" s="2"/>
      <c r="O44" s="77"/>
      <c r="P44" s="65"/>
      <c r="Q44" s="66"/>
      <c r="R44" s="66"/>
    </row>
    <row r="45" spans="1:21" ht="12.75" customHeight="1" x14ac:dyDescent="0.2">
      <c r="E45" s="12"/>
      <c r="F45" s="13"/>
      <c r="G45" s="49"/>
    </row>
    <row r="46" spans="1:21" ht="12.75" customHeight="1" x14ac:dyDescent="0.2">
      <c r="A46" s="1" t="s">
        <v>174</v>
      </c>
      <c r="B46" s="1"/>
      <c r="E46" s="12"/>
      <c r="F46" s="13"/>
      <c r="G46" s="49"/>
    </row>
    <row r="47" spans="1:21" ht="12.75" customHeight="1" x14ac:dyDescent="0.2">
      <c r="A47" s="1" t="s">
        <v>380</v>
      </c>
      <c r="B47" s="1"/>
      <c r="E47" s="12"/>
      <c r="F47" s="13"/>
      <c r="G47" s="49"/>
    </row>
    <row r="48" spans="1:21" s="55" customFormat="1" ht="12.75" customHeight="1" x14ac:dyDescent="0.2">
      <c r="A48" s="55" t="s">
        <v>381</v>
      </c>
      <c r="B48" s="55" t="s">
        <v>382</v>
      </c>
      <c r="C48" s="55" t="s">
        <v>379</v>
      </c>
      <c r="D48" s="102">
        <v>350</v>
      </c>
      <c r="E48" s="103">
        <v>336.53865000000002</v>
      </c>
      <c r="F48" s="98">
        <v>3.27E-2</v>
      </c>
      <c r="G48" s="49"/>
      <c r="H48" s="25"/>
      <c r="K48" s="25"/>
      <c r="L48" s="100"/>
      <c r="M48" s="106"/>
      <c r="N48" s="100"/>
      <c r="O48" s="107"/>
      <c r="P48" s="108"/>
      <c r="Q48" s="93"/>
      <c r="R48" s="93"/>
      <c r="T48" s="100"/>
      <c r="U48" s="100"/>
    </row>
    <row r="49" spans="1:21" ht="12.75" customHeight="1" x14ac:dyDescent="0.2">
      <c r="A49" s="16" t="s">
        <v>173</v>
      </c>
      <c r="B49" s="16"/>
      <c r="C49" s="16"/>
      <c r="D49" s="16"/>
      <c r="E49" s="17">
        <f>SUM(E48:E48)</f>
        <v>336.53865000000002</v>
      </c>
      <c r="F49" s="18">
        <f>SUM(F48:F48)</f>
        <v>3.27E-2</v>
      </c>
      <c r="G49" s="50"/>
      <c r="H49" s="27"/>
    </row>
    <row r="50" spans="1:21" ht="12.75" customHeight="1" x14ac:dyDescent="0.2">
      <c r="E50" s="12"/>
      <c r="F50" s="13"/>
      <c r="G50" s="49"/>
    </row>
    <row r="51" spans="1:21" ht="12.75" customHeight="1" x14ac:dyDescent="0.2">
      <c r="A51" s="1" t="s">
        <v>383</v>
      </c>
      <c r="B51" s="1"/>
      <c r="E51" s="12"/>
      <c r="F51" s="13"/>
      <c r="G51" s="49"/>
    </row>
    <row r="52" spans="1:21" s="55" customFormat="1" ht="12.75" customHeight="1" x14ac:dyDescent="0.2">
      <c r="A52" s="55" t="s">
        <v>384</v>
      </c>
      <c r="B52" s="55" t="s">
        <v>385</v>
      </c>
      <c r="C52" s="55" t="s">
        <v>379</v>
      </c>
      <c r="D52" s="102">
        <v>260</v>
      </c>
      <c r="E52" s="103">
        <v>1300</v>
      </c>
      <c r="F52" s="98">
        <v>0.1263</v>
      </c>
      <c r="G52" s="49"/>
      <c r="H52" s="25"/>
      <c r="K52" s="25"/>
      <c r="L52" s="100"/>
      <c r="M52" s="106"/>
      <c r="N52" s="100"/>
      <c r="O52" s="107"/>
      <c r="P52" s="108"/>
      <c r="Q52" s="93"/>
      <c r="R52" s="93"/>
      <c r="T52" s="100"/>
      <c r="U52" s="100"/>
    </row>
    <row r="53" spans="1:21" s="55" customFormat="1" ht="12.75" customHeight="1" x14ac:dyDescent="0.2">
      <c r="A53" s="100" t="s">
        <v>626</v>
      </c>
      <c r="B53" s="55" t="s">
        <v>386</v>
      </c>
      <c r="C53" s="55" t="s">
        <v>379</v>
      </c>
      <c r="D53" s="102">
        <v>2</v>
      </c>
      <c r="E53" s="103">
        <v>9.7898700000000005</v>
      </c>
      <c r="F53" s="98">
        <v>1E-3</v>
      </c>
      <c r="G53" s="49"/>
      <c r="H53" s="25"/>
      <c r="K53" s="25"/>
      <c r="L53" s="100"/>
      <c r="M53" s="106"/>
      <c r="N53" s="100"/>
      <c r="O53" s="107"/>
      <c r="P53" s="108"/>
      <c r="Q53" s="93"/>
      <c r="R53" s="93"/>
      <c r="T53" s="100"/>
      <c r="U53" s="100"/>
    </row>
    <row r="54" spans="1:21" ht="12.75" customHeight="1" x14ac:dyDescent="0.2">
      <c r="A54" s="16" t="s">
        <v>173</v>
      </c>
      <c r="B54" s="16"/>
      <c r="C54" s="16"/>
      <c r="D54" s="16"/>
      <c r="E54" s="17">
        <f>SUM(E52:E53)</f>
        <v>1309.7898700000001</v>
      </c>
      <c r="F54" s="18">
        <f>SUM(F52:F53)</f>
        <v>0.1273</v>
      </c>
      <c r="G54" s="50"/>
      <c r="H54" s="27"/>
    </row>
    <row r="55" spans="1:21" ht="12.75" customHeight="1" x14ac:dyDescent="0.2">
      <c r="E55" s="12"/>
      <c r="F55" s="13"/>
      <c r="G55" s="49"/>
    </row>
    <row r="56" spans="1:21" ht="12.75" customHeight="1" x14ac:dyDescent="0.2">
      <c r="A56" s="1" t="s">
        <v>175</v>
      </c>
      <c r="B56" s="1"/>
      <c r="E56" s="12"/>
      <c r="F56" s="13"/>
      <c r="G56" s="49"/>
    </row>
    <row r="57" spans="1:21" ht="12.75" customHeight="1" x14ac:dyDescent="0.2">
      <c r="A57" s="1" t="s">
        <v>593</v>
      </c>
      <c r="B57" s="1"/>
      <c r="E57" s="12"/>
      <c r="F57" s="13"/>
      <c r="G57" s="49"/>
    </row>
    <row r="58" spans="1:21" s="55" customFormat="1" ht="12.75" customHeight="1" x14ac:dyDescent="0.2">
      <c r="A58" s="55" t="s">
        <v>387</v>
      </c>
      <c r="B58" s="55" t="s">
        <v>388</v>
      </c>
      <c r="C58" s="55" t="s">
        <v>87</v>
      </c>
      <c r="D58" s="102">
        <v>27</v>
      </c>
      <c r="E58" s="103">
        <v>285.36138</v>
      </c>
      <c r="F58" s="98">
        <v>2.7699999999999999E-2</v>
      </c>
      <c r="G58" s="49"/>
      <c r="H58" s="25"/>
      <c r="K58" s="25"/>
      <c r="L58" s="100"/>
      <c r="M58" s="106"/>
      <c r="N58" s="100"/>
      <c r="O58" s="107"/>
      <c r="P58" s="108"/>
      <c r="Q58" s="93"/>
      <c r="R58" s="93"/>
      <c r="T58" s="100"/>
      <c r="U58" s="100"/>
    </row>
    <row r="59" spans="1:21" ht="12.75" customHeight="1" x14ac:dyDescent="0.2">
      <c r="A59" s="16" t="s">
        <v>173</v>
      </c>
      <c r="B59" s="16"/>
      <c r="C59" s="16"/>
      <c r="D59" s="16"/>
      <c r="E59" s="17">
        <f>SUM(E58:E58)</f>
        <v>285.36138</v>
      </c>
      <c r="F59" s="18">
        <f>SUM(F58:F58)</f>
        <v>2.7699999999999999E-2</v>
      </c>
      <c r="G59" s="50"/>
      <c r="H59" s="27"/>
    </row>
    <row r="60" spans="1:21" ht="12.75" customHeight="1" x14ac:dyDescent="0.2">
      <c r="E60" s="12"/>
      <c r="F60" s="13"/>
      <c r="G60" s="49"/>
    </row>
    <row r="61" spans="1:21" s="55" customFormat="1" ht="12.75" customHeight="1" x14ac:dyDescent="0.2">
      <c r="A61" s="99" t="s">
        <v>601</v>
      </c>
      <c r="E61" s="103">
        <v>174.68633</v>
      </c>
      <c r="F61" s="98">
        <v>1.6976323923303373E-2</v>
      </c>
      <c r="G61" s="49"/>
      <c r="H61" s="36"/>
      <c r="K61" s="25"/>
    </row>
    <row r="62" spans="1:21" ht="12.75" customHeight="1" x14ac:dyDescent="0.2">
      <c r="A62" s="16" t="s">
        <v>173</v>
      </c>
      <c r="B62" s="16"/>
      <c r="C62" s="16"/>
      <c r="D62" s="16"/>
      <c r="E62" s="17">
        <f>SUM(E61:E61)</f>
        <v>174.68633</v>
      </c>
      <c r="F62" s="18">
        <f>SUM(F61:F61)</f>
        <v>1.6976323923303373E-2</v>
      </c>
      <c r="G62" s="49"/>
    </row>
    <row r="63" spans="1:21" ht="12.75" customHeight="1" x14ac:dyDescent="0.2">
      <c r="E63" s="12"/>
      <c r="F63" s="13"/>
      <c r="G63" s="49"/>
    </row>
    <row r="64" spans="1:21" ht="12.75" customHeight="1" x14ac:dyDescent="0.2">
      <c r="A64" s="1" t="s">
        <v>178</v>
      </c>
      <c r="B64" s="1"/>
      <c r="E64" s="12"/>
      <c r="F64" s="13"/>
      <c r="G64" s="49"/>
    </row>
    <row r="65" spans="1:11" s="55" customFormat="1" ht="12.75" customHeight="1" x14ac:dyDescent="0.2">
      <c r="A65" s="99" t="s">
        <v>179</v>
      </c>
      <c r="B65" s="99"/>
      <c r="E65" s="103">
        <v>42.94550800000053</v>
      </c>
      <c r="F65" s="98">
        <v>4.1735197874889548E-3</v>
      </c>
      <c r="G65" s="49"/>
      <c r="H65" s="36"/>
      <c r="K65" s="25"/>
    </row>
    <row r="66" spans="1:11" ht="12.75" customHeight="1" x14ac:dyDescent="0.2">
      <c r="A66" s="16" t="s">
        <v>173</v>
      </c>
      <c r="B66" s="16"/>
      <c r="C66" s="16"/>
      <c r="D66" s="16"/>
      <c r="E66" s="17">
        <f>SUM(E65:E65)</f>
        <v>42.94550800000053</v>
      </c>
      <c r="F66" s="18">
        <f>SUM(F65:F65)</f>
        <v>4.1735197874889548E-3</v>
      </c>
      <c r="G66" s="50"/>
      <c r="H66" s="27"/>
    </row>
    <row r="67" spans="1:11" ht="12.75" customHeight="1" x14ac:dyDescent="0.2">
      <c r="A67" s="20" t="s">
        <v>180</v>
      </c>
      <c r="B67" s="20"/>
      <c r="C67" s="20"/>
      <c r="D67" s="20"/>
      <c r="E67" s="21">
        <f>SUM(E44,E49,E54,E59,E62,E66)</f>
        <v>10289.997457000001</v>
      </c>
      <c r="F67" s="34">
        <f>SUM(F44,F49,F54,F59,F62,F66)</f>
        <v>1.0000498437107923</v>
      </c>
      <c r="G67" s="51"/>
      <c r="H67" s="28"/>
    </row>
    <row r="68" spans="1:11" ht="12.75" customHeight="1" x14ac:dyDescent="0.2"/>
    <row r="69" spans="1:11" ht="12.75" customHeight="1" x14ac:dyDescent="0.2">
      <c r="A69" s="1" t="s">
        <v>181</v>
      </c>
      <c r="B69" s="1"/>
      <c r="E69" s="12"/>
      <c r="F69" s="13"/>
    </row>
    <row r="70" spans="1:11" ht="12.75" customHeight="1" x14ac:dyDescent="0.2">
      <c r="A70" s="1" t="s">
        <v>594</v>
      </c>
      <c r="B70" s="1"/>
      <c r="E70" s="12"/>
    </row>
    <row r="71" spans="1:11" ht="12.75" customHeight="1" x14ac:dyDescent="0.2"/>
    <row r="72" spans="1:11" x14ac:dyDescent="0.2">
      <c r="E72" s="76"/>
    </row>
    <row r="73" spans="1:11" ht="12.75" customHeight="1" x14ac:dyDescent="0.2"/>
    <row r="74" spans="1:11" ht="12.75" customHeight="1" x14ac:dyDescent="0.2"/>
    <row r="75" spans="1:11" ht="12.75" customHeight="1" x14ac:dyDescent="0.2"/>
    <row r="76" spans="1:11" ht="12.75" customHeight="1" x14ac:dyDescent="0.2"/>
    <row r="77" spans="1:11" ht="12.75" customHeight="1" x14ac:dyDescent="0.2"/>
    <row r="78" spans="1:11" ht="12.75" customHeight="1" x14ac:dyDescent="0.2"/>
    <row r="79" spans="1:11" ht="12.75" customHeight="1" x14ac:dyDescent="0.2"/>
    <row r="80" spans="1:1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selection activeCell="A2" sqref="A1:A1048576"/>
    </sheetView>
  </sheetViews>
  <sheetFormatPr defaultColWidth="9.140625" defaultRowHeight="12.75" x14ac:dyDescent="0.2"/>
  <cols>
    <col min="1" max="1" width="55.85546875" customWidth="1"/>
    <col min="2" max="2" width="19.42578125" customWidth="1"/>
    <col min="3" max="4" width="22.42578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22.42578125" customWidth="1"/>
    <col min="10" max="10" width="9.140625" customWidth="1"/>
    <col min="11" max="11" width="14.85546875" style="25" customWidth="1"/>
    <col min="14" max="14" width="10" bestFit="1" customWidth="1"/>
  </cols>
  <sheetData>
    <row r="1" spans="1:23" ht="18.75" x14ac:dyDescent="0.2">
      <c r="A1" s="125" t="s">
        <v>389</v>
      </c>
      <c r="B1" s="125"/>
      <c r="C1" s="125"/>
      <c r="D1" s="125"/>
      <c r="E1" s="125"/>
      <c r="F1" s="125"/>
    </row>
    <row r="2" spans="1:23" x14ac:dyDescent="0.2">
      <c r="A2" s="4" t="s">
        <v>1</v>
      </c>
      <c r="B2" s="4"/>
      <c r="C2" s="5"/>
      <c r="D2" s="5"/>
      <c r="E2" s="6"/>
      <c r="F2" s="46"/>
    </row>
    <row r="3" spans="1:23" ht="15.75" customHeight="1" x14ac:dyDescent="0.2">
      <c r="A3" s="8"/>
      <c r="B3" s="8"/>
      <c r="C3" s="3"/>
      <c r="D3" s="3"/>
      <c r="E3" s="6"/>
      <c r="F3" s="46"/>
    </row>
    <row r="4" spans="1:23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I4" s="55"/>
      <c r="J4" s="55"/>
      <c r="K4" s="31"/>
      <c r="L4" s="110"/>
      <c r="M4" s="100"/>
      <c r="N4" s="100"/>
      <c r="O4" s="100"/>
      <c r="P4" s="100"/>
      <c r="Q4" s="100"/>
      <c r="R4" s="2"/>
      <c r="S4" s="2"/>
      <c r="T4" s="2"/>
      <c r="U4" s="2"/>
      <c r="V4" s="2"/>
      <c r="W4" s="2"/>
    </row>
    <row r="5" spans="1:23" ht="12.75" customHeight="1" x14ac:dyDescent="0.2">
      <c r="E5" s="12"/>
      <c r="F5" s="13"/>
      <c r="G5" s="49"/>
      <c r="I5" s="55"/>
      <c r="J5" s="55"/>
      <c r="L5" s="111"/>
      <c r="M5" s="100"/>
      <c r="N5" s="112"/>
      <c r="O5" s="113"/>
      <c r="P5" s="100"/>
      <c r="Q5" s="114"/>
      <c r="R5" s="2"/>
      <c r="S5" s="2"/>
      <c r="T5" s="2"/>
      <c r="U5" s="2"/>
      <c r="V5" s="2"/>
      <c r="W5" s="2"/>
    </row>
    <row r="6" spans="1:23" ht="12.75" customHeight="1" x14ac:dyDescent="0.2">
      <c r="E6" s="12"/>
      <c r="F6" s="13"/>
      <c r="G6" s="49"/>
      <c r="I6" s="55"/>
      <c r="J6" s="55"/>
      <c r="L6" s="100"/>
      <c r="M6" s="100"/>
      <c r="N6" s="100"/>
      <c r="O6" s="100"/>
      <c r="P6" s="100"/>
      <c r="Q6" s="100"/>
      <c r="R6" s="2"/>
      <c r="S6" s="2"/>
      <c r="T6" s="2"/>
      <c r="U6" s="2"/>
      <c r="V6" s="2"/>
      <c r="W6" s="2"/>
    </row>
    <row r="7" spans="1:23" ht="12.75" customHeight="1" x14ac:dyDescent="0.2">
      <c r="A7" s="1" t="s">
        <v>8</v>
      </c>
      <c r="B7" s="1"/>
      <c r="E7" s="12"/>
      <c r="F7" s="13"/>
      <c r="G7" s="4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</row>
    <row r="8" spans="1:23" ht="12.75" customHeight="1" x14ac:dyDescent="0.2">
      <c r="A8" s="1" t="s">
        <v>9</v>
      </c>
      <c r="B8" s="1"/>
      <c r="E8" s="12"/>
      <c r="F8" s="13"/>
      <c r="G8" s="4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</row>
    <row r="9" spans="1:23" s="55" customFormat="1" ht="12.75" customHeight="1" x14ac:dyDescent="0.2">
      <c r="A9" s="55" t="s">
        <v>10</v>
      </c>
      <c r="B9" s="55" t="s">
        <v>12</v>
      </c>
      <c r="C9" s="55" t="s">
        <v>11</v>
      </c>
      <c r="D9" s="105">
        <v>135840</v>
      </c>
      <c r="E9" s="103">
        <v>1546.1987999999999</v>
      </c>
      <c r="F9" s="98">
        <v>6.7000000000000004E-2</v>
      </c>
      <c r="G9" s="43"/>
      <c r="H9" s="25"/>
      <c r="K9" s="25"/>
      <c r="L9" s="100"/>
      <c r="M9" s="106"/>
      <c r="N9" s="100"/>
      <c r="O9" s="107"/>
      <c r="P9" s="108"/>
      <c r="Q9" s="93"/>
      <c r="R9" s="93"/>
      <c r="S9" s="100"/>
      <c r="T9" s="100"/>
      <c r="U9" s="100"/>
      <c r="V9" s="100"/>
    </row>
    <row r="10" spans="1:23" s="55" customFormat="1" ht="12.75" customHeight="1" x14ac:dyDescent="0.2">
      <c r="A10" s="55" t="s">
        <v>13</v>
      </c>
      <c r="B10" s="55" t="s">
        <v>15</v>
      </c>
      <c r="C10" s="55" t="s">
        <v>14</v>
      </c>
      <c r="D10" s="105">
        <v>129340</v>
      </c>
      <c r="E10" s="103">
        <v>1085.8739700000001</v>
      </c>
      <c r="F10" s="98">
        <v>4.7E-2</v>
      </c>
      <c r="G10" s="43"/>
      <c r="H10" s="25"/>
      <c r="I10" s="109"/>
      <c r="J10" s="109"/>
      <c r="K10" s="25"/>
      <c r="L10" s="100"/>
      <c r="M10" s="106"/>
      <c r="N10" s="100"/>
      <c r="O10" s="107"/>
      <c r="P10" s="108"/>
      <c r="Q10" s="93"/>
      <c r="R10" s="93"/>
      <c r="S10" s="100"/>
      <c r="T10" s="100"/>
      <c r="U10" s="100"/>
      <c r="V10" s="100"/>
    </row>
    <row r="11" spans="1:23" s="55" customFormat="1" ht="12.75" customHeight="1" x14ac:dyDescent="0.2">
      <c r="A11" s="55" t="s">
        <v>16</v>
      </c>
      <c r="B11" s="55" t="s">
        <v>18</v>
      </c>
      <c r="C11" s="55" t="s">
        <v>17</v>
      </c>
      <c r="D11" s="105">
        <v>372899</v>
      </c>
      <c r="E11" s="103">
        <v>1069.474332</v>
      </c>
      <c r="F11" s="98">
        <v>4.6300000000000001E-2</v>
      </c>
      <c r="G11" s="43"/>
      <c r="H11" s="25"/>
      <c r="I11" s="98"/>
      <c r="J11" s="98"/>
      <c r="K11" s="25"/>
      <c r="L11" s="100"/>
      <c r="M11" s="106"/>
      <c r="N11" s="100"/>
      <c r="O11" s="107"/>
      <c r="P11" s="108"/>
      <c r="Q11" s="93"/>
      <c r="R11" s="93"/>
      <c r="S11" s="100"/>
      <c r="T11" s="100"/>
      <c r="U11" s="100"/>
      <c r="V11" s="100"/>
    </row>
    <row r="12" spans="1:23" s="55" customFormat="1" ht="12.75" customHeight="1" x14ac:dyDescent="0.2">
      <c r="A12" s="55" t="s">
        <v>22</v>
      </c>
      <c r="B12" s="55" t="s">
        <v>24</v>
      </c>
      <c r="C12" s="55" t="s">
        <v>11</v>
      </c>
      <c r="D12" s="105">
        <v>115000</v>
      </c>
      <c r="E12" s="103">
        <v>780.39</v>
      </c>
      <c r="F12" s="98">
        <v>3.3799999999999997E-2</v>
      </c>
      <c r="G12" s="43"/>
      <c r="H12" s="25"/>
      <c r="I12" s="98"/>
      <c r="J12" s="98"/>
      <c r="K12" s="25"/>
      <c r="L12" s="100"/>
      <c r="M12" s="106"/>
      <c r="N12" s="100"/>
      <c r="O12" s="107"/>
      <c r="P12" s="108"/>
      <c r="Q12" s="93"/>
      <c r="R12" s="93"/>
      <c r="S12" s="100"/>
      <c r="T12" s="100"/>
      <c r="U12" s="100"/>
      <c r="V12" s="100"/>
    </row>
    <row r="13" spans="1:23" s="55" customFormat="1" ht="12.75" customHeight="1" x14ac:dyDescent="0.2">
      <c r="A13" s="55" t="s">
        <v>19</v>
      </c>
      <c r="B13" s="55" t="s">
        <v>21</v>
      </c>
      <c r="C13" s="55" t="s">
        <v>11</v>
      </c>
      <c r="D13" s="105">
        <v>32614</v>
      </c>
      <c r="E13" s="103">
        <v>778.00697000000002</v>
      </c>
      <c r="F13" s="98">
        <v>3.3700000000000001E-2</v>
      </c>
      <c r="G13" s="43"/>
      <c r="H13" s="25"/>
      <c r="I13" s="98"/>
      <c r="J13" s="98"/>
      <c r="K13" s="25"/>
      <c r="L13" s="100"/>
      <c r="M13" s="106"/>
      <c r="N13" s="100"/>
      <c r="O13" s="107"/>
      <c r="P13" s="108"/>
      <c r="Q13" s="93"/>
      <c r="R13" s="93"/>
      <c r="S13" s="100"/>
      <c r="T13" s="100"/>
      <c r="U13" s="100"/>
      <c r="V13" s="100"/>
    </row>
    <row r="14" spans="1:23" s="55" customFormat="1" ht="12.75" customHeight="1" x14ac:dyDescent="0.2">
      <c r="A14" s="55" t="s">
        <v>25</v>
      </c>
      <c r="B14" s="55" t="s">
        <v>27</v>
      </c>
      <c r="C14" s="55" t="s">
        <v>26</v>
      </c>
      <c r="D14" s="105">
        <v>132555</v>
      </c>
      <c r="E14" s="103">
        <v>741.38011500000005</v>
      </c>
      <c r="F14" s="98">
        <v>3.2099999999999997E-2</v>
      </c>
      <c r="G14" s="43"/>
      <c r="H14" s="25"/>
      <c r="I14" s="98"/>
      <c r="J14" s="98"/>
      <c r="K14" s="25"/>
      <c r="L14" s="100"/>
      <c r="M14" s="106"/>
      <c r="N14" s="100"/>
      <c r="O14" s="107"/>
      <c r="P14" s="108"/>
      <c r="Q14" s="93"/>
      <c r="R14" s="93"/>
      <c r="S14" s="100"/>
      <c r="T14" s="100"/>
      <c r="U14" s="100"/>
      <c r="V14" s="100"/>
    </row>
    <row r="15" spans="1:23" s="55" customFormat="1" ht="12.75" customHeight="1" x14ac:dyDescent="0.2">
      <c r="A15" s="55" t="s">
        <v>28</v>
      </c>
      <c r="B15" s="55" t="s">
        <v>30</v>
      </c>
      <c r="C15" s="55" t="s">
        <v>20</v>
      </c>
      <c r="D15" s="105">
        <v>40075</v>
      </c>
      <c r="E15" s="103">
        <v>733.27231300000005</v>
      </c>
      <c r="F15" s="98">
        <v>3.1800000000000002E-2</v>
      </c>
      <c r="G15" s="43"/>
      <c r="H15" s="25"/>
      <c r="I15" s="98"/>
      <c r="J15" s="98"/>
      <c r="K15" s="25"/>
      <c r="L15" s="100"/>
      <c r="M15" s="106"/>
      <c r="N15" s="100"/>
      <c r="O15" s="107"/>
      <c r="P15" s="108"/>
      <c r="Q15" s="93"/>
      <c r="R15" s="93"/>
      <c r="S15" s="100"/>
      <c r="T15" s="100"/>
      <c r="U15" s="100"/>
      <c r="V15" s="100"/>
    </row>
    <row r="16" spans="1:23" s="55" customFormat="1" ht="12.75" customHeight="1" x14ac:dyDescent="0.2">
      <c r="A16" s="55" t="s">
        <v>31</v>
      </c>
      <c r="B16" s="55" t="s">
        <v>33</v>
      </c>
      <c r="C16" s="55" t="s">
        <v>32</v>
      </c>
      <c r="D16" s="105">
        <v>47911</v>
      </c>
      <c r="E16" s="103">
        <v>713.89785600000005</v>
      </c>
      <c r="F16" s="98">
        <v>3.0899999999999997E-2</v>
      </c>
      <c r="G16" s="43"/>
      <c r="H16" s="25"/>
      <c r="I16" s="98"/>
      <c r="J16" s="98"/>
      <c r="K16" s="25"/>
      <c r="L16" s="100"/>
      <c r="M16" s="106"/>
      <c r="N16" s="100"/>
      <c r="O16" s="107"/>
      <c r="P16" s="108"/>
      <c r="Q16" s="93"/>
      <c r="R16" s="93"/>
      <c r="S16" s="100"/>
      <c r="T16" s="100"/>
      <c r="U16" s="100"/>
      <c r="V16" s="100"/>
    </row>
    <row r="17" spans="1:22" s="55" customFormat="1" ht="12.75" customHeight="1" x14ac:dyDescent="0.2">
      <c r="A17" s="55" t="s">
        <v>34</v>
      </c>
      <c r="B17" s="55" t="s">
        <v>35</v>
      </c>
      <c r="C17" s="55" t="s">
        <v>23</v>
      </c>
      <c r="D17" s="105">
        <v>20920</v>
      </c>
      <c r="E17" s="103">
        <v>688.96882000000005</v>
      </c>
      <c r="F17" s="98">
        <v>2.98E-2</v>
      </c>
      <c r="G17" s="43"/>
      <c r="H17" s="25"/>
      <c r="I17" s="98"/>
      <c r="J17" s="98"/>
      <c r="K17" s="25"/>
      <c r="L17" s="100"/>
      <c r="M17" s="106"/>
      <c r="N17" s="100"/>
      <c r="O17" s="107"/>
      <c r="P17" s="108"/>
      <c r="Q17" s="93"/>
      <c r="R17" s="93"/>
      <c r="S17" s="100"/>
      <c r="T17" s="100"/>
      <c r="U17" s="100"/>
      <c r="V17" s="100"/>
    </row>
    <row r="18" spans="1:22" s="55" customFormat="1" ht="12.75" customHeight="1" x14ac:dyDescent="0.2">
      <c r="A18" s="55" t="s">
        <v>36</v>
      </c>
      <c r="B18" s="55" t="s">
        <v>38</v>
      </c>
      <c r="C18" s="55" t="s">
        <v>20</v>
      </c>
      <c r="D18" s="105">
        <v>261378</v>
      </c>
      <c r="E18" s="103">
        <v>588.62325599999997</v>
      </c>
      <c r="F18" s="98">
        <v>2.5499999999999998E-2</v>
      </c>
      <c r="G18" s="43"/>
      <c r="H18" s="25"/>
      <c r="I18" s="98"/>
      <c r="J18" s="98"/>
      <c r="K18" s="25"/>
      <c r="L18" s="100"/>
      <c r="M18" s="106"/>
      <c r="N18" s="100"/>
      <c r="O18" s="107"/>
      <c r="P18" s="108"/>
      <c r="Q18" s="93"/>
      <c r="R18" s="93"/>
      <c r="S18" s="100"/>
      <c r="T18" s="100"/>
      <c r="U18" s="100"/>
      <c r="V18" s="100"/>
    </row>
    <row r="19" spans="1:22" s="55" customFormat="1" ht="12.75" customHeight="1" x14ac:dyDescent="0.2">
      <c r="A19" s="55" t="s">
        <v>39</v>
      </c>
      <c r="B19" s="55" t="s">
        <v>41</v>
      </c>
      <c r="C19" s="55" t="s">
        <v>23</v>
      </c>
      <c r="D19" s="105">
        <v>22439</v>
      </c>
      <c r="E19" s="103">
        <v>520.293093</v>
      </c>
      <c r="F19" s="98">
        <v>2.2499999999999999E-2</v>
      </c>
      <c r="G19" s="43"/>
      <c r="H19" s="25"/>
      <c r="I19" s="98"/>
      <c r="J19" s="98"/>
      <c r="K19" s="25"/>
      <c r="L19" s="100"/>
      <c r="M19" s="106"/>
      <c r="N19" s="100"/>
      <c r="O19" s="107"/>
      <c r="P19" s="108"/>
      <c r="Q19" s="93"/>
      <c r="R19" s="93"/>
      <c r="S19" s="100"/>
      <c r="T19" s="100"/>
      <c r="U19" s="100"/>
      <c r="V19" s="100"/>
    </row>
    <row r="20" spans="1:22" s="55" customFormat="1" ht="12.75" customHeight="1" x14ac:dyDescent="0.2">
      <c r="A20" s="55" t="s">
        <v>48</v>
      </c>
      <c r="B20" s="55" t="s">
        <v>50</v>
      </c>
      <c r="C20" s="55" t="s">
        <v>23</v>
      </c>
      <c r="D20" s="105">
        <v>80000</v>
      </c>
      <c r="E20" s="103">
        <v>494.96</v>
      </c>
      <c r="F20" s="98">
        <v>2.1400000000000002E-2</v>
      </c>
      <c r="G20" s="43"/>
      <c r="H20" s="25"/>
      <c r="I20" s="98"/>
      <c r="J20" s="98"/>
      <c r="K20" s="25"/>
      <c r="L20" s="100"/>
      <c r="M20" s="106"/>
      <c r="N20" s="100"/>
      <c r="O20" s="107"/>
      <c r="P20" s="108"/>
      <c r="Q20" s="93"/>
      <c r="R20" s="93"/>
      <c r="S20" s="100"/>
      <c r="T20" s="100"/>
      <c r="U20" s="100"/>
      <c r="V20" s="100"/>
    </row>
    <row r="21" spans="1:22" s="55" customFormat="1" ht="12.75" customHeight="1" x14ac:dyDescent="0.2">
      <c r="A21" s="55" t="s">
        <v>42</v>
      </c>
      <c r="B21" s="55" t="s">
        <v>45</v>
      </c>
      <c r="C21" s="55" t="s">
        <v>43</v>
      </c>
      <c r="D21" s="105">
        <v>247821</v>
      </c>
      <c r="E21" s="103">
        <v>491.30513300000001</v>
      </c>
      <c r="F21" s="98">
        <v>2.1299999999999999E-2</v>
      </c>
      <c r="G21" s="43"/>
      <c r="H21" s="25"/>
      <c r="I21" s="98"/>
      <c r="J21" s="98"/>
      <c r="K21" s="25"/>
      <c r="L21" s="100"/>
      <c r="M21" s="106"/>
      <c r="N21" s="100"/>
      <c r="O21" s="107"/>
      <c r="P21" s="108"/>
      <c r="Q21" s="93"/>
      <c r="R21" s="93"/>
      <c r="S21" s="100"/>
      <c r="T21" s="100"/>
      <c r="U21" s="100"/>
      <c r="V21" s="100"/>
    </row>
    <row r="22" spans="1:22" s="55" customFormat="1" ht="12.75" customHeight="1" x14ac:dyDescent="0.2">
      <c r="A22" s="55" t="s">
        <v>46</v>
      </c>
      <c r="B22" s="55" t="s">
        <v>47</v>
      </c>
      <c r="C22" s="55" t="s">
        <v>40</v>
      </c>
      <c r="D22" s="105">
        <v>76866</v>
      </c>
      <c r="E22" s="103">
        <v>489.32895600000001</v>
      </c>
      <c r="F22" s="98">
        <v>2.12E-2</v>
      </c>
      <c r="G22" s="43"/>
      <c r="H22" s="25"/>
      <c r="I22" s="98"/>
      <c r="J22" s="98"/>
      <c r="K22" s="25"/>
      <c r="L22" s="100"/>
      <c r="M22" s="106"/>
      <c r="N22" s="100"/>
      <c r="O22" s="107"/>
      <c r="P22" s="108"/>
      <c r="Q22" s="93"/>
      <c r="R22" s="93"/>
      <c r="S22" s="100"/>
      <c r="T22" s="100"/>
      <c r="U22" s="100"/>
      <c r="V22" s="100"/>
    </row>
    <row r="23" spans="1:22" s="55" customFormat="1" ht="12.75" customHeight="1" x14ac:dyDescent="0.2">
      <c r="A23" s="55" t="s">
        <v>51</v>
      </c>
      <c r="B23" s="55" t="s">
        <v>52</v>
      </c>
      <c r="C23" s="55" t="s">
        <v>17</v>
      </c>
      <c r="D23" s="105">
        <v>24718</v>
      </c>
      <c r="E23" s="103">
        <v>469.33302500000002</v>
      </c>
      <c r="F23" s="98">
        <v>2.0299999999999999E-2</v>
      </c>
      <c r="G23" s="43"/>
      <c r="H23" s="25"/>
      <c r="I23" s="98"/>
      <c r="J23" s="98"/>
      <c r="K23" s="25"/>
      <c r="L23" s="100"/>
      <c r="M23" s="106"/>
      <c r="N23" s="100"/>
      <c r="O23" s="107"/>
      <c r="P23" s="108"/>
      <c r="Q23" s="93"/>
      <c r="R23" s="93"/>
      <c r="S23" s="100"/>
      <c r="T23" s="100"/>
      <c r="U23" s="100"/>
      <c r="V23" s="100"/>
    </row>
    <row r="24" spans="1:22" s="55" customFormat="1" ht="12.75" customHeight="1" x14ac:dyDescent="0.2">
      <c r="A24" s="55" t="s">
        <v>53</v>
      </c>
      <c r="B24" s="55" t="s">
        <v>55</v>
      </c>
      <c r="C24" s="55" t="s">
        <v>40</v>
      </c>
      <c r="D24" s="105">
        <v>157571</v>
      </c>
      <c r="E24" s="103">
        <v>448.05313899999999</v>
      </c>
      <c r="F24" s="98">
        <v>1.9400000000000001E-2</v>
      </c>
      <c r="G24" s="43"/>
      <c r="H24" s="25"/>
      <c r="I24" s="98"/>
      <c r="J24" s="98"/>
      <c r="K24" s="25"/>
      <c r="L24" s="100"/>
      <c r="M24" s="106"/>
      <c r="N24" s="100"/>
      <c r="O24" s="107"/>
      <c r="P24" s="108"/>
      <c r="Q24" s="93"/>
      <c r="R24" s="93"/>
      <c r="S24" s="100"/>
      <c r="T24" s="100"/>
      <c r="U24" s="100"/>
      <c r="V24" s="100"/>
    </row>
    <row r="25" spans="1:22" s="55" customFormat="1" ht="12.75" customHeight="1" x14ac:dyDescent="0.2">
      <c r="A25" s="55" t="s">
        <v>62</v>
      </c>
      <c r="B25" s="55" t="s">
        <v>64</v>
      </c>
      <c r="C25" s="55" t="s">
        <v>11</v>
      </c>
      <c r="D25" s="105">
        <v>33000</v>
      </c>
      <c r="E25" s="103">
        <v>447.66149999999999</v>
      </c>
      <c r="F25" s="98">
        <v>1.9400000000000001E-2</v>
      </c>
      <c r="G25" s="43"/>
      <c r="H25" s="25"/>
      <c r="I25" s="98"/>
      <c r="J25" s="98"/>
      <c r="K25" s="25"/>
      <c r="L25" s="100"/>
      <c r="M25" s="106"/>
      <c r="N25" s="100"/>
      <c r="O25" s="107"/>
      <c r="P25" s="108"/>
      <c r="Q25" s="93"/>
      <c r="R25" s="93"/>
      <c r="S25" s="100"/>
      <c r="T25" s="100"/>
      <c r="U25" s="100"/>
      <c r="V25" s="100"/>
    </row>
    <row r="26" spans="1:22" s="55" customFormat="1" ht="12.75" customHeight="1" x14ac:dyDescent="0.2">
      <c r="A26" s="55" t="s">
        <v>56</v>
      </c>
      <c r="B26" s="55" t="s">
        <v>58</v>
      </c>
      <c r="C26" s="55" t="s">
        <v>11</v>
      </c>
      <c r="D26" s="105">
        <v>82082</v>
      </c>
      <c r="E26" s="103">
        <v>441.76532400000002</v>
      </c>
      <c r="F26" s="98">
        <v>1.9099999999999999E-2</v>
      </c>
      <c r="G26" s="43"/>
      <c r="H26" s="25"/>
      <c r="I26" s="98"/>
      <c r="J26" s="98"/>
      <c r="K26" s="25"/>
      <c r="L26" s="100"/>
      <c r="M26" s="106"/>
      <c r="N26" s="100"/>
      <c r="O26" s="107"/>
      <c r="P26" s="108"/>
      <c r="Q26" s="93"/>
      <c r="R26" s="93"/>
      <c r="S26" s="100"/>
      <c r="T26" s="100"/>
      <c r="U26" s="100"/>
      <c r="V26" s="100"/>
    </row>
    <row r="27" spans="1:22" s="55" customFormat="1" ht="12.75" customHeight="1" x14ac:dyDescent="0.2">
      <c r="A27" s="55" t="s">
        <v>59</v>
      </c>
      <c r="B27" s="55" t="s">
        <v>61</v>
      </c>
      <c r="C27" s="55" t="s">
        <v>37</v>
      </c>
      <c r="D27" s="105">
        <v>52115</v>
      </c>
      <c r="E27" s="103">
        <v>431.95517799999999</v>
      </c>
      <c r="F27" s="98">
        <v>1.8700000000000001E-2</v>
      </c>
      <c r="G27" s="43"/>
      <c r="H27" s="25"/>
      <c r="I27" s="98"/>
      <c r="J27" s="98"/>
      <c r="K27" s="25"/>
      <c r="L27" s="100"/>
      <c r="M27" s="106"/>
      <c r="N27" s="100"/>
      <c r="O27" s="107"/>
      <c r="P27" s="108"/>
      <c r="Q27" s="93"/>
      <c r="R27" s="93"/>
      <c r="S27" s="100"/>
      <c r="T27" s="100"/>
      <c r="U27" s="100"/>
      <c r="V27" s="100"/>
    </row>
    <row r="28" spans="1:22" s="55" customFormat="1" ht="12.75" customHeight="1" x14ac:dyDescent="0.2">
      <c r="A28" s="55" t="s">
        <v>65</v>
      </c>
      <c r="B28" s="55" t="s">
        <v>67</v>
      </c>
      <c r="C28" s="55" t="s">
        <v>29</v>
      </c>
      <c r="D28" s="105">
        <v>98256</v>
      </c>
      <c r="E28" s="103">
        <v>419.65137600000003</v>
      </c>
      <c r="F28" s="98">
        <v>1.8200000000000001E-2</v>
      </c>
      <c r="G28" s="43"/>
      <c r="H28" s="25"/>
      <c r="I28" s="98"/>
      <c r="J28" s="98"/>
      <c r="K28" s="25"/>
      <c r="L28" s="100"/>
      <c r="M28" s="106"/>
      <c r="N28" s="100"/>
      <c r="O28" s="107"/>
      <c r="P28" s="108"/>
      <c r="Q28" s="93"/>
      <c r="R28" s="93"/>
      <c r="S28" s="100"/>
      <c r="T28" s="100"/>
      <c r="U28" s="100"/>
      <c r="V28" s="100"/>
    </row>
    <row r="29" spans="1:22" s="55" customFormat="1" ht="12.75" customHeight="1" x14ac:dyDescent="0.2">
      <c r="A29" s="55" t="s">
        <v>68</v>
      </c>
      <c r="B29" s="55" t="s">
        <v>70</v>
      </c>
      <c r="C29" s="55" t="s">
        <v>29</v>
      </c>
      <c r="D29" s="105">
        <v>140832</v>
      </c>
      <c r="E29" s="103">
        <v>400.94870400000002</v>
      </c>
      <c r="F29" s="98">
        <v>1.7399999999999999E-2</v>
      </c>
      <c r="G29" s="43"/>
      <c r="H29" s="25"/>
      <c r="I29" s="98"/>
      <c r="J29" s="98"/>
      <c r="K29" s="25"/>
      <c r="L29" s="100"/>
      <c r="M29" s="106"/>
      <c r="N29" s="100"/>
      <c r="O29" s="107"/>
      <c r="P29" s="108"/>
      <c r="Q29" s="93"/>
      <c r="R29" s="93"/>
      <c r="S29" s="100"/>
      <c r="T29" s="100"/>
      <c r="U29" s="100"/>
      <c r="V29" s="100"/>
    </row>
    <row r="30" spans="1:22" s="55" customFormat="1" ht="12.75" customHeight="1" x14ac:dyDescent="0.2">
      <c r="A30" s="55" t="s">
        <v>71</v>
      </c>
      <c r="B30" s="55" t="s">
        <v>73</v>
      </c>
      <c r="C30" s="55" t="s">
        <v>11</v>
      </c>
      <c r="D30" s="105">
        <v>45679</v>
      </c>
      <c r="E30" s="103">
        <v>395.78569599999997</v>
      </c>
      <c r="F30" s="98">
        <v>1.7100000000000001E-2</v>
      </c>
      <c r="G30" s="43"/>
      <c r="H30" s="25"/>
      <c r="I30" s="98"/>
      <c r="J30" s="98"/>
      <c r="K30" s="25"/>
      <c r="L30" s="100"/>
      <c r="M30" s="106"/>
      <c r="N30" s="100"/>
      <c r="O30" s="107"/>
      <c r="P30" s="108"/>
      <c r="Q30" s="93"/>
      <c r="R30" s="93"/>
      <c r="S30" s="100"/>
      <c r="T30" s="100"/>
      <c r="U30" s="100"/>
      <c r="V30" s="100"/>
    </row>
    <row r="31" spans="1:22" s="55" customFormat="1" ht="12.75" customHeight="1" x14ac:dyDescent="0.2">
      <c r="A31" s="55" t="s">
        <v>74</v>
      </c>
      <c r="B31" s="55" t="s">
        <v>76</v>
      </c>
      <c r="C31" s="55" t="s">
        <v>20</v>
      </c>
      <c r="D31" s="105">
        <v>34200</v>
      </c>
      <c r="E31" s="103">
        <v>377.70479999999998</v>
      </c>
      <c r="F31" s="98">
        <v>1.6399999999999998E-2</v>
      </c>
      <c r="G31" s="43"/>
      <c r="H31" s="25"/>
      <c r="I31" s="98"/>
      <c r="J31" s="98"/>
      <c r="K31" s="25"/>
      <c r="L31" s="100"/>
      <c r="M31" s="106"/>
      <c r="N31" s="100"/>
      <c r="O31" s="107"/>
      <c r="P31" s="108"/>
      <c r="Q31" s="93"/>
      <c r="R31" s="93"/>
      <c r="S31" s="100"/>
      <c r="T31" s="100"/>
      <c r="U31" s="100"/>
      <c r="V31" s="100"/>
    </row>
    <row r="32" spans="1:22" s="55" customFormat="1" ht="12.75" customHeight="1" x14ac:dyDescent="0.2">
      <c r="A32" s="55" t="s">
        <v>80</v>
      </c>
      <c r="B32" s="55" t="s">
        <v>82</v>
      </c>
      <c r="C32" s="55" t="s">
        <v>57</v>
      </c>
      <c r="D32" s="105">
        <v>73421</v>
      </c>
      <c r="E32" s="103">
        <v>336.928969</v>
      </c>
      <c r="F32" s="98">
        <v>1.46E-2</v>
      </c>
      <c r="G32" s="43"/>
      <c r="H32" s="25"/>
      <c r="I32" s="98"/>
      <c r="J32" s="98"/>
      <c r="K32" s="25"/>
      <c r="L32" s="100"/>
      <c r="M32" s="106"/>
      <c r="N32" s="100"/>
      <c r="O32" s="107"/>
      <c r="P32" s="108"/>
      <c r="Q32" s="93"/>
      <c r="R32" s="93"/>
      <c r="S32" s="100"/>
      <c r="T32" s="100"/>
      <c r="U32" s="100"/>
      <c r="V32" s="100"/>
    </row>
    <row r="33" spans="1:22" s="55" customFormat="1" ht="12.75" customHeight="1" x14ac:dyDescent="0.2">
      <c r="A33" s="55" t="s">
        <v>77</v>
      </c>
      <c r="B33" s="55" t="s">
        <v>79</v>
      </c>
      <c r="C33" s="55" t="s">
        <v>37</v>
      </c>
      <c r="D33" s="105">
        <v>182000</v>
      </c>
      <c r="E33" s="103">
        <v>311.76600000000002</v>
      </c>
      <c r="F33" s="98">
        <v>1.3500000000000002E-2</v>
      </c>
      <c r="G33" s="43"/>
      <c r="H33" s="25"/>
      <c r="I33" s="98"/>
      <c r="J33" s="98"/>
      <c r="K33" s="25"/>
      <c r="L33" s="100"/>
      <c r="M33" s="106"/>
      <c r="N33" s="100"/>
      <c r="O33" s="107"/>
      <c r="P33" s="108"/>
      <c r="Q33" s="93"/>
      <c r="R33" s="93"/>
      <c r="S33" s="100"/>
      <c r="T33" s="100"/>
      <c r="U33" s="100"/>
      <c r="V33" s="100"/>
    </row>
    <row r="34" spans="1:22" s="55" customFormat="1" ht="12.75" customHeight="1" x14ac:dyDescent="0.2">
      <c r="A34" s="55" t="s">
        <v>83</v>
      </c>
      <c r="B34" s="55" t="s">
        <v>85</v>
      </c>
      <c r="C34" s="55" t="s">
        <v>44</v>
      </c>
      <c r="D34" s="105">
        <v>173572</v>
      </c>
      <c r="E34" s="103">
        <v>311.38816800000001</v>
      </c>
      <c r="F34" s="98">
        <v>1.3500000000000002E-2</v>
      </c>
      <c r="G34" s="43"/>
      <c r="H34" s="25"/>
      <c r="I34" s="98"/>
      <c r="J34" s="98"/>
      <c r="K34" s="25"/>
      <c r="L34" s="100"/>
      <c r="M34" s="106"/>
      <c r="N34" s="100"/>
      <c r="O34" s="107"/>
      <c r="P34" s="108"/>
      <c r="Q34" s="93"/>
      <c r="R34" s="93"/>
      <c r="S34" s="100"/>
      <c r="T34" s="100"/>
      <c r="U34" s="100"/>
      <c r="V34" s="100"/>
    </row>
    <row r="35" spans="1:22" s="55" customFormat="1" ht="12.75" customHeight="1" x14ac:dyDescent="0.2">
      <c r="A35" s="55" t="s">
        <v>86</v>
      </c>
      <c r="B35" s="55" t="s">
        <v>88</v>
      </c>
      <c r="C35" s="55" t="s">
        <v>49</v>
      </c>
      <c r="D35" s="105">
        <v>84521</v>
      </c>
      <c r="E35" s="103">
        <v>304.57142399999998</v>
      </c>
      <c r="F35" s="98">
        <v>1.32E-2</v>
      </c>
      <c r="G35" s="43"/>
      <c r="H35" s="25"/>
      <c r="I35" s="98"/>
      <c r="J35" s="98"/>
      <c r="K35" s="25"/>
      <c r="L35" s="100"/>
      <c r="M35" s="106"/>
      <c r="N35" s="100"/>
      <c r="O35" s="107"/>
      <c r="P35" s="108"/>
      <c r="Q35" s="93"/>
      <c r="R35" s="93"/>
      <c r="S35" s="100"/>
      <c r="T35" s="100"/>
      <c r="U35" s="100"/>
      <c r="V35" s="100"/>
    </row>
    <row r="36" spans="1:22" s="55" customFormat="1" ht="12.75" customHeight="1" x14ac:dyDescent="0.2">
      <c r="A36" s="55" t="s">
        <v>89</v>
      </c>
      <c r="B36" s="55" t="s">
        <v>91</v>
      </c>
      <c r="C36" s="55" t="s">
        <v>60</v>
      </c>
      <c r="D36" s="105">
        <v>239409</v>
      </c>
      <c r="E36" s="103">
        <v>279.39030300000002</v>
      </c>
      <c r="F36" s="98">
        <v>1.21E-2</v>
      </c>
      <c r="G36" s="43"/>
      <c r="H36" s="25"/>
      <c r="K36" s="25"/>
      <c r="L36" s="100"/>
      <c r="M36" s="106"/>
      <c r="N36" s="100"/>
      <c r="O36" s="107"/>
      <c r="P36" s="108"/>
      <c r="Q36" s="93"/>
      <c r="R36" s="93"/>
      <c r="S36" s="100"/>
      <c r="T36" s="100"/>
      <c r="U36" s="100"/>
      <c r="V36" s="100"/>
    </row>
    <row r="37" spans="1:22" s="55" customFormat="1" ht="12.75" customHeight="1" x14ac:dyDescent="0.2">
      <c r="A37" s="55" t="s">
        <v>92</v>
      </c>
      <c r="B37" s="55" t="s">
        <v>94</v>
      </c>
      <c r="C37" s="55" t="s">
        <v>11</v>
      </c>
      <c r="D37" s="105">
        <v>99950</v>
      </c>
      <c r="E37" s="103">
        <v>274.21282500000001</v>
      </c>
      <c r="F37" s="98">
        <v>1.1899999999999999E-2</v>
      </c>
      <c r="G37" s="43"/>
      <c r="H37" s="25"/>
      <c r="K37" s="25"/>
      <c r="L37" s="100"/>
      <c r="M37" s="106"/>
      <c r="N37" s="100"/>
      <c r="O37" s="107"/>
      <c r="P37" s="108"/>
      <c r="Q37" s="93"/>
      <c r="R37" s="93"/>
      <c r="S37" s="100"/>
      <c r="T37" s="100"/>
      <c r="U37" s="100"/>
      <c r="V37" s="100"/>
    </row>
    <row r="38" spans="1:22" s="55" customFormat="1" ht="12.75" customHeight="1" x14ac:dyDescent="0.2">
      <c r="A38" s="55" t="s">
        <v>95</v>
      </c>
      <c r="B38" s="55" t="s">
        <v>97</v>
      </c>
      <c r="C38" s="55" t="s">
        <v>54</v>
      </c>
      <c r="D38" s="105">
        <v>395455</v>
      </c>
      <c r="E38" s="103">
        <v>267.72303499999998</v>
      </c>
      <c r="F38" s="98">
        <v>1.1599999999999999E-2</v>
      </c>
      <c r="G38" s="43"/>
      <c r="H38" s="25"/>
      <c r="K38" s="25"/>
      <c r="L38" s="100"/>
      <c r="M38" s="106"/>
      <c r="N38" s="100"/>
      <c r="O38" s="107"/>
      <c r="P38" s="108"/>
      <c r="Q38" s="93"/>
      <c r="R38" s="93"/>
      <c r="S38" s="100"/>
      <c r="T38" s="100"/>
      <c r="U38" s="100"/>
      <c r="V38" s="100"/>
    </row>
    <row r="39" spans="1:22" s="55" customFormat="1" ht="12.75" customHeight="1" x14ac:dyDescent="0.2">
      <c r="A39" s="55" t="s">
        <v>98</v>
      </c>
      <c r="B39" s="55" t="s">
        <v>100</v>
      </c>
      <c r="C39" s="55" t="s">
        <v>44</v>
      </c>
      <c r="D39" s="105">
        <v>790000</v>
      </c>
      <c r="E39" s="103">
        <v>265.83499999999998</v>
      </c>
      <c r="F39" s="98">
        <v>1.15E-2</v>
      </c>
      <c r="G39" s="43"/>
      <c r="H39" s="25"/>
      <c r="K39" s="25"/>
      <c r="L39" s="100"/>
      <c r="M39" s="106"/>
      <c r="N39" s="100"/>
      <c r="O39" s="107"/>
      <c r="P39" s="108"/>
      <c r="Q39" s="93"/>
      <c r="R39" s="93"/>
      <c r="S39" s="100"/>
      <c r="T39" s="100"/>
      <c r="U39" s="100"/>
      <c r="V39" s="100"/>
    </row>
    <row r="40" spans="1:22" s="55" customFormat="1" ht="12.75" customHeight="1" x14ac:dyDescent="0.2">
      <c r="A40" s="55" t="s">
        <v>101</v>
      </c>
      <c r="B40" s="55" t="s">
        <v>103</v>
      </c>
      <c r="C40" s="55" t="s">
        <v>32</v>
      </c>
      <c r="D40" s="105">
        <v>83668</v>
      </c>
      <c r="E40" s="103">
        <v>261.58800200000002</v>
      </c>
      <c r="F40" s="98">
        <v>1.1299999999999999E-2</v>
      </c>
      <c r="G40" s="43"/>
      <c r="H40" s="25"/>
      <c r="K40" s="25"/>
      <c r="L40" s="100"/>
      <c r="M40" s="106"/>
      <c r="N40" s="100"/>
      <c r="O40" s="107"/>
      <c r="P40" s="108"/>
      <c r="Q40" s="93"/>
      <c r="R40" s="93"/>
      <c r="S40" s="100"/>
      <c r="T40" s="100"/>
      <c r="U40" s="100"/>
      <c r="V40" s="100"/>
    </row>
    <row r="41" spans="1:22" s="55" customFormat="1" ht="12.75" customHeight="1" x14ac:dyDescent="0.2">
      <c r="A41" s="55" t="s">
        <v>104</v>
      </c>
      <c r="B41" s="55" t="s">
        <v>106</v>
      </c>
      <c r="C41" s="55" t="s">
        <v>11</v>
      </c>
      <c r="D41" s="105">
        <v>49087</v>
      </c>
      <c r="E41" s="103">
        <v>259.71931699999999</v>
      </c>
      <c r="F41" s="98">
        <v>1.1299999999999999E-2</v>
      </c>
      <c r="G41" s="43"/>
      <c r="H41" s="25"/>
      <c r="K41" s="25"/>
      <c r="L41" s="100"/>
      <c r="M41" s="106"/>
      <c r="N41" s="100"/>
      <c r="O41" s="107"/>
      <c r="P41" s="108"/>
      <c r="Q41" s="93"/>
      <c r="R41" s="93"/>
      <c r="S41" s="100"/>
      <c r="T41" s="100"/>
      <c r="U41" s="100"/>
      <c r="V41" s="100"/>
    </row>
    <row r="42" spans="1:22" s="55" customFormat="1" ht="12.75" customHeight="1" x14ac:dyDescent="0.2">
      <c r="A42" s="55" t="s">
        <v>109</v>
      </c>
      <c r="B42" s="55" t="s">
        <v>110</v>
      </c>
      <c r="C42" s="55" t="s">
        <v>20</v>
      </c>
      <c r="D42" s="105">
        <v>48888</v>
      </c>
      <c r="E42" s="103">
        <v>253.53316799999999</v>
      </c>
      <c r="F42" s="98">
        <v>1.1000000000000001E-2</v>
      </c>
      <c r="G42" s="43"/>
      <c r="H42" s="25"/>
      <c r="K42" s="25"/>
      <c r="L42" s="100"/>
      <c r="M42" s="106"/>
      <c r="N42" s="100"/>
      <c r="O42" s="107"/>
      <c r="P42" s="108"/>
      <c r="Q42" s="93"/>
      <c r="R42" s="93"/>
      <c r="S42" s="100"/>
      <c r="T42" s="100"/>
      <c r="U42" s="100"/>
      <c r="V42" s="100"/>
    </row>
    <row r="43" spans="1:22" s="55" customFormat="1" ht="12.75" customHeight="1" x14ac:dyDescent="0.2">
      <c r="A43" s="55" t="s">
        <v>107</v>
      </c>
      <c r="B43" s="55" t="s">
        <v>108</v>
      </c>
      <c r="C43" s="55" t="s">
        <v>69</v>
      </c>
      <c r="D43" s="105">
        <v>336981</v>
      </c>
      <c r="E43" s="103">
        <v>252.73575</v>
      </c>
      <c r="F43" s="98">
        <v>1.09E-2</v>
      </c>
      <c r="G43" s="43"/>
      <c r="H43" s="25"/>
      <c r="K43" s="25"/>
      <c r="L43" s="100"/>
      <c r="M43" s="106"/>
      <c r="N43" s="100"/>
      <c r="O43" s="107"/>
      <c r="P43" s="108"/>
      <c r="Q43" s="93"/>
      <c r="R43" s="93"/>
      <c r="S43" s="100"/>
      <c r="T43" s="100"/>
      <c r="U43" s="100"/>
      <c r="V43" s="100"/>
    </row>
    <row r="44" spans="1:22" s="55" customFormat="1" ht="12.75" customHeight="1" x14ac:dyDescent="0.2">
      <c r="A44" s="55" t="s">
        <v>111</v>
      </c>
      <c r="B44" s="55" t="s">
        <v>112</v>
      </c>
      <c r="C44" s="55" t="s">
        <v>11</v>
      </c>
      <c r="D44" s="105">
        <v>70827</v>
      </c>
      <c r="E44" s="103">
        <v>248.000741</v>
      </c>
      <c r="F44" s="98">
        <v>1.0700000000000001E-2</v>
      </c>
      <c r="G44" s="43"/>
      <c r="H44" s="25"/>
      <c r="K44" s="25"/>
      <c r="L44" s="100"/>
      <c r="M44" s="106"/>
      <c r="N44" s="100"/>
      <c r="O44" s="107"/>
      <c r="P44" s="108"/>
      <c r="Q44" s="93"/>
      <c r="R44" s="93"/>
      <c r="S44" s="100"/>
      <c r="T44" s="100"/>
      <c r="U44" s="100"/>
      <c r="V44" s="100"/>
    </row>
    <row r="45" spans="1:22" s="55" customFormat="1" ht="12.75" customHeight="1" x14ac:dyDescent="0.2">
      <c r="A45" s="55" t="s">
        <v>113</v>
      </c>
      <c r="B45" s="55" t="s">
        <v>114</v>
      </c>
      <c r="C45" s="55" t="s">
        <v>14</v>
      </c>
      <c r="D45" s="105">
        <v>68486</v>
      </c>
      <c r="E45" s="103">
        <v>244.04986099999999</v>
      </c>
      <c r="F45" s="98">
        <v>1.06E-2</v>
      </c>
      <c r="G45" s="43"/>
      <c r="H45" s="25"/>
      <c r="K45" s="25"/>
      <c r="L45" s="100"/>
      <c r="M45" s="106"/>
      <c r="N45" s="100"/>
      <c r="O45" s="107"/>
      <c r="P45" s="108"/>
      <c r="Q45" s="93"/>
      <c r="R45" s="93"/>
      <c r="S45" s="100"/>
      <c r="T45" s="100"/>
      <c r="U45" s="100"/>
      <c r="V45" s="100"/>
    </row>
    <row r="46" spans="1:22" s="55" customFormat="1" ht="12.75" customHeight="1" x14ac:dyDescent="0.2">
      <c r="A46" s="55" t="s">
        <v>115</v>
      </c>
      <c r="B46" s="55" t="s">
        <v>116</v>
      </c>
      <c r="C46" s="55" t="s">
        <v>72</v>
      </c>
      <c r="D46" s="105">
        <v>78564</v>
      </c>
      <c r="E46" s="103">
        <v>243.666246</v>
      </c>
      <c r="F46" s="98">
        <v>1.06E-2</v>
      </c>
      <c r="G46" s="43"/>
      <c r="H46" s="25"/>
      <c r="K46" s="25"/>
      <c r="L46" s="100"/>
      <c r="M46" s="106"/>
      <c r="N46" s="100"/>
      <c r="O46" s="107"/>
      <c r="P46" s="108"/>
      <c r="Q46" s="93"/>
      <c r="R46" s="93"/>
      <c r="S46" s="100"/>
      <c r="T46" s="100"/>
      <c r="U46" s="100"/>
      <c r="V46" s="100"/>
    </row>
    <row r="47" spans="1:22" s="55" customFormat="1" ht="12.75" customHeight="1" x14ac:dyDescent="0.2">
      <c r="A47" s="55" t="s">
        <v>117</v>
      </c>
      <c r="B47" s="55" t="s">
        <v>118</v>
      </c>
      <c r="C47" s="55" t="s">
        <v>32</v>
      </c>
      <c r="D47" s="105">
        <v>134981</v>
      </c>
      <c r="E47" s="103">
        <v>234.461997</v>
      </c>
      <c r="F47" s="98">
        <v>1.0200000000000001E-2</v>
      </c>
      <c r="G47" s="43"/>
      <c r="H47" s="25"/>
      <c r="K47" s="25"/>
      <c r="L47" s="100"/>
      <c r="M47" s="106"/>
      <c r="N47" s="100"/>
      <c r="O47" s="107"/>
      <c r="P47" s="108"/>
      <c r="Q47" s="93"/>
      <c r="R47" s="93"/>
      <c r="S47" s="100"/>
      <c r="T47" s="100"/>
      <c r="U47" s="100"/>
      <c r="V47" s="100"/>
    </row>
    <row r="48" spans="1:22" s="55" customFormat="1" ht="12.75" customHeight="1" x14ac:dyDescent="0.2">
      <c r="A48" s="55" t="s">
        <v>119</v>
      </c>
      <c r="B48" s="55" t="s">
        <v>120</v>
      </c>
      <c r="C48" s="55" t="s">
        <v>49</v>
      </c>
      <c r="D48" s="105">
        <v>238400</v>
      </c>
      <c r="E48" s="103">
        <v>231.00960000000001</v>
      </c>
      <c r="F48" s="98">
        <v>0.01</v>
      </c>
      <c r="G48" s="43"/>
      <c r="H48" s="25"/>
      <c r="K48" s="25"/>
      <c r="L48" s="100"/>
      <c r="M48" s="106"/>
      <c r="N48" s="100"/>
      <c r="O48" s="107"/>
      <c r="P48" s="108"/>
      <c r="Q48" s="93"/>
      <c r="R48" s="93"/>
      <c r="S48" s="100"/>
      <c r="T48" s="100"/>
      <c r="U48" s="100"/>
      <c r="V48" s="100"/>
    </row>
    <row r="49" spans="1:22" s="55" customFormat="1" ht="12.75" customHeight="1" x14ac:dyDescent="0.2">
      <c r="A49" s="55" t="s">
        <v>121</v>
      </c>
      <c r="B49" s="55" t="s">
        <v>122</v>
      </c>
      <c r="C49" s="55" t="s">
        <v>75</v>
      </c>
      <c r="D49" s="105">
        <v>289940</v>
      </c>
      <c r="E49" s="103">
        <v>222.52895000000001</v>
      </c>
      <c r="F49" s="98">
        <v>9.5999999999999992E-3</v>
      </c>
      <c r="G49" s="43"/>
      <c r="H49" s="25"/>
      <c r="K49" s="25"/>
      <c r="L49" s="100"/>
      <c r="M49" s="106"/>
      <c r="N49" s="100"/>
      <c r="O49" s="107"/>
      <c r="P49" s="108"/>
      <c r="Q49" s="93"/>
      <c r="R49" s="93"/>
      <c r="S49" s="100"/>
      <c r="T49" s="100"/>
      <c r="U49" s="100"/>
      <c r="V49" s="100"/>
    </row>
    <row r="50" spans="1:22" s="55" customFormat="1" ht="12.75" customHeight="1" x14ac:dyDescent="0.2">
      <c r="A50" s="55" t="s">
        <v>123</v>
      </c>
      <c r="B50" s="55" t="s">
        <v>124</v>
      </c>
      <c r="C50" s="55" t="s">
        <v>29</v>
      </c>
      <c r="D50" s="105">
        <v>290000</v>
      </c>
      <c r="E50" s="103">
        <v>220.4</v>
      </c>
      <c r="F50" s="98">
        <v>9.4999999999999998E-3</v>
      </c>
      <c r="G50" s="43"/>
      <c r="H50" s="25"/>
      <c r="K50" s="25"/>
      <c r="L50" s="100"/>
      <c r="M50" s="106"/>
      <c r="N50" s="100"/>
      <c r="O50" s="107"/>
      <c r="P50" s="108"/>
      <c r="Q50" s="93"/>
      <c r="R50" s="93"/>
      <c r="S50" s="100"/>
      <c r="T50" s="100"/>
      <c r="U50" s="100"/>
      <c r="V50" s="100"/>
    </row>
    <row r="51" spans="1:22" s="55" customFormat="1" ht="12.75" customHeight="1" x14ac:dyDescent="0.2">
      <c r="A51" s="55" t="s">
        <v>125</v>
      </c>
      <c r="B51" s="55" t="s">
        <v>126</v>
      </c>
      <c r="C51" s="55" t="s">
        <v>66</v>
      </c>
      <c r="D51" s="105">
        <v>69000</v>
      </c>
      <c r="E51" s="103">
        <v>220.179</v>
      </c>
      <c r="F51" s="98">
        <v>9.4999999999999998E-3</v>
      </c>
      <c r="G51" s="43"/>
      <c r="H51" s="25"/>
      <c r="K51" s="25"/>
      <c r="L51" s="100"/>
      <c r="M51" s="106"/>
      <c r="N51" s="100"/>
      <c r="O51" s="107"/>
      <c r="P51" s="108"/>
      <c r="Q51" s="93"/>
      <c r="R51" s="93"/>
      <c r="S51" s="100"/>
      <c r="T51" s="100"/>
      <c r="U51" s="100"/>
      <c r="V51" s="100"/>
    </row>
    <row r="52" spans="1:22" s="55" customFormat="1" ht="12.75" customHeight="1" x14ac:dyDescent="0.2">
      <c r="A52" s="55" t="s">
        <v>127</v>
      </c>
      <c r="B52" s="55" t="s">
        <v>128</v>
      </c>
      <c r="C52" s="55" t="s">
        <v>63</v>
      </c>
      <c r="D52" s="105">
        <v>1473689</v>
      </c>
      <c r="E52" s="103">
        <v>213.68490499999999</v>
      </c>
      <c r="F52" s="98">
        <v>9.300000000000001E-3</v>
      </c>
      <c r="G52" s="43"/>
      <c r="H52" s="25"/>
      <c r="K52" s="25"/>
      <c r="L52" s="100"/>
      <c r="M52" s="106"/>
      <c r="N52" s="100"/>
      <c r="O52" s="107"/>
      <c r="P52" s="108"/>
      <c r="Q52" s="93"/>
      <c r="R52" s="93"/>
      <c r="S52" s="100"/>
      <c r="T52" s="100"/>
      <c r="U52" s="100"/>
      <c r="V52" s="100"/>
    </row>
    <row r="53" spans="1:22" s="55" customFormat="1" ht="12.75" customHeight="1" x14ac:dyDescent="0.2">
      <c r="A53" s="55" t="s">
        <v>139</v>
      </c>
      <c r="B53" s="55" t="s">
        <v>140</v>
      </c>
      <c r="C53" s="55" t="s">
        <v>20</v>
      </c>
      <c r="D53" s="105">
        <v>29080</v>
      </c>
      <c r="E53" s="103">
        <v>210.67006000000001</v>
      </c>
      <c r="F53" s="98">
        <v>9.1000000000000004E-3</v>
      </c>
      <c r="G53" s="43"/>
      <c r="H53" s="25"/>
      <c r="K53" s="25"/>
      <c r="L53" s="100"/>
      <c r="M53" s="106"/>
      <c r="N53" s="100"/>
      <c r="O53" s="107"/>
      <c r="P53" s="108"/>
      <c r="Q53" s="93"/>
      <c r="R53" s="93"/>
      <c r="S53" s="100"/>
      <c r="T53" s="100"/>
      <c r="U53" s="100"/>
      <c r="V53" s="100"/>
    </row>
    <row r="54" spans="1:22" s="55" customFormat="1" ht="12.75" customHeight="1" x14ac:dyDescent="0.2">
      <c r="A54" s="55" t="s">
        <v>129</v>
      </c>
      <c r="B54" s="55" t="s">
        <v>130</v>
      </c>
      <c r="C54" s="55" t="s">
        <v>37</v>
      </c>
      <c r="D54" s="105">
        <v>102733</v>
      </c>
      <c r="E54" s="103">
        <v>209.267121</v>
      </c>
      <c r="F54" s="98">
        <v>9.1000000000000004E-3</v>
      </c>
      <c r="G54" s="43"/>
      <c r="H54" s="25"/>
      <c r="K54" s="25"/>
      <c r="L54" s="100"/>
      <c r="M54" s="106"/>
      <c r="N54" s="100"/>
      <c r="O54" s="107"/>
      <c r="P54" s="108"/>
      <c r="Q54" s="93"/>
      <c r="R54" s="93"/>
      <c r="S54" s="100"/>
      <c r="T54" s="100"/>
      <c r="U54" s="100"/>
      <c r="V54" s="100"/>
    </row>
    <row r="55" spans="1:22" s="55" customFormat="1" ht="12.75" customHeight="1" x14ac:dyDescent="0.2">
      <c r="A55" s="55" t="s">
        <v>131</v>
      </c>
      <c r="B55" s="55" t="s">
        <v>132</v>
      </c>
      <c r="C55" s="55" t="s">
        <v>23</v>
      </c>
      <c r="D55" s="105">
        <v>79000</v>
      </c>
      <c r="E55" s="103">
        <v>191.45650000000001</v>
      </c>
      <c r="F55" s="98">
        <v>8.3000000000000001E-3</v>
      </c>
      <c r="G55" s="43"/>
      <c r="H55" s="25"/>
      <c r="K55" s="25"/>
      <c r="L55" s="100"/>
      <c r="M55" s="106"/>
      <c r="N55" s="100"/>
      <c r="O55" s="107"/>
      <c r="P55" s="108"/>
      <c r="Q55" s="93"/>
      <c r="R55" s="93"/>
      <c r="S55" s="100"/>
      <c r="T55" s="100"/>
      <c r="U55" s="100"/>
      <c r="V55" s="100"/>
    </row>
    <row r="56" spans="1:22" s="55" customFormat="1" ht="12.75" customHeight="1" x14ac:dyDescent="0.2">
      <c r="A56" s="55" t="s">
        <v>133</v>
      </c>
      <c r="B56" s="55" t="s">
        <v>134</v>
      </c>
      <c r="C56" s="55" t="s">
        <v>49</v>
      </c>
      <c r="D56" s="105">
        <v>95034</v>
      </c>
      <c r="E56" s="103">
        <v>190.923306</v>
      </c>
      <c r="F56" s="98">
        <v>8.3000000000000001E-3</v>
      </c>
      <c r="G56" s="43"/>
      <c r="H56" s="25"/>
      <c r="K56" s="25"/>
      <c r="L56" s="100"/>
      <c r="M56" s="106"/>
      <c r="N56" s="100"/>
      <c r="O56" s="107"/>
      <c r="P56" s="108"/>
      <c r="Q56" s="93"/>
      <c r="R56" s="93"/>
      <c r="S56" s="100"/>
      <c r="T56" s="100"/>
      <c r="U56" s="100"/>
      <c r="V56" s="100"/>
    </row>
    <row r="57" spans="1:22" s="55" customFormat="1" ht="12.75" customHeight="1" x14ac:dyDescent="0.2">
      <c r="A57" s="55" t="s">
        <v>135</v>
      </c>
      <c r="B57" s="55" t="s">
        <v>136</v>
      </c>
      <c r="C57" s="55" t="s">
        <v>44</v>
      </c>
      <c r="D57" s="105">
        <v>82225</v>
      </c>
      <c r="E57" s="103">
        <v>189.61085</v>
      </c>
      <c r="F57" s="98">
        <v>8.199999999999999E-3</v>
      </c>
      <c r="G57" s="43"/>
      <c r="H57" s="25"/>
      <c r="K57" s="25"/>
      <c r="L57" s="100"/>
      <c r="M57" s="106"/>
      <c r="N57" s="100"/>
      <c r="O57" s="107"/>
      <c r="P57" s="108"/>
      <c r="Q57" s="93"/>
      <c r="R57" s="93"/>
      <c r="S57" s="100"/>
      <c r="T57" s="100"/>
      <c r="U57" s="100"/>
      <c r="V57" s="100"/>
    </row>
    <row r="58" spans="1:22" s="55" customFormat="1" ht="12.75" customHeight="1" x14ac:dyDescent="0.2">
      <c r="A58" s="55" t="s">
        <v>137</v>
      </c>
      <c r="B58" s="55" t="s">
        <v>138</v>
      </c>
      <c r="C58" s="55" t="s">
        <v>29</v>
      </c>
      <c r="D58" s="105">
        <v>86770</v>
      </c>
      <c r="E58" s="103">
        <v>177.8785</v>
      </c>
      <c r="F58" s="98">
        <v>7.7000000000000002E-3</v>
      </c>
      <c r="G58" s="43"/>
      <c r="H58" s="25"/>
      <c r="K58" s="25"/>
      <c r="L58" s="100"/>
      <c r="M58" s="106"/>
      <c r="N58" s="100"/>
      <c r="O58" s="107"/>
      <c r="P58" s="108"/>
      <c r="Q58" s="93"/>
      <c r="R58" s="93"/>
      <c r="S58" s="100"/>
      <c r="T58" s="100"/>
      <c r="U58" s="100"/>
      <c r="V58" s="100"/>
    </row>
    <row r="59" spans="1:22" s="55" customFormat="1" ht="12.75" customHeight="1" x14ac:dyDescent="0.2">
      <c r="A59" s="55" t="s">
        <v>141</v>
      </c>
      <c r="B59" s="55" t="s">
        <v>142</v>
      </c>
      <c r="C59" s="55" t="s">
        <v>23</v>
      </c>
      <c r="D59" s="105">
        <v>136015</v>
      </c>
      <c r="E59" s="103">
        <v>167.638488</v>
      </c>
      <c r="F59" s="98">
        <v>7.3000000000000001E-3</v>
      </c>
      <c r="G59" s="43"/>
      <c r="H59" s="25"/>
      <c r="K59" s="25"/>
      <c r="L59" s="100"/>
      <c r="M59" s="106"/>
      <c r="N59" s="100"/>
      <c r="O59" s="107"/>
      <c r="P59" s="108"/>
      <c r="Q59" s="93"/>
      <c r="R59" s="93"/>
      <c r="S59" s="100"/>
      <c r="T59" s="100"/>
      <c r="U59" s="100"/>
      <c r="V59" s="100"/>
    </row>
    <row r="60" spans="1:22" s="55" customFormat="1" ht="12.75" customHeight="1" x14ac:dyDescent="0.2">
      <c r="A60" s="55" t="s">
        <v>143</v>
      </c>
      <c r="B60" s="55" t="s">
        <v>144</v>
      </c>
      <c r="C60" s="55" t="s">
        <v>78</v>
      </c>
      <c r="D60" s="105">
        <v>62000</v>
      </c>
      <c r="E60" s="103">
        <v>159.52600000000001</v>
      </c>
      <c r="F60" s="98">
        <v>6.8999999999999999E-3</v>
      </c>
      <c r="G60" s="43"/>
      <c r="H60" s="25"/>
      <c r="K60" s="25"/>
      <c r="L60" s="100"/>
      <c r="M60" s="106"/>
      <c r="N60" s="100"/>
      <c r="O60" s="107"/>
      <c r="P60" s="108"/>
      <c r="Q60" s="93"/>
      <c r="R60" s="93"/>
      <c r="S60" s="100"/>
      <c r="T60" s="100"/>
      <c r="U60" s="100"/>
      <c r="V60" s="100"/>
    </row>
    <row r="61" spans="1:22" s="55" customFormat="1" ht="12.75" customHeight="1" x14ac:dyDescent="0.2">
      <c r="A61" s="55" t="s">
        <v>145</v>
      </c>
      <c r="B61" s="55" t="s">
        <v>146</v>
      </c>
      <c r="C61" s="55" t="s">
        <v>54</v>
      </c>
      <c r="D61" s="105">
        <v>234422</v>
      </c>
      <c r="E61" s="103">
        <v>155.89062999999999</v>
      </c>
      <c r="F61" s="98">
        <v>6.8000000000000005E-3</v>
      </c>
      <c r="G61" s="43"/>
      <c r="H61" s="25"/>
      <c r="K61" s="25"/>
      <c r="L61" s="100"/>
      <c r="M61" s="106"/>
      <c r="N61" s="100"/>
      <c r="O61" s="107"/>
      <c r="P61" s="108"/>
      <c r="Q61" s="93"/>
      <c r="R61" s="93"/>
      <c r="S61" s="100"/>
      <c r="T61" s="100"/>
      <c r="U61" s="100"/>
      <c r="V61" s="100"/>
    </row>
    <row r="62" spans="1:22" s="55" customFormat="1" ht="12.75" customHeight="1" x14ac:dyDescent="0.2">
      <c r="A62" s="55" t="s">
        <v>151</v>
      </c>
      <c r="B62" s="55" t="s">
        <v>152</v>
      </c>
      <c r="C62" s="55" t="s">
        <v>81</v>
      </c>
      <c r="D62" s="105">
        <v>35700</v>
      </c>
      <c r="E62" s="103">
        <v>152.97450000000001</v>
      </c>
      <c r="F62" s="98">
        <v>6.6E-3</v>
      </c>
      <c r="G62" s="43"/>
      <c r="H62" s="25"/>
      <c r="K62" s="25"/>
      <c r="L62" s="100"/>
      <c r="M62" s="106"/>
      <c r="N62" s="100"/>
      <c r="O62" s="107"/>
      <c r="P62" s="108"/>
      <c r="Q62" s="93"/>
      <c r="R62" s="93"/>
      <c r="S62" s="100"/>
      <c r="T62" s="100"/>
      <c r="U62" s="100"/>
      <c r="V62" s="100"/>
    </row>
    <row r="63" spans="1:22" s="55" customFormat="1" ht="12.75" customHeight="1" x14ac:dyDescent="0.2">
      <c r="A63" s="55" t="s">
        <v>147</v>
      </c>
      <c r="B63" s="55" t="s">
        <v>148</v>
      </c>
      <c r="C63" s="55" t="s">
        <v>40</v>
      </c>
      <c r="D63" s="105">
        <v>91878</v>
      </c>
      <c r="E63" s="103">
        <v>137.54136600000001</v>
      </c>
      <c r="F63" s="98">
        <v>6.0000000000000001E-3</v>
      </c>
      <c r="G63" s="43"/>
      <c r="H63" s="25"/>
      <c r="K63" s="25"/>
      <c r="L63" s="100"/>
      <c r="M63" s="106"/>
      <c r="N63" s="100"/>
      <c r="O63" s="107"/>
      <c r="P63" s="108"/>
      <c r="Q63" s="93"/>
      <c r="R63" s="93"/>
      <c r="S63" s="100"/>
      <c r="T63" s="100"/>
      <c r="U63" s="100"/>
      <c r="V63" s="100"/>
    </row>
    <row r="64" spans="1:22" s="55" customFormat="1" ht="12.75" customHeight="1" x14ac:dyDescent="0.2">
      <c r="A64" s="55" t="s">
        <v>153</v>
      </c>
      <c r="B64" s="55" t="s">
        <v>154</v>
      </c>
      <c r="C64" s="55" t="s">
        <v>37</v>
      </c>
      <c r="D64" s="105">
        <v>66000</v>
      </c>
      <c r="E64" s="103">
        <v>119.39400000000001</v>
      </c>
      <c r="F64" s="98">
        <v>5.1999999999999998E-3</v>
      </c>
      <c r="G64" s="43"/>
      <c r="H64" s="25"/>
      <c r="K64" s="25"/>
      <c r="L64" s="100"/>
      <c r="M64" s="106"/>
      <c r="N64" s="100"/>
      <c r="O64" s="107"/>
      <c r="P64" s="108"/>
      <c r="Q64" s="93"/>
      <c r="R64" s="93"/>
      <c r="S64" s="100"/>
      <c r="T64" s="100"/>
      <c r="U64" s="100"/>
      <c r="V64" s="100"/>
    </row>
    <row r="65" spans="1:22" s="55" customFormat="1" ht="12.75" customHeight="1" x14ac:dyDescent="0.2">
      <c r="A65" s="55" t="s">
        <v>149</v>
      </c>
      <c r="B65" s="55" t="s">
        <v>150</v>
      </c>
      <c r="C65" s="55" t="s">
        <v>29</v>
      </c>
      <c r="D65" s="105">
        <v>52257</v>
      </c>
      <c r="E65" s="103">
        <v>115.331199</v>
      </c>
      <c r="F65" s="98">
        <v>5.1000000000000004E-3</v>
      </c>
      <c r="G65" s="43"/>
      <c r="H65" s="25"/>
      <c r="K65" s="25"/>
      <c r="L65" s="100"/>
      <c r="M65" s="106"/>
      <c r="N65" s="100"/>
      <c r="O65" s="107"/>
      <c r="P65" s="108"/>
      <c r="Q65" s="93"/>
      <c r="R65" s="93"/>
      <c r="S65" s="100"/>
      <c r="T65" s="100"/>
      <c r="U65" s="100"/>
      <c r="V65" s="100"/>
    </row>
    <row r="66" spans="1:22" s="55" customFormat="1" ht="12.75" customHeight="1" x14ac:dyDescent="0.2">
      <c r="A66" s="55" t="s">
        <v>157</v>
      </c>
      <c r="B66" s="55" t="s">
        <v>158</v>
      </c>
      <c r="C66" s="55" t="s">
        <v>66</v>
      </c>
      <c r="D66" s="105">
        <v>59760</v>
      </c>
      <c r="E66" s="103">
        <v>55.785960000000003</v>
      </c>
      <c r="F66" s="98">
        <v>2.3999999999999998E-3</v>
      </c>
      <c r="G66" s="43"/>
      <c r="H66" s="25"/>
      <c r="K66" s="25"/>
      <c r="L66" s="100"/>
      <c r="M66" s="106"/>
      <c r="N66" s="100"/>
      <c r="O66" s="107"/>
      <c r="P66" s="108"/>
      <c r="Q66" s="93"/>
      <c r="R66" s="93"/>
      <c r="S66" s="100"/>
      <c r="T66" s="100"/>
      <c r="U66" s="100"/>
      <c r="V66" s="100"/>
    </row>
    <row r="67" spans="1:22" s="55" customFormat="1" ht="12.75" customHeight="1" x14ac:dyDescent="0.2">
      <c r="A67" s="55" t="s">
        <v>155</v>
      </c>
      <c r="B67" s="55" t="s">
        <v>156</v>
      </c>
      <c r="C67" s="55" t="s">
        <v>63</v>
      </c>
      <c r="D67" s="105">
        <v>52486</v>
      </c>
      <c r="E67" s="103">
        <v>49.441811999999999</v>
      </c>
      <c r="F67" s="98">
        <v>2.0999999999999999E-3</v>
      </c>
      <c r="G67" s="43"/>
      <c r="H67" s="25"/>
      <c r="K67" s="25"/>
      <c r="L67" s="100"/>
      <c r="M67" s="106"/>
      <c r="N67" s="100"/>
      <c r="O67" s="107"/>
      <c r="P67" s="108"/>
      <c r="Q67" s="93"/>
      <c r="R67" s="93"/>
      <c r="S67" s="100"/>
      <c r="T67" s="100"/>
      <c r="U67" s="100"/>
      <c r="V67" s="100"/>
    </row>
    <row r="68" spans="1:22" s="55" customFormat="1" ht="12.75" customHeight="1" x14ac:dyDescent="0.2">
      <c r="A68" s="55" t="s">
        <v>606</v>
      </c>
      <c r="B68" s="55" t="s">
        <v>607</v>
      </c>
      <c r="C68" s="55" t="s">
        <v>81</v>
      </c>
      <c r="D68" s="105">
        <v>400000</v>
      </c>
      <c r="E68" s="103">
        <v>1.2E-5</v>
      </c>
      <c r="F68" s="104" t="s">
        <v>598</v>
      </c>
      <c r="G68" s="43"/>
      <c r="H68" s="25"/>
      <c r="K68" s="25"/>
      <c r="L68" s="100"/>
      <c r="M68" s="106"/>
      <c r="N68" s="100"/>
      <c r="O68" s="107"/>
      <c r="P68" s="108"/>
      <c r="Q68" s="93"/>
      <c r="R68" s="93"/>
      <c r="S68" s="100"/>
      <c r="T68" s="100"/>
      <c r="U68" s="100"/>
      <c r="V68" s="100"/>
    </row>
    <row r="69" spans="1:22" s="55" customFormat="1" ht="12.75" customHeight="1" x14ac:dyDescent="0.2">
      <c r="A69" s="55" t="s">
        <v>605</v>
      </c>
      <c r="B69" s="100" t="s">
        <v>600</v>
      </c>
      <c r="C69" s="55" t="s">
        <v>43</v>
      </c>
      <c r="D69" s="105">
        <v>2250</v>
      </c>
      <c r="E69" s="103">
        <v>0</v>
      </c>
      <c r="F69" s="104" t="s">
        <v>598</v>
      </c>
      <c r="G69" s="43"/>
      <c r="H69" s="25"/>
      <c r="K69" s="25"/>
      <c r="L69" s="100"/>
      <c r="M69" s="106"/>
      <c r="N69" s="100"/>
      <c r="O69" s="107"/>
      <c r="P69" s="108"/>
      <c r="Q69" s="93"/>
      <c r="R69" s="93"/>
      <c r="S69" s="100"/>
      <c r="T69" s="100"/>
      <c r="U69" s="100"/>
      <c r="V69" s="100"/>
    </row>
    <row r="70" spans="1:22" ht="12.75" customHeight="1" x14ac:dyDescent="0.2">
      <c r="A70" s="16" t="s">
        <v>173</v>
      </c>
      <c r="B70" s="16"/>
      <c r="C70" s="16"/>
      <c r="D70" s="16"/>
      <c r="E70" s="17">
        <f>SUM(E9:E69)</f>
        <v>22295.53592100001</v>
      </c>
      <c r="F70" s="18">
        <f>SUM(F9:F69)</f>
        <v>0.96579999999999988</v>
      </c>
      <c r="G70" s="52"/>
      <c r="H70" s="27"/>
      <c r="L70" s="2"/>
      <c r="M70" s="75"/>
      <c r="N70" s="2"/>
      <c r="O70" s="77"/>
      <c r="P70" s="65"/>
      <c r="Q70" s="66"/>
      <c r="R70" s="66"/>
      <c r="S70" s="2"/>
      <c r="T70" s="2"/>
      <c r="U70" s="2"/>
      <c r="V70" s="2"/>
    </row>
    <row r="71" spans="1:22" ht="12.75" customHeight="1" x14ac:dyDescent="0.2">
      <c r="E71" s="12"/>
      <c r="F71" s="13"/>
      <c r="G71" s="49"/>
    </row>
    <row r="72" spans="1:22" s="55" customFormat="1" ht="12.75" customHeight="1" x14ac:dyDescent="0.2">
      <c r="A72" s="99" t="s">
        <v>601</v>
      </c>
      <c r="E72" s="103">
        <v>1187.18075</v>
      </c>
      <c r="F72" s="98">
        <v>5.1427267007863944E-2</v>
      </c>
      <c r="G72" s="49"/>
      <c r="H72" s="36"/>
      <c r="K72" s="25"/>
      <c r="L72" s="100"/>
      <c r="M72" s="106"/>
      <c r="N72" s="100"/>
      <c r="O72" s="107"/>
      <c r="P72" s="108"/>
      <c r="Q72" s="93"/>
      <c r="R72" s="93"/>
      <c r="S72" s="100"/>
      <c r="T72" s="100"/>
      <c r="U72" s="100"/>
      <c r="V72" s="100"/>
    </row>
    <row r="73" spans="1:22" ht="12.75" customHeight="1" x14ac:dyDescent="0.2">
      <c r="A73" s="16" t="s">
        <v>173</v>
      </c>
      <c r="B73" s="16"/>
      <c r="C73" s="16"/>
      <c r="D73" s="16"/>
      <c r="E73" s="17">
        <f>SUM(E72:E72)</f>
        <v>1187.18075</v>
      </c>
      <c r="F73" s="18">
        <f>SUM(F72:F72)</f>
        <v>5.1427267007863944E-2</v>
      </c>
      <c r="G73" s="49"/>
    </row>
    <row r="74" spans="1:22" ht="12.75" customHeight="1" x14ac:dyDescent="0.2">
      <c r="E74" s="12"/>
      <c r="F74" s="13"/>
      <c r="G74" s="49"/>
    </row>
    <row r="75" spans="1:22" ht="12.75" customHeight="1" x14ac:dyDescent="0.2">
      <c r="A75" s="1" t="s">
        <v>178</v>
      </c>
      <c r="B75" s="1"/>
      <c r="E75" s="12"/>
      <c r="F75" s="13"/>
      <c r="G75" s="49"/>
    </row>
    <row r="76" spans="1:22" s="55" customFormat="1" ht="12.75" customHeight="1" x14ac:dyDescent="0.2">
      <c r="A76" s="99" t="s">
        <v>179</v>
      </c>
      <c r="B76" s="99"/>
      <c r="E76" s="103">
        <v>-398.06101900000112</v>
      </c>
      <c r="F76" s="98">
        <v>-1.7243532890451146E-2</v>
      </c>
      <c r="G76" s="49"/>
      <c r="H76" s="36"/>
      <c r="K76" s="25"/>
      <c r="L76" s="100"/>
      <c r="M76" s="106"/>
      <c r="N76" s="100"/>
      <c r="O76" s="107"/>
      <c r="P76" s="108"/>
      <c r="Q76" s="93"/>
      <c r="R76" s="93"/>
      <c r="S76" s="100"/>
      <c r="T76" s="100"/>
      <c r="U76" s="100"/>
      <c r="V76" s="100"/>
    </row>
    <row r="77" spans="1:22" ht="12.75" customHeight="1" x14ac:dyDescent="0.2">
      <c r="A77" s="16" t="s">
        <v>173</v>
      </c>
      <c r="B77" s="16"/>
      <c r="C77" s="16"/>
      <c r="D77" s="16"/>
      <c r="E77" s="17">
        <f>SUM(E76:E76)</f>
        <v>-398.06101900000112</v>
      </c>
      <c r="F77" s="18">
        <f>SUM(F76:F76)</f>
        <v>-1.7243532890451146E-2</v>
      </c>
      <c r="G77" s="50"/>
      <c r="H77" s="27"/>
    </row>
    <row r="78" spans="1:22" ht="12.75" customHeight="1" x14ac:dyDescent="0.2">
      <c r="A78" s="20" t="s">
        <v>180</v>
      </c>
      <c r="B78" s="20"/>
      <c r="C78" s="20"/>
      <c r="D78" s="20"/>
      <c r="E78" s="20">
        <f>SUM(E70,E73,E77)</f>
        <v>23084.655652000009</v>
      </c>
      <c r="F78" s="20">
        <f>SUM(F70,F73,F77)</f>
        <v>0.99998373411741281</v>
      </c>
      <c r="G78" s="51"/>
      <c r="H78" s="28"/>
    </row>
    <row r="79" spans="1:22" ht="12.75" customHeight="1" x14ac:dyDescent="0.2"/>
    <row r="80" spans="1:22" ht="12.75" customHeight="1" x14ac:dyDescent="0.2">
      <c r="A80" s="1" t="s">
        <v>594</v>
      </c>
      <c r="B80" s="1"/>
    </row>
    <row r="81" spans="1:6" ht="12.75" customHeight="1" x14ac:dyDescent="0.2">
      <c r="A81" s="1" t="s">
        <v>596</v>
      </c>
      <c r="B81" s="1"/>
      <c r="E81" s="12"/>
    </row>
    <row r="82" spans="1:6" ht="12.75" customHeight="1" x14ac:dyDescent="0.2">
      <c r="A82" s="1" t="s">
        <v>602</v>
      </c>
      <c r="B82" s="1"/>
    </row>
    <row r="83" spans="1:6" ht="12.75" customHeight="1" x14ac:dyDescent="0.2">
      <c r="A83" s="1" t="s">
        <v>595</v>
      </c>
      <c r="B83" s="1"/>
      <c r="E83" s="76"/>
    </row>
    <row r="84" spans="1:6" ht="12.75" customHeight="1" x14ac:dyDescent="0.2">
      <c r="A84" s="1" t="s">
        <v>182</v>
      </c>
      <c r="B84" s="1"/>
    </row>
    <row r="85" spans="1:6" x14ac:dyDescent="0.2">
      <c r="E85" s="12"/>
      <c r="F85" s="13"/>
    </row>
    <row r="86" spans="1:6" ht="12.75" customHeight="1" x14ac:dyDescent="0.2"/>
    <row r="87" spans="1:6" ht="12.75" customHeight="1" x14ac:dyDescent="0.2"/>
    <row r="89" spans="1:6" ht="12.75" customHeight="1" x14ac:dyDescent="0.2"/>
    <row r="93" spans="1:6" ht="12.75" customHeight="1" x14ac:dyDescent="0.2"/>
    <row r="95" spans="1:6" ht="12.75" customHeight="1" x14ac:dyDescent="0.2"/>
    <row r="96" spans="1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customSheetViews>
    <customSheetView guid="{7976870D-6223-470F-81AF-9E2944EFDA0D}" showAutoFilter="1">
      <pageMargins left="0.7" right="0.7" top="0.75" bottom="0.75" header="0.3" footer="0.3"/>
      <autoFilter ref="A4:L131"/>
    </customSheetView>
    <customSheetView guid="{65345BDD-2C36-4556-A401-A704D75CA6C6}" showAutoFilter="1">
      <pageMargins left="0.7" right="0.7" top="0.75" bottom="0.75" header="0.3" footer="0.3"/>
      <autoFilter ref="A4:L131"/>
    </customSheetView>
  </customSheetViews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9" sqref="A19"/>
    </sheetView>
  </sheetViews>
  <sheetFormatPr defaultColWidth="9.140625" defaultRowHeight="12.75" x14ac:dyDescent="0.2"/>
  <cols>
    <col min="1" max="1" width="80.85546875" customWidth="1"/>
    <col min="2" max="2" width="19.42578125" customWidth="1"/>
    <col min="3" max="4" width="15.5703125" customWidth="1"/>
    <col min="5" max="5" width="23.5703125" customWidth="1"/>
    <col min="6" max="6" width="15.140625" customWidth="1"/>
    <col min="7" max="7" width="13" style="25" customWidth="1"/>
    <col min="8" max="8" width="14.5703125" style="25" customWidth="1"/>
    <col min="9" max="9" width="17.42578125" customWidth="1"/>
    <col min="10" max="10" width="9.140625" customWidth="1"/>
    <col min="11" max="11" width="13.5703125" style="25" customWidth="1"/>
  </cols>
  <sheetData>
    <row r="1" spans="1:11" ht="18.75" x14ac:dyDescent="0.2">
      <c r="A1" s="125" t="s">
        <v>390</v>
      </c>
      <c r="B1" s="125"/>
      <c r="C1" s="125"/>
      <c r="D1" s="125"/>
      <c r="E1" s="125"/>
      <c r="F1" s="125"/>
    </row>
    <row r="2" spans="1:11" x14ac:dyDescent="0.2">
      <c r="A2" s="4" t="s">
        <v>1</v>
      </c>
      <c r="B2" s="4"/>
      <c r="C2" s="5"/>
      <c r="D2" s="5"/>
      <c r="E2" s="6"/>
      <c r="F2" s="46"/>
    </row>
    <row r="3" spans="1:11" ht="15.75" customHeight="1" x14ac:dyDescent="0.2">
      <c r="A3" s="8"/>
      <c r="B3" s="8"/>
      <c r="C3" s="3"/>
      <c r="D3" s="3"/>
      <c r="E3" s="6"/>
      <c r="F3" s="46"/>
    </row>
    <row r="4" spans="1:11" ht="15" x14ac:dyDescent="0.2">
      <c r="A4" s="9" t="s">
        <v>2</v>
      </c>
      <c r="B4" s="9" t="s">
        <v>7</v>
      </c>
      <c r="C4" s="9" t="s">
        <v>3</v>
      </c>
      <c r="D4" s="9" t="s">
        <v>597</v>
      </c>
      <c r="E4" s="10" t="s">
        <v>4</v>
      </c>
      <c r="F4" s="47" t="s">
        <v>5</v>
      </c>
      <c r="G4" s="48"/>
      <c r="H4" s="26"/>
      <c r="K4" s="31"/>
    </row>
    <row r="5" spans="1:11" ht="12.75" customHeight="1" x14ac:dyDescent="0.2">
      <c r="E5" s="12"/>
      <c r="F5" s="13"/>
      <c r="G5" s="49"/>
    </row>
    <row r="6" spans="1:11" ht="12.75" customHeight="1" x14ac:dyDescent="0.2">
      <c r="A6" s="1" t="s">
        <v>608</v>
      </c>
      <c r="E6" s="12"/>
      <c r="F6" s="13"/>
      <c r="G6" s="49"/>
      <c r="I6" s="15"/>
      <c r="J6" s="15"/>
    </row>
    <row r="7" spans="1:11" ht="12.75" customHeight="1" x14ac:dyDescent="0.2">
      <c r="A7" s="1" t="s">
        <v>609</v>
      </c>
      <c r="E7" s="12"/>
      <c r="F7" s="13"/>
      <c r="G7" s="49"/>
      <c r="I7" s="13"/>
      <c r="J7" s="13"/>
    </row>
    <row r="8" spans="1:11" ht="12.75" customHeight="1" x14ac:dyDescent="0.2">
      <c r="A8" t="s">
        <v>610</v>
      </c>
      <c r="B8" s="2" t="s">
        <v>611</v>
      </c>
      <c r="C8" t="s">
        <v>391</v>
      </c>
      <c r="D8" s="90">
        <v>105409.118</v>
      </c>
      <c r="E8" s="62">
        <v>3190.7272560000001</v>
      </c>
      <c r="F8" s="61">
        <v>0.95989999999999998</v>
      </c>
      <c r="G8" s="49"/>
      <c r="I8" s="13"/>
      <c r="J8" s="13"/>
    </row>
    <row r="9" spans="1:11" ht="12.75" customHeight="1" x14ac:dyDescent="0.2">
      <c r="A9" s="16" t="s">
        <v>173</v>
      </c>
      <c r="B9" s="16"/>
      <c r="C9" s="16"/>
      <c r="D9" s="16"/>
      <c r="E9" s="17">
        <f>SUM(E8:E8)</f>
        <v>3190.7272560000001</v>
      </c>
      <c r="F9" s="18">
        <f>SUM(F8:F8)</f>
        <v>0.95989999999999998</v>
      </c>
      <c r="G9" s="50"/>
      <c r="H9" s="27"/>
      <c r="I9" s="13"/>
      <c r="J9" s="13"/>
    </row>
    <row r="10" spans="1:11" ht="12.75" customHeight="1" x14ac:dyDescent="0.2">
      <c r="E10" s="12"/>
      <c r="F10" s="13"/>
      <c r="G10" s="49"/>
    </row>
    <row r="11" spans="1:11" ht="12.75" customHeight="1" x14ac:dyDescent="0.2">
      <c r="A11" s="1" t="s">
        <v>601</v>
      </c>
      <c r="E11" s="62">
        <v>193.11085</v>
      </c>
      <c r="F11" s="61">
        <v>5.809555503580955E-2</v>
      </c>
      <c r="G11" s="49"/>
    </row>
    <row r="12" spans="1:11" ht="12.75" customHeight="1" x14ac:dyDescent="0.2">
      <c r="A12" s="16" t="s">
        <v>173</v>
      </c>
      <c r="B12" s="16"/>
      <c r="C12" s="16"/>
      <c r="D12" s="16"/>
      <c r="E12" s="17">
        <f>SUM(E11:E11)</f>
        <v>193.11085</v>
      </c>
      <c r="F12" s="18">
        <f>SUM(F11:F11)</f>
        <v>5.809555503580955E-2</v>
      </c>
      <c r="G12" s="49"/>
    </row>
    <row r="13" spans="1:11" ht="12.75" customHeight="1" x14ac:dyDescent="0.2">
      <c r="E13" s="12"/>
      <c r="F13" s="13"/>
      <c r="G13" s="49"/>
    </row>
    <row r="14" spans="1:11" ht="12.75" customHeight="1" x14ac:dyDescent="0.2">
      <c r="A14" s="1" t="s">
        <v>178</v>
      </c>
      <c r="B14" s="1"/>
      <c r="E14" s="12"/>
      <c r="F14" s="13"/>
      <c r="G14" s="13"/>
    </row>
    <row r="15" spans="1:11" ht="12.75" customHeight="1" x14ac:dyDescent="0.2">
      <c r="A15" s="1" t="s">
        <v>179</v>
      </c>
      <c r="B15" s="1"/>
      <c r="E15" s="12">
        <v>-59.817019000000045</v>
      </c>
      <c r="F15" s="13">
        <v>-1.7995378920410574E-2</v>
      </c>
      <c r="G15" s="49"/>
      <c r="H15" s="38"/>
    </row>
    <row r="16" spans="1:11" ht="12.75" customHeight="1" x14ac:dyDescent="0.2">
      <c r="A16" s="16" t="s">
        <v>173</v>
      </c>
      <c r="B16" s="16"/>
      <c r="C16" s="16"/>
      <c r="D16" s="16"/>
      <c r="E16" s="17">
        <f>SUM(E15:E15)</f>
        <v>-59.817019000000045</v>
      </c>
      <c r="F16" s="18">
        <f>SUM(F15:F15)</f>
        <v>-1.7995378920410574E-2</v>
      </c>
      <c r="G16" s="50"/>
      <c r="H16" s="27"/>
    </row>
    <row r="17" spans="1:8" ht="12.75" customHeight="1" x14ac:dyDescent="0.2">
      <c r="A17" s="20" t="s">
        <v>180</v>
      </c>
      <c r="B17" s="20"/>
      <c r="C17" s="20"/>
      <c r="D17" s="20"/>
      <c r="E17" s="21">
        <f>SUM(E9,E12,E16)</f>
        <v>3324.0210870000001</v>
      </c>
      <c r="F17" s="34">
        <f>SUM(F9,F12,F16)</f>
        <v>1.0000001761153989</v>
      </c>
      <c r="G17" s="51"/>
      <c r="H17" s="28"/>
    </row>
    <row r="18" spans="1:8" ht="12.75" customHeight="1" x14ac:dyDescent="0.2"/>
    <row r="19" spans="1:8" ht="12.75" customHeight="1" x14ac:dyDescent="0.2">
      <c r="A19" s="1" t="s">
        <v>181</v>
      </c>
      <c r="B19" s="1"/>
      <c r="F19" s="13"/>
    </row>
    <row r="20" spans="1:8" ht="12.75" customHeight="1" x14ac:dyDescent="0.2">
      <c r="E20" s="12"/>
    </row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</sheetData>
  <customSheetViews>
    <customSheetView guid="{7976870D-6223-470F-81AF-9E2944EFDA0D}">
      <pageMargins left="0.7" right="0.7" top="0.75" bottom="0.75" header="0.3" footer="0.3"/>
    </customSheetView>
    <customSheetView guid="{65345BDD-2C36-4556-A401-A704D75CA6C6}"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DEBT OPP- CONSERVATIVE</vt:lpstr>
      <vt:lpstr>DEBT OPP- CORP BOND</vt:lpstr>
      <vt:lpstr>GOVT SEC</vt:lpstr>
      <vt:lpstr>INCOME-LONG TERM</vt:lpstr>
      <vt:lpstr>BANK CD</vt:lpstr>
      <vt:lpstr>INCOME-SHORT TERM</vt:lpstr>
      <vt:lpstr>RETAIL EQUITY SAVINGS</vt:lpstr>
      <vt:lpstr>DEBT SAVINGS - MIP</vt:lpstr>
      <vt:lpstr>DEBT SAVINGS - RETAIL</vt:lpstr>
      <vt:lpstr>BALANCED</vt:lpstr>
      <vt:lpstr>CASH MANAGEMENT</vt:lpstr>
      <vt:lpstr>MONEY MANAGER</vt:lpstr>
      <vt:lpstr>FMP -SR A4</vt:lpstr>
      <vt:lpstr>FMP -SR B2</vt:lpstr>
      <vt:lpstr>FMP -SR B1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Lenovo User</cp:lastModifiedBy>
  <dcterms:created xsi:type="dcterms:W3CDTF">2011-07-16T04:33:57Z</dcterms:created>
  <dcterms:modified xsi:type="dcterms:W3CDTF">2013-01-09T13:14:01Z</dcterms:modified>
</cp:coreProperties>
</file>