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Lenovo\Downloads\New folder\excel-project-coffee-sales-main\excel-project-coffee-sales-main\"/>
    </mc:Choice>
  </mc:AlternateContent>
  <xr:revisionPtr revIDLastSave="0" documentId="13_ncr:1_{5909E14E-2452-42D0-8AA4-FF73721B54A7}" xr6:coauthVersionLast="47" xr6:coauthVersionMax="47" xr10:uidLastSave="{00000000-0000-0000-0000-000000000000}"/>
  <bookViews>
    <workbookView xWindow="-108" yWindow="-108" windowWidth="23256" windowHeight="12456" xr2:uid="{00000000-000D-0000-FFFF-FFFF00000000}"/>
  </bookViews>
  <sheets>
    <sheet name="Dashboard" sheetId="21" r:id="rId1"/>
    <sheet name="Total Sales" sheetId="18" r:id="rId2"/>
    <sheet name="Country bar chart" sheetId="19" r:id="rId3"/>
    <sheet name="Top 5 Costu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ity_Card">#N/A</definedName>
    <definedName name="Slicer_Roast_Type3">#N/A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L2" i="17"/>
  <c r="J9" i="17"/>
  <c r="O9" i="17" s="1"/>
  <c r="I7" i="17"/>
  <c r="N7" i="17" s="1" a="1"/>
  <c r="N7" i="17" s="1"/>
  <c r="I2" i="17"/>
  <c r="N2" i="17" s="1" a="1"/>
  <c r="N2" i="17" s="1"/>
  <c r="M2" i="17"/>
  <c r="I3" i="17"/>
  <c r="N3" i="17" s="1" a="1"/>
  <c r="N3" i="17" s="1"/>
  <c r="J3" i="17"/>
  <c r="O3" i="17" s="1"/>
  <c r="K3" i="17"/>
  <c r="L3" i="17"/>
  <c r="M3" i="17" s="1"/>
  <c r="I4" i="17"/>
  <c r="N4" i="17" s="1" a="1"/>
  <c r="N4" i="17" s="1"/>
  <c r="J4" i="17"/>
  <c r="O4" i="17" s="1"/>
  <c r="K4" i="17"/>
  <c r="L4" i="17"/>
  <c r="M4" i="17" s="1"/>
  <c r="I5" i="17"/>
  <c r="N5" i="17" s="1" a="1"/>
  <c r="N5" i="17" s="1"/>
  <c r="J5" i="17"/>
  <c r="O5" i="17" s="1"/>
  <c r="K5" i="17"/>
  <c r="L5" i="17"/>
  <c r="M5" i="17" s="1"/>
  <c r="I6" i="17"/>
  <c r="N6" i="17" s="1" a="1"/>
  <c r="N6" i="17" s="1"/>
  <c r="J6" i="17"/>
  <c r="O6" i="17" s="1"/>
  <c r="K6" i="17"/>
  <c r="L6" i="17"/>
  <c r="M6" i="17" s="1"/>
  <c r="J7" i="17"/>
  <c r="O7" i="17" s="1"/>
  <c r="K7" i="17"/>
  <c r="L7" i="17"/>
  <c r="M7" i="17" s="1"/>
  <c r="I8" i="17"/>
  <c r="N8" i="17" s="1" a="1"/>
  <c r="N8" i="17" s="1"/>
  <c r="J8" i="17"/>
  <c r="O8" i="17" s="1"/>
  <c r="K8" i="17"/>
  <c r="L8" i="17"/>
  <c r="M8" i="17" s="1"/>
  <c r="I9" i="17"/>
  <c r="N9" i="17" s="1" a="1"/>
  <c r="N9" i="17" s="1"/>
  <c r="K9" i="17"/>
  <c r="L9" i="17"/>
  <c r="M9" i="17" s="1"/>
  <c r="I10" i="17"/>
  <c r="N10" i="17" s="1" a="1"/>
  <c r="N10" i="17" s="1"/>
  <c r="J10" i="17"/>
  <c r="O10" i="17" s="1"/>
  <c r="K10" i="17"/>
  <c r="L10" i="17"/>
  <c r="M10" i="17" s="1"/>
  <c r="I11" i="17"/>
  <c r="N11" i="17" s="1" a="1"/>
  <c r="N11" i="17" s="1"/>
  <c r="J11" i="17"/>
  <c r="O11" i="17" s="1"/>
  <c r="K11" i="17"/>
  <c r="L11" i="17"/>
  <c r="M11" i="17" s="1"/>
  <c r="I12" i="17"/>
  <c r="N12" i="17" s="1" a="1"/>
  <c r="N12" i="17" s="1"/>
  <c r="J12" i="17"/>
  <c r="O12" i="17" s="1"/>
  <c r="K12" i="17"/>
  <c r="L12" i="17"/>
  <c r="M12" i="17" s="1"/>
  <c r="I13" i="17"/>
  <c r="N13" i="17" s="1" a="1"/>
  <c r="N13" i="17" s="1"/>
  <c r="J13" i="17"/>
  <c r="O13" i="17" s="1"/>
  <c r="K13" i="17"/>
  <c r="L13" i="17"/>
  <c r="M13" i="17" s="1"/>
  <c r="I14" i="17"/>
  <c r="N14" i="17" s="1" a="1"/>
  <c r="N14" i="17" s="1"/>
  <c r="J14" i="17"/>
  <c r="O14" i="17" s="1"/>
  <c r="K14" i="17"/>
  <c r="L14" i="17"/>
  <c r="M14" i="17" s="1"/>
  <c r="I15" i="17"/>
  <c r="N15" i="17" s="1" a="1"/>
  <c r="N15" i="17" s="1"/>
  <c r="J15" i="17"/>
  <c r="O15" i="17" s="1"/>
  <c r="K15" i="17"/>
  <c r="L15" i="17"/>
  <c r="M15" i="17" s="1"/>
  <c r="I16" i="17"/>
  <c r="N16" i="17" s="1" a="1"/>
  <c r="N16" i="17" s="1"/>
  <c r="J16" i="17"/>
  <c r="O16" i="17" s="1"/>
  <c r="K16" i="17"/>
  <c r="L16" i="17"/>
  <c r="M16" i="17" s="1"/>
  <c r="I17" i="17"/>
  <c r="N17" i="17" s="1" a="1"/>
  <c r="N17" i="17" s="1"/>
  <c r="J17" i="17"/>
  <c r="O17" i="17" s="1"/>
  <c r="K17" i="17"/>
  <c r="L17" i="17"/>
  <c r="M17" i="17" s="1"/>
  <c r="I18" i="17"/>
  <c r="N18" i="17" s="1" a="1"/>
  <c r="N18" i="17" s="1"/>
  <c r="J18" i="17"/>
  <c r="O18" i="17" s="1"/>
  <c r="K18" i="17"/>
  <c r="L18" i="17"/>
  <c r="M18" i="17" s="1"/>
  <c r="I19" i="17"/>
  <c r="N19" i="17" s="1" a="1"/>
  <c r="N19" i="17" s="1"/>
  <c r="J19" i="17"/>
  <c r="O19" i="17" s="1"/>
  <c r="K19" i="17"/>
  <c r="L19" i="17"/>
  <c r="M19" i="17" s="1"/>
  <c r="I20" i="17"/>
  <c r="N20" i="17" s="1" a="1"/>
  <c r="N20" i="17" s="1"/>
  <c r="J20" i="17"/>
  <c r="O20" i="17" s="1"/>
  <c r="K20" i="17"/>
  <c r="L20" i="17"/>
  <c r="M20" i="17" s="1"/>
  <c r="I21" i="17"/>
  <c r="N21" i="17" s="1" a="1"/>
  <c r="N21" i="17" s="1"/>
  <c r="J21" i="17"/>
  <c r="O21" i="17" s="1"/>
  <c r="K21" i="17"/>
  <c r="L21" i="17"/>
  <c r="M21" i="17" s="1"/>
  <c r="I22" i="17"/>
  <c r="N22" i="17" s="1" a="1"/>
  <c r="N22" i="17" s="1"/>
  <c r="J22" i="17"/>
  <c r="O22" i="17" s="1"/>
  <c r="K22" i="17"/>
  <c r="L22" i="17"/>
  <c r="M22" i="17" s="1"/>
  <c r="I23" i="17"/>
  <c r="N23" i="17" s="1" a="1"/>
  <c r="N23" i="17" s="1"/>
  <c r="J23" i="17"/>
  <c r="O23" i="17" s="1"/>
  <c r="K23" i="17"/>
  <c r="L23" i="17"/>
  <c r="M23" i="17" s="1"/>
  <c r="I24" i="17"/>
  <c r="N24" i="17" s="1" a="1"/>
  <c r="N24" i="17" s="1"/>
  <c r="J24" i="17"/>
  <c r="O24" i="17" s="1"/>
  <c r="K24" i="17"/>
  <c r="L24" i="17"/>
  <c r="M24" i="17" s="1"/>
  <c r="I25" i="17"/>
  <c r="N25" i="17" s="1" a="1"/>
  <c r="N25" i="17" s="1"/>
  <c r="J25" i="17"/>
  <c r="O25" i="17" s="1"/>
  <c r="K25" i="17"/>
  <c r="L25" i="17"/>
  <c r="M25" i="17" s="1"/>
  <c r="I26" i="17"/>
  <c r="N26" i="17" s="1" a="1"/>
  <c r="N26" i="17" s="1"/>
  <c r="J26" i="17"/>
  <c r="O26" i="17" s="1"/>
  <c r="K26" i="17"/>
  <c r="L26" i="17"/>
  <c r="M26" i="17" s="1"/>
  <c r="I27" i="17"/>
  <c r="N27" i="17" s="1" a="1"/>
  <c r="N27" i="17" s="1"/>
  <c r="J27" i="17"/>
  <c r="O27" i="17" s="1"/>
  <c r="K27" i="17"/>
  <c r="L27" i="17"/>
  <c r="M27" i="17" s="1"/>
  <c r="I28" i="17"/>
  <c r="N28" i="17" s="1" a="1"/>
  <c r="N28" i="17" s="1"/>
  <c r="J28" i="17"/>
  <c r="O28" i="17" s="1"/>
  <c r="K28" i="17"/>
  <c r="L28" i="17"/>
  <c r="M28" i="17" s="1"/>
  <c r="I29" i="17"/>
  <c r="N29" i="17" s="1" a="1"/>
  <c r="N29" i="17" s="1"/>
  <c r="J29" i="17"/>
  <c r="O29" i="17" s="1"/>
  <c r="K29" i="17"/>
  <c r="L29" i="17"/>
  <c r="M29" i="17" s="1"/>
  <c r="I30" i="17"/>
  <c r="N30" i="17" s="1" a="1"/>
  <c r="N30" i="17" s="1"/>
  <c r="J30" i="17"/>
  <c r="O30" i="17" s="1"/>
  <c r="K30" i="17"/>
  <c r="L30" i="17"/>
  <c r="M30" i="17" s="1"/>
  <c r="I31" i="17"/>
  <c r="N31" i="17" s="1" a="1"/>
  <c r="N31" i="17" s="1"/>
  <c r="J31" i="17"/>
  <c r="O31" i="17" s="1"/>
  <c r="K31" i="17"/>
  <c r="L31" i="17"/>
  <c r="M31" i="17" s="1"/>
  <c r="I32" i="17"/>
  <c r="N32" i="17" s="1" a="1"/>
  <c r="N32" i="17" s="1"/>
  <c r="J32" i="17"/>
  <c r="O32" i="17" s="1"/>
  <c r="K32" i="17"/>
  <c r="L32" i="17"/>
  <c r="M32" i="17" s="1"/>
  <c r="I33" i="17"/>
  <c r="N33" i="17" s="1" a="1"/>
  <c r="N33" i="17" s="1"/>
  <c r="J33" i="17"/>
  <c r="O33" i="17" s="1"/>
  <c r="K33" i="17"/>
  <c r="L33" i="17"/>
  <c r="M33" i="17" s="1"/>
  <c r="I34" i="17"/>
  <c r="N34" i="17" s="1" a="1"/>
  <c r="N34" i="17" s="1"/>
  <c r="J34" i="17"/>
  <c r="O34" i="17" s="1"/>
  <c r="K34" i="17"/>
  <c r="L34" i="17"/>
  <c r="M34" i="17" s="1"/>
  <c r="I35" i="17"/>
  <c r="N35" i="17" s="1" a="1"/>
  <c r="N35" i="17" s="1"/>
  <c r="J35" i="17"/>
  <c r="O35" i="17" s="1"/>
  <c r="K35" i="17"/>
  <c r="L35" i="17"/>
  <c r="M35" i="17" s="1"/>
  <c r="I36" i="17"/>
  <c r="N36" i="17" s="1" a="1"/>
  <c r="N36" i="17" s="1"/>
  <c r="J36" i="17"/>
  <c r="O36" i="17" s="1"/>
  <c r="K36" i="17"/>
  <c r="L36" i="17"/>
  <c r="M36" i="17" s="1"/>
  <c r="I37" i="17"/>
  <c r="N37" i="17" s="1" a="1"/>
  <c r="N37" i="17" s="1"/>
  <c r="J37" i="17"/>
  <c r="O37" i="17" s="1"/>
  <c r="K37" i="17"/>
  <c r="L37" i="17"/>
  <c r="M37" i="17" s="1"/>
  <c r="I38" i="17"/>
  <c r="N38" i="17" s="1" a="1"/>
  <c r="N38" i="17" s="1"/>
  <c r="J38" i="17"/>
  <c r="O38" i="17" s="1"/>
  <c r="K38" i="17"/>
  <c r="L38" i="17"/>
  <c r="M38" i="17" s="1"/>
  <c r="I39" i="17"/>
  <c r="N39" i="17" s="1" a="1"/>
  <c r="N39" i="17" s="1"/>
  <c r="J39" i="17"/>
  <c r="O39" i="17" s="1"/>
  <c r="K39" i="17"/>
  <c r="L39" i="17"/>
  <c r="M39" i="17" s="1"/>
  <c r="I40" i="17"/>
  <c r="N40" i="17" s="1" a="1"/>
  <c r="N40" i="17" s="1"/>
  <c r="J40" i="17"/>
  <c r="O40" i="17" s="1"/>
  <c r="K40" i="17"/>
  <c r="L40" i="17"/>
  <c r="M40" i="17" s="1"/>
  <c r="I41" i="17"/>
  <c r="N41" i="17" s="1" a="1"/>
  <c r="N41" i="17" s="1"/>
  <c r="J41" i="17"/>
  <c r="O41" i="17" s="1"/>
  <c r="K41" i="17"/>
  <c r="L41" i="17"/>
  <c r="M41" i="17" s="1"/>
  <c r="I42" i="17"/>
  <c r="N42" i="17" s="1" a="1"/>
  <c r="N42" i="17" s="1"/>
  <c r="J42" i="17"/>
  <c r="O42" i="17" s="1"/>
  <c r="K42" i="17"/>
  <c r="L42" i="17"/>
  <c r="M42" i="17" s="1"/>
  <c r="I43" i="17"/>
  <c r="N43" i="17" s="1" a="1"/>
  <c r="N43" i="17" s="1"/>
  <c r="J43" i="17"/>
  <c r="O43" i="17" s="1"/>
  <c r="K43" i="17"/>
  <c r="L43" i="17"/>
  <c r="M43" i="17" s="1"/>
  <c r="I44" i="17"/>
  <c r="N44" i="17" s="1" a="1"/>
  <c r="N44" i="17" s="1"/>
  <c r="J44" i="17"/>
  <c r="O44" i="17" s="1"/>
  <c r="K44" i="17"/>
  <c r="L44" i="17"/>
  <c r="M44" i="17" s="1"/>
  <c r="I45" i="17"/>
  <c r="N45" i="17" s="1" a="1"/>
  <c r="N45" i="17" s="1"/>
  <c r="J45" i="17"/>
  <c r="O45" i="17" s="1"/>
  <c r="K45" i="17"/>
  <c r="L45" i="17"/>
  <c r="M45" i="17" s="1"/>
  <c r="I46" i="17"/>
  <c r="N46" i="17" s="1" a="1"/>
  <c r="N46" i="17" s="1"/>
  <c r="J46" i="17"/>
  <c r="O46" i="17" s="1"/>
  <c r="K46" i="17"/>
  <c r="L46" i="17"/>
  <c r="M46" i="17" s="1"/>
  <c r="I47" i="17"/>
  <c r="N47" i="17" s="1" a="1"/>
  <c r="N47" i="17" s="1"/>
  <c r="J47" i="17"/>
  <c r="O47" i="17" s="1"/>
  <c r="K47" i="17"/>
  <c r="L47" i="17"/>
  <c r="M47" i="17" s="1"/>
  <c r="I48" i="17"/>
  <c r="N48" i="17" s="1" a="1"/>
  <c r="N48" i="17" s="1"/>
  <c r="J48" i="17"/>
  <c r="O48" i="17" s="1"/>
  <c r="K48" i="17"/>
  <c r="L48" i="17"/>
  <c r="M48" i="17" s="1"/>
  <c r="I49" i="17"/>
  <c r="N49" i="17" s="1" a="1"/>
  <c r="N49" i="17" s="1"/>
  <c r="J49" i="17"/>
  <c r="O49" i="17" s="1"/>
  <c r="K49" i="17"/>
  <c r="L49" i="17"/>
  <c r="M49" i="17" s="1"/>
  <c r="I50" i="17"/>
  <c r="N50" i="17" s="1" a="1"/>
  <c r="N50" i="17" s="1"/>
  <c r="J50" i="17"/>
  <c r="O50" i="17" s="1"/>
  <c r="K50" i="17"/>
  <c r="L50" i="17"/>
  <c r="M50" i="17" s="1"/>
  <c r="I51" i="17"/>
  <c r="N51" i="17" s="1" a="1"/>
  <c r="N51" i="17" s="1"/>
  <c r="J51" i="17"/>
  <c r="O51" i="17" s="1"/>
  <c r="K51" i="17"/>
  <c r="L51" i="17"/>
  <c r="M51" i="17" s="1"/>
  <c r="I52" i="17"/>
  <c r="N52" i="17" s="1" a="1"/>
  <c r="N52" i="17" s="1"/>
  <c r="J52" i="17"/>
  <c r="O52" i="17" s="1"/>
  <c r="K52" i="17"/>
  <c r="L52" i="17"/>
  <c r="M52" i="17" s="1"/>
  <c r="I53" i="17"/>
  <c r="N53" i="17" s="1" a="1"/>
  <c r="N53" i="17" s="1"/>
  <c r="J53" i="17"/>
  <c r="O53" i="17" s="1"/>
  <c r="K53" i="17"/>
  <c r="L53" i="17"/>
  <c r="M53" i="17" s="1"/>
  <c r="I54" i="17"/>
  <c r="N54" i="17" s="1" a="1"/>
  <c r="N54" i="17" s="1"/>
  <c r="J54" i="17"/>
  <c r="O54" i="17" s="1"/>
  <c r="K54" i="17"/>
  <c r="L54" i="17"/>
  <c r="M54" i="17" s="1"/>
  <c r="I55" i="17"/>
  <c r="N55" i="17" s="1" a="1"/>
  <c r="N55" i="17" s="1"/>
  <c r="J55" i="17"/>
  <c r="O55" i="17" s="1"/>
  <c r="K55" i="17"/>
  <c r="L55" i="17"/>
  <c r="M55" i="17" s="1"/>
  <c r="I56" i="17"/>
  <c r="N56" i="17" s="1" a="1"/>
  <c r="N56" i="17" s="1"/>
  <c r="J56" i="17"/>
  <c r="O56" i="17" s="1"/>
  <c r="K56" i="17"/>
  <c r="L56" i="17"/>
  <c r="M56" i="17" s="1"/>
  <c r="I57" i="17"/>
  <c r="N57" i="17" s="1" a="1"/>
  <c r="N57" i="17" s="1"/>
  <c r="J57" i="17"/>
  <c r="O57" i="17" s="1"/>
  <c r="K57" i="17"/>
  <c r="L57" i="17"/>
  <c r="M57" i="17" s="1"/>
  <c r="I58" i="17"/>
  <c r="N58" i="17" s="1" a="1"/>
  <c r="N58" i="17" s="1"/>
  <c r="J58" i="17"/>
  <c r="O58" i="17" s="1"/>
  <c r="K58" i="17"/>
  <c r="L58" i="17"/>
  <c r="M58" i="17" s="1"/>
  <c r="I59" i="17"/>
  <c r="N59" i="17" s="1" a="1"/>
  <c r="N59" i="17" s="1"/>
  <c r="J59" i="17"/>
  <c r="O59" i="17" s="1"/>
  <c r="K59" i="17"/>
  <c r="L59" i="17"/>
  <c r="M59" i="17" s="1"/>
  <c r="I60" i="17"/>
  <c r="N60" i="17" s="1" a="1"/>
  <c r="N60" i="17" s="1"/>
  <c r="J60" i="17"/>
  <c r="O60" i="17" s="1"/>
  <c r="K60" i="17"/>
  <c r="L60" i="17"/>
  <c r="M60" i="17" s="1"/>
  <c r="I61" i="17"/>
  <c r="N61" i="17" s="1" a="1"/>
  <c r="N61" i="17" s="1"/>
  <c r="J61" i="17"/>
  <c r="O61" i="17" s="1"/>
  <c r="K61" i="17"/>
  <c r="L61" i="17"/>
  <c r="M61" i="17" s="1"/>
  <c r="I62" i="17"/>
  <c r="N62" i="17" s="1" a="1"/>
  <c r="N62" i="17" s="1"/>
  <c r="J62" i="17"/>
  <c r="O62" i="17" s="1"/>
  <c r="K62" i="17"/>
  <c r="L62" i="17"/>
  <c r="M62" i="17" s="1"/>
  <c r="I63" i="17"/>
  <c r="N63" i="17" s="1" a="1"/>
  <c r="N63" i="17" s="1"/>
  <c r="J63" i="17"/>
  <c r="O63" i="17" s="1"/>
  <c r="K63" i="17"/>
  <c r="L63" i="17"/>
  <c r="M63" i="17" s="1"/>
  <c r="I64" i="17"/>
  <c r="N64" i="17" s="1" a="1"/>
  <c r="N64" i="17" s="1"/>
  <c r="J64" i="17"/>
  <c r="O64" i="17" s="1"/>
  <c r="K64" i="17"/>
  <c r="L64" i="17"/>
  <c r="M64" i="17" s="1"/>
  <c r="I65" i="17"/>
  <c r="N65" i="17" s="1" a="1"/>
  <c r="N65" i="17" s="1"/>
  <c r="J65" i="17"/>
  <c r="O65" i="17" s="1"/>
  <c r="K65" i="17"/>
  <c r="L65" i="17"/>
  <c r="M65" i="17" s="1"/>
  <c r="I66" i="17"/>
  <c r="N66" i="17" s="1" a="1"/>
  <c r="N66" i="17" s="1"/>
  <c r="J66" i="17"/>
  <c r="O66" i="17" s="1"/>
  <c r="K66" i="17"/>
  <c r="L66" i="17"/>
  <c r="M66" i="17" s="1"/>
  <c r="I67" i="17"/>
  <c r="N67" i="17" s="1" a="1"/>
  <c r="N67" i="17" s="1"/>
  <c r="J67" i="17"/>
  <c r="O67" i="17" s="1"/>
  <c r="K67" i="17"/>
  <c r="L67" i="17"/>
  <c r="M67" i="17" s="1"/>
  <c r="I68" i="17"/>
  <c r="N68" i="17" s="1" a="1"/>
  <c r="N68" i="17" s="1"/>
  <c r="J68" i="17"/>
  <c r="O68" i="17" s="1"/>
  <c r="K68" i="17"/>
  <c r="L68" i="17"/>
  <c r="M68" i="17" s="1"/>
  <c r="I69" i="17"/>
  <c r="N69" i="17" s="1" a="1"/>
  <c r="N69" i="17" s="1"/>
  <c r="J69" i="17"/>
  <c r="O69" i="17" s="1"/>
  <c r="K69" i="17"/>
  <c r="L69" i="17"/>
  <c r="M69" i="17" s="1"/>
  <c r="I70" i="17"/>
  <c r="N70" i="17" s="1" a="1"/>
  <c r="N70" i="17" s="1"/>
  <c r="J70" i="17"/>
  <c r="O70" i="17" s="1"/>
  <c r="K70" i="17"/>
  <c r="L70" i="17"/>
  <c r="M70" i="17" s="1"/>
  <c r="I71" i="17"/>
  <c r="N71" i="17" s="1" a="1"/>
  <c r="N71" i="17" s="1"/>
  <c r="J71" i="17"/>
  <c r="O71" i="17" s="1"/>
  <c r="K71" i="17"/>
  <c r="L71" i="17"/>
  <c r="M71" i="17" s="1"/>
  <c r="I72" i="17"/>
  <c r="N72" i="17" s="1" a="1"/>
  <c r="N72" i="17" s="1"/>
  <c r="J72" i="17"/>
  <c r="O72" i="17" s="1"/>
  <c r="K72" i="17"/>
  <c r="L72" i="17"/>
  <c r="M72" i="17" s="1"/>
  <c r="I73" i="17"/>
  <c r="N73" i="17" s="1" a="1"/>
  <c r="N73" i="17" s="1"/>
  <c r="J73" i="17"/>
  <c r="O73" i="17" s="1"/>
  <c r="K73" i="17"/>
  <c r="L73" i="17"/>
  <c r="M73" i="17" s="1"/>
  <c r="I74" i="17"/>
  <c r="N74" i="17" s="1" a="1"/>
  <c r="N74" i="17" s="1"/>
  <c r="J74" i="17"/>
  <c r="O74" i="17" s="1"/>
  <c r="K74" i="17"/>
  <c r="L74" i="17"/>
  <c r="M74" i="17" s="1"/>
  <c r="I75" i="17"/>
  <c r="N75" i="17" s="1" a="1"/>
  <c r="N75" i="17" s="1"/>
  <c r="J75" i="17"/>
  <c r="O75" i="17" s="1"/>
  <c r="K75" i="17"/>
  <c r="L75" i="17"/>
  <c r="M75" i="17" s="1"/>
  <c r="I76" i="17"/>
  <c r="N76" i="17" s="1" a="1"/>
  <c r="N76" i="17" s="1"/>
  <c r="J76" i="17"/>
  <c r="O76" i="17" s="1"/>
  <c r="K76" i="17"/>
  <c r="L76" i="17"/>
  <c r="M76" i="17" s="1"/>
  <c r="I77" i="17"/>
  <c r="N77" i="17" s="1" a="1"/>
  <c r="N77" i="17" s="1"/>
  <c r="J77" i="17"/>
  <c r="O77" i="17" s="1"/>
  <c r="K77" i="17"/>
  <c r="L77" i="17"/>
  <c r="M77" i="17" s="1"/>
  <c r="I78" i="17"/>
  <c r="N78" i="17" s="1" a="1"/>
  <c r="N78" i="17" s="1"/>
  <c r="J78" i="17"/>
  <c r="O78" i="17" s="1"/>
  <c r="K78" i="17"/>
  <c r="L78" i="17"/>
  <c r="M78" i="17" s="1"/>
  <c r="I79" i="17"/>
  <c r="N79" i="17" s="1" a="1"/>
  <c r="N79" i="17" s="1"/>
  <c r="J79" i="17"/>
  <c r="O79" i="17" s="1"/>
  <c r="K79" i="17"/>
  <c r="L79" i="17"/>
  <c r="M79" i="17" s="1"/>
  <c r="I80" i="17"/>
  <c r="N80" i="17" s="1" a="1"/>
  <c r="N80" i="17" s="1"/>
  <c r="J80" i="17"/>
  <c r="O80" i="17" s="1"/>
  <c r="K80" i="17"/>
  <c r="L80" i="17"/>
  <c r="M80" i="17" s="1"/>
  <c r="I81" i="17"/>
  <c r="N81" i="17" s="1" a="1"/>
  <c r="N81" i="17" s="1"/>
  <c r="J81" i="17"/>
  <c r="O81" i="17" s="1"/>
  <c r="K81" i="17"/>
  <c r="L81" i="17"/>
  <c r="M81" i="17" s="1"/>
  <c r="I82" i="17"/>
  <c r="N82" i="17" s="1" a="1"/>
  <c r="N82" i="17" s="1"/>
  <c r="J82" i="17"/>
  <c r="O82" i="17" s="1"/>
  <c r="K82" i="17"/>
  <c r="L82" i="17"/>
  <c r="M82" i="17" s="1"/>
  <c r="I83" i="17"/>
  <c r="N83" i="17" s="1" a="1"/>
  <c r="N83" i="17" s="1"/>
  <c r="J83" i="17"/>
  <c r="O83" i="17" s="1"/>
  <c r="K83" i="17"/>
  <c r="L83" i="17"/>
  <c r="M83" i="17" s="1"/>
  <c r="I84" i="17"/>
  <c r="N84" i="17" s="1" a="1"/>
  <c r="N84" i="17" s="1"/>
  <c r="J84" i="17"/>
  <c r="O84" i="17" s="1"/>
  <c r="K84" i="17"/>
  <c r="L84" i="17"/>
  <c r="M84" i="17" s="1"/>
  <c r="I85" i="17"/>
  <c r="N85" i="17" s="1" a="1"/>
  <c r="N85" i="17" s="1"/>
  <c r="J85" i="17"/>
  <c r="O85" i="17" s="1"/>
  <c r="K85" i="17"/>
  <c r="L85" i="17"/>
  <c r="M85" i="17" s="1"/>
  <c r="I86" i="17"/>
  <c r="N86" i="17" s="1" a="1"/>
  <c r="N86" i="17" s="1"/>
  <c r="J86" i="17"/>
  <c r="O86" i="17" s="1"/>
  <c r="K86" i="17"/>
  <c r="L86" i="17"/>
  <c r="M86" i="17" s="1"/>
  <c r="I87" i="17"/>
  <c r="N87" i="17" s="1" a="1"/>
  <c r="N87" i="17" s="1"/>
  <c r="J87" i="17"/>
  <c r="O87" i="17" s="1"/>
  <c r="K87" i="17"/>
  <c r="L87" i="17"/>
  <c r="M87" i="17" s="1"/>
  <c r="I88" i="17"/>
  <c r="N88" i="17" s="1" a="1"/>
  <c r="N88" i="17" s="1"/>
  <c r="J88" i="17"/>
  <c r="O88" i="17" s="1"/>
  <c r="K88" i="17"/>
  <c r="L88" i="17"/>
  <c r="M88" i="17" s="1"/>
  <c r="I89" i="17"/>
  <c r="N89" i="17" s="1" a="1"/>
  <c r="N89" i="17" s="1"/>
  <c r="J89" i="17"/>
  <c r="O89" i="17" s="1"/>
  <c r="K89" i="17"/>
  <c r="L89" i="17"/>
  <c r="M89" i="17" s="1"/>
  <c r="I90" i="17"/>
  <c r="N90" i="17" s="1" a="1"/>
  <c r="N90" i="17" s="1"/>
  <c r="J90" i="17"/>
  <c r="O90" i="17" s="1"/>
  <c r="K90" i="17"/>
  <c r="L90" i="17"/>
  <c r="M90" i="17" s="1"/>
  <c r="I91" i="17"/>
  <c r="N91" i="17" s="1" a="1"/>
  <c r="N91" i="17" s="1"/>
  <c r="J91" i="17"/>
  <c r="O91" i="17" s="1"/>
  <c r="K91" i="17"/>
  <c r="L91" i="17"/>
  <c r="M91" i="17" s="1"/>
  <c r="I92" i="17"/>
  <c r="N92" i="17" s="1" a="1"/>
  <c r="N92" i="17" s="1"/>
  <c r="J92" i="17"/>
  <c r="O92" i="17" s="1"/>
  <c r="K92" i="17"/>
  <c r="L92" i="17"/>
  <c r="M92" i="17" s="1"/>
  <c r="I93" i="17"/>
  <c r="N93" i="17" s="1" a="1"/>
  <c r="N93" i="17" s="1"/>
  <c r="J93" i="17"/>
  <c r="O93" i="17" s="1"/>
  <c r="K93" i="17"/>
  <c r="L93" i="17"/>
  <c r="M93" i="17" s="1"/>
  <c r="I94" i="17"/>
  <c r="N94" i="17" s="1" a="1"/>
  <c r="N94" i="17" s="1"/>
  <c r="J94" i="17"/>
  <c r="O94" i="17" s="1"/>
  <c r="K94" i="17"/>
  <c r="L94" i="17"/>
  <c r="M94" i="17" s="1"/>
  <c r="I95" i="17"/>
  <c r="N95" i="17" s="1" a="1"/>
  <c r="N95" i="17" s="1"/>
  <c r="J95" i="17"/>
  <c r="O95" i="17" s="1"/>
  <c r="K95" i="17"/>
  <c r="L95" i="17"/>
  <c r="M95" i="17" s="1"/>
  <c r="I96" i="17"/>
  <c r="N96" i="17" s="1" a="1"/>
  <c r="N96" i="17" s="1"/>
  <c r="J96" i="17"/>
  <c r="O96" i="17" s="1"/>
  <c r="K96" i="17"/>
  <c r="L96" i="17"/>
  <c r="M96" i="17" s="1"/>
  <c r="I97" i="17"/>
  <c r="N97" i="17" s="1" a="1"/>
  <c r="N97" i="17" s="1"/>
  <c r="J97" i="17"/>
  <c r="O97" i="17" s="1"/>
  <c r="K97" i="17"/>
  <c r="L97" i="17"/>
  <c r="M97" i="17" s="1"/>
  <c r="I98" i="17"/>
  <c r="N98" i="17" s="1" a="1"/>
  <c r="N98" i="17" s="1"/>
  <c r="J98" i="17"/>
  <c r="O98" i="17" s="1"/>
  <c r="K98" i="17"/>
  <c r="L98" i="17"/>
  <c r="M98" i="17" s="1"/>
  <c r="I99" i="17"/>
  <c r="N99" i="17" s="1" a="1"/>
  <c r="N99" i="17" s="1"/>
  <c r="J99" i="17"/>
  <c r="O99" i="17" s="1"/>
  <c r="K99" i="17"/>
  <c r="L99" i="17"/>
  <c r="M99" i="17" s="1"/>
  <c r="I100" i="17"/>
  <c r="N100" i="17" s="1" a="1"/>
  <c r="N100" i="17" s="1"/>
  <c r="J100" i="17"/>
  <c r="O100" i="17" s="1"/>
  <c r="K100" i="17"/>
  <c r="L100" i="17"/>
  <c r="M100" i="17" s="1"/>
  <c r="I101" i="17"/>
  <c r="N101" i="17" s="1" a="1"/>
  <c r="N101" i="17" s="1"/>
  <c r="J101" i="17"/>
  <c r="O101" i="17" s="1"/>
  <c r="K101" i="17"/>
  <c r="L101" i="17"/>
  <c r="M101" i="17" s="1"/>
  <c r="I102" i="17"/>
  <c r="N102" i="17" s="1" a="1"/>
  <c r="N102" i="17" s="1"/>
  <c r="J102" i="17"/>
  <c r="O102" i="17" s="1"/>
  <c r="K102" i="17"/>
  <c r="L102" i="17"/>
  <c r="M102" i="17" s="1"/>
  <c r="I103" i="17"/>
  <c r="N103" i="17" s="1" a="1"/>
  <c r="N103" i="17" s="1"/>
  <c r="J103" i="17"/>
  <c r="O103" i="17" s="1"/>
  <c r="K103" i="17"/>
  <c r="L103" i="17"/>
  <c r="M103" i="17" s="1"/>
  <c r="I104" i="17"/>
  <c r="N104" i="17" s="1" a="1"/>
  <c r="N104" i="17" s="1"/>
  <c r="J104" i="17"/>
  <c r="O104" i="17" s="1"/>
  <c r="K104" i="17"/>
  <c r="L104" i="17"/>
  <c r="M104" i="17" s="1"/>
  <c r="I105" i="17"/>
  <c r="N105" i="17" s="1" a="1"/>
  <c r="N105" i="17" s="1"/>
  <c r="J105" i="17"/>
  <c r="O105" i="17" s="1"/>
  <c r="K105" i="17"/>
  <c r="L105" i="17"/>
  <c r="M105" i="17" s="1"/>
  <c r="I106" i="17"/>
  <c r="N106" i="17" s="1" a="1"/>
  <c r="N106" i="17" s="1"/>
  <c r="J106" i="17"/>
  <c r="O106" i="17" s="1"/>
  <c r="K106" i="17"/>
  <c r="L106" i="17"/>
  <c r="M106" i="17" s="1"/>
  <c r="I107" i="17"/>
  <c r="N107" i="17" s="1" a="1"/>
  <c r="N107" i="17" s="1"/>
  <c r="J107" i="17"/>
  <c r="O107" i="17" s="1"/>
  <c r="K107" i="17"/>
  <c r="L107" i="17"/>
  <c r="M107" i="17" s="1"/>
  <c r="I108" i="17"/>
  <c r="N108" i="17" s="1" a="1"/>
  <c r="N108" i="17" s="1"/>
  <c r="J108" i="17"/>
  <c r="O108" i="17" s="1"/>
  <c r="K108" i="17"/>
  <c r="L108" i="17"/>
  <c r="M108" i="17" s="1"/>
  <c r="I109" i="17"/>
  <c r="N109" i="17" s="1" a="1"/>
  <c r="N109" i="17" s="1"/>
  <c r="J109" i="17"/>
  <c r="O109" i="17" s="1"/>
  <c r="K109" i="17"/>
  <c r="L109" i="17"/>
  <c r="M109" i="17" s="1"/>
  <c r="I110" i="17"/>
  <c r="N110" i="17" s="1" a="1"/>
  <c r="N110" i="17" s="1"/>
  <c r="J110" i="17"/>
  <c r="O110" i="17" s="1"/>
  <c r="K110" i="17"/>
  <c r="L110" i="17"/>
  <c r="M110" i="17" s="1"/>
  <c r="I111" i="17"/>
  <c r="N111" i="17" s="1" a="1"/>
  <c r="N111" i="17" s="1"/>
  <c r="J111" i="17"/>
  <c r="O111" i="17" s="1"/>
  <c r="K111" i="17"/>
  <c r="L111" i="17"/>
  <c r="M111" i="17" s="1"/>
  <c r="I112" i="17"/>
  <c r="N112" i="17" s="1" a="1"/>
  <c r="N112" i="17" s="1"/>
  <c r="J112" i="17"/>
  <c r="O112" i="17" s="1"/>
  <c r="K112" i="17"/>
  <c r="L112" i="17"/>
  <c r="M112" i="17" s="1"/>
  <c r="I113" i="17"/>
  <c r="N113" i="17" s="1" a="1"/>
  <c r="N113" i="17" s="1"/>
  <c r="J113" i="17"/>
  <c r="O113" i="17" s="1"/>
  <c r="K113" i="17"/>
  <c r="L113" i="17"/>
  <c r="M113" i="17" s="1"/>
  <c r="I114" i="17"/>
  <c r="N114" i="17" s="1" a="1"/>
  <c r="N114" i="17" s="1"/>
  <c r="J114" i="17"/>
  <c r="O114" i="17" s="1"/>
  <c r="K114" i="17"/>
  <c r="L114" i="17"/>
  <c r="M114" i="17" s="1"/>
  <c r="I115" i="17"/>
  <c r="N115" i="17" s="1" a="1"/>
  <c r="N115" i="17" s="1"/>
  <c r="J115" i="17"/>
  <c r="O115" i="17" s="1"/>
  <c r="K115" i="17"/>
  <c r="L115" i="17"/>
  <c r="M115" i="17" s="1"/>
  <c r="I116" i="17"/>
  <c r="N116" i="17" s="1" a="1"/>
  <c r="N116" i="17" s="1"/>
  <c r="J116" i="17"/>
  <c r="O116" i="17" s="1"/>
  <c r="K116" i="17"/>
  <c r="L116" i="17"/>
  <c r="M116" i="17" s="1"/>
  <c r="I117" i="17"/>
  <c r="N117" i="17" s="1" a="1"/>
  <c r="N117" i="17" s="1"/>
  <c r="J117" i="17"/>
  <c r="O117" i="17" s="1"/>
  <c r="K117" i="17"/>
  <c r="L117" i="17"/>
  <c r="M117" i="17" s="1"/>
  <c r="I118" i="17"/>
  <c r="N118" i="17" s="1" a="1"/>
  <c r="N118" i="17" s="1"/>
  <c r="J118" i="17"/>
  <c r="O118" i="17" s="1"/>
  <c r="K118" i="17"/>
  <c r="L118" i="17"/>
  <c r="M118" i="17" s="1"/>
  <c r="I119" i="17"/>
  <c r="N119" i="17" s="1" a="1"/>
  <c r="N119" i="17" s="1"/>
  <c r="J119" i="17"/>
  <c r="O119" i="17" s="1"/>
  <c r="K119" i="17"/>
  <c r="L119" i="17"/>
  <c r="M119" i="17" s="1"/>
  <c r="I120" i="17"/>
  <c r="N120" i="17" s="1" a="1"/>
  <c r="N120" i="17" s="1"/>
  <c r="J120" i="17"/>
  <c r="O120" i="17" s="1"/>
  <c r="K120" i="17"/>
  <c r="L120" i="17"/>
  <c r="M120" i="17" s="1"/>
  <c r="I121" i="17"/>
  <c r="N121" i="17" s="1" a="1"/>
  <c r="N121" i="17" s="1"/>
  <c r="J121" i="17"/>
  <c r="O121" i="17" s="1"/>
  <c r="K121" i="17"/>
  <c r="L121" i="17"/>
  <c r="M121" i="17" s="1"/>
  <c r="I122" i="17"/>
  <c r="N122" i="17" s="1" a="1"/>
  <c r="N122" i="17" s="1"/>
  <c r="J122" i="17"/>
  <c r="O122" i="17" s="1"/>
  <c r="K122" i="17"/>
  <c r="L122" i="17"/>
  <c r="M122" i="17" s="1"/>
  <c r="I123" i="17"/>
  <c r="N123" i="17" s="1" a="1"/>
  <c r="N123" i="17" s="1"/>
  <c r="J123" i="17"/>
  <c r="O123" i="17" s="1"/>
  <c r="K123" i="17"/>
  <c r="L123" i="17"/>
  <c r="M123" i="17" s="1"/>
  <c r="I124" i="17"/>
  <c r="N124" i="17" s="1" a="1"/>
  <c r="N124" i="17" s="1"/>
  <c r="J124" i="17"/>
  <c r="O124" i="17" s="1"/>
  <c r="K124" i="17"/>
  <c r="L124" i="17"/>
  <c r="M124" i="17" s="1"/>
  <c r="I125" i="17"/>
  <c r="N125" i="17" s="1" a="1"/>
  <c r="N125" i="17" s="1"/>
  <c r="J125" i="17"/>
  <c r="O125" i="17" s="1"/>
  <c r="K125" i="17"/>
  <c r="L125" i="17"/>
  <c r="M125" i="17" s="1"/>
  <c r="I126" i="17"/>
  <c r="N126" i="17" s="1" a="1"/>
  <c r="N126" i="17" s="1"/>
  <c r="J126" i="17"/>
  <c r="O126" i="17" s="1"/>
  <c r="K126" i="17"/>
  <c r="L126" i="17"/>
  <c r="M126" i="17" s="1"/>
  <c r="I127" i="17"/>
  <c r="N127" i="17" s="1" a="1"/>
  <c r="N127" i="17" s="1"/>
  <c r="J127" i="17"/>
  <c r="O127" i="17" s="1"/>
  <c r="K127" i="17"/>
  <c r="L127" i="17"/>
  <c r="M127" i="17" s="1"/>
  <c r="I128" i="17"/>
  <c r="N128" i="17" s="1" a="1"/>
  <c r="N128" i="17" s="1"/>
  <c r="J128" i="17"/>
  <c r="O128" i="17" s="1"/>
  <c r="K128" i="17"/>
  <c r="L128" i="17"/>
  <c r="M128" i="17" s="1"/>
  <c r="I129" i="17"/>
  <c r="N129" i="17" s="1" a="1"/>
  <c r="N129" i="17" s="1"/>
  <c r="J129" i="17"/>
  <c r="O129" i="17" s="1"/>
  <c r="K129" i="17"/>
  <c r="L129" i="17"/>
  <c r="M129" i="17" s="1"/>
  <c r="I130" i="17"/>
  <c r="N130" i="17" s="1" a="1"/>
  <c r="N130" i="17" s="1"/>
  <c r="J130" i="17"/>
  <c r="O130" i="17" s="1"/>
  <c r="K130" i="17"/>
  <c r="L130" i="17"/>
  <c r="M130" i="17" s="1"/>
  <c r="I131" i="17"/>
  <c r="N131" i="17" s="1" a="1"/>
  <c r="N131" i="17" s="1"/>
  <c r="J131" i="17"/>
  <c r="O131" i="17" s="1"/>
  <c r="K131" i="17"/>
  <c r="L131" i="17"/>
  <c r="M131" i="17" s="1"/>
  <c r="I132" i="17"/>
  <c r="N132" i="17" s="1" a="1"/>
  <c r="N132" i="17" s="1"/>
  <c r="J132" i="17"/>
  <c r="O132" i="17" s="1"/>
  <c r="K132" i="17"/>
  <c r="L132" i="17"/>
  <c r="M132" i="17" s="1"/>
  <c r="I133" i="17"/>
  <c r="N133" i="17" s="1" a="1"/>
  <c r="N133" i="17" s="1"/>
  <c r="J133" i="17"/>
  <c r="O133" i="17" s="1"/>
  <c r="K133" i="17"/>
  <c r="L133" i="17"/>
  <c r="M133" i="17" s="1"/>
  <c r="I134" i="17"/>
  <c r="N134" i="17" s="1" a="1"/>
  <c r="N134" i="17" s="1"/>
  <c r="J134" i="17"/>
  <c r="O134" i="17" s="1"/>
  <c r="K134" i="17"/>
  <c r="L134" i="17"/>
  <c r="M134" i="17" s="1"/>
  <c r="I135" i="17"/>
  <c r="N135" i="17" s="1" a="1"/>
  <c r="N135" i="17" s="1"/>
  <c r="J135" i="17"/>
  <c r="O135" i="17" s="1"/>
  <c r="K135" i="17"/>
  <c r="L135" i="17"/>
  <c r="M135" i="17" s="1"/>
  <c r="I136" i="17"/>
  <c r="N136" i="17" s="1" a="1"/>
  <c r="N136" i="17" s="1"/>
  <c r="J136" i="17"/>
  <c r="O136" i="17" s="1"/>
  <c r="K136" i="17"/>
  <c r="L136" i="17"/>
  <c r="M136" i="17" s="1"/>
  <c r="I137" i="17"/>
  <c r="N137" i="17" s="1" a="1"/>
  <c r="N137" i="17" s="1"/>
  <c r="J137" i="17"/>
  <c r="O137" i="17" s="1"/>
  <c r="K137" i="17"/>
  <c r="L137" i="17"/>
  <c r="M137" i="17" s="1"/>
  <c r="I138" i="17"/>
  <c r="N138" i="17" s="1" a="1"/>
  <c r="N138" i="17" s="1"/>
  <c r="J138" i="17"/>
  <c r="O138" i="17" s="1"/>
  <c r="K138" i="17"/>
  <c r="L138" i="17"/>
  <c r="M138" i="17" s="1"/>
  <c r="I139" i="17"/>
  <c r="N139" i="17" s="1" a="1"/>
  <c r="N139" i="17" s="1"/>
  <c r="J139" i="17"/>
  <c r="O139" i="17" s="1"/>
  <c r="K139" i="17"/>
  <c r="L139" i="17"/>
  <c r="M139" i="17" s="1"/>
  <c r="I140" i="17"/>
  <c r="N140" i="17" s="1" a="1"/>
  <c r="N140" i="17" s="1"/>
  <c r="J140" i="17"/>
  <c r="O140" i="17" s="1"/>
  <c r="K140" i="17"/>
  <c r="L140" i="17"/>
  <c r="M140" i="17" s="1"/>
  <c r="I141" i="17"/>
  <c r="N141" i="17" s="1" a="1"/>
  <c r="N141" i="17" s="1"/>
  <c r="J141" i="17"/>
  <c r="O141" i="17" s="1"/>
  <c r="K141" i="17"/>
  <c r="L141" i="17"/>
  <c r="M141" i="17" s="1"/>
  <c r="I142" i="17"/>
  <c r="N142" i="17" s="1" a="1"/>
  <c r="N142" i="17" s="1"/>
  <c r="J142" i="17"/>
  <c r="O142" i="17" s="1"/>
  <c r="K142" i="17"/>
  <c r="L142" i="17"/>
  <c r="M142" i="17" s="1"/>
  <c r="I143" i="17"/>
  <c r="N143" i="17" s="1" a="1"/>
  <c r="N143" i="17" s="1"/>
  <c r="J143" i="17"/>
  <c r="O143" i="17" s="1"/>
  <c r="K143" i="17"/>
  <c r="L143" i="17"/>
  <c r="M143" i="17" s="1"/>
  <c r="I144" i="17"/>
  <c r="N144" i="17" s="1" a="1"/>
  <c r="N144" i="17" s="1"/>
  <c r="J144" i="17"/>
  <c r="O144" i="17" s="1"/>
  <c r="K144" i="17"/>
  <c r="L144" i="17"/>
  <c r="M144" i="17" s="1"/>
  <c r="I145" i="17"/>
  <c r="N145" i="17" s="1" a="1"/>
  <c r="N145" i="17" s="1"/>
  <c r="J145" i="17"/>
  <c r="O145" i="17" s="1"/>
  <c r="K145" i="17"/>
  <c r="L145" i="17"/>
  <c r="M145" i="17" s="1"/>
  <c r="I146" i="17"/>
  <c r="N146" i="17" s="1" a="1"/>
  <c r="N146" i="17" s="1"/>
  <c r="J146" i="17"/>
  <c r="O146" i="17" s="1"/>
  <c r="K146" i="17"/>
  <c r="L146" i="17"/>
  <c r="M146" i="17" s="1"/>
  <c r="I147" i="17"/>
  <c r="N147" i="17" s="1" a="1"/>
  <c r="N147" i="17" s="1"/>
  <c r="J147" i="17"/>
  <c r="O147" i="17" s="1"/>
  <c r="K147" i="17"/>
  <c r="L147" i="17"/>
  <c r="M147" i="17" s="1"/>
  <c r="I148" i="17"/>
  <c r="N148" i="17" s="1" a="1"/>
  <c r="N148" i="17" s="1"/>
  <c r="J148" i="17"/>
  <c r="O148" i="17" s="1"/>
  <c r="K148" i="17"/>
  <c r="L148" i="17"/>
  <c r="M148" i="17" s="1"/>
  <c r="I149" i="17"/>
  <c r="N149" i="17" s="1" a="1"/>
  <c r="N149" i="17" s="1"/>
  <c r="J149" i="17"/>
  <c r="O149" i="17" s="1"/>
  <c r="K149" i="17"/>
  <c r="L149" i="17"/>
  <c r="M149" i="17" s="1"/>
  <c r="I150" i="17"/>
  <c r="N150" i="17" s="1" a="1"/>
  <c r="N150" i="17" s="1"/>
  <c r="J150" i="17"/>
  <c r="O150" i="17" s="1"/>
  <c r="K150" i="17"/>
  <c r="L150" i="17"/>
  <c r="M150" i="17" s="1"/>
  <c r="I151" i="17"/>
  <c r="N151" i="17" s="1" a="1"/>
  <c r="N151" i="17" s="1"/>
  <c r="J151" i="17"/>
  <c r="O151" i="17" s="1"/>
  <c r="K151" i="17"/>
  <c r="L151" i="17"/>
  <c r="M151" i="17" s="1"/>
  <c r="I152" i="17"/>
  <c r="N152" i="17" s="1" a="1"/>
  <c r="N152" i="17" s="1"/>
  <c r="J152" i="17"/>
  <c r="O152" i="17" s="1"/>
  <c r="K152" i="17"/>
  <c r="L152" i="17"/>
  <c r="M152" i="17" s="1"/>
  <c r="I153" i="17"/>
  <c r="N153" i="17" s="1" a="1"/>
  <c r="N153" i="17" s="1"/>
  <c r="J153" i="17"/>
  <c r="O153" i="17" s="1"/>
  <c r="K153" i="17"/>
  <c r="L153" i="17"/>
  <c r="M153" i="17" s="1"/>
  <c r="I154" i="17"/>
  <c r="N154" i="17" s="1" a="1"/>
  <c r="N154" i="17" s="1"/>
  <c r="J154" i="17"/>
  <c r="O154" i="17" s="1"/>
  <c r="K154" i="17"/>
  <c r="L154" i="17"/>
  <c r="M154" i="17" s="1"/>
  <c r="I155" i="17"/>
  <c r="N155" i="17" s="1" a="1"/>
  <c r="N155" i="17" s="1"/>
  <c r="J155" i="17"/>
  <c r="O155" i="17" s="1"/>
  <c r="K155" i="17"/>
  <c r="L155" i="17"/>
  <c r="M155" i="17" s="1"/>
  <c r="I156" i="17"/>
  <c r="N156" i="17" s="1" a="1"/>
  <c r="N156" i="17" s="1"/>
  <c r="J156" i="17"/>
  <c r="O156" i="17" s="1"/>
  <c r="K156" i="17"/>
  <c r="L156" i="17"/>
  <c r="M156" i="17" s="1"/>
  <c r="I157" i="17"/>
  <c r="N157" i="17" s="1" a="1"/>
  <c r="N157" i="17" s="1"/>
  <c r="J157" i="17"/>
  <c r="O157" i="17" s="1"/>
  <c r="K157" i="17"/>
  <c r="L157" i="17"/>
  <c r="M157" i="17" s="1"/>
  <c r="I158" i="17"/>
  <c r="N158" i="17" s="1" a="1"/>
  <c r="N158" i="17" s="1"/>
  <c r="J158" i="17"/>
  <c r="O158" i="17" s="1"/>
  <c r="K158" i="17"/>
  <c r="L158" i="17"/>
  <c r="M158" i="17" s="1"/>
  <c r="I159" i="17"/>
  <c r="N159" i="17" s="1" a="1"/>
  <c r="N159" i="17" s="1"/>
  <c r="J159" i="17"/>
  <c r="O159" i="17" s="1"/>
  <c r="K159" i="17"/>
  <c r="L159" i="17"/>
  <c r="M159" i="17" s="1"/>
  <c r="I160" i="17"/>
  <c r="N160" i="17" s="1" a="1"/>
  <c r="N160" i="17" s="1"/>
  <c r="J160" i="17"/>
  <c r="O160" i="17" s="1"/>
  <c r="K160" i="17"/>
  <c r="L160" i="17"/>
  <c r="M160" i="17" s="1"/>
  <c r="I161" i="17"/>
  <c r="N161" i="17" s="1" a="1"/>
  <c r="N161" i="17" s="1"/>
  <c r="J161" i="17"/>
  <c r="O161" i="17" s="1"/>
  <c r="K161" i="17"/>
  <c r="L161" i="17"/>
  <c r="M161" i="17" s="1"/>
  <c r="I162" i="17"/>
  <c r="N162" i="17" s="1" a="1"/>
  <c r="N162" i="17" s="1"/>
  <c r="J162" i="17"/>
  <c r="O162" i="17" s="1"/>
  <c r="K162" i="17"/>
  <c r="L162" i="17"/>
  <c r="M162" i="17" s="1"/>
  <c r="I163" i="17"/>
  <c r="N163" i="17" s="1" a="1"/>
  <c r="N163" i="17" s="1"/>
  <c r="J163" i="17"/>
  <c r="O163" i="17" s="1"/>
  <c r="K163" i="17"/>
  <c r="L163" i="17"/>
  <c r="M163" i="17" s="1"/>
  <c r="I164" i="17"/>
  <c r="N164" i="17" s="1" a="1"/>
  <c r="N164" i="17" s="1"/>
  <c r="J164" i="17"/>
  <c r="O164" i="17" s="1"/>
  <c r="K164" i="17"/>
  <c r="L164" i="17"/>
  <c r="M164" i="17" s="1"/>
  <c r="I165" i="17"/>
  <c r="N165" i="17" s="1" a="1"/>
  <c r="N165" i="17" s="1"/>
  <c r="J165" i="17"/>
  <c r="O165" i="17" s="1"/>
  <c r="K165" i="17"/>
  <c r="L165" i="17"/>
  <c r="M165" i="17" s="1"/>
  <c r="I166" i="17"/>
  <c r="N166" i="17" s="1" a="1"/>
  <c r="N166" i="17" s="1"/>
  <c r="J166" i="17"/>
  <c r="O166" i="17" s="1"/>
  <c r="K166" i="17"/>
  <c r="L166" i="17"/>
  <c r="M166" i="17" s="1"/>
  <c r="I167" i="17"/>
  <c r="N167" i="17" s="1" a="1"/>
  <c r="N167" i="17" s="1"/>
  <c r="J167" i="17"/>
  <c r="O167" i="17" s="1"/>
  <c r="K167" i="17"/>
  <c r="L167" i="17"/>
  <c r="M167" i="17" s="1"/>
  <c r="I168" i="17"/>
  <c r="N168" i="17" s="1" a="1"/>
  <c r="N168" i="17" s="1"/>
  <c r="J168" i="17"/>
  <c r="O168" i="17" s="1"/>
  <c r="K168" i="17"/>
  <c r="L168" i="17"/>
  <c r="M168" i="17" s="1"/>
  <c r="I169" i="17"/>
  <c r="N169" i="17" s="1" a="1"/>
  <c r="N169" i="17" s="1"/>
  <c r="J169" i="17"/>
  <c r="O169" i="17" s="1"/>
  <c r="K169" i="17"/>
  <c r="L169" i="17"/>
  <c r="M169" i="17" s="1"/>
  <c r="I170" i="17"/>
  <c r="N170" i="17" s="1" a="1"/>
  <c r="N170" i="17" s="1"/>
  <c r="J170" i="17"/>
  <c r="O170" i="17" s="1"/>
  <c r="K170" i="17"/>
  <c r="L170" i="17"/>
  <c r="M170" i="17" s="1"/>
  <c r="I171" i="17"/>
  <c r="N171" i="17" s="1" a="1"/>
  <c r="N171" i="17" s="1"/>
  <c r="J171" i="17"/>
  <c r="O171" i="17" s="1"/>
  <c r="K171" i="17"/>
  <c r="L171" i="17"/>
  <c r="M171" i="17" s="1"/>
  <c r="I172" i="17"/>
  <c r="N172" i="17" s="1" a="1"/>
  <c r="N172" i="17" s="1"/>
  <c r="J172" i="17"/>
  <c r="O172" i="17" s="1"/>
  <c r="K172" i="17"/>
  <c r="L172" i="17"/>
  <c r="M172" i="17" s="1"/>
  <c r="I173" i="17"/>
  <c r="N173" i="17" s="1" a="1"/>
  <c r="N173" i="17" s="1"/>
  <c r="J173" i="17"/>
  <c r="O173" i="17" s="1"/>
  <c r="K173" i="17"/>
  <c r="L173" i="17"/>
  <c r="M173" i="17" s="1"/>
  <c r="I174" i="17"/>
  <c r="N174" i="17" s="1" a="1"/>
  <c r="N174" i="17" s="1"/>
  <c r="J174" i="17"/>
  <c r="O174" i="17" s="1"/>
  <c r="K174" i="17"/>
  <c r="L174" i="17"/>
  <c r="M174" i="17" s="1"/>
  <c r="I175" i="17"/>
  <c r="N175" i="17" s="1" a="1"/>
  <c r="N175" i="17" s="1"/>
  <c r="J175" i="17"/>
  <c r="O175" i="17" s="1"/>
  <c r="K175" i="17"/>
  <c r="L175" i="17"/>
  <c r="M175" i="17" s="1"/>
  <c r="I176" i="17"/>
  <c r="N176" i="17" s="1" a="1"/>
  <c r="N176" i="17" s="1"/>
  <c r="J176" i="17"/>
  <c r="O176" i="17" s="1"/>
  <c r="K176" i="17"/>
  <c r="L176" i="17"/>
  <c r="M176" i="17" s="1"/>
  <c r="I177" i="17"/>
  <c r="N177" i="17" s="1" a="1"/>
  <c r="N177" i="17" s="1"/>
  <c r="J177" i="17"/>
  <c r="O177" i="17" s="1"/>
  <c r="K177" i="17"/>
  <c r="L177" i="17"/>
  <c r="M177" i="17" s="1"/>
  <c r="I178" i="17"/>
  <c r="N178" i="17" s="1" a="1"/>
  <c r="N178" i="17" s="1"/>
  <c r="J178" i="17"/>
  <c r="O178" i="17" s="1"/>
  <c r="K178" i="17"/>
  <c r="L178" i="17"/>
  <c r="M178" i="17" s="1"/>
  <c r="I179" i="17"/>
  <c r="N179" i="17" s="1" a="1"/>
  <c r="N179" i="17" s="1"/>
  <c r="J179" i="17"/>
  <c r="O179" i="17" s="1"/>
  <c r="K179" i="17"/>
  <c r="L179" i="17"/>
  <c r="M179" i="17" s="1"/>
  <c r="I180" i="17"/>
  <c r="N180" i="17" s="1" a="1"/>
  <c r="N180" i="17" s="1"/>
  <c r="J180" i="17"/>
  <c r="O180" i="17" s="1"/>
  <c r="K180" i="17"/>
  <c r="L180" i="17"/>
  <c r="M180" i="17" s="1"/>
  <c r="I181" i="17"/>
  <c r="N181" i="17" s="1" a="1"/>
  <c r="N181" i="17" s="1"/>
  <c r="J181" i="17"/>
  <c r="O181" i="17" s="1"/>
  <c r="K181" i="17"/>
  <c r="L181" i="17"/>
  <c r="M181" i="17" s="1"/>
  <c r="I182" i="17"/>
  <c r="N182" i="17" s="1" a="1"/>
  <c r="N182" i="17" s="1"/>
  <c r="J182" i="17"/>
  <c r="O182" i="17" s="1"/>
  <c r="K182" i="17"/>
  <c r="L182" i="17"/>
  <c r="M182" i="17" s="1"/>
  <c r="I183" i="17"/>
  <c r="N183" i="17" s="1" a="1"/>
  <c r="N183" i="17" s="1"/>
  <c r="J183" i="17"/>
  <c r="O183" i="17" s="1"/>
  <c r="K183" i="17"/>
  <c r="L183" i="17"/>
  <c r="M183" i="17" s="1"/>
  <c r="I184" i="17"/>
  <c r="N184" i="17" s="1" a="1"/>
  <c r="N184" i="17" s="1"/>
  <c r="J184" i="17"/>
  <c r="O184" i="17" s="1"/>
  <c r="K184" i="17"/>
  <c r="L184" i="17"/>
  <c r="M184" i="17" s="1"/>
  <c r="I185" i="17"/>
  <c r="N185" i="17" s="1" a="1"/>
  <c r="N185" i="17" s="1"/>
  <c r="J185" i="17"/>
  <c r="O185" i="17" s="1"/>
  <c r="K185" i="17"/>
  <c r="L185" i="17"/>
  <c r="M185" i="17" s="1"/>
  <c r="I186" i="17"/>
  <c r="N186" i="17" s="1" a="1"/>
  <c r="N186" i="17" s="1"/>
  <c r="J186" i="17"/>
  <c r="O186" i="17" s="1"/>
  <c r="K186" i="17"/>
  <c r="L186" i="17"/>
  <c r="M186" i="17" s="1"/>
  <c r="I187" i="17"/>
  <c r="N187" i="17" s="1" a="1"/>
  <c r="N187" i="17" s="1"/>
  <c r="J187" i="17"/>
  <c r="O187" i="17" s="1"/>
  <c r="K187" i="17"/>
  <c r="L187" i="17"/>
  <c r="M187" i="17" s="1"/>
  <c r="I188" i="17"/>
  <c r="N188" i="17" s="1" a="1"/>
  <c r="N188" i="17" s="1"/>
  <c r="J188" i="17"/>
  <c r="O188" i="17" s="1"/>
  <c r="K188" i="17"/>
  <c r="L188" i="17"/>
  <c r="M188" i="17" s="1"/>
  <c r="I189" i="17"/>
  <c r="N189" i="17" s="1" a="1"/>
  <c r="N189" i="17" s="1"/>
  <c r="J189" i="17"/>
  <c r="O189" i="17" s="1"/>
  <c r="K189" i="17"/>
  <c r="L189" i="17"/>
  <c r="M189" i="17" s="1"/>
  <c r="I190" i="17"/>
  <c r="N190" i="17" s="1" a="1"/>
  <c r="N190" i="17" s="1"/>
  <c r="J190" i="17"/>
  <c r="O190" i="17" s="1"/>
  <c r="K190" i="17"/>
  <c r="L190" i="17"/>
  <c r="M190" i="17" s="1"/>
  <c r="I191" i="17"/>
  <c r="N191" i="17" s="1" a="1"/>
  <c r="N191" i="17" s="1"/>
  <c r="J191" i="17"/>
  <c r="O191" i="17" s="1"/>
  <c r="K191" i="17"/>
  <c r="L191" i="17"/>
  <c r="M191" i="17" s="1"/>
  <c r="I192" i="17"/>
  <c r="N192" i="17" s="1" a="1"/>
  <c r="N192" i="17" s="1"/>
  <c r="J192" i="17"/>
  <c r="O192" i="17" s="1"/>
  <c r="K192" i="17"/>
  <c r="L192" i="17"/>
  <c r="M192" i="17" s="1"/>
  <c r="I193" i="17"/>
  <c r="N193" i="17" s="1" a="1"/>
  <c r="N193" i="17" s="1"/>
  <c r="J193" i="17"/>
  <c r="O193" i="17" s="1"/>
  <c r="K193" i="17"/>
  <c r="L193" i="17"/>
  <c r="M193" i="17" s="1"/>
  <c r="I194" i="17"/>
  <c r="N194" i="17" s="1" a="1"/>
  <c r="N194" i="17" s="1"/>
  <c r="J194" i="17"/>
  <c r="O194" i="17" s="1"/>
  <c r="K194" i="17"/>
  <c r="L194" i="17"/>
  <c r="M194" i="17" s="1"/>
  <c r="I195" i="17"/>
  <c r="N195" i="17" s="1" a="1"/>
  <c r="N195" i="17" s="1"/>
  <c r="J195" i="17"/>
  <c r="O195" i="17" s="1"/>
  <c r="K195" i="17"/>
  <c r="L195" i="17"/>
  <c r="M195" i="17" s="1"/>
  <c r="I196" i="17"/>
  <c r="N196" i="17" s="1" a="1"/>
  <c r="N196" i="17" s="1"/>
  <c r="J196" i="17"/>
  <c r="O196" i="17" s="1"/>
  <c r="K196" i="17"/>
  <c r="L196" i="17"/>
  <c r="M196" i="17" s="1"/>
  <c r="I197" i="17"/>
  <c r="N197" i="17" s="1" a="1"/>
  <c r="N197" i="17" s="1"/>
  <c r="J197" i="17"/>
  <c r="O197" i="17" s="1"/>
  <c r="K197" i="17"/>
  <c r="L197" i="17"/>
  <c r="M197" i="17" s="1"/>
  <c r="I198" i="17"/>
  <c r="N198" i="17" s="1" a="1"/>
  <c r="N198" i="17" s="1"/>
  <c r="J198" i="17"/>
  <c r="O198" i="17" s="1"/>
  <c r="K198" i="17"/>
  <c r="L198" i="17"/>
  <c r="M198" i="17" s="1"/>
  <c r="I199" i="17"/>
  <c r="N199" i="17" s="1" a="1"/>
  <c r="N199" i="17" s="1"/>
  <c r="J199" i="17"/>
  <c r="O199" i="17" s="1"/>
  <c r="K199" i="17"/>
  <c r="L199" i="17"/>
  <c r="M199" i="17" s="1"/>
  <c r="I200" i="17"/>
  <c r="N200" i="17" s="1" a="1"/>
  <c r="N200" i="17" s="1"/>
  <c r="J200" i="17"/>
  <c r="O200" i="17" s="1"/>
  <c r="K200" i="17"/>
  <c r="L200" i="17"/>
  <c r="M200" i="17" s="1"/>
  <c r="I201" i="17"/>
  <c r="N201" i="17" s="1" a="1"/>
  <c r="N201" i="17" s="1"/>
  <c r="J201" i="17"/>
  <c r="O201" i="17" s="1"/>
  <c r="K201" i="17"/>
  <c r="L201" i="17"/>
  <c r="M201" i="17" s="1"/>
  <c r="I202" i="17"/>
  <c r="N202" i="17" s="1" a="1"/>
  <c r="N202" i="17" s="1"/>
  <c r="J202" i="17"/>
  <c r="O202" i="17" s="1"/>
  <c r="K202" i="17"/>
  <c r="L202" i="17"/>
  <c r="M202" i="17" s="1"/>
  <c r="I203" i="17"/>
  <c r="N203" i="17" s="1" a="1"/>
  <c r="N203" i="17" s="1"/>
  <c r="J203" i="17"/>
  <c r="O203" i="17" s="1"/>
  <c r="K203" i="17"/>
  <c r="L203" i="17"/>
  <c r="M203" i="17" s="1"/>
  <c r="I204" i="17"/>
  <c r="N204" i="17" s="1" a="1"/>
  <c r="N204" i="17" s="1"/>
  <c r="J204" i="17"/>
  <c r="O204" i="17" s="1"/>
  <c r="K204" i="17"/>
  <c r="L204" i="17"/>
  <c r="M204" i="17" s="1"/>
  <c r="I205" i="17"/>
  <c r="N205" i="17" s="1" a="1"/>
  <c r="N205" i="17" s="1"/>
  <c r="J205" i="17"/>
  <c r="O205" i="17" s="1"/>
  <c r="K205" i="17"/>
  <c r="L205" i="17"/>
  <c r="M205" i="17" s="1"/>
  <c r="I206" i="17"/>
  <c r="N206" i="17" s="1" a="1"/>
  <c r="N206" i="17" s="1"/>
  <c r="J206" i="17"/>
  <c r="O206" i="17" s="1"/>
  <c r="K206" i="17"/>
  <c r="L206" i="17"/>
  <c r="M206" i="17" s="1"/>
  <c r="I207" i="17"/>
  <c r="N207" i="17" s="1" a="1"/>
  <c r="N207" i="17" s="1"/>
  <c r="J207" i="17"/>
  <c r="O207" i="17" s="1"/>
  <c r="K207" i="17"/>
  <c r="L207" i="17"/>
  <c r="M207" i="17" s="1"/>
  <c r="I208" i="17"/>
  <c r="N208" i="17" s="1" a="1"/>
  <c r="N208" i="17" s="1"/>
  <c r="J208" i="17"/>
  <c r="O208" i="17" s="1"/>
  <c r="K208" i="17"/>
  <c r="L208" i="17"/>
  <c r="M208" i="17" s="1"/>
  <c r="I209" i="17"/>
  <c r="N209" i="17" s="1" a="1"/>
  <c r="N209" i="17" s="1"/>
  <c r="J209" i="17"/>
  <c r="O209" i="17" s="1"/>
  <c r="K209" i="17"/>
  <c r="L209" i="17"/>
  <c r="M209" i="17" s="1"/>
  <c r="I210" i="17"/>
  <c r="N210" i="17" s="1" a="1"/>
  <c r="N210" i="17" s="1"/>
  <c r="J210" i="17"/>
  <c r="O210" i="17" s="1"/>
  <c r="K210" i="17"/>
  <c r="L210" i="17"/>
  <c r="M210" i="17" s="1"/>
  <c r="I211" i="17"/>
  <c r="N211" i="17" s="1" a="1"/>
  <c r="N211" i="17" s="1"/>
  <c r="J211" i="17"/>
  <c r="O211" i="17" s="1"/>
  <c r="K211" i="17"/>
  <c r="L211" i="17"/>
  <c r="M211" i="17" s="1"/>
  <c r="I212" i="17"/>
  <c r="N212" i="17" s="1" a="1"/>
  <c r="N212" i="17" s="1"/>
  <c r="J212" i="17"/>
  <c r="O212" i="17" s="1"/>
  <c r="K212" i="17"/>
  <c r="L212" i="17"/>
  <c r="M212" i="17" s="1"/>
  <c r="I213" i="17"/>
  <c r="N213" i="17" s="1" a="1"/>
  <c r="N213" i="17" s="1"/>
  <c r="J213" i="17"/>
  <c r="O213" i="17" s="1"/>
  <c r="K213" i="17"/>
  <c r="L213" i="17"/>
  <c r="M213" i="17" s="1"/>
  <c r="I214" i="17"/>
  <c r="N214" i="17" s="1" a="1"/>
  <c r="N214" i="17" s="1"/>
  <c r="J214" i="17"/>
  <c r="O214" i="17" s="1"/>
  <c r="K214" i="17"/>
  <c r="L214" i="17"/>
  <c r="M214" i="17" s="1"/>
  <c r="I215" i="17"/>
  <c r="N215" i="17" s="1" a="1"/>
  <c r="N215" i="17" s="1"/>
  <c r="J215" i="17"/>
  <c r="O215" i="17" s="1"/>
  <c r="K215" i="17"/>
  <c r="L215" i="17"/>
  <c r="M215" i="17" s="1"/>
  <c r="I216" i="17"/>
  <c r="N216" i="17" s="1" a="1"/>
  <c r="N216" i="17" s="1"/>
  <c r="J216" i="17"/>
  <c r="O216" i="17" s="1"/>
  <c r="K216" i="17"/>
  <c r="L216" i="17"/>
  <c r="M216" i="17" s="1"/>
  <c r="I217" i="17"/>
  <c r="N217" i="17" s="1" a="1"/>
  <c r="N217" i="17" s="1"/>
  <c r="J217" i="17"/>
  <c r="O217" i="17" s="1"/>
  <c r="K217" i="17"/>
  <c r="L217" i="17"/>
  <c r="M217" i="17" s="1"/>
  <c r="I218" i="17"/>
  <c r="N218" i="17" s="1" a="1"/>
  <c r="N218" i="17" s="1"/>
  <c r="J218" i="17"/>
  <c r="O218" i="17" s="1"/>
  <c r="K218" i="17"/>
  <c r="L218" i="17"/>
  <c r="M218" i="17" s="1"/>
  <c r="I219" i="17"/>
  <c r="N219" i="17" s="1" a="1"/>
  <c r="N219" i="17" s="1"/>
  <c r="J219" i="17"/>
  <c r="O219" i="17" s="1"/>
  <c r="K219" i="17"/>
  <c r="L219" i="17"/>
  <c r="M219" i="17" s="1"/>
  <c r="I220" i="17"/>
  <c r="N220" i="17" s="1" a="1"/>
  <c r="N220" i="17" s="1"/>
  <c r="J220" i="17"/>
  <c r="O220" i="17" s="1"/>
  <c r="K220" i="17"/>
  <c r="L220" i="17"/>
  <c r="M220" i="17" s="1"/>
  <c r="I221" i="17"/>
  <c r="N221" i="17" s="1" a="1"/>
  <c r="N221" i="17" s="1"/>
  <c r="J221" i="17"/>
  <c r="O221" i="17" s="1"/>
  <c r="K221" i="17"/>
  <c r="L221" i="17"/>
  <c r="M221" i="17" s="1"/>
  <c r="I222" i="17"/>
  <c r="N222" i="17" s="1" a="1"/>
  <c r="N222" i="17" s="1"/>
  <c r="J222" i="17"/>
  <c r="O222" i="17" s="1"/>
  <c r="K222" i="17"/>
  <c r="L222" i="17"/>
  <c r="M222" i="17" s="1"/>
  <c r="I223" i="17"/>
  <c r="N223" i="17" s="1" a="1"/>
  <c r="N223" i="17" s="1"/>
  <c r="J223" i="17"/>
  <c r="O223" i="17" s="1"/>
  <c r="K223" i="17"/>
  <c r="L223" i="17"/>
  <c r="M223" i="17" s="1"/>
  <c r="I224" i="17"/>
  <c r="N224" i="17" s="1" a="1"/>
  <c r="N224" i="17" s="1"/>
  <c r="J224" i="17"/>
  <c r="O224" i="17" s="1"/>
  <c r="K224" i="17"/>
  <c r="L224" i="17"/>
  <c r="M224" i="17" s="1"/>
  <c r="I225" i="17"/>
  <c r="N225" i="17" s="1" a="1"/>
  <c r="N225" i="17" s="1"/>
  <c r="J225" i="17"/>
  <c r="O225" i="17" s="1"/>
  <c r="K225" i="17"/>
  <c r="L225" i="17"/>
  <c r="M225" i="17" s="1"/>
  <c r="I226" i="17"/>
  <c r="N226" i="17" s="1" a="1"/>
  <c r="N226" i="17" s="1"/>
  <c r="J226" i="17"/>
  <c r="O226" i="17" s="1"/>
  <c r="K226" i="17"/>
  <c r="L226" i="17"/>
  <c r="M226" i="17" s="1"/>
  <c r="I227" i="17"/>
  <c r="N227" i="17" s="1" a="1"/>
  <c r="N227" i="17" s="1"/>
  <c r="J227" i="17"/>
  <c r="O227" i="17" s="1"/>
  <c r="K227" i="17"/>
  <c r="L227" i="17"/>
  <c r="M227" i="17" s="1"/>
  <c r="I228" i="17"/>
  <c r="N228" i="17" s="1" a="1"/>
  <c r="N228" i="17" s="1"/>
  <c r="J228" i="17"/>
  <c r="O228" i="17" s="1"/>
  <c r="K228" i="17"/>
  <c r="L228" i="17"/>
  <c r="M228" i="17" s="1"/>
  <c r="I229" i="17"/>
  <c r="N229" i="17" s="1" a="1"/>
  <c r="N229" i="17" s="1"/>
  <c r="J229" i="17"/>
  <c r="O229" i="17" s="1"/>
  <c r="K229" i="17"/>
  <c r="L229" i="17"/>
  <c r="M229" i="17" s="1"/>
  <c r="I230" i="17"/>
  <c r="N230" i="17" s="1" a="1"/>
  <c r="N230" i="17" s="1"/>
  <c r="J230" i="17"/>
  <c r="O230" i="17" s="1"/>
  <c r="K230" i="17"/>
  <c r="L230" i="17"/>
  <c r="M230" i="17" s="1"/>
  <c r="I231" i="17"/>
  <c r="N231" i="17" s="1" a="1"/>
  <c r="N231" i="17" s="1"/>
  <c r="J231" i="17"/>
  <c r="O231" i="17" s="1"/>
  <c r="K231" i="17"/>
  <c r="L231" i="17"/>
  <c r="M231" i="17" s="1"/>
  <c r="I232" i="17"/>
  <c r="N232" i="17" s="1" a="1"/>
  <c r="N232" i="17" s="1"/>
  <c r="J232" i="17"/>
  <c r="O232" i="17" s="1"/>
  <c r="K232" i="17"/>
  <c r="L232" i="17"/>
  <c r="M232" i="17" s="1"/>
  <c r="I233" i="17"/>
  <c r="N233" i="17" s="1" a="1"/>
  <c r="N233" i="17" s="1"/>
  <c r="J233" i="17"/>
  <c r="O233" i="17" s="1"/>
  <c r="K233" i="17"/>
  <c r="L233" i="17"/>
  <c r="M233" i="17" s="1"/>
  <c r="I234" i="17"/>
  <c r="N234" i="17" s="1" a="1"/>
  <c r="N234" i="17" s="1"/>
  <c r="J234" i="17"/>
  <c r="O234" i="17" s="1"/>
  <c r="K234" i="17"/>
  <c r="L234" i="17"/>
  <c r="M234" i="17" s="1"/>
  <c r="I235" i="17"/>
  <c r="N235" i="17" s="1" a="1"/>
  <c r="N235" i="17" s="1"/>
  <c r="J235" i="17"/>
  <c r="O235" i="17" s="1"/>
  <c r="K235" i="17"/>
  <c r="L235" i="17"/>
  <c r="M235" i="17" s="1"/>
  <c r="I236" i="17"/>
  <c r="N236" i="17" s="1" a="1"/>
  <c r="N236" i="17" s="1"/>
  <c r="J236" i="17"/>
  <c r="O236" i="17" s="1"/>
  <c r="K236" i="17"/>
  <c r="L236" i="17"/>
  <c r="M236" i="17" s="1"/>
  <c r="I237" i="17"/>
  <c r="N237" i="17" s="1" a="1"/>
  <c r="N237" i="17" s="1"/>
  <c r="J237" i="17"/>
  <c r="O237" i="17" s="1"/>
  <c r="K237" i="17"/>
  <c r="L237" i="17"/>
  <c r="M237" i="17" s="1"/>
  <c r="I238" i="17"/>
  <c r="N238" i="17" s="1" a="1"/>
  <c r="N238" i="17" s="1"/>
  <c r="J238" i="17"/>
  <c r="O238" i="17" s="1"/>
  <c r="K238" i="17"/>
  <c r="L238" i="17"/>
  <c r="M238" i="17" s="1"/>
  <c r="I239" i="17"/>
  <c r="N239" i="17" s="1" a="1"/>
  <c r="N239" i="17" s="1"/>
  <c r="J239" i="17"/>
  <c r="O239" i="17" s="1"/>
  <c r="K239" i="17"/>
  <c r="L239" i="17"/>
  <c r="M239" i="17" s="1"/>
  <c r="I240" i="17"/>
  <c r="N240" i="17" s="1" a="1"/>
  <c r="N240" i="17" s="1"/>
  <c r="J240" i="17"/>
  <c r="O240" i="17" s="1"/>
  <c r="K240" i="17"/>
  <c r="L240" i="17"/>
  <c r="M240" i="17" s="1"/>
  <c r="I241" i="17"/>
  <c r="N241" i="17" s="1" a="1"/>
  <c r="N241" i="17" s="1"/>
  <c r="J241" i="17"/>
  <c r="O241" i="17" s="1"/>
  <c r="K241" i="17"/>
  <c r="L241" i="17"/>
  <c r="M241" i="17" s="1"/>
  <c r="I242" i="17"/>
  <c r="N242" i="17" s="1" a="1"/>
  <c r="N242" i="17" s="1"/>
  <c r="J242" i="17"/>
  <c r="O242" i="17" s="1"/>
  <c r="K242" i="17"/>
  <c r="L242" i="17"/>
  <c r="M242" i="17" s="1"/>
  <c r="I243" i="17"/>
  <c r="N243" i="17" s="1" a="1"/>
  <c r="N243" i="17" s="1"/>
  <c r="J243" i="17"/>
  <c r="O243" i="17" s="1"/>
  <c r="K243" i="17"/>
  <c r="L243" i="17"/>
  <c r="M243" i="17" s="1"/>
  <c r="I244" i="17"/>
  <c r="N244" i="17" s="1" a="1"/>
  <c r="N244" i="17" s="1"/>
  <c r="J244" i="17"/>
  <c r="O244" i="17" s="1"/>
  <c r="K244" i="17"/>
  <c r="L244" i="17"/>
  <c r="M244" i="17" s="1"/>
  <c r="I245" i="17"/>
  <c r="N245" i="17" s="1" a="1"/>
  <c r="N245" i="17" s="1"/>
  <c r="J245" i="17"/>
  <c r="O245" i="17" s="1"/>
  <c r="K245" i="17"/>
  <c r="L245" i="17"/>
  <c r="M245" i="17" s="1"/>
  <c r="I246" i="17"/>
  <c r="N246" i="17" s="1" a="1"/>
  <c r="N246" i="17" s="1"/>
  <c r="J246" i="17"/>
  <c r="O246" i="17" s="1"/>
  <c r="K246" i="17"/>
  <c r="L246" i="17"/>
  <c r="M246" i="17" s="1"/>
  <c r="I247" i="17"/>
  <c r="N247" i="17" s="1" a="1"/>
  <c r="N247" i="17" s="1"/>
  <c r="J247" i="17"/>
  <c r="O247" i="17" s="1"/>
  <c r="K247" i="17"/>
  <c r="L247" i="17"/>
  <c r="M247" i="17" s="1"/>
  <c r="I248" i="17"/>
  <c r="N248" i="17" s="1" a="1"/>
  <c r="N248" i="17" s="1"/>
  <c r="J248" i="17"/>
  <c r="O248" i="17" s="1"/>
  <c r="K248" i="17"/>
  <c r="L248" i="17"/>
  <c r="M248" i="17" s="1"/>
  <c r="I249" i="17"/>
  <c r="N249" i="17" s="1" a="1"/>
  <c r="N249" i="17" s="1"/>
  <c r="J249" i="17"/>
  <c r="O249" i="17" s="1"/>
  <c r="K249" i="17"/>
  <c r="L249" i="17"/>
  <c r="M249" i="17" s="1"/>
  <c r="I250" i="17"/>
  <c r="N250" i="17" s="1" a="1"/>
  <c r="N250" i="17" s="1"/>
  <c r="J250" i="17"/>
  <c r="O250" i="17" s="1"/>
  <c r="K250" i="17"/>
  <c r="L250" i="17"/>
  <c r="M250" i="17" s="1"/>
  <c r="I251" i="17"/>
  <c r="N251" i="17" s="1" a="1"/>
  <c r="N251" i="17" s="1"/>
  <c r="J251" i="17"/>
  <c r="O251" i="17" s="1"/>
  <c r="K251" i="17"/>
  <c r="L251" i="17"/>
  <c r="M251" i="17" s="1"/>
  <c r="I252" i="17"/>
  <c r="N252" i="17" s="1" a="1"/>
  <c r="N252" i="17" s="1"/>
  <c r="J252" i="17"/>
  <c r="O252" i="17" s="1"/>
  <c r="K252" i="17"/>
  <c r="L252" i="17"/>
  <c r="M252" i="17" s="1"/>
  <c r="I253" i="17"/>
  <c r="N253" i="17" s="1" a="1"/>
  <c r="N253" i="17" s="1"/>
  <c r="J253" i="17"/>
  <c r="O253" i="17" s="1"/>
  <c r="K253" i="17"/>
  <c r="L253" i="17"/>
  <c r="M253" i="17" s="1"/>
  <c r="I254" i="17"/>
  <c r="N254" i="17" s="1" a="1"/>
  <c r="N254" i="17" s="1"/>
  <c r="J254" i="17"/>
  <c r="O254" i="17" s="1"/>
  <c r="K254" i="17"/>
  <c r="L254" i="17"/>
  <c r="M254" i="17" s="1"/>
  <c r="I255" i="17"/>
  <c r="N255" i="17" s="1" a="1"/>
  <c r="N255" i="17" s="1"/>
  <c r="J255" i="17"/>
  <c r="O255" i="17" s="1"/>
  <c r="K255" i="17"/>
  <c r="L255" i="17"/>
  <c r="M255" i="17" s="1"/>
  <c r="I256" i="17"/>
  <c r="N256" i="17" s="1" a="1"/>
  <c r="N256" i="17" s="1"/>
  <c r="J256" i="17"/>
  <c r="O256" i="17" s="1"/>
  <c r="K256" i="17"/>
  <c r="L256" i="17"/>
  <c r="M256" i="17" s="1"/>
  <c r="I257" i="17"/>
  <c r="N257" i="17" s="1" a="1"/>
  <c r="N257" i="17" s="1"/>
  <c r="J257" i="17"/>
  <c r="O257" i="17" s="1"/>
  <c r="K257" i="17"/>
  <c r="L257" i="17"/>
  <c r="M257" i="17" s="1"/>
  <c r="I258" i="17"/>
  <c r="N258" i="17" s="1" a="1"/>
  <c r="N258" i="17" s="1"/>
  <c r="J258" i="17"/>
  <c r="O258" i="17" s="1"/>
  <c r="K258" i="17"/>
  <c r="L258" i="17"/>
  <c r="M258" i="17" s="1"/>
  <c r="I259" i="17"/>
  <c r="N259" i="17" s="1" a="1"/>
  <c r="N259" i="17" s="1"/>
  <c r="J259" i="17"/>
  <c r="O259" i="17" s="1"/>
  <c r="K259" i="17"/>
  <c r="L259" i="17"/>
  <c r="M259" i="17" s="1"/>
  <c r="I260" i="17"/>
  <c r="N260" i="17" s="1" a="1"/>
  <c r="N260" i="17" s="1"/>
  <c r="J260" i="17"/>
  <c r="O260" i="17" s="1"/>
  <c r="K260" i="17"/>
  <c r="L260" i="17"/>
  <c r="M260" i="17" s="1"/>
  <c r="I261" i="17"/>
  <c r="N261" i="17" s="1" a="1"/>
  <c r="N261" i="17" s="1"/>
  <c r="J261" i="17"/>
  <c r="O261" i="17" s="1"/>
  <c r="K261" i="17"/>
  <c r="L261" i="17"/>
  <c r="M261" i="17" s="1"/>
  <c r="I262" i="17"/>
  <c r="N262" i="17" s="1" a="1"/>
  <c r="N262" i="17" s="1"/>
  <c r="J262" i="17"/>
  <c r="O262" i="17" s="1"/>
  <c r="K262" i="17"/>
  <c r="L262" i="17"/>
  <c r="M262" i="17" s="1"/>
  <c r="I263" i="17"/>
  <c r="N263" i="17" s="1" a="1"/>
  <c r="N263" i="17" s="1"/>
  <c r="J263" i="17"/>
  <c r="O263" i="17" s="1"/>
  <c r="K263" i="17"/>
  <c r="L263" i="17"/>
  <c r="M263" i="17" s="1"/>
  <c r="I264" i="17"/>
  <c r="N264" i="17" s="1" a="1"/>
  <c r="N264" i="17" s="1"/>
  <c r="J264" i="17"/>
  <c r="O264" i="17" s="1"/>
  <c r="K264" i="17"/>
  <c r="L264" i="17"/>
  <c r="M264" i="17" s="1"/>
  <c r="I265" i="17"/>
  <c r="N265" i="17" s="1" a="1"/>
  <c r="N265" i="17" s="1"/>
  <c r="J265" i="17"/>
  <c r="O265" i="17" s="1"/>
  <c r="K265" i="17"/>
  <c r="L265" i="17"/>
  <c r="M265" i="17" s="1"/>
  <c r="I266" i="17"/>
  <c r="N266" i="17" s="1" a="1"/>
  <c r="N266" i="17" s="1"/>
  <c r="J266" i="17"/>
  <c r="O266" i="17" s="1"/>
  <c r="K266" i="17"/>
  <c r="L266" i="17"/>
  <c r="M266" i="17" s="1"/>
  <c r="I267" i="17"/>
  <c r="N267" i="17" s="1" a="1"/>
  <c r="N267" i="17" s="1"/>
  <c r="J267" i="17"/>
  <c r="O267" i="17" s="1"/>
  <c r="K267" i="17"/>
  <c r="L267" i="17"/>
  <c r="M267" i="17" s="1"/>
  <c r="I268" i="17"/>
  <c r="N268" i="17" s="1" a="1"/>
  <c r="N268" i="17" s="1"/>
  <c r="J268" i="17"/>
  <c r="O268" i="17" s="1"/>
  <c r="K268" i="17"/>
  <c r="L268" i="17"/>
  <c r="M268" i="17" s="1"/>
  <c r="I269" i="17"/>
  <c r="N269" i="17" s="1" a="1"/>
  <c r="N269" i="17" s="1"/>
  <c r="J269" i="17"/>
  <c r="O269" i="17" s="1"/>
  <c r="K269" i="17"/>
  <c r="L269" i="17"/>
  <c r="M269" i="17" s="1"/>
  <c r="I270" i="17"/>
  <c r="N270" i="17" s="1" a="1"/>
  <c r="N270" i="17" s="1"/>
  <c r="J270" i="17"/>
  <c r="O270" i="17" s="1"/>
  <c r="K270" i="17"/>
  <c r="L270" i="17"/>
  <c r="M270" i="17" s="1"/>
  <c r="I271" i="17"/>
  <c r="N271" i="17" s="1" a="1"/>
  <c r="N271" i="17" s="1"/>
  <c r="J271" i="17"/>
  <c r="O271" i="17" s="1"/>
  <c r="K271" i="17"/>
  <c r="L271" i="17"/>
  <c r="M271" i="17" s="1"/>
  <c r="I272" i="17"/>
  <c r="N272" i="17" s="1" a="1"/>
  <c r="N272" i="17" s="1"/>
  <c r="J272" i="17"/>
  <c r="O272" i="17" s="1"/>
  <c r="K272" i="17"/>
  <c r="L272" i="17"/>
  <c r="M272" i="17" s="1"/>
  <c r="I273" i="17"/>
  <c r="N273" i="17" s="1" a="1"/>
  <c r="N273" i="17" s="1"/>
  <c r="J273" i="17"/>
  <c r="O273" i="17" s="1"/>
  <c r="K273" i="17"/>
  <c r="L273" i="17"/>
  <c r="M273" i="17" s="1"/>
  <c r="I274" i="17"/>
  <c r="N274" i="17" s="1" a="1"/>
  <c r="N274" i="17" s="1"/>
  <c r="J274" i="17"/>
  <c r="O274" i="17" s="1"/>
  <c r="K274" i="17"/>
  <c r="L274" i="17"/>
  <c r="M274" i="17" s="1"/>
  <c r="I275" i="17"/>
  <c r="N275" i="17" s="1" a="1"/>
  <c r="N275" i="17" s="1"/>
  <c r="J275" i="17"/>
  <c r="O275" i="17" s="1"/>
  <c r="K275" i="17"/>
  <c r="L275" i="17"/>
  <c r="M275" i="17" s="1"/>
  <c r="I276" i="17"/>
  <c r="N276" i="17" s="1" a="1"/>
  <c r="N276" i="17" s="1"/>
  <c r="J276" i="17"/>
  <c r="O276" i="17" s="1"/>
  <c r="K276" i="17"/>
  <c r="L276" i="17"/>
  <c r="M276" i="17" s="1"/>
  <c r="I277" i="17"/>
  <c r="N277" i="17" s="1" a="1"/>
  <c r="N277" i="17" s="1"/>
  <c r="J277" i="17"/>
  <c r="O277" i="17" s="1"/>
  <c r="K277" i="17"/>
  <c r="L277" i="17"/>
  <c r="M277" i="17" s="1"/>
  <c r="I278" i="17"/>
  <c r="N278" i="17" s="1" a="1"/>
  <c r="N278" i="17" s="1"/>
  <c r="J278" i="17"/>
  <c r="O278" i="17" s="1"/>
  <c r="K278" i="17"/>
  <c r="L278" i="17"/>
  <c r="M278" i="17" s="1"/>
  <c r="I279" i="17"/>
  <c r="N279" i="17" s="1" a="1"/>
  <c r="N279" i="17" s="1"/>
  <c r="J279" i="17"/>
  <c r="O279" i="17" s="1"/>
  <c r="K279" i="17"/>
  <c r="L279" i="17"/>
  <c r="M279" i="17" s="1"/>
  <c r="I280" i="17"/>
  <c r="N280" i="17" s="1" a="1"/>
  <c r="N280" i="17" s="1"/>
  <c r="J280" i="17"/>
  <c r="O280" i="17" s="1"/>
  <c r="K280" i="17"/>
  <c r="L280" i="17"/>
  <c r="M280" i="17" s="1"/>
  <c r="I281" i="17"/>
  <c r="N281" i="17" s="1" a="1"/>
  <c r="N281" i="17" s="1"/>
  <c r="J281" i="17"/>
  <c r="O281" i="17" s="1"/>
  <c r="K281" i="17"/>
  <c r="L281" i="17"/>
  <c r="M281" i="17" s="1"/>
  <c r="I282" i="17"/>
  <c r="N282" i="17" s="1" a="1"/>
  <c r="N282" i="17" s="1"/>
  <c r="J282" i="17"/>
  <c r="O282" i="17" s="1"/>
  <c r="K282" i="17"/>
  <c r="L282" i="17"/>
  <c r="M282" i="17" s="1"/>
  <c r="I283" i="17"/>
  <c r="N283" i="17" s="1" a="1"/>
  <c r="N283" i="17" s="1"/>
  <c r="J283" i="17"/>
  <c r="O283" i="17" s="1"/>
  <c r="K283" i="17"/>
  <c r="L283" i="17"/>
  <c r="M283" i="17" s="1"/>
  <c r="I284" i="17"/>
  <c r="N284" i="17" s="1" a="1"/>
  <c r="N284" i="17" s="1"/>
  <c r="J284" i="17"/>
  <c r="O284" i="17" s="1"/>
  <c r="K284" i="17"/>
  <c r="L284" i="17"/>
  <c r="M284" i="17" s="1"/>
  <c r="I285" i="17"/>
  <c r="N285" i="17" s="1" a="1"/>
  <c r="N285" i="17" s="1"/>
  <c r="J285" i="17"/>
  <c r="O285" i="17" s="1"/>
  <c r="K285" i="17"/>
  <c r="L285" i="17"/>
  <c r="M285" i="17" s="1"/>
  <c r="I286" i="17"/>
  <c r="N286" i="17" s="1" a="1"/>
  <c r="N286" i="17" s="1"/>
  <c r="J286" i="17"/>
  <c r="O286" i="17" s="1"/>
  <c r="K286" i="17"/>
  <c r="L286" i="17"/>
  <c r="M286" i="17" s="1"/>
  <c r="I287" i="17"/>
  <c r="N287" i="17" s="1" a="1"/>
  <c r="N287" i="17" s="1"/>
  <c r="J287" i="17"/>
  <c r="O287" i="17" s="1"/>
  <c r="K287" i="17"/>
  <c r="L287" i="17"/>
  <c r="M287" i="17" s="1"/>
  <c r="I288" i="17"/>
  <c r="N288" i="17" s="1" a="1"/>
  <c r="N288" i="17" s="1"/>
  <c r="J288" i="17"/>
  <c r="O288" i="17" s="1"/>
  <c r="K288" i="17"/>
  <c r="L288" i="17"/>
  <c r="M288" i="17" s="1"/>
  <c r="I289" i="17"/>
  <c r="N289" i="17" s="1" a="1"/>
  <c r="N289" i="17" s="1"/>
  <c r="J289" i="17"/>
  <c r="O289" i="17" s="1"/>
  <c r="K289" i="17"/>
  <c r="L289" i="17"/>
  <c r="M289" i="17" s="1"/>
  <c r="I290" i="17"/>
  <c r="N290" i="17" s="1" a="1"/>
  <c r="N290" i="17" s="1"/>
  <c r="J290" i="17"/>
  <c r="O290" i="17" s="1"/>
  <c r="K290" i="17"/>
  <c r="L290" i="17"/>
  <c r="M290" i="17" s="1"/>
  <c r="I291" i="17"/>
  <c r="N291" i="17" s="1" a="1"/>
  <c r="N291" i="17" s="1"/>
  <c r="J291" i="17"/>
  <c r="O291" i="17" s="1"/>
  <c r="K291" i="17"/>
  <c r="L291" i="17"/>
  <c r="M291" i="17" s="1"/>
  <c r="I292" i="17"/>
  <c r="N292" i="17" s="1" a="1"/>
  <c r="N292" i="17" s="1"/>
  <c r="J292" i="17"/>
  <c r="O292" i="17" s="1"/>
  <c r="K292" i="17"/>
  <c r="L292" i="17"/>
  <c r="M292" i="17" s="1"/>
  <c r="I293" i="17"/>
  <c r="N293" i="17" s="1" a="1"/>
  <c r="N293" i="17" s="1"/>
  <c r="J293" i="17"/>
  <c r="O293" i="17" s="1"/>
  <c r="K293" i="17"/>
  <c r="L293" i="17"/>
  <c r="M293" i="17" s="1"/>
  <c r="I294" i="17"/>
  <c r="N294" i="17" s="1" a="1"/>
  <c r="N294" i="17" s="1"/>
  <c r="J294" i="17"/>
  <c r="O294" i="17" s="1"/>
  <c r="K294" i="17"/>
  <c r="L294" i="17"/>
  <c r="M294" i="17" s="1"/>
  <c r="I295" i="17"/>
  <c r="N295" i="17" s="1" a="1"/>
  <c r="N295" i="17" s="1"/>
  <c r="J295" i="17"/>
  <c r="O295" i="17" s="1"/>
  <c r="K295" i="17"/>
  <c r="L295" i="17"/>
  <c r="M295" i="17" s="1"/>
  <c r="I296" i="17"/>
  <c r="N296" i="17" s="1" a="1"/>
  <c r="N296" i="17" s="1"/>
  <c r="J296" i="17"/>
  <c r="O296" i="17" s="1"/>
  <c r="K296" i="17"/>
  <c r="L296" i="17"/>
  <c r="M296" i="17" s="1"/>
  <c r="I297" i="17"/>
  <c r="N297" i="17" s="1" a="1"/>
  <c r="N297" i="17" s="1"/>
  <c r="J297" i="17"/>
  <c r="O297" i="17" s="1"/>
  <c r="K297" i="17"/>
  <c r="L297" i="17"/>
  <c r="M297" i="17" s="1"/>
  <c r="I298" i="17"/>
  <c r="N298" i="17" s="1" a="1"/>
  <c r="N298" i="17" s="1"/>
  <c r="J298" i="17"/>
  <c r="O298" i="17" s="1"/>
  <c r="K298" i="17"/>
  <c r="L298" i="17"/>
  <c r="M298" i="17" s="1"/>
  <c r="I299" i="17"/>
  <c r="N299" i="17" s="1" a="1"/>
  <c r="N299" i="17" s="1"/>
  <c r="J299" i="17"/>
  <c r="O299" i="17" s="1"/>
  <c r="K299" i="17"/>
  <c r="L299" i="17"/>
  <c r="M299" i="17" s="1"/>
  <c r="I300" i="17"/>
  <c r="N300" i="17" s="1" a="1"/>
  <c r="N300" i="17" s="1"/>
  <c r="J300" i="17"/>
  <c r="O300" i="17" s="1"/>
  <c r="K300" i="17"/>
  <c r="L300" i="17"/>
  <c r="M300" i="17" s="1"/>
  <c r="I301" i="17"/>
  <c r="N301" i="17" s="1" a="1"/>
  <c r="N301" i="17" s="1"/>
  <c r="J301" i="17"/>
  <c r="O301" i="17" s="1"/>
  <c r="K301" i="17"/>
  <c r="L301" i="17"/>
  <c r="M301" i="17" s="1"/>
  <c r="I302" i="17"/>
  <c r="N302" i="17" s="1" a="1"/>
  <c r="N302" i="17" s="1"/>
  <c r="J302" i="17"/>
  <c r="O302" i="17" s="1"/>
  <c r="K302" i="17"/>
  <c r="L302" i="17"/>
  <c r="M302" i="17" s="1"/>
  <c r="I303" i="17"/>
  <c r="N303" i="17" s="1" a="1"/>
  <c r="N303" i="17" s="1"/>
  <c r="J303" i="17"/>
  <c r="O303" i="17" s="1"/>
  <c r="K303" i="17"/>
  <c r="L303" i="17"/>
  <c r="M303" i="17" s="1"/>
  <c r="I304" i="17"/>
  <c r="N304" i="17" s="1" a="1"/>
  <c r="N304" i="17" s="1"/>
  <c r="J304" i="17"/>
  <c r="O304" i="17" s="1"/>
  <c r="K304" i="17"/>
  <c r="L304" i="17"/>
  <c r="M304" i="17" s="1"/>
  <c r="I305" i="17"/>
  <c r="N305" i="17" s="1" a="1"/>
  <c r="N305" i="17" s="1"/>
  <c r="J305" i="17"/>
  <c r="O305" i="17" s="1"/>
  <c r="K305" i="17"/>
  <c r="L305" i="17"/>
  <c r="M305" i="17" s="1"/>
  <c r="I306" i="17"/>
  <c r="N306" i="17" s="1" a="1"/>
  <c r="N306" i="17" s="1"/>
  <c r="J306" i="17"/>
  <c r="O306" i="17" s="1"/>
  <c r="K306" i="17"/>
  <c r="L306" i="17"/>
  <c r="M306" i="17" s="1"/>
  <c r="I307" i="17"/>
  <c r="N307" i="17" s="1" a="1"/>
  <c r="N307" i="17" s="1"/>
  <c r="J307" i="17"/>
  <c r="O307" i="17" s="1"/>
  <c r="K307" i="17"/>
  <c r="L307" i="17"/>
  <c r="M307" i="17" s="1"/>
  <c r="I308" i="17"/>
  <c r="N308" i="17" s="1" a="1"/>
  <c r="N308" i="17" s="1"/>
  <c r="J308" i="17"/>
  <c r="O308" i="17" s="1"/>
  <c r="K308" i="17"/>
  <c r="L308" i="17"/>
  <c r="M308" i="17" s="1"/>
  <c r="I309" i="17"/>
  <c r="N309" i="17" s="1" a="1"/>
  <c r="N309" i="17" s="1"/>
  <c r="J309" i="17"/>
  <c r="O309" i="17" s="1"/>
  <c r="K309" i="17"/>
  <c r="L309" i="17"/>
  <c r="M309" i="17" s="1"/>
  <c r="I310" i="17"/>
  <c r="N310" i="17" s="1" a="1"/>
  <c r="N310" i="17" s="1"/>
  <c r="J310" i="17"/>
  <c r="O310" i="17" s="1"/>
  <c r="K310" i="17"/>
  <c r="L310" i="17"/>
  <c r="M310" i="17" s="1"/>
  <c r="I311" i="17"/>
  <c r="N311" i="17" s="1" a="1"/>
  <c r="N311" i="17" s="1"/>
  <c r="J311" i="17"/>
  <c r="O311" i="17" s="1"/>
  <c r="K311" i="17"/>
  <c r="L311" i="17"/>
  <c r="M311" i="17" s="1"/>
  <c r="I312" i="17"/>
  <c r="N312" i="17" s="1" a="1"/>
  <c r="N312" i="17" s="1"/>
  <c r="J312" i="17"/>
  <c r="O312" i="17" s="1"/>
  <c r="K312" i="17"/>
  <c r="L312" i="17"/>
  <c r="M312" i="17" s="1"/>
  <c r="I313" i="17"/>
  <c r="N313" i="17" s="1" a="1"/>
  <c r="N313" i="17" s="1"/>
  <c r="J313" i="17"/>
  <c r="O313" i="17" s="1"/>
  <c r="K313" i="17"/>
  <c r="L313" i="17"/>
  <c r="M313" i="17" s="1"/>
  <c r="I314" i="17"/>
  <c r="N314" i="17" s="1" a="1"/>
  <c r="N314" i="17" s="1"/>
  <c r="J314" i="17"/>
  <c r="O314" i="17" s="1"/>
  <c r="K314" i="17"/>
  <c r="L314" i="17"/>
  <c r="M314" i="17" s="1"/>
  <c r="I315" i="17"/>
  <c r="N315" i="17" s="1" a="1"/>
  <c r="N315" i="17" s="1"/>
  <c r="J315" i="17"/>
  <c r="O315" i="17" s="1"/>
  <c r="K315" i="17"/>
  <c r="L315" i="17"/>
  <c r="M315" i="17" s="1"/>
  <c r="I316" i="17"/>
  <c r="N316" i="17" s="1" a="1"/>
  <c r="N316" i="17" s="1"/>
  <c r="J316" i="17"/>
  <c r="O316" i="17" s="1"/>
  <c r="K316" i="17"/>
  <c r="L316" i="17"/>
  <c r="M316" i="17" s="1"/>
  <c r="I317" i="17"/>
  <c r="N317" i="17" s="1" a="1"/>
  <c r="N317" i="17" s="1"/>
  <c r="J317" i="17"/>
  <c r="O317" i="17" s="1"/>
  <c r="K317" i="17"/>
  <c r="L317" i="17"/>
  <c r="M317" i="17" s="1"/>
  <c r="I318" i="17"/>
  <c r="N318" i="17" s="1" a="1"/>
  <c r="N318" i="17" s="1"/>
  <c r="J318" i="17"/>
  <c r="O318" i="17" s="1"/>
  <c r="K318" i="17"/>
  <c r="L318" i="17"/>
  <c r="M318" i="17" s="1"/>
  <c r="I319" i="17"/>
  <c r="N319" i="17" s="1" a="1"/>
  <c r="N319" i="17" s="1"/>
  <c r="J319" i="17"/>
  <c r="O319" i="17" s="1"/>
  <c r="K319" i="17"/>
  <c r="L319" i="17"/>
  <c r="M319" i="17" s="1"/>
  <c r="I320" i="17"/>
  <c r="N320" i="17" s="1" a="1"/>
  <c r="N320" i="17" s="1"/>
  <c r="J320" i="17"/>
  <c r="O320" i="17" s="1"/>
  <c r="K320" i="17"/>
  <c r="L320" i="17"/>
  <c r="M320" i="17" s="1"/>
  <c r="I321" i="17"/>
  <c r="N321" i="17" s="1" a="1"/>
  <c r="N321" i="17" s="1"/>
  <c r="J321" i="17"/>
  <c r="O321" i="17" s="1"/>
  <c r="K321" i="17"/>
  <c r="L321" i="17"/>
  <c r="M321" i="17" s="1"/>
  <c r="I322" i="17"/>
  <c r="N322" i="17" s="1" a="1"/>
  <c r="N322" i="17" s="1"/>
  <c r="J322" i="17"/>
  <c r="O322" i="17" s="1"/>
  <c r="K322" i="17"/>
  <c r="L322" i="17"/>
  <c r="M322" i="17" s="1"/>
  <c r="I323" i="17"/>
  <c r="N323" i="17" s="1" a="1"/>
  <c r="N323" i="17" s="1"/>
  <c r="J323" i="17"/>
  <c r="O323" i="17" s="1"/>
  <c r="K323" i="17"/>
  <c r="L323" i="17"/>
  <c r="M323" i="17" s="1"/>
  <c r="I324" i="17"/>
  <c r="N324" i="17" s="1" a="1"/>
  <c r="N324" i="17" s="1"/>
  <c r="J324" i="17"/>
  <c r="O324" i="17" s="1"/>
  <c r="K324" i="17"/>
  <c r="L324" i="17"/>
  <c r="M324" i="17" s="1"/>
  <c r="I325" i="17"/>
  <c r="N325" i="17" s="1" a="1"/>
  <c r="N325" i="17" s="1"/>
  <c r="J325" i="17"/>
  <c r="O325" i="17" s="1"/>
  <c r="K325" i="17"/>
  <c r="L325" i="17"/>
  <c r="M325" i="17" s="1"/>
  <c r="I326" i="17"/>
  <c r="N326" i="17" s="1" a="1"/>
  <c r="N326" i="17" s="1"/>
  <c r="J326" i="17"/>
  <c r="O326" i="17" s="1"/>
  <c r="K326" i="17"/>
  <c r="L326" i="17"/>
  <c r="M326" i="17" s="1"/>
  <c r="I327" i="17"/>
  <c r="N327" i="17" s="1" a="1"/>
  <c r="N327" i="17" s="1"/>
  <c r="J327" i="17"/>
  <c r="O327" i="17" s="1"/>
  <c r="K327" i="17"/>
  <c r="L327" i="17"/>
  <c r="M327" i="17" s="1"/>
  <c r="I328" i="17"/>
  <c r="N328" i="17" s="1" a="1"/>
  <c r="N328" i="17" s="1"/>
  <c r="J328" i="17"/>
  <c r="O328" i="17" s="1"/>
  <c r="K328" i="17"/>
  <c r="L328" i="17"/>
  <c r="M328" i="17" s="1"/>
  <c r="I329" i="17"/>
  <c r="N329" i="17" s="1" a="1"/>
  <c r="N329" i="17" s="1"/>
  <c r="J329" i="17"/>
  <c r="O329" i="17" s="1"/>
  <c r="K329" i="17"/>
  <c r="L329" i="17"/>
  <c r="M329" i="17" s="1"/>
  <c r="I330" i="17"/>
  <c r="N330" i="17" s="1" a="1"/>
  <c r="N330" i="17" s="1"/>
  <c r="J330" i="17"/>
  <c r="O330" i="17" s="1"/>
  <c r="K330" i="17"/>
  <c r="L330" i="17"/>
  <c r="M330" i="17" s="1"/>
  <c r="I331" i="17"/>
  <c r="N331" i="17" s="1" a="1"/>
  <c r="N331" i="17" s="1"/>
  <c r="J331" i="17"/>
  <c r="O331" i="17" s="1"/>
  <c r="K331" i="17"/>
  <c r="L331" i="17"/>
  <c r="M331" i="17" s="1"/>
  <c r="I332" i="17"/>
  <c r="N332" i="17" s="1" a="1"/>
  <c r="N332" i="17" s="1"/>
  <c r="J332" i="17"/>
  <c r="O332" i="17" s="1"/>
  <c r="K332" i="17"/>
  <c r="L332" i="17"/>
  <c r="M332" i="17" s="1"/>
  <c r="I333" i="17"/>
  <c r="N333" i="17" s="1" a="1"/>
  <c r="N333" i="17" s="1"/>
  <c r="J333" i="17"/>
  <c r="O333" i="17" s="1"/>
  <c r="K333" i="17"/>
  <c r="L333" i="17"/>
  <c r="M333" i="17" s="1"/>
  <c r="I334" i="17"/>
  <c r="N334" i="17" s="1" a="1"/>
  <c r="N334" i="17" s="1"/>
  <c r="J334" i="17"/>
  <c r="O334" i="17" s="1"/>
  <c r="K334" i="17"/>
  <c r="L334" i="17"/>
  <c r="M334" i="17" s="1"/>
  <c r="I335" i="17"/>
  <c r="N335" i="17" s="1" a="1"/>
  <c r="N335" i="17" s="1"/>
  <c r="J335" i="17"/>
  <c r="O335" i="17" s="1"/>
  <c r="K335" i="17"/>
  <c r="L335" i="17"/>
  <c r="M335" i="17" s="1"/>
  <c r="I336" i="17"/>
  <c r="N336" i="17" s="1" a="1"/>
  <c r="N336" i="17" s="1"/>
  <c r="J336" i="17"/>
  <c r="O336" i="17" s="1"/>
  <c r="K336" i="17"/>
  <c r="L336" i="17"/>
  <c r="M336" i="17" s="1"/>
  <c r="I337" i="17"/>
  <c r="N337" i="17" s="1" a="1"/>
  <c r="N337" i="17" s="1"/>
  <c r="J337" i="17"/>
  <c r="O337" i="17" s="1"/>
  <c r="K337" i="17"/>
  <c r="L337" i="17"/>
  <c r="M337" i="17" s="1"/>
  <c r="I338" i="17"/>
  <c r="N338" i="17" s="1" a="1"/>
  <c r="N338" i="17" s="1"/>
  <c r="J338" i="17"/>
  <c r="O338" i="17" s="1"/>
  <c r="K338" i="17"/>
  <c r="L338" i="17"/>
  <c r="M338" i="17" s="1"/>
  <c r="I339" i="17"/>
  <c r="N339" i="17" s="1" a="1"/>
  <c r="N339" i="17" s="1"/>
  <c r="J339" i="17"/>
  <c r="O339" i="17" s="1"/>
  <c r="K339" i="17"/>
  <c r="L339" i="17"/>
  <c r="M339" i="17" s="1"/>
  <c r="I340" i="17"/>
  <c r="N340" i="17" s="1" a="1"/>
  <c r="N340" i="17" s="1"/>
  <c r="J340" i="17"/>
  <c r="O340" i="17" s="1"/>
  <c r="K340" i="17"/>
  <c r="L340" i="17"/>
  <c r="M340" i="17" s="1"/>
  <c r="I341" i="17"/>
  <c r="N341" i="17" s="1" a="1"/>
  <c r="N341" i="17" s="1"/>
  <c r="J341" i="17"/>
  <c r="O341" i="17" s="1"/>
  <c r="K341" i="17"/>
  <c r="L341" i="17"/>
  <c r="M341" i="17" s="1"/>
  <c r="I342" i="17"/>
  <c r="N342" i="17" s="1" a="1"/>
  <c r="N342" i="17" s="1"/>
  <c r="J342" i="17"/>
  <c r="O342" i="17" s="1"/>
  <c r="K342" i="17"/>
  <c r="L342" i="17"/>
  <c r="M342" i="17" s="1"/>
  <c r="I343" i="17"/>
  <c r="N343" i="17" s="1" a="1"/>
  <c r="N343" i="17" s="1"/>
  <c r="J343" i="17"/>
  <c r="O343" i="17" s="1"/>
  <c r="K343" i="17"/>
  <c r="L343" i="17"/>
  <c r="M343" i="17" s="1"/>
  <c r="I344" i="17"/>
  <c r="N344" i="17" s="1" a="1"/>
  <c r="N344" i="17" s="1"/>
  <c r="J344" i="17"/>
  <c r="O344" i="17" s="1"/>
  <c r="K344" i="17"/>
  <c r="L344" i="17"/>
  <c r="M344" i="17" s="1"/>
  <c r="I345" i="17"/>
  <c r="N345" i="17" s="1" a="1"/>
  <c r="N345" i="17" s="1"/>
  <c r="J345" i="17"/>
  <c r="O345" i="17" s="1"/>
  <c r="K345" i="17"/>
  <c r="L345" i="17"/>
  <c r="M345" i="17" s="1"/>
  <c r="I346" i="17"/>
  <c r="N346" i="17" s="1" a="1"/>
  <c r="N346" i="17" s="1"/>
  <c r="J346" i="17"/>
  <c r="O346" i="17" s="1"/>
  <c r="K346" i="17"/>
  <c r="L346" i="17"/>
  <c r="M346" i="17" s="1"/>
  <c r="I347" i="17"/>
  <c r="N347" i="17" s="1" a="1"/>
  <c r="N347" i="17" s="1"/>
  <c r="J347" i="17"/>
  <c r="O347" i="17" s="1"/>
  <c r="K347" i="17"/>
  <c r="L347" i="17"/>
  <c r="M347" i="17" s="1"/>
  <c r="I348" i="17"/>
  <c r="N348" i="17" s="1" a="1"/>
  <c r="N348" i="17" s="1"/>
  <c r="J348" i="17"/>
  <c r="O348" i="17" s="1"/>
  <c r="K348" i="17"/>
  <c r="L348" i="17"/>
  <c r="M348" i="17" s="1"/>
  <c r="I349" i="17"/>
  <c r="N349" i="17" s="1" a="1"/>
  <c r="N349" i="17" s="1"/>
  <c r="J349" i="17"/>
  <c r="O349" i="17" s="1"/>
  <c r="K349" i="17"/>
  <c r="L349" i="17"/>
  <c r="M349" i="17" s="1"/>
  <c r="I350" i="17"/>
  <c r="N350" i="17" s="1" a="1"/>
  <c r="N350" i="17" s="1"/>
  <c r="J350" i="17"/>
  <c r="O350" i="17" s="1"/>
  <c r="K350" i="17"/>
  <c r="L350" i="17"/>
  <c r="M350" i="17" s="1"/>
  <c r="I351" i="17"/>
  <c r="N351" i="17" s="1" a="1"/>
  <c r="N351" i="17" s="1"/>
  <c r="J351" i="17"/>
  <c r="O351" i="17" s="1"/>
  <c r="K351" i="17"/>
  <c r="L351" i="17"/>
  <c r="M351" i="17" s="1"/>
  <c r="I352" i="17"/>
  <c r="N352" i="17" s="1" a="1"/>
  <c r="N352" i="17" s="1"/>
  <c r="J352" i="17"/>
  <c r="O352" i="17" s="1"/>
  <c r="K352" i="17"/>
  <c r="L352" i="17"/>
  <c r="M352" i="17" s="1"/>
  <c r="I353" i="17"/>
  <c r="N353" i="17" s="1" a="1"/>
  <c r="N353" i="17" s="1"/>
  <c r="J353" i="17"/>
  <c r="O353" i="17" s="1"/>
  <c r="K353" i="17"/>
  <c r="L353" i="17"/>
  <c r="M353" i="17" s="1"/>
  <c r="I354" i="17"/>
  <c r="N354" i="17" s="1" a="1"/>
  <c r="N354" i="17" s="1"/>
  <c r="J354" i="17"/>
  <c r="O354" i="17" s="1"/>
  <c r="K354" i="17"/>
  <c r="L354" i="17"/>
  <c r="M354" i="17" s="1"/>
  <c r="I355" i="17"/>
  <c r="N355" i="17" s="1" a="1"/>
  <c r="N355" i="17" s="1"/>
  <c r="J355" i="17"/>
  <c r="O355" i="17" s="1"/>
  <c r="K355" i="17"/>
  <c r="L355" i="17"/>
  <c r="M355" i="17" s="1"/>
  <c r="I356" i="17"/>
  <c r="N356" i="17" s="1" a="1"/>
  <c r="N356" i="17" s="1"/>
  <c r="J356" i="17"/>
  <c r="O356" i="17" s="1"/>
  <c r="K356" i="17"/>
  <c r="L356" i="17"/>
  <c r="M356" i="17" s="1"/>
  <c r="I357" i="17"/>
  <c r="N357" i="17" s="1" a="1"/>
  <c r="N357" i="17" s="1"/>
  <c r="J357" i="17"/>
  <c r="O357" i="17" s="1"/>
  <c r="K357" i="17"/>
  <c r="L357" i="17"/>
  <c r="M357" i="17" s="1"/>
  <c r="I358" i="17"/>
  <c r="N358" i="17" s="1" a="1"/>
  <c r="N358" i="17" s="1"/>
  <c r="J358" i="17"/>
  <c r="O358" i="17" s="1"/>
  <c r="K358" i="17"/>
  <c r="L358" i="17"/>
  <c r="M358" i="17" s="1"/>
  <c r="I359" i="17"/>
  <c r="N359" i="17" s="1" a="1"/>
  <c r="N359" i="17" s="1"/>
  <c r="J359" i="17"/>
  <c r="O359" i="17" s="1"/>
  <c r="K359" i="17"/>
  <c r="L359" i="17"/>
  <c r="M359" i="17" s="1"/>
  <c r="I360" i="17"/>
  <c r="N360" i="17" s="1" a="1"/>
  <c r="N360" i="17" s="1"/>
  <c r="J360" i="17"/>
  <c r="O360" i="17" s="1"/>
  <c r="K360" i="17"/>
  <c r="L360" i="17"/>
  <c r="M360" i="17" s="1"/>
  <c r="I361" i="17"/>
  <c r="N361" i="17" s="1" a="1"/>
  <c r="N361" i="17" s="1"/>
  <c r="J361" i="17"/>
  <c r="O361" i="17" s="1"/>
  <c r="K361" i="17"/>
  <c r="L361" i="17"/>
  <c r="M361" i="17" s="1"/>
  <c r="I362" i="17"/>
  <c r="N362" i="17" s="1" a="1"/>
  <c r="N362" i="17" s="1"/>
  <c r="J362" i="17"/>
  <c r="O362" i="17" s="1"/>
  <c r="K362" i="17"/>
  <c r="L362" i="17"/>
  <c r="M362" i="17" s="1"/>
  <c r="I363" i="17"/>
  <c r="N363" i="17" s="1" a="1"/>
  <c r="N363" i="17" s="1"/>
  <c r="J363" i="17"/>
  <c r="O363" i="17" s="1"/>
  <c r="K363" i="17"/>
  <c r="L363" i="17"/>
  <c r="M363" i="17" s="1"/>
  <c r="I364" i="17"/>
  <c r="N364" i="17" s="1" a="1"/>
  <c r="N364" i="17" s="1"/>
  <c r="J364" i="17"/>
  <c r="O364" i="17" s="1"/>
  <c r="K364" i="17"/>
  <c r="L364" i="17"/>
  <c r="M364" i="17" s="1"/>
  <c r="I365" i="17"/>
  <c r="N365" i="17" s="1" a="1"/>
  <c r="N365" i="17" s="1"/>
  <c r="J365" i="17"/>
  <c r="O365" i="17" s="1"/>
  <c r="K365" i="17"/>
  <c r="L365" i="17"/>
  <c r="M365" i="17" s="1"/>
  <c r="I366" i="17"/>
  <c r="N366" i="17" s="1" a="1"/>
  <c r="N366" i="17" s="1"/>
  <c r="J366" i="17"/>
  <c r="O366" i="17" s="1"/>
  <c r="K366" i="17"/>
  <c r="L366" i="17"/>
  <c r="M366" i="17" s="1"/>
  <c r="I367" i="17"/>
  <c r="N367" i="17" s="1" a="1"/>
  <c r="N367" i="17" s="1"/>
  <c r="J367" i="17"/>
  <c r="O367" i="17" s="1"/>
  <c r="K367" i="17"/>
  <c r="L367" i="17"/>
  <c r="M367" i="17" s="1"/>
  <c r="I368" i="17"/>
  <c r="N368" i="17" s="1" a="1"/>
  <c r="N368" i="17" s="1"/>
  <c r="J368" i="17"/>
  <c r="O368" i="17" s="1"/>
  <c r="K368" i="17"/>
  <c r="L368" i="17"/>
  <c r="M368" i="17" s="1"/>
  <c r="I369" i="17"/>
  <c r="N369" i="17" s="1" a="1"/>
  <c r="N369" i="17" s="1"/>
  <c r="J369" i="17"/>
  <c r="O369" i="17" s="1"/>
  <c r="K369" i="17"/>
  <c r="L369" i="17"/>
  <c r="M369" i="17" s="1"/>
  <c r="I370" i="17"/>
  <c r="N370" i="17" s="1" a="1"/>
  <c r="N370" i="17" s="1"/>
  <c r="J370" i="17"/>
  <c r="O370" i="17" s="1"/>
  <c r="K370" i="17"/>
  <c r="L370" i="17"/>
  <c r="M370" i="17" s="1"/>
  <c r="I371" i="17"/>
  <c r="N371" i="17" s="1" a="1"/>
  <c r="N371" i="17" s="1"/>
  <c r="J371" i="17"/>
  <c r="O371" i="17" s="1"/>
  <c r="K371" i="17"/>
  <c r="L371" i="17"/>
  <c r="M371" i="17" s="1"/>
  <c r="I372" i="17"/>
  <c r="N372" i="17" s="1" a="1"/>
  <c r="N372" i="17" s="1"/>
  <c r="J372" i="17"/>
  <c r="O372" i="17" s="1"/>
  <c r="K372" i="17"/>
  <c r="L372" i="17"/>
  <c r="M372" i="17" s="1"/>
  <c r="I373" i="17"/>
  <c r="N373" i="17" s="1" a="1"/>
  <c r="N373" i="17" s="1"/>
  <c r="J373" i="17"/>
  <c r="O373" i="17" s="1"/>
  <c r="K373" i="17"/>
  <c r="L373" i="17"/>
  <c r="M373" i="17" s="1"/>
  <c r="I374" i="17"/>
  <c r="N374" i="17" s="1" a="1"/>
  <c r="N374" i="17" s="1"/>
  <c r="J374" i="17"/>
  <c r="O374" i="17" s="1"/>
  <c r="K374" i="17"/>
  <c r="L374" i="17"/>
  <c r="M374" i="17" s="1"/>
  <c r="I375" i="17"/>
  <c r="N375" i="17" s="1" a="1"/>
  <c r="N375" i="17" s="1"/>
  <c r="J375" i="17"/>
  <c r="O375" i="17" s="1"/>
  <c r="K375" i="17"/>
  <c r="L375" i="17"/>
  <c r="M375" i="17" s="1"/>
  <c r="I376" i="17"/>
  <c r="N376" i="17" s="1" a="1"/>
  <c r="N376" i="17" s="1"/>
  <c r="J376" i="17"/>
  <c r="O376" i="17" s="1"/>
  <c r="K376" i="17"/>
  <c r="L376" i="17"/>
  <c r="M376" i="17" s="1"/>
  <c r="I377" i="17"/>
  <c r="N377" i="17" s="1" a="1"/>
  <c r="N377" i="17" s="1"/>
  <c r="J377" i="17"/>
  <c r="O377" i="17" s="1"/>
  <c r="K377" i="17"/>
  <c r="L377" i="17"/>
  <c r="M377" i="17" s="1"/>
  <c r="I378" i="17"/>
  <c r="N378" i="17" s="1" a="1"/>
  <c r="N378" i="17" s="1"/>
  <c r="J378" i="17"/>
  <c r="O378" i="17" s="1"/>
  <c r="K378" i="17"/>
  <c r="L378" i="17"/>
  <c r="M378" i="17" s="1"/>
  <c r="I379" i="17"/>
  <c r="N379" i="17" s="1" a="1"/>
  <c r="N379" i="17" s="1"/>
  <c r="J379" i="17"/>
  <c r="O379" i="17" s="1"/>
  <c r="K379" i="17"/>
  <c r="L379" i="17"/>
  <c r="M379" i="17" s="1"/>
  <c r="I380" i="17"/>
  <c r="N380" i="17" s="1" a="1"/>
  <c r="N380" i="17" s="1"/>
  <c r="J380" i="17"/>
  <c r="O380" i="17" s="1"/>
  <c r="K380" i="17"/>
  <c r="L380" i="17"/>
  <c r="M380" i="17" s="1"/>
  <c r="I381" i="17"/>
  <c r="N381" i="17" s="1" a="1"/>
  <c r="N381" i="17" s="1"/>
  <c r="J381" i="17"/>
  <c r="O381" i="17" s="1"/>
  <c r="K381" i="17"/>
  <c r="L381" i="17"/>
  <c r="M381" i="17" s="1"/>
  <c r="I382" i="17"/>
  <c r="N382" i="17" s="1" a="1"/>
  <c r="N382" i="17" s="1"/>
  <c r="J382" i="17"/>
  <c r="O382" i="17" s="1"/>
  <c r="K382" i="17"/>
  <c r="L382" i="17"/>
  <c r="M382" i="17" s="1"/>
  <c r="I383" i="17"/>
  <c r="N383" i="17" s="1" a="1"/>
  <c r="N383" i="17" s="1"/>
  <c r="J383" i="17"/>
  <c r="O383" i="17" s="1"/>
  <c r="K383" i="17"/>
  <c r="L383" i="17"/>
  <c r="M383" i="17" s="1"/>
  <c r="I384" i="17"/>
  <c r="N384" i="17" s="1" a="1"/>
  <c r="N384" i="17" s="1"/>
  <c r="J384" i="17"/>
  <c r="O384" i="17" s="1"/>
  <c r="K384" i="17"/>
  <c r="L384" i="17"/>
  <c r="M384" i="17" s="1"/>
  <c r="I385" i="17"/>
  <c r="N385" i="17" s="1" a="1"/>
  <c r="N385" i="17" s="1"/>
  <c r="J385" i="17"/>
  <c r="O385" i="17" s="1"/>
  <c r="K385" i="17"/>
  <c r="L385" i="17"/>
  <c r="M385" i="17" s="1"/>
  <c r="I386" i="17"/>
  <c r="N386" i="17" s="1" a="1"/>
  <c r="N386" i="17" s="1"/>
  <c r="J386" i="17"/>
  <c r="O386" i="17" s="1"/>
  <c r="K386" i="17"/>
  <c r="L386" i="17"/>
  <c r="M386" i="17" s="1"/>
  <c r="I387" i="17"/>
  <c r="N387" i="17" s="1" a="1"/>
  <c r="N387" i="17" s="1"/>
  <c r="J387" i="17"/>
  <c r="O387" i="17" s="1"/>
  <c r="K387" i="17"/>
  <c r="L387" i="17"/>
  <c r="M387" i="17" s="1"/>
  <c r="I388" i="17"/>
  <c r="N388" i="17" s="1" a="1"/>
  <c r="N388" i="17" s="1"/>
  <c r="J388" i="17"/>
  <c r="O388" i="17" s="1"/>
  <c r="K388" i="17"/>
  <c r="L388" i="17"/>
  <c r="M388" i="17" s="1"/>
  <c r="I389" i="17"/>
  <c r="N389" i="17" s="1" a="1"/>
  <c r="N389" i="17" s="1"/>
  <c r="J389" i="17"/>
  <c r="O389" i="17" s="1"/>
  <c r="K389" i="17"/>
  <c r="L389" i="17"/>
  <c r="M389" i="17" s="1"/>
  <c r="I390" i="17"/>
  <c r="N390" i="17" s="1" a="1"/>
  <c r="N390" i="17" s="1"/>
  <c r="J390" i="17"/>
  <c r="O390" i="17" s="1"/>
  <c r="K390" i="17"/>
  <c r="L390" i="17"/>
  <c r="M390" i="17" s="1"/>
  <c r="I391" i="17"/>
  <c r="N391" i="17" s="1" a="1"/>
  <c r="N391" i="17" s="1"/>
  <c r="J391" i="17"/>
  <c r="O391" i="17" s="1"/>
  <c r="K391" i="17"/>
  <c r="L391" i="17"/>
  <c r="M391" i="17" s="1"/>
  <c r="I392" i="17"/>
  <c r="N392" i="17" s="1" a="1"/>
  <c r="N392" i="17" s="1"/>
  <c r="J392" i="17"/>
  <c r="O392" i="17" s="1"/>
  <c r="K392" i="17"/>
  <c r="L392" i="17"/>
  <c r="M392" i="17" s="1"/>
  <c r="I393" i="17"/>
  <c r="N393" i="17" s="1" a="1"/>
  <c r="N393" i="17" s="1"/>
  <c r="J393" i="17"/>
  <c r="O393" i="17" s="1"/>
  <c r="K393" i="17"/>
  <c r="L393" i="17"/>
  <c r="M393" i="17" s="1"/>
  <c r="I394" i="17"/>
  <c r="N394" i="17" s="1" a="1"/>
  <c r="N394" i="17" s="1"/>
  <c r="J394" i="17"/>
  <c r="O394" i="17" s="1"/>
  <c r="K394" i="17"/>
  <c r="L394" i="17"/>
  <c r="M394" i="17" s="1"/>
  <c r="I395" i="17"/>
  <c r="N395" i="17" s="1" a="1"/>
  <c r="N395" i="17" s="1"/>
  <c r="J395" i="17"/>
  <c r="O395" i="17" s="1"/>
  <c r="K395" i="17"/>
  <c r="L395" i="17"/>
  <c r="M395" i="17" s="1"/>
  <c r="I396" i="17"/>
  <c r="N396" i="17" s="1" a="1"/>
  <c r="N396" i="17" s="1"/>
  <c r="J396" i="17"/>
  <c r="O396" i="17" s="1"/>
  <c r="K396" i="17"/>
  <c r="L396" i="17"/>
  <c r="M396" i="17" s="1"/>
  <c r="I397" i="17"/>
  <c r="N397" i="17" s="1" a="1"/>
  <c r="N397" i="17" s="1"/>
  <c r="J397" i="17"/>
  <c r="O397" i="17" s="1"/>
  <c r="K397" i="17"/>
  <c r="L397" i="17"/>
  <c r="M397" i="17" s="1"/>
  <c r="I398" i="17"/>
  <c r="N398" i="17" s="1" a="1"/>
  <c r="N398" i="17" s="1"/>
  <c r="J398" i="17"/>
  <c r="O398" i="17" s="1"/>
  <c r="K398" i="17"/>
  <c r="L398" i="17"/>
  <c r="M398" i="17" s="1"/>
  <c r="I399" i="17"/>
  <c r="N399" i="17" s="1" a="1"/>
  <c r="N399" i="17" s="1"/>
  <c r="J399" i="17"/>
  <c r="O399" i="17" s="1"/>
  <c r="K399" i="17"/>
  <c r="L399" i="17"/>
  <c r="M399" i="17" s="1"/>
  <c r="I400" i="17"/>
  <c r="N400" i="17" s="1" a="1"/>
  <c r="N400" i="17" s="1"/>
  <c r="J400" i="17"/>
  <c r="O400" i="17" s="1"/>
  <c r="K400" i="17"/>
  <c r="L400" i="17"/>
  <c r="M400" i="17" s="1"/>
  <c r="I401" i="17"/>
  <c r="N401" i="17" s="1" a="1"/>
  <c r="N401" i="17" s="1"/>
  <c r="J401" i="17"/>
  <c r="O401" i="17" s="1"/>
  <c r="K401" i="17"/>
  <c r="L401" i="17"/>
  <c r="M401" i="17" s="1"/>
  <c r="I402" i="17"/>
  <c r="N402" i="17" s="1" a="1"/>
  <c r="N402" i="17" s="1"/>
  <c r="J402" i="17"/>
  <c r="O402" i="17" s="1"/>
  <c r="K402" i="17"/>
  <c r="L402" i="17"/>
  <c r="M402" i="17" s="1"/>
  <c r="I403" i="17"/>
  <c r="N403" i="17" s="1" a="1"/>
  <c r="N403" i="17" s="1"/>
  <c r="J403" i="17"/>
  <c r="O403" i="17" s="1"/>
  <c r="K403" i="17"/>
  <c r="L403" i="17"/>
  <c r="M403" i="17" s="1"/>
  <c r="I404" i="17"/>
  <c r="N404" i="17" s="1" a="1"/>
  <c r="N404" i="17" s="1"/>
  <c r="J404" i="17"/>
  <c r="O404" i="17" s="1"/>
  <c r="K404" i="17"/>
  <c r="L404" i="17"/>
  <c r="M404" i="17" s="1"/>
  <c r="I405" i="17"/>
  <c r="N405" i="17" s="1" a="1"/>
  <c r="N405" i="17" s="1"/>
  <c r="J405" i="17"/>
  <c r="O405" i="17" s="1"/>
  <c r="K405" i="17"/>
  <c r="L405" i="17"/>
  <c r="M405" i="17" s="1"/>
  <c r="I406" i="17"/>
  <c r="N406" i="17" s="1" a="1"/>
  <c r="N406" i="17" s="1"/>
  <c r="J406" i="17"/>
  <c r="O406" i="17" s="1"/>
  <c r="K406" i="17"/>
  <c r="L406" i="17"/>
  <c r="M406" i="17" s="1"/>
  <c r="I407" i="17"/>
  <c r="N407" i="17" s="1" a="1"/>
  <c r="N407" i="17" s="1"/>
  <c r="J407" i="17"/>
  <c r="O407" i="17" s="1"/>
  <c r="K407" i="17"/>
  <c r="L407" i="17"/>
  <c r="M407" i="17" s="1"/>
  <c r="I408" i="17"/>
  <c r="N408" i="17" s="1" a="1"/>
  <c r="N408" i="17" s="1"/>
  <c r="J408" i="17"/>
  <c r="O408" i="17" s="1"/>
  <c r="K408" i="17"/>
  <c r="L408" i="17"/>
  <c r="M408" i="17" s="1"/>
  <c r="I409" i="17"/>
  <c r="N409" i="17" s="1" a="1"/>
  <c r="N409" i="17" s="1"/>
  <c r="J409" i="17"/>
  <c r="O409" i="17" s="1"/>
  <c r="K409" i="17"/>
  <c r="L409" i="17"/>
  <c r="M409" i="17" s="1"/>
  <c r="I410" i="17"/>
  <c r="N410" i="17" s="1" a="1"/>
  <c r="N410" i="17" s="1"/>
  <c r="J410" i="17"/>
  <c r="O410" i="17" s="1"/>
  <c r="K410" i="17"/>
  <c r="L410" i="17"/>
  <c r="M410" i="17" s="1"/>
  <c r="I411" i="17"/>
  <c r="N411" i="17" s="1" a="1"/>
  <c r="N411" i="17" s="1"/>
  <c r="J411" i="17"/>
  <c r="O411" i="17" s="1"/>
  <c r="K411" i="17"/>
  <c r="L411" i="17"/>
  <c r="M411" i="17" s="1"/>
  <c r="I412" i="17"/>
  <c r="N412" i="17" s="1" a="1"/>
  <c r="N412" i="17" s="1"/>
  <c r="J412" i="17"/>
  <c r="O412" i="17" s="1"/>
  <c r="K412" i="17"/>
  <c r="L412" i="17"/>
  <c r="M412" i="17" s="1"/>
  <c r="I413" i="17"/>
  <c r="N413" i="17" s="1" a="1"/>
  <c r="N413" i="17" s="1"/>
  <c r="J413" i="17"/>
  <c r="O413" i="17" s="1"/>
  <c r="K413" i="17"/>
  <c r="L413" i="17"/>
  <c r="M413" i="17" s="1"/>
  <c r="I414" i="17"/>
  <c r="N414" i="17" s="1" a="1"/>
  <c r="N414" i="17" s="1"/>
  <c r="J414" i="17"/>
  <c r="O414" i="17" s="1"/>
  <c r="K414" i="17"/>
  <c r="L414" i="17"/>
  <c r="M414" i="17" s="1"/>
  <c r="I415" i="17"/>
  <c r="N415" i="17" s="1" a="1"/>
  <c r="N415" i="17" s="1"/>
  <c r="J415" i="17"/>
  <c r="O415" i="17" s="1"/>
  <c r="K415" i="17"/>
  <c r="L415" i="17"/>
  <c r="M415" i="17" s="1"/>
  <c r="I416" i="17"/>
  <c r="N416" i="17" s="1" a="1"/>
  <c r="N416" i="17" s="1"/>
  <c r="J416" i="17"/>
  <c r="O416" i="17" s="1"/>
  <c r="K416" i="17"/>
  <c r="L416" i="17"/>
  <c r="M416" i="17" s="1"/>
  <c r="I417" i="17"/>
  <c r="N417" i="17" s="1" a="1"/>
  <c r="N417" i="17" s="1"/>
  <c r="J417" i="17"/>
  <c r="O417" i="17" s="1"/>
  <c r="K417" i="17"/>
  <c r="L417" i="17"/>
  <c r="M417" i="17" s="1"/>
  <c r="I418" i="17"/>
  <c r="N418" i="17" s="1" a="1"/>
  <c r="N418" i="17" s="1"/>
  <c r="J418" i="17"/>
  <c r="O418" i="17" s="1"/>
  <c r="K418" i="17"/>
  <c r="L418" i="17"/>
  <c r="M418" i="17" s="1"/>
  <c r="I419" i="17"/>
  <c r="N419" i="17" s="1" a="1"/>
  <c r="N419" i="17" s="1"/>
  <c r="J419" i="17"/>
  <c r="O419" i="17" s="1"/>
  <c r="K419" i="17"/>
  <c r="L419" i="17"/>
  <c r="M419" i="17" s="1"/>
  <c r="I420" i="17"/>
  <c r="N420" i="17" s="1" a="1"/>
  <c r="N420" i="17" s="1"/>
  <c r="J420" i="17"/>
  <c r="O420" i="17" s="1"/>
  <c r="K420" i="17"/>
  <c r="L420" i="17"/>
  <c r="M420" i="17" s="1"/>
  <c r="I421" i="17"/>
  <c r="N421" i="17" s="1" a="1"/>
  <c r="N421" i="17" s="1"/>
  <c r="J421" i="17"/>
  <c r="O421" i="17" s="1"/>
  <c r="K421" i="17"/>
  <c r="L421" i="17"/>
  <c r="M421" i="17" s="1"/>
  <c r="I422" i="17"/>
  <c r="N422" i="17" s="1" a="1"/>
  <c r="N422" i="17" s="1"/>
  <c r="J422" i="17"/>
  <c r="O422" i="17" s="1"/>
  <c r="K422" i="17"/>
  <c r="L422" i="17"/>
  <c r="M422" i="17" s="1"/>
  <c r="I423" i="17"/>
  <c r="N423" i="17" s="1" a="1"/>
  <c r="N423" i="17" s="1"/>
  <c r="J423" i="17"/>
  <c r="O423" i="17" s="1"/>
  <c r="K423" i="17"/>
  <c r="L423" i="17"/>
  <c r="M423" i="17" s="1"/>
  <c r="I424" i="17"/>
  <c r="N424" i="17" s="1" a="1"/>
  <c r="N424" i="17" s="1"/>
  <c r="J424" i="17"/>
  <c r="O424" i="17" s="1"/>
  <c r="K424" i="17"/>
  <c r="L424" i="17"/>
  <c r="M424" i="17" s="1"/>
  <c r="I425" i="17"/>
  <c r="N425" i="17" s="1" a="1"/>
  <c r="N425" i="17" s="1"/>
  <c r="J425" i="17"/>
  <c r="O425" i="17" s="1"/>
  <c r="K425" i="17"/>
  <c r="L425" i="17"/>
  <c r="M425" i="17" s="1"/>
  <c r="I426" i="17"/>
  <c r="N426" i="17" s="1" a="1"/>
  <c r="N426" i="17" s="1"/>
  <c r="J426" i="17"/>
  <c r="O426" i="17" s="1"/>
  <c r="K426" i="17"/>
  <c r="L426" i="17"/>
  <c r="M426" i="17" s="1"/>
  <c r="I427" i="17"/>
  <c r="N427" i="17" s="1" a="1"/>
  <c r="N427" i="17" s="1"/>
  <c r="J427" i="17"/>
  <c r="O427" i="17" s="1"/>
  <c r="K427" i="17"/>
  <c r="L427" i="17"/>
  <c r="M427" i="17" s="1"/>
  <c r="I428" i="17"/>
  <c r="N428" i="17" s="1" a="1"/>
  <c r="N428" i="17" s="1"/>
  <c r="J428" i="17"/>
  <c r="O428" i="17" s="1"/>
  <c r="K428" i="17"/>
  <c r="L428" i="17"/>
  <c r="M428" i="17" s="1"/>
  <c r="I429" i="17"/>
  <c r="N429" i="17" s="1" a="1"/>
  <c r="N429" i="17" s="1"/>
  <c r="J429" i="17"/>
  <c r="O429" i="17" s="1"/>
  <c r="K429" i="17"/>
  <c r="L429" i="17"/>
  <c r="M429" i="17" s="1"/>
  <c r="I430" i="17"/>
  <c r="N430" i="17" s="1" a="1"/>
  <c r="N430" i="17" s="1"/>
  <c r="J430" i="17"/>
  <c r="O430" i="17" s="1"/>
  <c r="K430" i="17"/>
  <c r="L430" i="17"/>
  <c r="M430" i="17" s="1"/>
  <c r="I431" i="17"/>
  <c r="N431" i="17" s="1" a="1"/>
  <c r="N431" i="17" s="1"/>
  <c r="J431" i="17"/>
  <c r="O431" i="17" s="1"/>
  <c r="K431" i="17"/>
  <c r="L431" i="17"/>
  <c r="M431" i="17" s="1"/>
  <c r="I432" i="17"/>
  <c r="N432" i="17" s="1" a="1"/>
  <c r="N432" i="17" s="1"/>
  <c r="J432" i="17"/>
  <c r="O432" i="17" s="1"/>
  <c r="K432" i="17"/>
  <c r="L432" i="17"/>
  <c r="M432" i="17" s="1"/>
  <c r="I433" i="17"/>
  <c r="N433" i="17" s="1" a="1"/>
  <c r="N433" i="17" s="1"/>
  <c r="J433" i="17"/>
  <c r="O433" i="17" s="1"/>
  <c r="K433" i="17"/>
  <c r="L433" i="17"/>
  <c r="M433" i="17" s="1"/>
  <c r="I434" i="17"/>
  <c r="N434" i="17" s="1" a="1"/>
  <c r="N434" i="17" s="1"/>
  <c r="J434" i="17"/>
  <c r="O434" i="17" s="1"/>
  <c r="K434" i="17"/>
  <c r="L434" i="17"/>
  <c r="M434" i="17" s="1"/>
  <c r="I435" i="17"/>
  <c r="N435" i="17" s="1" a="1"/>
  <c r="N435" i="17" s="1"/>
  <c r="J435" i="17"/>
  <c r="O435" i="17" s="1"/>
  <c r="K435" i="17"/>
  <c r="L435" i="17"/>
  <c r="M435" i="17" s="1"/>
  <c r="I436" i="17"/>
  <c r="N436" i="17" s="1" a="1"/>
  <c r="N436" i="17" s="1"/>
  <c r="J436" i="17"/>
  <c r="O436" i="17" s="1"/>
  <c r="K436" i="17"/>
  <c r="L436" i="17"/>
  <c r="M436" i="17" s="1"/>
  <c r="I437" i="17"/>
  <c r="N437" i="17" s="1" a="1"/>
  <c r="N437" i="17" s="1"/>
  <c r="J437" i="17"/>
  <c r="O437" i="17" s="1"/>
  <c r="K437" i="17"/>
  <c r="L437" i="17"/>
  <c r="M437" i="17" s="1"/>
  <c r="I438" i="17"/>
  <c r="N438" i="17" s="1" a="1"/>
  <c r="N438" i="17" s="1"/>
  <c r="J438" i="17"/>
  <c r="O438" i="17" s="1"/>
  <c r="K438" i="17"/>
  <c r="L438" i="17"/>
  <c r="M438" i="17" s="1"/>
  <c r="I439" i="17"/>
  <c r="N439" i="17" s="1" a="1"/>
  <c r="N439" i="17" s="1"/>
  <c r="J439" i="17"/>
  <c r="O439" i="17" s="1"/>
  <c r="K439" i="17"/>
  <c r="L439" i="17"/>
  <c r="M439" i="17" s="1"/>
  <c r="I440" i="17"/>
  <c r="N440" i="17" s="1" a="1"/>
  <c r="N440" i="17" s="1"/>
  <c r="J440" i="17"/>
  <c r="O440" i="17" s="1"/>
  <c r="K440" i="17"/>
  <c r="L440" i="17"/>
  <c r="M440" i="17" s="1"/>
  <c r="I441" i="17"/>
  <c r="N441" i="17" s="1" a="1"/>
  <c r="N441" i="17" s="1"/>
  <c r="J441" i="17"/>
  <c r="O441" i="17" s="1"/>
  <c r="K441" i="17"/>
  <c r="L441" i="17"/>
  <c r="M441" i="17" s="1"/>
  <c r="I442" i="17"/>
  <c r="N442" i="17" s="1" a="1"/>
  <c r="N442" i="17" s="1"/>
  <c r="J442" i="17"/>
  <c r="O442" i="17" s="1"/>
  <c r="K442" i="17"/>
  <c r="L442" i="17"/>
  <c r="M442" i="17" s="1"/>
  <c r="I443" i="17"/>
  <c r="N443" i="17" s="1" a="1"/>
  <c r="N443" i="17" s="1"/>
  <c r="J443" i="17"/>
  <c r="O443" i="17" s="1"/>
  <c r="K443" i="17"/>
  <c r="L443" i="17"/>
  <c r="M443" i="17" s="1"/>
  <c r="I444" i="17"/>
  <c r="N444" i="17" s="1" a="1"/>
  <c r="N444" i="17" s="1"/>
  <c r="J444" i="17"/>
  <c r="O444" i="17" s="1"/>
  <c r="K444" i="17"/>
  <c r="L444" i="17"/>
  <c r="M444" i="17" s="1"/>
  <c r="I445" i="17"/>
  <c r="N445" i="17" s="1" a="1"/>
  <c r="N445" i="17" s="1"/>
  <c r="J445" i="17"/>
  <c r="O445" i="17" s="1"/>
  <c r="K445" i="17"/>
  <c r="L445" i="17"/>
  <c r="M445" i="17" s="1"/>
  <c r="I446" i="17"/>
  <c r="N446" i="17" s="1" a="1"/>
  <c r="N446" i="17" s="1"/>
  <c r="J446" i="17"/>
  <c r="O446" i="17" s="1"/>
  <c r="K446" i="17"/>
  <c r="L446" i="17"/>
  <c r="M446" i="17" s="1"/>
  <c r="I447" i="17"/>
  <c r="N447" i="17" s="1" a="1"/>
  <c r="N447" i="17" s="1"/>
  <c r="J447" i="17"/>
  <c r="O447" i="17" s="1"/>
  <c r="K447" i="17"/>
  <c r="L447" i="17"/>
  <c r="M447" i="17" s="1"/>
  <c r="I448" i="17"/>
  <c r="N448" i="17" s="1" a="1"/>
  <c r="N448" i="17" s="1"/>
  <c r="J448" i="17"/>
  <c r="O448" i="17" s="1"/>
  <c r="K448" i="17"/>
  <c r="L448" i="17"/>
  <c r="M448" i="17" s="1"/>
  <c r="I449" i="17"/>
  <c r="N449" i="17" s="1" a="1"/>
  <c r="N449" i="17" s="1"/>
  <c r="J449" i="17"/>
  <c r="O449" i="17" s="1"/>
  <c r="K449" i="17"/>
  <c r="L449" i="17"/>
  <c r="M449" i="17" s="1"/>
  <c r="I450" i="17"/>
  <c r="N450" i="17" s="1" a="1"/>
  <c r="N450" i="17" s="1"/>
  <c r="J450" i="17"/>
  <c r="O450" i="17" s="1"/>
  <c r="K450" i="17"/>
  <c r="L450" i="17"/>
  <c r="M450" i="17" s="1"/>
  <c r="I451" i="17"/>
  <c r="N451" i="17" s="1" a="1"/>
  <c r="N451" i="17" s="1"/>
  <c r="J451" i="17"/>
  <c r="O451" i="17" s="1"/>
  <c r="K451" i="17"/>
  <c r="L451" i="17"/>
  <c r="M451" i="17" s="1"/>
  <c r="I452" i="17"/>
  <c r="N452" i="17" s="1" a="1"/>
  <c r="N452" i="17" s="1"/>
  <c r="J452" i="17"/>
  <c r="O452" i="17" s="1"/>
  <c r="K452" i="17"/>
  <c r="L452" i="17"/>
  <c r="M452" i="17" s="1"/>
  <c r="I453" i="17"/>
  <c r="N453" i="17" s="1" a="1"/>
  <c r="N453" i="17" s="1"/>
  <c r="J453" i="17"/>
  <c r="O453" i="17" s="1"/>
  <c r="K453" i="17"/>
  <c r="L453" i="17"/>
  <c r="M453" i="17" s="1"/>
  <c r="I454" i="17"/>
  <c r="N454" i="17" s="1" a="1"/>
  <c r="N454" i="17" s="1"/>
  <c r="J454" i="17"/>
  <c r="O454" i="17" s="1"/>
  <c r="K454" i="17"/>
  <c r="L454" i="17"/>
  <c r="M454" i="17" s="1"/>
  <c r="I455" i="17"/>
  <c r="N455" i="17" s="1" a="1"/>
  <c r="N455" i="17" s="1"/>
  <c r="J455" i="17"/>
  <c r="O455" i="17" s="1"/>
  <c r="K455" i="17"/>
  <c r="L455" i="17"/>
  <c r="M455" i="17" s="1"/>
  <c r="I456" i="17"/>
  <c r="N456" i="17" s="1" a="1"/>
  <c r="N456" i="17" s="1"/>
  <c r="J456" i="17"/>
  <c r="O456" i="17" s="1"/>
  <c r="K456" i="17"/>
  <c r="L456" i="17"/>
  <c r="M456" i="17" s="1"/>
  <c r="I457" i="17"/>
  <c r="N457" i="17" s="1" a="1"/>
  <c r="N457" i="17" s="1"/>
  <c r="J457" i="17"/>
  <c r="O457" i="17" s="1"/>
  <c r="K457" i="17"/>
  <c r="L457" i="17"/>
  <c r="M457" i="17" s="1"/>
  <c r="I458" i="17"/>
  <c r="N458" i="17" s="1" a="1"/>
  <c r="N458" i="17" s="1"/>
  <c r="J458" i="17"/>
  <c r="O458" i="17" s="1"/>
  <c r="K458" i="17"/>
  <c r="L458" i="17"/>
  <c r="M458" i="17" s="1"/>
  <c r="I459" i="17"/>
  <c r="N459" i="17" s="1" a="1"/>
  <c r="N459" i="17" s="1"/>
  <c r="J459" i="17"/>
  <c r="O459" i="17" s="1"/>
  <c r="K459" i="17"/>
  <c r="L459" i="17"/>
  <c r="M459" i="17" s="1"/>
  <c r="I460" i="17"/>
  <c r="N460" i="17" s="1" a="1"/>
  <c r="N460" i="17" s="1"/>
  <c r="J460" i="17"/>
  <c r="O460" i="17" s="1"/>
  <c r="K460" i="17"/>
  <c r="L460" i="17"/>
  <c r="M460" i="17" s="1"/>
  <c r="I461" i="17"/>
  <c r="N461" i="17" s="1" a="1"/>
  <c r="N461" i="17" s="1"/>
  <c r="J461" i="17"/>
  <c r="O461" i="17" s="1"/>
  <c r="K461" i="17"/>
  <c r="L461" i="17"/>
  <c r="M461" i="17" s="1"/>
  <c r="I462" i="17"/>
  <c r="N462" i="17" s="1" a="1"/>
  <c r="N462" i="17" s="1"/>
  <c r="J462" i="17"/>
  <c r="O462" i="17" s="1"/>
  <c r="K462" i="17"/>
  <c r="L462" i="17"/>
  <c r="M462" i="17" s="1"/>
  <c r="I463" i="17"/>
  <c r="N463" i="17" s="1" a="1"/>
  <c r="N463" i="17" s="1"/>
  <c r="J463" i="17"/>
  <c r="O463" i="17" s="1"/>
  <c r="K463" i="17"/>
  <c r="L463" i="17"/>
  <c r="M463" i="17" s="1"/>
  <c r="I464" i="17"/>
  <c r="N464" i="17" s="1" a="1"/>
  <c r="N464" i="17" s="1"/>
  <c r="J464" i="17"/>
  <c r="O464" i="17" s="1"/>
  <c r="K464" i="17"/>
  <c r="L464" i="17"/>
  <c r="M464" i="17" s="1"/>
  <c r="I465" i="17"/>
  <c r="N465" i="17" s="1" a="1"/>
  <c r="N465" i="17" s="1"/>
  <c r="J465" i="17"/>
  <c r="O465" i="17" s="1"/>
  <c r="K465" i="17"/>
  <c r="L465" i="17"/>
  <c r="M465" i="17" s="1"/>
  <c r="I466" i="17"/>
  <c r="N466" i="17" s="1" a="1"/>
  <c r="N466" i="17" s="1"/>
  <c r="J466" i="17"/>
  <c r="O466" i="17" s="1"/>
  <c r="K466" i="17"/>
  <c r="L466" i="17"/>
  <c r="M466" i="17" s="1"/>
  <c r="I467" i="17"/>
  <c r="N467" i="17" s="1" a="1"/>
  <c r="N467" i="17" s="1"/>
  <c r="J467" i="17"/>
  <c r="O467" i="17" s="1"/>
  <c r="K467" i="17"/>
  <c r="L467" i="17"/>
  <c r="M467" i="17" s="1"/>
  <c r="I468" i="17"/>
  <c r="N468" i="17" s="1" a="1"/>
  <c r="N468" i="17" s="1"/>
  <c r="J468" i="17"/>
  <c r="O468" i="17" s="1"/>
  <c r="K468" i="17"/>
  <c r="L468" i="17"/>
  <c r="M468" i="17" s="1"/>
  <c r="I469" i="17"/>
  <c r="N469" i="17" s="1" a="1"/>
  <c r="N469" i="17" s="1"/>
  <c r="J469" i="17"/>
  <c r="O469" i="17" s="1"/>
  <c r="K469" i="17"/>
  <c r="L469" i="17"/>
  <c r="M469" i="17" s="1"/>
  <c r="I470" i="17"/>
  <c r="N470" i="17" s="1" a="1"/>
  <c r="N470" i="17" s="1"/>
  <c r="J470" i="17"/>
  <c r="O470" i="17" s="1"/>
  <c r="K470" i="17"/>
  <c r="L470" i="17"/>
  <c r="M470" i="17" s="1"/>
  <c r="I471" i="17"/>
  <c r="N471" i="17" s="1" a="1"/>
  <c r="N471" i="17" s="1"/>
  <c r="J471" i="17"/>
  <c r="O471" i="17" s="1"/>
  <c r="K471" i="17"/>
  <c r="L471" i="17"/>
  <c r="M471" i="17" s="1"/>
  <c r="I472" i="17"/>
  <c r="N472" i="17" s="1" a="1"/>
  <c r="N472" i="17" s="1"/>
  <c r="J472" i="17"/>
  <c r="O472" i="17" s="1"/>
  <c r="K472" i="17"/>
  <c r="L472" i="17"/>
  <c r="M472" i="17" s="1"/>
  <c r="I473" i="17"/>
  <c r="N473" i="17" s="1" a="1"/>
  <c r="N473" i="17" s="1"/>
  <c r="J473" i="17"/>
  <c r="O473" i="17" s="1"/>
  <c r="K473" i="17"/>
  <c r="L473" i="17"/>
  <c r="M473" i="17" s="1"/>
  <c r="I474" i="17"/>
  <c r="N474" i="17" s="1" a="1"/>
  <c r="N474" i="17" s="1"/>
  <c r="J474" i="17"/>
  <c r="O474" i="17" s="1"/>
  <c r="K474" i="17"/>
  <c r="L474" i="17"/>
  <c r="M474" i="17" s="1"/>
  <c r="I475" i="17"/>
  <c r="N475" i="17" s="1" a="1"/>
  <c r="N475" i="17" s="1"/>
  <c r="J475" i="17"/>
  <c r="O475" i="17" s="1"/>
  <c r="K475" i="17"/>
  <c r="L475" i="17"/>
  <c r="M475" i="17" s="1"/>
  <c r="I476" i="17"/>
  <c r="N476" i="17" s="1" a="1"/>
  <c r="N476" i="17" s="1"/>
  <c r="J476" i="17"/>
  <c r="O476" i="17" s="1"/>
  <c r="K476" i="17"/>
  <c r="L476" i="17"/>
  <c r="M476" i="17" s="1"/>
  <c r="I477" i="17"/>
  <c r="N477" i="17" s="1" a="1"/>
  <c r="N477" i="17" s="1"/>
  <c r="J477" i="17"/>
  <c r="O477" i="17" s="1"/>
  <c r="K477" i="17"/>
  <c r="L477" i="17"/>
  <c r="M477" i="17" s="1"/>
  <c r="I478" i="17"/>
  <c r="N478" i="17" s="1" a="1"/>
  <c r="N478" i="17" s="1"/>
  <c r="J478" i="17"/>
  <c r="O478" i="17" s="1"/>
  <c r="K478" i="17"/>
  <c r="L478" i="17"/>
  <c r="M478" i="17" s="1"/>
  <c r="I479" i="17"/>
  <c r="N479" i="17" s="1" a="1"/>
  <c r="N479" i="17" s="1"/>
  <c r="J479" i="17"/>
  <c r="O479" i="17" s="1"/>
  <c r="K479" i="17"/>
  <c r="L479" i="17"/>
  <c r="M479" i="17" s="1"/>
  <c r="I480" i="17"/>
  <c r="N480" i="17" s="1" a="1"/>
  <c r="N480" i="17" s="1"/>
  <c r="J480" i="17"/>
  <c r="O480" i="17" s="1"/>
  <c r="K480" i="17"/>
  <c r="L480" i="17"/>
  <c r="M480" i="17" s="1"/>
  <c r="I481" i="17"/>
  <c r="N481" i="17" s="1" a="1"/>
  <c r="N481" i="17" s="1"/>
  <c r="J481" i="17"/>
  <c r="O481" i="17" s="1"/>
  <c r="K481" i="17"/>
  <c r="L481" i="17"/>
  <c r="M481" i="17" s="1"/>
  <c r="I482" i="17"/>
  <c r="N482" i="17" s="1" a="1"/>
  <c r="N482" i="17" s="1"/>
  <c r="J482" i="17"/>
  <c r="O482" i="17" s="1"/>
  <c r="K482" i="17"/>
  <c r="L482" i="17"/>
  <c r="M482" i="17" s="1"/>
  <c r="I483" i="17"/>
  <c r="N483" i="17" s="1" a="1"/>
  <c r="N483" i="17" s="1"/>
  <c r="J483" i="17"/>
  <c r="O483" i="17" s="1"/>
  <c r="K483" i="17"/>
  <c r="L483" i="17"/>
  <c r="M483" i="17" s="1"/>
  <c r="I484" i="17"/>
  <c r="N484" i="17" s="1" a="1"/>
  <c r="N484" i="17" s="1"/>
  <c r="J484" i="17"/>
  <c r="O484" i="17" s="1"/>
  <c r="K484" i="17"/>
  <c r="L484" i="17"/>
  <c r="M484" i="17" s="1"/>
  <c r="I485" i="17"/>
  <c r="N485" i="17" s="1" a="1"/>
  <c r="N485" i="17" s="1"/>
  <c r="J485" i="17"/>
  <c r="O485" i="17" s="1"/>
  <c r="K485" i="17"/>
  <c r="L485" i="17"/>
  <c r="M485" i="17" s="1"/>
  <c r="I486" i="17"/>
  <c r="N486" i="17" s="1" a="1"/>
  <c r="N486" i="17" s="1"/>
  <c r="J486" i="17"/>
  <c r="O486" i="17" s="1"/>
  <c r="K486" i="17"/>
  <c r="L486" i="17"/>
  <c r="M486" i="17" s="1"/>
  <c r="I487" i="17"/>
  <c r="N487" i="17" s="1" a="1"/>
  <c r="N487" i="17" s="1"/>
  <c r="J487" i="17"/>
  <c r="O487" i="17" s="1"/>
  <c r="K487" i="17"/>
  <c r="L487" i="17"/>
  <c r="M487" i="17" s="1"/>
  <c r="I488" i="17"/>
  <c r="N488" i="17" s="1" a="1"/>
  <c r="N488" i="17" s="1"/>
  <c r="J488" i="17"/>
  <c r="O488" i="17" s="1"/>
  <c r="K488" i="17"/>
  <c r="L488" i="17"/>
  <c r="M488" i="17" s="1"/>
  <c r="I489" i="17"/>
  <c r="N489" i="17" s="1" a="1"/>
  <c r="N489" i="17" s="1"/>
  <c r="J489" i="17"/>
  <c r="O489" i="17" s="1"/>
  <c r="K489" i="17"/>
  <c r="L489" i="17"/>
  <c r="M489" i="17" s="1"/>
  <c r="I490" i="17"/>
  <c r="N490" i="17" s="1" a="1"/>
  <c r="N490" i="17" s="1"/>
  <c r="J490" i="17"/>
  <c r="O490" i="17" s="1"/>
  <c r="K490" i="17"/>
  <c r="L490" i="17"/>
  <c r="M490" i="17" s="1"/>
  <c r="I491" i="17"/>
  <c r="N491" i="17" s="1" a="1"/>
  <c r="N491" i="17" s="1"/>
  <c r="J491" i="17"/>
  <c r="O491" i="17" s="1"/>
  <c r="K491" i="17"/>
  <c r="L491" i="17"/>
  <c r="M491" i="17" s="1"/>
  <c r="I492" i="17"/>
  <c r="N492" i="17" s="1" a="1"/>
  <c r="N492" i="17" s="1"/>
  <c r="J492" i="17"/>
  <c r="O492" i="17" s="1"/>
  <c r="K492" i="17"/>
  <c r="L492" i="17"/>
  <c r="M492" i="17" s="1"/>
  <c r="I493" i="17"/>
  <c r="N493" i="17" s="1" a="1"/>
  <c r="N493" i="17" s="1"/>
  <c r="J493" i="17"/>
  <c r="O493" i="17" s="1"/>
  <c r="K493" i="17"/>
  <c r="L493" i="17"/>
  <c r="M493" i="17" s="1"/>
  <c r="I494" i="17"/>
  <c r="N494" i="17" s="1" a="1"/>
  <c r="N494" i="17" s="1"/>
  <c r="J494" i="17"/>
  <c r="O494" i="17" s="1"/>
  <c r="K494" i="17"/>
  <c r="L494" i="17"/>
  <c r="M494" i="17" s="1"/>
  <c r="I495" i="17"/>
  <c r="N495" i="17" s="1" a="1"/>
  <c r="N495" i="17" s="1"/>
  <c r="J495" i="17"/>
  <c r="O495" i="17" s="1"/>
  <c r="K495" i="17"/>
  <c r="L495" i="17"/>
  <c r="M495" i="17" s="1"/>
  <c r="I496" i="17"/>
  <c r="N496" i="17" s="1" a="1"/>
  <c r="N496" i="17" s="1"/>
  <c r="J496" i="17"/>
  <c r="O496" i="17" s="1"/>
  <c r="K496" i="17"/>
  <c r="L496" i="17"/>
  <c r="M496" i="17" s="1"/>
  <c r="I497" i="17"/>
  <c r="N497" i="17" s="1" a="1"/>
  <c r="N497" i="17" s="1"/>
  <c r="J497" i="17"/>
  <c r="O497" i="17" s="1"/>
  <c r="K497" i="17"/>
  <c r="L497" i="17"/>
  <c r="M497" i="17" s="1"/>
  <c r="I498" i="17"/>
  <c r="N498" i="17" s="1" a="1"/>
  <c r="N498" i="17" s="1"/>
  <c r="J498" i="17"/>
  <c r="O498" i="17" s="1"/>
  <c r="K498" i="17"/>
  <c r="L498" i="17"/>
  <c r="M498" i="17" s="1"/>
  <c r="I499" i="17"/>
  <c r="N499" i="17" s="1" a="1"/>
  <c r="N499" i="17" s="1"/>
  <c r="J499" i="17"/>
  <c r="O499" i="17" s="1"/>
  <c r="K499" i="17"/>
  <c r="L499" i="17"/>
  <c r="M499" i="17" s="1"/>
  <c r="I500" i="17"/>
  <c r="N500" i="17" s="1" a="1"/>
  <c r="N500" i="17" s="1"/>
  <c r="J500" i="17"/>
  <c r="O500" i="17" s="1"/>
  <c r="K500" i="17"/>
  <c r="L500" i="17"/>
  <c r="M500" i="17" s="1"/>
  <c r="I501" i="17"/>
  <c r="N501" i="17" s="1" a="1"/>
  <c r="N501" i="17" s="1"/>
  <c r="J501" i="17"/>
  <c r="O501" i="17" s="1"/>
  <c r="K501" i="17"/>
  <c r="L501" i="17"/>
  <c r="M501" i="17" s="1"/>
  <c r="I502" i="17"/>
  <c r="N502" i="17" s="1" a="1"/>
  <c r="N502" i="17" s="1"/>
  <c r="J502" i="17"/>
  <c r="O502" i="17" s="1"/>
  <c r="K502" i="17"/>
  <c r="L502" i="17"/>
  <c r="M502" i="17" s="1"/>
  <c r="I503" i="17"/>
  <c r="N503" i="17" s="1" a="1"/>
  <c r="N503" i="17" s="1"/>
  <c r="J503" i="17"/>
  <c r="O503" i="17" s="1"/>
  <c r="K503" i="17"/>
  <c r="L503" i="17"/>
  <c r="M503" i="17" s="1"/>
  <c r="I504" i="17"/>
  <c r="N504" i="17" s="1" a="1"/>
  <c r="N504" i="17" s="1"/>
  <c r="J504" i="17"/>
  <c r="O504" i="17" s="1"/>
  <c r="K504" i="17"/>
  <c r="L504" i="17"/>
  <c r="M504" i="17" s="1"/>
  <c r="I505" i="17"/>
  <c r="N505" i="17" s="1" a="1"/>
  <c r="N505" i="17" s="1"/>
  <c r="J505" i="17"/>
  <c r="O505" i="17" s="1"/>
  <c r="K505" i="17"/>
  <c r="L505" i="17"/>
  <c r="M505" i="17" s="1"/>
  <c r="I506" i="17"/>
  <c r="N506" i="17" s="1" a="1"/>
  <c r="N506" i="17" s="1"/>
  <c r="J506" i="17"/>
  <c r="O506" i="17" s="1"/>
  <c r="K506" i="17"/>
  <c r="L506" i="17"/>
  <c r="M506" i="17" s="1"/>
  <c r="I507" i="17"/>
  <c r="N507" i="17" s="1" a="1"/>
  <c r="N507" i="17" s="1"/>
  <c r="J507" i="17"/>
  <c r="O507" i="17" s="1"/>
  <c r="K507" i="17"/>
  <c r="L507" i="17"/>
  <c r="M507" i="17" s="1"/>
  <c r="I508" i="17"/>
  <c r="N508" i="17" s="1" a="1"/>
  <c r="N508" i="17" s="1"/>
  <c r="J508" i="17"/>
  <c r="O508" i="17" s="1"/>
  <c r="K508" i="17"/>
  <c r="L508" i="17"/>
  <c r="M508" i="17" s="1"/>
  <c r="I509" i="17"/>
  <c r="N509" i="17" s="1" a="1"/>
  <c r="N509" i="17" s="1"/>
  <c r="J509" i="17"/>
  <c r="O509" i="17" s="1"/>
  <c r="K509" i="17"/>
  <c r="L509" i="17"/>
  <c r="M509" i="17" s="1"/>
  <c r="I510" i="17"/>
  <c r="N510" i="17" s="1" a="1"/>
  <c r="N510" i="17" s="1"/>
  <c r="J510" i="17"/>
  <c r="O510" i="17" s="1"/>
  <c r="K510" i="17"/>
  <c r="L510" i="17"/>
  <c r="M510" i="17" s="1"/>
  <c r="I511" i="17"/>
  <c r="N511" i="17" s="1" a="1"/>
  <c r="N511" i="17" s="1"/>
  <c r="J511" i="17"/>
  <c r="O511" i="17" s="1"/>
  <c r="K511" i="17"/>
  <c r="L511" i="17"/>
  <c r="M511" i="17" s="1"/>
  <c r="I512" i="17"/>
  <c r="N512" i="17" s="1" a="1"/>
  <c r="N512" i="17" s="1"/>
  <c r="J512" i="17"/>
  <c r="O512" i="17" s="1"/>
  <c r="K512" i="17"/>
  <c r="L512" i="17"/>
  <c r="M512" i="17" s="1"/>
  <c r="I513" i="17"/>
  <c r="N513" i="17" s="1" a="1"/>
  <c r="N513" i="17" s="1"/>
  <c r="J513" i="17"/>
  <c r="O513" i="17" s="1"/>
  <c r="K513" i="17"/>
  <c r="L513" i="17"/>
  <c r="M513" i="17" s="1"/>
  <c r="I514" i="17"/>
  <c r="N514" i="17" s="1" a="1"/>
  <c r="N514" i="17" s="1"/>
  <c r="J514" i="17"/>
  <c r="O514" i="17" s="1"/>
  <c r="K514" i="17"/>
  <c r="L514" i="17"/>
  <c r="M514" i="17" s="1"/>
  <c r="I515" i="17"/>
  <c r="N515" i="17" s="1" a="1"/>
  <c r="N515" i="17" s="1"/>
  <c r="J515" i="17"/>
  <c r="O515" i="17" s="1"/>
  <c r="K515" i="17"/>
  <c r="L515" i="17"/>
  <c r="M515" i="17" s="1"/>
  <c r="I516" i="17"/>
  <c r="N516" i="17" s="1" a="1"/>
  <c r="N516" i="17" s="1"/>
  <c r="J516" i="17"/>
  <c r="O516" i="17" s="1"/>
  <c r="K516" i="17"/>
  <c r="L516" i="17"/>
  <c r="M516" i="17" s="1"/>
  <c r="I517" i="17"/>
  <c r="N517" i="17" s="1" a="1"/>
  <c r="N517" i="17" s="1"/>
  <c r="J517" i="17"/>
  <c r="O517" i="17" s="1"/>
  <c r="K517" i="17"/>
  <c r="L517" i="17"/>
  <c r="M517" i="17" s="1"/>
  <c r="I518" i="17"/>
  <c r="N518" i="17" s="1" a="1"/>
  <c r="N518" i="17" s="1"/>
  <c r="J518" i="17"/>
  <c r="O518" i="17" s="1"/>
  <c r="K518" i="17"/>
  <c r="L518" i="17"/>
  <c r="M518" i="17" s="1"/>
  <c r="I519" i="17"/>
  <c r="N519" i="17" s="1" a="1"/>
  <c r="N519" i="17" s="1"/>
  <c r="J519" i="17"/>
  <c r="O519" i="17" s="1"/>
  <c r="K519" i="17"/>
  <c r="L519" i="17"/>
  <c r="M519" i="17" s="1"/>
  <c r="I520" i="17"/>
  <c r="N520" i="17" s="1" a="1"/>
  <c r="N520" i="17" s="1"/>
  <c r="J520" i="17"/>
  <c r="O520" i="17" s="1"/>
  <c r="K520" i="17"/>
  <c r="L520" i="17"/>
  <c r="M520" i="17" s="1"/>
  <c r="I521" i="17"/>
  <c r="N521" i="17" s="1" a="1"/>
  <c r="N521" i="17" s="1"/>
  <c r="J521" i="17"/>
  <c r="O521" i="17" s="1"/>
  <c r="K521" i="17"/>
  <c r="L521" i="17"/>
  <c r="M521" i="17" s="1"/>
  <c r="I522" i="17"/>
  <c r="N522" i="17" s="1" a="1"/>
  <c r="N522" i="17" s="1"/>
  <c r="J522" i="17"/>
  <c r="O522" i="17" s="1"/>
  <c r="K522" i="17"/>
  <c r="L522" i="17"/>
  <c r="M522" i="17" s="1"/>
  <c r="I523" i="17"/>
  <c r="N523" i="17" s="1" a="1"/>
  <c r="N523" i="17" s="1"/>
  <c r="J523" i="17"/>
  <c r="O523" i="17" s="1"/>
  <c r="K523" i="17"/>
  <c r="L523" i="17"/>
  <c r="M523" i="17" s="1"/>
  <c r="I524" i="17"/>
  <c r="N524" i="17" s="1" a="1"/>
  <c r="N524" i="17" s="1"/>
  <c r="J524" i="17"/>
  <c r="O524" i="17" s="1"/>
  <c r="K524" i="17"/>
  <c r="L524" i="17"/>
  <c r="M524" i="17" s="1"/>
  <c r="I525" i="17"/>
  <c r="N525" i="17" s="1" a="1"/>
  <c r="N525" i="17" s="1"/>
  <c r="J525" i="17"/>
  <c r="O525" i="17" s="1"/>
  <c r="K525" i="17"/>
  <c r="L525" i="17"/>
  <c r="M525" i="17" s="1"/>
  <c r="I526" i="17"/>
  <c r="N526" i="17" s="1" a="1"/>
  <c r="N526" i="17" s="1"/>
  <c r="J526" i="17"/>
  <c r="O526" i="17" s="1"/>
  <c r="K526" i="17"/>
  <c r="L526" i="17"/>
  <c r="M526" i="17" s="1"/>
  <c r="I527" i="17"/>
  <c r="N527" i="17" s="1" a="1"/>
  <c r="N527" i="17" s="1"/>
  <c r="J527" i="17"/>
  <c r="O527" i="17" s="1"/>
  <c r="K527" i="17"/>
  <c r="L527" i="17"/>
  <c r="M527" i="17" s="1"/>
  <c r="I528" i="17"/>
  <c r="N528" i="17" s="1" a="1"/>
  <c r="N528" i="17" s="1"/>
  <c r="J528" i="17"/>
  <c r="O528" i="17" s="1"/>
  <c r="K528" i="17"/>
  <c r="L528" i="17"/>
  <c r="M528" i="17" s="1"/>
  <c r="I529" i="17"/>
  <c r="N529" i="17" s="1" a="1"/>
  <c r="N529" i="17" s="1"/>
  <c r="J529" i="17"/>
  <c r="O529" i="17" s="1"/>
  <c r="K529" i="17"/>
  <c r="L529" i="17"/>
  <c r="M529" i="17" s="1"/>
  <c r="I530" i="17"/>
  <c r="N530" i="17" s="1" a="1"/>
  <c r="N530" i="17" s="1"/>
  <c r="J530" i="17"/>
  <c r="O530" i="17" s="1"/>
  <c r="K530" i="17"/>
  <c r="L530" i="17"/>
  <c r="M530" i="17" s="1"/>
  <c r="I531" i="17"/>
  <c r="N531" i="17" s="1" a="1"/>
  <c r="N531" i="17" s="1"/>
  <c r="J531" i="17"/>
  <c r="O531" i="17" s="1"/>
  <c r="K531" i="17"/>
  <c r="L531" i="17"/>
  <c r="M531" i="17" s="1"/>
  <c r="I532" i="17"/>
  <c r="N532" i="17" s="1" a="1"/>
  <c r="N532" i="17" s="1"/>
  <c r="J532" i="17"/>
  <c r="O532" i="17" s="1"/>
  <c r="K532" i="17"/>
  <c r="L532" i="17"/>
  <c r="M532" i="17" s="1"/>
  <c r="I533" i="17"/>
  <c r="N533" i="17" s="1" a="1"/>
  <c r="N533" i="17" s="1"/>
  <c r="J533" i="17"/>
  <c r="O533" i="17" s="1"/>
  <c r="K533" i="17"/>
  <c r="L533" i="17"/>
  <c r="M533" i="17" s="1"/>
  <c r="I534" i="17"/>
  <c r="N534" i="17" s="1" a="1"/>
  <c r="N534" i="17" s="1"/>
  <c r="J534" i="17"/>
  <c r="O534" i="17" s="1"/>
  <c r="K534" i="17"/>
  <c r="L534" i="17"/>
  <c r="M534" i="17" s="1"/>
  <c r="I535" i="17"/>
  <c r="N535" i="17" s="1" a="1"/>
  <c r="N535" i="17" s="1"/>
  <c r="J535" i="17"/>
  <c r="O535" i="17" s="1"/>
  <c r="K535" i="17"/>
  <c r="L535" i="17"/>
  <c r="M535" i="17" s="1"/>
  <c r="I536" i="17"/>
  <c r="N536" i="17" s="1" a="1"/>
  <c r="N536" i="17" s="1"/>
  <c r="J536" i="17"/>
  <c r="O536" i="17" s="1"/>
  <c r="K536" i="17"/>
  <c r="L536" i="17"/>
  <c r="M536" i="17" s="1"/>
  <c r="I537" i="17"/>
  <c r="N537" i="17" s="1" a="1"/>
  <c r="N537" i="17" s="1"/>
  <c r="J537" i="17"/>
  <c r="O537" i="17" s="1"/>
  <c r="K537" i="17"/>
  <c r="L537" i="17"/>
  <c r="M537" i="17" s="1"/>
  <c r="I538" i="17"/>
  <c r="N538" i="17" s="1" a="1"/>
  <c r="N538" i="17" s="1"/>
  <c r="J538" i="17"/>
  <c r="O538" i="17" s="1"/>
  <c r="K538" i="17"/>
  <c r="L538" i="17"/>
  <c r="M538" i="17" s="1"/>
  <c r="I539" i="17"/>
  <c r="N539" i="17" s="1" a="1"/>
  <c r="N539" i="17" s="1"/>
  <c r="J539" i="17"/>
  <c r="O539" i="17" s="1"/>
  <c r="K539" i="17"/>
  <c r="L539" i="17"/>
  <c r="M539" i="17" s="1"/>
  <c r="I540" i="17"/>
  <c r="N540" i="17" s="1" a="1"/>
  <c r="N540" i="17" s="1"/>
  <c r="J540" i="17"/>
  <c r="O540" i="17" s="1"/>
  <c r="K540" i="17"/>
  <c r="L540" i="17"/>
  <c r="M540" i="17" s="1"/>
  <c r="I541" i="17"/>
  <c r="N541" i="17" s="1" a="1"/>
  <c r="N541" i="17" s="1"/>
  <c r="J541" i="17"/>
  <c r="O541" i="17" s="1"/>
  <c r="K541" i="17"/>
  <c r="L541" i="17"/>
  <c r="M541" i="17" s="1"/>
  <c r="I542" i="17"/>
  <c r="N542" i="17" s="1" a="1"/>
  <c r="N542" i="17" s="1"/>
  <c r="J542" i="17"/>
  <c r="O542" i="17" s="1"/>
  <c r="K542" i="17"/>
  <c r="L542" i="17"/>
  <c r="M542" i="17" s="1"/>
  <c r="I543" i="17"/>
  <c r="N543" i="17" s="1" a="1"/>
  <c r="N543" i="17" s="1"/>
  <c r="J543" i="17"/>
  <c r="O543" i="17" s="1"/>
  <c r="K543" i="17"/>
  <c r="L543" i="17"/>
  <c r="M543" i="17" s="1"/>
  <c r="I544" i="17"/>
  <c r="N544" i="17" s="1" a="1"/>
  <c r="N544" i="17" s="1"/>
  <c r="J544" i="17"/>
  <c r="O544" i="17" s="1"/>
  <c r="K544" i="17"/>
  <c r="L544" i="17"/>
  <c r="M544" i="17" s="1"/>
  <c r="I545" i="17"/>
  <c r="N545" i="17" s="1" a="1"/>
  <c r="N545" i="17" s="1"/>
  <c r="J545" i="17"/>
  <c r="O545" i="17" s="1"/>
  <c r="K545" i="17"/>
  <c r="L545" i="17"/>
  <c r="M545" i="17" s="1"/>
  <c r="I546" i="17"/>
  <c r="N546" i="17" s="1" a="1"/>
  <c r="N546" i="17" s="1"/>
  <c r="J546" i="17"/>
  <c r="O546" i="17" s="1"/>
  <c r="K546" i="17"/>
  <c r="L546" i="17"/>
  <c r="M546" i="17" s="1"/>
  <c r="I547" i="17"/>
  <c r="N547" i="17" s="1" a="1"/>
  <c r="N547" i="17" s="1"/>
  <c r="J547" i="17"/>
  <c r="O547" i="17" s="1"/>
  <c r="K547" i="17"/>
  <c r="L547" i="17"/>
  <c r="M547" i="17" s="1"/>
  <c r="I548" i="17"/>
  <c r="N548" i="17" s="1" a="1"/>
  <c r="N548" i="17" s="1"/>
  <c r="J548" i="17"/>
  <c r="O548" i="17" s="1"/>
  <c r="K548" i="17"/>
  <c r="L548" i="17"/>
  <c r="M548" i="17" s="1"/>
  <c r="I549" i="17"/>
  <c r="N549" i="17" s="1" a="1"/>
  <c r="N549" i="17" s="1"/>
  <c r="J549" i="17"/>
  <c r="O549" i="17" s="1"/>
  <c r="K549" i="17"/>
  <c r="L549" i="17"/>
  <c r="M549" i="17" s="1"/>
  <c r="I550" i="17"/>
  <c r="N550" i="17" s="1" a="1"/>
  <c r="N550" i="17" s="1"/>
  <c r="J550" i="17"/>
  <c r="O550" i="17" s="1"/>
  <c r="K550" i="17"/>
  <c r="L550" i="17"/>
  <c r="M550" i="17" s="1"/>
  <c r="I551" i="17"/>
  <c r="N551" i="17" s="1" a="1"/>
  <c r="N551" i="17" s="1"/>
  <c r="J551" i="17"/>
  <c r="O551" i="17" s="1"/>
  <c r="K551" i="17"/>
  <c r="L551" i="17"/>
  <c r="M551" i="17" s="1"/>
  <c r="I552" i="17"/>
  <c r="N552" i="17" s="1" a="1"/>
  <c r="N552" i="17" s="1"/>
  <c r="J552" i="17"/>
  <c r="O552" i="17" s="1"/>
  <c r="K552" i="17"/>
  <c r="L552" i="17"/>
  <c r="M552" i="17" s="1"/>
  <c r="I553" i="17"/>
  <c r="N553" i="17" s="1" a="1"/>
  <c r="N553" i="17" s="1"/>
  <c r="J553" i="17"/>
  <c r="O553" i="17" s="1"/>
  <c r="K553" i="17"/>
  <c r="L553" i="17"/>
  <c r="M553" i="17" s="1"/>
  <c r="I554" i="17"/>
  <c r="N554" i="17" s="1" a="1"/>
  <c r="N554" i="17" s="1"/>
  <c r="J554" i="17"/>
  <c r="O554" i="17" s="1"/>
  <c r="K554" i="17"/>
  <c r="L554" i="17"/>
  <c r="M554" i="17" s="1"/>
  <c r="I555" i="17"/>
  <c r="N555" i="17" s="1" a="1"/>
  <c r="N555" i="17" s="1"/>
  <c r="J555" i="17"/>
  <c r="O555" i="17" s="1"/>
  <c r="K555" i="17"/>
  <c r="L555" i="17"/>
  <c r="M555" i="17" s="1"/>
  <c r="I556" i="17"/>
  <c r="N556" i="17" s="1" a="1"/>
  <c r="N556" i="17" s="1"/>
  <c r="J556" i="17"/>
  <c r="O556" i="17" s="1"/>
  <c r="K556" i="17"/>
  <c r="L556" i="17"/>
  <c r="M556" i="17" s="1"/>
  <c r="I557" i="17"/>
  <c r="N557" i="17" s="1" a="1"/>
  <c r="N557" i="17" s="1"/>
  <c r="J557" i="17"/>
  <c r="O557" i="17" s="1"/>
  <c r="K557" i="17"/>
  <c r="L557" i="17"/>
  <c r="M557" i="17" s="1"/>
  <c r="I558" i="17"/>
  <c r="N558" i="17" s="1" a="1"/>
  <c r="N558" i="17" s="1"/>
  <c r="J558" i="17"/>
  <c r="O558" i="17" s="1"/>
  <c r="K558" i="17"/>
  <c r="L558" i="17"/>
  <c r="M558" i="17" s="1"/>
  <c r="I559" i="17"/>
  <c r="N559" i="17" s="1" a="1"/>
  <c r="N559" i="17" s="1"/>
  <c r="J559" i="17"/>
  <c r="O559" i="17" s="1"/>
  <c r="K559" i="17"/>
  <c r="L559" i="17"/>
  <c r="M559" i="17" s="1"/>
  <c r="I560" i="17"/>
  <c r="N560" i="17" s="1" a="1"/>
  <c r="N560" i="17" s="1"/>
  <c r="J560" i="17"/>
  <c r="O560" i="17" s="1"/>
  <c r="K560" i="17"/>
  <c r="L560" i="17"/>
  <c r="M560" i="17" s="1"/>
  <c r="I561" i="17"/>
  <c r="N561" i="17" s="1" a="1"/>
  <c r="N561" i="17" s="1"/>
  <c r="J561" i="17"/>
  <c r="O561" i="17" s="1"/>
  <c r="K561" i="17"/>
  <c r="L561" i="17"/>
  <c r="M561" i="17" s="1"/>
  <c r="I562" i="17"/>
  <c r="N562" i="17" s="1" a="1"/>
  <c r="N562" i="17" s="1"/>
  <c r="J562" i="17"/>
  <c r="O562" i="17" s="1"/>
  <c r="K562" i="17"/>
  <c r="L562" i="17"/>
  <c r="M562" i="17" s="1"/>
  <c r="I563" i="17"/>
  <c r="N563" i="17" s="1" a="1"/>
  <c r="N563" i="17" s="1"/>
  <c r="J563" i="17"/>
  <c r="O563" i="17" s="1"/>
  <c r="K563" i="17"/>
  <c r="L563" i="17"/>
  <c r="M563" i="17" s="1"/>
  <c r="I564" i="17"/>
  <c r="N564" i="17" s="1" a="1"/>
  <c r="N564" i="17" s="1"/>
  <c r="J564" i="17"/>
  <c r="O564" i="17" s="1"/>
  <c r="K564" i="17"/>
  <c r="L564" i="17"/>
  <c r="M564" i="17" s="1"/>
  <c r="I565" i="17"/>
  <c r="N565" i="17" s="1" a="1"/>
  <c r="N565" i="17" s="1"/>
  <c r="J565" i="17"/>
  <c r="O565" i="17" s="1"/>
  <c r="K565" i="17"/>
  <c r="L565" i="17"/>
  <c r="M565" i="17" s="1"/>
  <c r="I566" i="17"/>
  <c r="N566" i="17" s="1" a="1"/>
  <c r="N566" i="17" s="1"/>
  <c r="J566" i="17"/>
  <c r="O566" i="17" s="1"/>
  <c r="K566" i="17"/>
  <c r="L566" i="17"/>
  <c r="M566" i="17" s="1"/>
  <c r="I567" i="17"/>
  <c r="N567" i="17" s="1" a="1"/>
  <c r="N567" i="17" s="1"/>
  <c r="J567" i="17"/>
  <c r="O567" i="17" s="1"/>
  <c r="K567" i="17"/>
  <c r="L567" i="17"/>
  <c r="M567" i="17" s="1"/>
  <c r="I568" i="17"/>
  <c r="N568" i="17" s="1" a="1"/>
  <c r="N568" i="17" s="1"/>
  <c r="J568" i="17"/>
  <c r="O568" i="17" s="1"/>
  <c r="K568" i="17"/>
  <c r="L568" i="17"/>
  <c r="M568" i="17" s="1"/>
  <c r="I569" i="17"/>
  <c r="N569" i="17" s="1" a="1"/>
  <c r="N569" i="17" s="1"/>
  <c r="J569" i="17"/>
  <c r="O569" i="17" s="1"/>
  <c r="K569" i="17"/>
  <c r="L569" i="17"/>
  <c r="M569" i="17" s="1"/>
  <c r="I570" i="17"/>
  <c r="N570" i="17" s="1" a="1"/>
  <c r="N570" i="17" s="1"/>
  <c r="J570" i="17"/>
  <c r="O570" i="17" s="1"/>
  <c r="K570" i="17"/>
  <c r="L570" i="17"/>
  <c r="M570" i="17" s="1"/>
  <c r="I571" i="17"/>
  <c r="N571" i="17" s="1" a="1"/>
  <c r="N571" i="17" s="1"/>
  <c r="J571" i="17"/>
  <c r="O571" i="17" s="1"/>
  <c r="K571" i="17"/>
  <c r="L571" i="17"/>
  <c r="M571" i="17" s="1"/>
  <c r="I572" i="17"/>
  <c r="N572" i="17" s="1" a="1"/>
  <c r="N572" i="17" s="1"/>
  <c r="J572" i="17"/>
  <c r="O572" i="17" s="1"/>
  <c r="K572" i="17"/>
  <c r="L572" i="17"/>
  <c r="M572" i="17" s="1"/>
  <c r="I573" i="17"/>
  <c r="N573" i="17" s="1" a="1"/>
  <c r="N573" i="17" s="1"/>
  <c r="J573" i="17"/>
  <c r="O573" i="17" s="1"/>
  <c r="K573" i="17"/>
  <c r="L573" i="17"/>
  <c r="M573" i="17" s="1"/>
  <c r="I574" i="17"/>
  <c r="N574" i="17" s="1" a="1"/>
  <c r="N574" i="17" s="1"/>
  <c r="J574" i="17"/>
  <c r="O574" i="17" s="1"/>
  <c r="K574" i="17"/>
  <c r="L574" i="17"/>
  <c r="M574" i="17" s="1"/>
  <c r="I575" i="17"/>
  <c r="N575" i="17" s="1" a="1"/>
  <c r="N575" i="17" s="1"/>
  <c r="J575" i="17"/>
  <c r="O575" i="17" s="1"/>
  <c r="K575" i="17"/>
  <c r="L575" i="17"/>
  <c r="M575" i="17" s="1"/>
  <c r="I576" i="17"/>
  <c r="N576" i="17" s="1" a="1"/>
  <c r="N576" i="17" s="1"/>
  <c r="J576" i="17"/>
  <c r="O576" i="17" s="1"/>
  <c r="K576" i="17"/>
  <c r="L576" i="17"/>
  <c r="M576" i="17" s="1"/>
  <c r="I577" i="17"/>
  <c r="N577" i="17" s="1" a="1"/>
  <c r="N577" i="17" s="1"/>
  <c r="J577" i="17"/>
  <c r="O577" i="17" s="1"/>
  <c r="K577" i="17"/>
  <c r="L577" i="17"/>
  <c r="M577" i="17" s="1"/>
  <c r="I578" i="17"/>
  <c r="N578" i="17" s="1" a="1"/>
  <c r="N578" i="17" s="1"/>
  <c r="J578" i="17"/>
  <c r="O578" i="17" s="1"/>
  <c r="K578" i="17"/>
  <c r="L578" i="17"/>
  <c r="M578" i="17" s="1"/>
  <c r="I579" i="17"/>
  <c r="N579" i="17" s="1" a="1"/>
  <c r="N579" i="17" s="1"/>
  <c r="J579" i="17"/>
  <c r="O579" i="17" s="1"/>
  <c r="K579" i="17"/>
  <c r="L579" i="17"/>
  <c r="M579" i="17" s="1"/>
  <c r="I580" i="17"/>
  <c r="N580" i="17" s="1" a="1"/>
  <c r="N580" i="17" s="1"/>
  <c r="J580" i="17"/>
  <c r="O580" i="17" s="1"/>
  <c r="K580" i="17"/>
  <c r="L580" i="17"/>
  <c r="M580" i="17" s="1"/>
  <c r="I581" i="17"/>
  <c r="N581" i="17" s="1" a="1"/>
  <c r="N581" i="17" s="1"/>
  <c r="J581" i="17"/>
  <c r="O581" i="17" s="1"/>
  <c r="K581" i="17"/>
  <c r="L581" i="17"/>
  <c r="M581" i="17" s="1"/>
  <c r="I582" i="17"/>
  <c r="N582" i="17" s="1" a="1"/>
  <c r="N582" i="17" s="1"/>
  <c r="J582" i="17"/>
  <c r="O582" i="17" s="1"/>
  <c r="K582" i="17"/>
  <c r="L582" i="17"/>
  <c r="M582" i="17" s="1"/>
  <c r="I583" i="17"/>
  <c r="N583" i="17" s="1" a="1"/>
  <c r="N583" i="17" s="1"/>
  <c r="J583" i="17"/>
  <c r="O583" i="17" s="1"/>
  <c r="K583" i="17"/>
  <c r="L583" i="17"/>
  <c r="M583" i="17" s="1"/>
  <c r="I584" i="17"/>
  <c r="N584" i="17" s="1" a="1"/>
  <c r="N584" i="17" s="1"/>
  <c r="J584" i="17"/>
  <c r="O584" i="17" s="1"/>
  <c r="K584" i="17"/>
  <c r="L584" i="17"/>
  <c r="M584" i="17" s="1"/>
  <c r="I585" i="17"/>
  <c r="N585" i="17" s="1" a="1"/>
  <c r="N585" i="17" s="1"/>
  <c r="J585" i="17"/>
  <c r="O585" i="17" s="1"/>
  <c r="K585" i="17"/>
  <c r="L585" i="17"/>
  <c r="M585" i="17" s="1"/>
  <c r="I586" i="17"/>
  <c r="N586" i="17" s="1" a="1"/>
  <c r="N586" i="17" s="1"/>
  <c r="J586" i="17"/>
  <c r="O586" i="17" s="1"/>
  <c r="K586" i="17"/>
  <c r="L586" i="17"/>
  <c r="M586" i="17" s="1"/>
  <c r="I587" i="17"/>
  <c r="N587" i="17" s="1" a="1"/>
  <c r="N587" i="17" s="1"/>
  <c r="J587" i="17"/>
  <c r="O587" i="17" s="1"/>
  <c r="K587" i="17"/>
  <c r="L587" i="17"/>
  <c r="M587" i="17" s="1"/>
  <c r="I588" i="17"/>
  <c r="N588" i="17" s="1" a="1"/>
  <c r="N588" i="17" s="1"/>
  <c r="J588" i="17"/>
  <c r="O588" i="17" s="1"/>
  <c r="K588" i="17"/>
  <c r="L588" i="17"/>
  <c r="M588" i="17" s="1"/>
  <c r="I589" i="17"/>
  <c r="N589" i="17" s="1" a="1"/>
  <c r="N589" i="17" s="1"/>
  <c r="J589" i="17"/>
  <c r="O589" i="17" s="1"/>
  <c r="K589" i="17"/>
  <c r="L589" i="17"/>
  <c r="M589" i="17" s="1"/>
  <c r="I590" i="17"/>
  <c r="N590" i="17" s="1" a="1"/>
  <c r="N590" i="17" s="1"/>
  <c r="J590" i="17"/>
  <c r="O590" i="17" s="1"/>
  <c r="K590" i="17"/>
  <c r="L590" i="17"/>
  <c r="M590" i="17" s="1"/>
  <c r="I591" i="17"/>
  <c r="N591" i="17" s="1" a="1"/>
  <c r="N591" i="17" s="1"/>
  <c r="J591" i="17"/>
  <c r="O591" i="17" s="1"/>
  <c r="K591" i="17"/>
  <c r="L591" i="17"/>
  <c r="M591" i="17" s="1"/>
  <c r="I592" i="17"/>
  <c r="N592" i="17" s="1" a="1"/>
  <c r="N592" i="17" s="1"/>
  <c r="J592" i="17"/>
  <c r="O592" i="17" s="1"/>
  <c r="K592" i="17"/>
  <c r="L592" i="17"/>
  <c r="M592" i="17" s="1"/>
  <c r="I593" i="17"/>
  <c r="N593" i="17" s="1" a="1"/>
  <c r="N593" i="17" s="1"/>
  <c r="J593" i="17"/>
  <c r="O593" i="17" s="1"/>
  <c r="K593" i="17"/>
  <c r="L593" i="17"/>
  <c r="M593" i="17" s="1"/>
  <c r="I594" i="17"/>
  <c r="N594" i="17" s="1" a="1"/>
  <c r="N594" i="17" s="1"/>
  <c r="J594" i="17"/>
  <c r="O594" i="17" s="1"/>
  <c r="K594" i="17"/>
  <c r="L594" i="17"/>
  <c r="M594" i="17" s="1"/>
  <c r="I595" i="17"/>
  <c r="N595" i="17" s="1" a="1"/>
  <c r="N595" i="17" s="1"/>
  <c r="J595" i="17"/>
  <c r="O595" i="17" s="1"/>
  <c r="K595" i="17"/>
  <c r="L595" i="17"/>
  <c r="M595" i="17" s="1"/>
  <c r="I596" i="17"/>
  <c r="N596" i="17" s="1" a="1"/>
  <c r="N596" i="17" s="1"/>
  <c r="J596" i="17"/>
  <c r="O596" i="17" s="1"/>
  <c r="K596" i="17"/>
  <c r="L596" i="17"/>
  <c r="M596" i="17" s="1"/>
  <c r="I597" i="17"/>
  <c r="N597" i="17" s="1" a="1"/>
  <c r="N597" i="17" s="1"/>
  <c r="J597" i="17"/>
  <c r="O597" i="17" s="1"/>
  <c r="K597" i="17"/>
  <c r="L597" i="17"/>
  <c r="M597" i="17" s="1"/>
  <c r="I598" i="17"/>
  <c r="N598" i="17" s="1" a="1"/>
  <c r="N598" i="17" s="1"/>
  <c r="J598" i="17"/>
  <c r="O598" i="17" s="1"/>
  <c r="K598" i="17"/>
  <c r="L598" i="17"/>
  <c r="M598" i="17" s="1"/>
  <c r="I599" i="17"/>
  <c r="N599" i="17" s="1" a="1"/>
  <c r="N599" i="17" s="1"/>
  <c r="J599" i="17"/>
  <c r="O599" i="17" s="1"/>
  <c r="K599" i="17"/>
  <c r="L599" i="17"/>
  <c r="M599" i="17" s="1"/>
  <c r="I600" i="17"/>
  <c r="N600" i="17" s="1" a="1"/>
  <c r="N600" i="17" s="1"/>
  <c r="J600" i="17"/>
  <c r="O600" i="17" s="1"/>
  <c r="K600" i="17"/>
  <c r="L600" i="17"/>
  <c r="M600" i="17" s="1"/>
  <c r="I601" i="17"/>
  <c r="N601" i="17" s="1" a="1"/>
  <c r="N601" i="17" s="1"/>
  <c r="J601" i="17"/>
  <c r="O601" i="17" s="1"/>
  <c r="K601" i="17"/>
  <c r="L601" i="17"/>
  <c r="M601" i="17" s="1"/>
  <c r="I602" i="17"/>
  <c r="N602" i="17" s="1" a="1"/>
  <c r="N602" i="17" s="1"/>
  <c r="J602" i="17"/>
  <c r="O602" i="17" s="1"/>
  <c r="K602" i="17"/>
  <c r="L602" i="17"/>
  <c r="M602" i="17" s="1"/>
  <c r="I603" i="17"/>
  <c r="N603" i="17" s="1" a="1"/>
  <c r="N603" i="17" s="1"/>
  <c r="J603" i="17"/>
  <c r="O603" i="17" s="1"/>
  <c r="K603" i="17"/>
  <c r="L603" i="17"/>
  <c r="M603" i="17" s="1"/>
  <c r="I604" i="17"/>
  <c r="N604" i="17" s="1" a="1"/>
  <c r="N604" i="17" s="1"/>
  <c r="J604" i="17"/>
  <c r="O604" i="17" s="1"/>
  <c r="K604" i="17"/>
  <c r="L604" i="17"/>
  <c r="M604" i="17" s="1"/>
  <c r="I605" i="17"/>
  <c r="N605" i="17" s="1" a="1"/>
  <c r="N605" i="17" s="1"/>
  <c r="J605" i="17"/>
  <c r="O605" i="17" s="1"/>
  <c r="K605" i="17"/>
  <c r="L605" i="17"/>
  <c r="M605" i="17" s="1"/>
  <c r="I606" i="17"/>
  <c r="N606" i="17" s="1" a="1"/>
  <c r="N606" i="17" s="1"/>
  <c r="J606" i="17"/>
  <c r="O606" i="17" s="1"/>
  <c r="K606" i="17"/>
  <c r="L606" i="17"/>
  <c r="M606" i="17" s="1"/>
  <c r="I607" i="17"/>
  <c r="N607" i="17" s="1" a="1"/>
  <c r="N607" i="17" s="1"/>
  <c r="J607" i="17"/>
  <c r="O607" i="17" s="1"/>
  <c r="K607" i="17"/>
  <c r="L607" i="17"/>
  <c r="M607" i="17" s="1"/>
  <c r="I608" i="17"/>
  <c r="N608" i="17" s="1" a="1"/>
  <c r="N608" i="17" s="1"/>
  <c r="J608" i="17"/>
  <c r="O608" i="17" s="1"/>
  <c r="K608" i="17"/>
  <c r="L608" i="17"/>
  <c r="M608" i="17" s="1"/>
  <c r="I609" i="17"/>
  <c r="N609" i="17" s="1" a="1"/>
  <c r="N609" i="17" s="1"/>
  <c r="J609" i="17"/>
  <c r="O609" i="17" s="1"/>
  <c r="K609" i="17"/>
  <c r="L609" i="17"/>
  <c r="M609" i="17" s="1"/>
  <c r="I610" i="17"/>
  <c r="N610" i="17" s="1" a="1"/>
  <c r="N610" i="17" s="1"/>
  <c r="J610" i="17"/>
  <c r="O610" i="17" s="1"/>
  <c r="K610" i="17"/>
  <c r="L610" i="17"/>
  <c r="M610" i="17" s="1"/>
  <c r="I611" i="17"/>
  <c r="N611" i="17" s="1" a="1"/>
  <c r="N611" i="17" s="1"/>
  <c r="J611" i="17"/>
  <c r="O611" i="17" s="1"/>
  <c r="K611" i="17"/>
  <c r="L611" i="17"/>
  <c r="M611" i="17" s="1"/>
  <c r="I612" i="17"/>
  <c r="N612" i="17" s="1" a="1"/>
  <c r="N612" i="17" s="1"/>
  <c r="J612" i="17"/>
  <c r="O612" i="17" s="1"/>
  <c r="K612" i="17"/>
  <c r="L612" i="17"/>
  <c r="M612" i="17" s="1"/>
  <c r="I613" i="17"/>
  <c r="N613" i="17" s="1" a="1"/>
  <c r="N613" i="17" s="1"/>
  <c r="J613" i="17"/>
  <c r="O613" i="17" s="1"/>
  <c r="K613" i="17"/>
  <c r="L613" i="17"/>
  <c r="M613" i="17" s="1"/>
  <c r="I614" i="17"/>
  <c r="N614" i="17" s="1" a="1"/>
  <c r="N614" i="17" s="1"/>
  <c r="J614" i="17"/>
  <c r="O614" i="17" s="1"/>
  <c r="K614" i="17"/>
  <c r="L614" i="17"/>
  <c r="M614" i="17" s="1"/>
  <c r="I615" i="17"/>
  <c r="N615" i="17" s="1" a="1"/>
  <c r="N615" i="17" s="1"/>
  <c r="J615" i="17"/>
  <c r="O615" i="17" s="1"/>
  <c r="K615" i="17"/>
  <c r="L615" i="17"/>
  <c r="M615" i="17" s="1"/>
  <c r="I616" i="17"/>
  <c r="N616" i="17" s="1" a="1"/>
  <c r="N616" i="17" s="1"/>
  <c r="J616" i="17"/>
  <c r="O616" i="17" s="1"/>
  <c r="K616" i="17"/>
  <c r="L616" i="17"/>
  <c r="M616" i="17" s="1"/>
  <c r="I617" i="17"/>
  <c r="N617" i="17" s="1" a="1"/>
  <c r="N617" i="17" s="1"/>
  <c r="J617" i="17"/>
  <c r="O617" i="17" s="1"/>
  <c r="K617" i="17"/>
  <c r="L617" i="17"/>
  <c r="M617" i="17" s="1"/>
  <c r="I618" i="17"/>
  <c r="N618" i="17" s="1" a="1"/>
  <c r="N618" i="17" s="1"/>
  <c r="J618" i="17"/>
  <c r="O618" i="17" s="1"/>
  <c r="K618" i="17"/>
  <c r="L618" i="17"/>
  <c r="M618" i="17" s="1"/>
  <c r="I619" i="17"/>
  <c r="N619" i="17" s="1" a="1"/>
  <c r="N619" i="17" s="1"/>
  <c r="J619" i="17"/>
  <c r="O619" i="17" s="1"/>
  <c r="K619" i="17"/>
  <c r="L619" i="17"/>
  <c r="M619" i="17" s="1"/>
  <c r="I620" i="17"/>
  <c r="N620" i="17" s="1" a="1"/>
  <c r="N620" i="17" s="1"/>
  <c r="J620" i="17"/>
  <c r="O620" i="17" s="1"/>
  <c r="K620" i="17"/>
  <c r="L620" i="17"/>
  <c r="M620" i="17" s="1"/>
  <c r="I621" i="17"/>
  <c r="N621" i="17" s="1" a="1"/>
  <c r="N621" i="17" s="1"/>
  <c r="J621" i="17"/>
  <c r="O621" i="17" s="1"/>
  <c r="K621" i="17"/>
  <c r="L621" i="17"/>
  <c r="M621" i="17" s="1"/>
  <c r="I622" i="17"/>
  <c r="N622" i="17" s="1" a="1"/>
  <c r="N622" i="17" s="1"/>
  <c r="J622" i="17"/>
  <c r="O622" i="17" s="1"/>
  <c r="K622" i="17"/>
  <c r="L622" i="17"/>
  <c r="M622" i="17" s="1"/>
  <c r="I623" i="17"/>
  <c r="N623" i="17" s="1" a="1"/>
  <c r="N623" i="17" s="1"/>
  <c r="J623" i="17"/>
  <c r="O623" i="17" s="1"/>
  <c r="K623" i="17"/>
  <c r="L623" i="17"/>
  <c r="M623" i="17" s="1"/>
  <c r="I624" i="17"/>
  <c r="N624" i="17" s="1" a="1"/>
  <c r="N624" i="17" s="1"/>
  <c r="J624" i="17"/>
  <c r="O624" i="17" s="1"/>
  <c r="K624" i="17"/>
  <c r="L624" i="17"/>
  <c r="M624" i="17" s="1"/>
  <c r="I625" i="17"/>
  <c r="N625" i="17" s="1" a="1"/>
  <c r="N625" i="17" s="1"/>
  <c r="J625" i="17"/>
  <c r="O625" i="17" s="1"/>
  <c r="K625" i="17"/>
  <c r="L625" i="17"/>
  <c r="M625" i="17" s="1"/>
  <c r="I626" i="17"/>
  <c r="N626" i="17" s="1" a="1"/>
  <c r="N626" i="17" s="1"/>
  <c r="J626" i="17"/>
  <c r="O626" i="17" s="1"/>
  <c r="K626" i="17"/>
  <c r="L626" i="17"/>
  <c r="M626" i="17" s="1"/>
  <c r="I627" i="17"/>
  <c r="N627" i="17" s="1" a="1"/>
  <c r="N627" i="17" s="1"/>
  <c r="J627" i="17"/>
  <c r="O627" i="17" s="1"/>
  <c r="K627" i="17"/>
  <c r="L627" i="17"/>
  <c r="M627" i="17" s="1"/>
  <c r="I628" i="17"/>
  <c r="N628" i="17" s="1" a="1"/>
  <c r="N628" i="17" s="1"/>
  <c r="J628" i="17"/>
  <c r="O628" i="17" s="1"/>
  <c r="K628" i="17"/>
  <c r="L628" i="17"/>
  <c r="M628" i="17" s="1"/>
  <c r="I629" i="17"/>
  <c r="N629" i="17" s="1" a="1"/>
  <c r="N629" i="17" s="1"/>
  <c r="J629" i="17"/>
  <c r="O629" i="17" s="1"/>
  <c r="K629" i="17"/>
  <c r="L629" i="17"/>
  <c r="M629" i="17" s="1"/>
  <c r="I630" i="17"/>
  <c r="N630" i="17" s="1" a="1"/>
  <c r="N630" i="17" s="1"/>
  <c r="J630" i="17"/>
  <c r="O630" i="17" s="1"/>
  <c r="K630" i="17"/>
  <c r="L630" i="17"/>
  <c r="M630" i="17" s="1"/>
  <c r="I631" i="17"/>
  <c r="N631" i="17" s="1" a="1"/>
  <c r="N631" i="17" s="1"/>
  <c r="J631" i="17"/>
  <c r="O631" i="17" s="1"/>
  <c r="K631" i="17"/>
  <c r="L631" i="17"/>
  <c r="M631" i="17" s="1"/>
  <c r="I632" i="17"/>
  <c r="N632" i="17" s="1" a="1"/>
  <c r="N632" i="17" s="1"/>
  <c r="J632" i="17"/>
  <c r="O632" i="17" s="1"/>
  <c r="K632" i="17"/>
  <c r="L632" i="17"/>
  <c r="M632" i="17" s="1"/>
  <c r="I633" i="17"/>
  <c r="N633" i="17" s="1" a="1"/>
  <c r="N633" i="17" s="1"/>
  <c r="J633" i="17"/>
  <c r="O633" i="17" s="1"/>
  <c r="K633" i="17"/>
  <c r="L633" i="17"/>
  <c r="M633" i="17" s="1"/>
  <c r="I634" i="17"/>
  <c r="N634" i="17" s="1" a="1"/>
  <c r="N634" i="17" s="1"/>
  <c r="J634" i="17"/>
  <c r="O634" i="17" s="1"/>
  <c r="K634" i="17"/>
  <c r="L634" i="17"/>
  <c r="M634" i="17" s="1"/>
  <c r="I635" i="17"/>
  <c r="N635" i="17" s="1" a="1"/>
  <c r="N635" i="17" s="1"/>
  <c r="J635" i="17"/>
  <c r="O635" i="17" s="1"/>
  <c r="K635" i="17"/>
  <c r="L635" i="17"/>
  <c r="M635" i="17" s="1"/>
  <c r="I636" i="17"/>
  <c r="N636" i="17" s="1" a="1"/>
  <c r="N636" i="17" s="1"/>
  <c r="J636" i="17"/>
  <c r="O636" i="17" s="1"/>
  <c r="K636" i="17"/>
  <c r="L636" i="17"/>
  <c r="M636" i="17" s="1"/>
  <c r="I637" i="17"/>
  <c r="N637" i="17" s="1" a="1"/>
  <c r="N637" i="17" s="1"/>
  <c r="J637" i="17"/>
  <c r="O637" i="17" s="1"/>
  <c r="K637" i="17"/>
  <c r="L637" i="17"/>
  <c r="M637" i="17" s="1"/>
  <c r="I638" i="17"/>
  <c r="N638" i="17" s="1" a="1"/>
  <c r="N638" i="17" s="1"/>
  <c r="J638" i="17"/>
  <c r="O638" i="17" s="1"/>
  <c r="K638" i="17"/>
  <c r="L638" i="17"/>
  <c r="M638" i="17" s="1"/>
  <c r="I639" i="17"/>
  <c r="N639" i="17" s="1" a="1"/>
  <c r="N639" i="17" s="1"/>
  <c r="J639" i="17"/>
  <c r="O639" i="17" s="1"/>
  <c r="K639" i="17"/>
  <c r="L639" i="17"/>
  <c r="M639" i="17" s="1"/>
  <c r="I640" i="17"/>
  <c r="N640" i="17" s="1" a="1"/>
  <c r="N640" i="17" s="1"/>
  <c r="J640" i="17"/>
  <c r="O640" i="17" s="1"/>
  <c r="K640" i="17"/>
  <c r="L640" i="17"/>
  <c r="M640" i="17" s="1"/>
  <c r="I641" i="17"/>
  <c r="N641" i="17" s="1" a="1"/>
  <c r="N641" i="17" s="1"/>
  <c r="J641" i="17"/>
  <c r="O641" i="17" s="1"/>
  <c r="K641" i="17"/>
  <c r="L641" i="17"/>
  <c r="M641" i="17" s="1"/>
  <c r="I642" i="17"/>
  <c r="N642" i="17" s="1" a="1"/>
  <c r="N642" i="17" s="1"/>
  <c r="J642" i="17"/>
  <c r="O642" i="17" s="1"/>
  <c r="K642" i="17"/>
  <c r="L642" i="17"/>
  <c r="M642" i="17" s="1"/>
  <c r="I643" i="17"/>
  <c r="N643" i="17" s="1" a="1"/>
  <c r="N643" i="17" s="1"/>
  <c r="J643" i="17"/>
  <c r="O643" i="17" s="1"/>
  <c r="K643" i="17"/>
  <c r="L643" i="17"/>
  <c r="M643" i="17" s="1"/>
  <c r="I644" i="17"/>
  <c r="N644" i="17" s="1" a="1"/>
  <c r="N644" i="17" s="1"/>
  <c r="J644" i="17"/>
  <c r="O644" i="17" s="1"/>
  <c r="K644" i="17"/>
  <c r="L644" i="17"/>
  <c r="M644" i="17" s="1"/>
  <c r="I645" i="17"/>
  <c r="N645" i="17" s="1" a="1"/>
  <c r="N645" i="17" s="1"/>
  <c r="J645" i="17"/>
  <c r="O645" i="17" s="1"/>
  <c r="K645" i="17"/>
  <c r="L645" i="17"/>
  <c r="M645" i="17" s="1"/>
  <c r="I646" i="17"/>
  <c r="N646" i="17" s="1" a="1"/>
  <c r="N646" i="17" s="1"/>
  <c r="J646" i="17"/>
  <c r="O646" i="17" s="1"/>
  <c r="K646" i="17"/>
  <c r="L646" i="17"/>
  <c r="M646" i="17" s="1"/>
  <c r="I647" i="17"/>
  <c r="N647" i="17" s="1" a="1"/>
  <c r="N647" i="17" s="1"/>
  <c r="J647" i="17"/>
  <c r="O647" i="17" s="1"/>
  <c r="K647" i="17"/>
  <c r="L647" i="17"/>
  <c r="M647" i="17" s="1"/>
  <c r="I648" i="17"/>
  <c r="N648" i="17" s="1" a="1"/>
  <c r="N648" i="17" s="1"/>
  <c r="J648" i="17"/>
  <c r="O648" i="17" s="1"/>
  <c r="K648" i="17"/>
  <c r="L648" i="17"/>
  <c r="M648" i="17" s="1"/>
  <c r="I649" i="17"/>
  <c r="N649" i="17" s="1" a="1"/>
  <c r="N649" i="17" s="1"/>
  <c r="J649" i="17"/>
  <c r="O649" i="17" s="1"/>
  <c r="K649" i="17"/>
  <c r="L649" i="17"/>
  <c r="M649" i="17" s="1"/>
  <c r="I650" i="17"/>
  <c r="N650" i="17" s="1" a="1"/>
  <c r="N650" i="17" s="1"/>
  <c r="J650" i="17"/>
  <c r="O650" i="17" s="1"/>
  <c r="K650" i="17"/>
  <c r="L650" i="17"/>
  <c r="M650" i="17" s="1"/>
  <c r="I651" i="17"/>
  <c r="N651" i="17" s="1" a="1"/>
  <c r="N651" i="17" s="1"/>
  <c r="J651" i="17"/>
  <c r="O651" i="17" s="1"/>
  <c r="K651" i="17"/>
  <c r="L651" i="17"/>
  <c r="M651" i="17" s="1"/>
  <c r="I652" i="17"/>
  <c r="N652" i="17" s="1" a="1"/>
  <c r="N652" i="17" s="1"/>
  <c r="J652" i="17"/>
  <c r="O652" i="17" s="1"/>
  <c r="K652" i="17"/>
  <c r="L652" i="17"/>
  <c r="M652" i="17" s="1"/>
  <c r="I653" i="17"/>
  <c r="N653" i="17" s="1" a="1"/>
  <c r="N653" i="17" s="1"/>
  <c r="J653" i="17"/>
  <c r="O653" i="17" s="1"/>
  <c r="K653" i="17"/>
  <c r="L653" i="17"/>
  <c r="M653" i="17" s="1"/>
  <c r="I654" i="17"/>
  <c r="N654" i="17" s="1" a="1"/>
  <c r="N654" i="17" s="1"/>
  <c r="J654" i="17"/>
  <c r="O654" i="17" s="1"/>
  <c r="K654" i="17"/>
  <c r="L654" i="17"/>
  <c r="M654" i="17" s="1"/>
  <c r="I655" i="17"/>
  <c r="N655" i="17" s="1" a="1"/>
  <c r="N655" i="17" s="1"/>
  <c r="J655" i="17"/>
  <c r="O655" i="17" s="1"/>
  <c r="K655" i="17"/>
  <c r="L655" i="17"/>
  <c r="M655" i="17" s="1"/>
  <c r="I656" i="17"/>
  <c r="N656" i="17" s="1" a="1"/>
  <c r="N656" i="17" s="1"/>
  <c r="J656" i="17"/>
  <c r="O656" i="17" s="1"/>
  <c r="K656" i="17"/>
  <c r="L656" i="17"/>
  <c r="M656" i="17" s="1"/>
  <c r="I657" i="17"/>
  <c r="N657" i="17" s="1" a="1"/>
  <c r="N657" i="17" s="1"/>
  <c r="J657" i="17"/>
  <c r="O657" i="17" s="1"/>
  <c r="K657" i="17"/>
  <c r="L657" i="17"/>
  <c r="M657" i="17" s="1"/>
  <c r="I658" i="17"/>
  <c r="N658" i="17" s="1" a="1"/>
  <c r="N658" i="17" s="1"/>
  <c r="J658" i="17"/>
  <c r="O658" i="17" s="1"/>
  <c r="K658" i="17"/>
  <c r="L658" i="17"/>
  <c r="M658" i="17" s="1"/>
  <c r="I659" i="17"/>
  <c r="N659" i="17" s="1" a="1"/>
  <c r="N659" i="17" s="1"/>
  <c r="J659" i="17"/>
  <c r="O659" i="17" s="1"/>
  <c r="K659" i="17"/>
  <c r="L659" i="17"/>
  <c r="M659" i="17" s="1"/>
  <c r="I660" i="17"/>
  <c r="N660" i="17" s="1" a="1"/>
  <c r="N660" i="17" s="1"/>
  <c r="J660" i="17"/>
  <c r="O660" i="17" s="1"/>
  <c r="K660" i="17"/>
  <c r="L660" i="17"/>
  <c r="M660" i="17" s="1"/>
  <c r="I661" i="17"/>
  <c r="N661" i="17" s="1" a="1"/>
  <c r="N661" i="17" s="1"/>
  <c r="J661" i="17"/>
  <c r="O661" i="17" s="1"/>
  <c r="K661" i="17"/>
  <c r="L661" i="17"/>
  <c r="M661" i="17" s="1"/>
  <c r="I662" i="17"/>
  <c r="N662" i="17" s="1" a="1"/>
  <c r="N662" i="17" s="1"/>
  <c r="J662" i="17"/>
  <c r="O662" i="17" s="1"/>
  <c r="K662" i="17"/>
  <c r="L662" i="17"/>
  <c r="M662" i="17" s="1"/>
  <c r="I663" i="17"/>
  <c r="N663" i="17" s="1" a="1"/>
  <c r="N663" i="17" s="1"/>
  <c r="J663" i="17"/>
  <c r="O663" i="17" s="1"/>
  <c r="K663" i="17"/>
  <c r="L663" i="17"/>
  <c r="M663" i="17" s="1"/>
  <c r="I664" i="17"/>
  <c r="N664" i="17" s="1" a="1"/>
  <c r="N664" i="17" s="1"/>
  <c r="J664" i="17"/>
  <c r="O664" i="17" s="1"/>
  <c r="K664" i="17"/>
  <c r="L664" i="17"/>
  <c r="M664" i="17" s="1"/>
  <c r="I665" i="17"/>
  <c r="N665" i="17" s="1" a="1"/>
  <c r="N665" i="17" s="1"/>
  <c r="J665" i="17"/>
  <c r="O665" i="17" s="1"/>
  <c r="K665" i="17"/>
  <c r="L665" i="17"/>
  <c r="M665" i="17" s="1"/>
  <c r="I666" i="17"/>
  <c r="N666" i="17" s="1" a="1"/>
  <c r="N666" i="17" s="1"/>
  <c r="J666" i="17"/>
  <c r="O666" i="17" s="1"/>
  <c r="K666" i="17"/>
  <c r="L666" i="17"/>
  <c r="M666" i="17" s="1"/>
  <c r="I667" i="17"/>
  <c r="N667" i="17" s="1" a="1"/>
  <c r="N667" i="17" s="1"/>
  <c r="J667" i="17"/>
  <c r="O667" i="17" s="1"/>
  <c r="K667" i="17"/>
  <c r="L667" i="17"/>
  <c r="M667" i="17" s="1"/>
  <c r="I668" i="17"/>
  <c r="N668" i="17" s="1" a="1"/>
  <c r="N668" i="17" s="1"/>
  <c r="J668" i="17"/>
  <c r="O668" i="17" s="1"/>
  <c r="K668" i="17"/>
  <c r="L668" i="17"/>
  <c r="M668" i="17" s="1"/>
  <c r="I669" i="17"/>
  <c r="N669" i="17" s="1" a="1"/>
  <c r="N669" i="17" s="1"/>
  <c r="J669" i="17"/>
  <c r="O669" i="17" s="1"/>
  <c r="K669" i="17"/>
  <c r="L669" i="17"/>
  <c r="M669" i="17" s="1"/>
  <c r="I670" i="17"/>
  <c r="N670" i="17" s="1" a="1"/>
  <c r="N670" i="17" s="1"/>
  <c r="J670" i="17"/>
  <c r="O670" i="17" s="1"/>
  <c r="K670" i="17"/>
  <c r="L670" i="17"/>
  <c r="M670" i="17" s="1"/>
  <c r="I671" i="17"/>
  <c r="N671" i="17" s="1" a="1"/>
  <c r="N671" i="17" s="1"/>
  <c r="J671" i="17"/>
  <c r="O671" i="17" s="1"/>
  <c r="K671" i="17"/>
  <c r="L671" i="17"/>
  <c r="M671" i="17" s="1"/>
  <c r="I672" i="17"/>
  <c r="N672" i="17" s="1" a="1"/>
  <c r="N672" i="17" s="1"/>
  <c r="J672" i="17"/>
  <c r="O672" i="17" s="1"/>
  <c r="K672" i="17"/>
  <c r="L672" i="17"/>
  <c r="M672" i="17" s="1"/>
  <c r="I673" i="17"/>
  <c r="N673" i="17" s="1" a="1"/>
  <c r="N673" i="17" s="1"/>
  <c r="J673" i="17"/>
  <c r="O673" i="17" s="1"/>
  <c r="K673" i="17"/>
  <c r="L673" i="17"/>
  <c r="M673" i="17" s="1"/>
  <c r="I674" i="17"/>
  <c r="N674" i="17" s="1" a="1"/>
  <c r="N674" i="17" s="1"/>
  <c r="J674" i="17"/>
  <c r="O674" i="17" s="1"/>
  <c r="K674" i="17"/>
  <c r="L674" i="17"/>
  <c r="M674" i="17" s="1"/>
  <c r="I675" i="17"/>
  <c r="N675" i="17" s="1" a="1"/>
  <c r="N675" i="17" s="1"/>
  <c r="J675" i="17"/>
  <c r="O675" i="17" s="1"/>
  <c r="K675" i="17"/>
  <c r="L675" i="17"/>
  <c r="M675" i="17" s="1"/>
  <c r="I676" i="17"/>
  <c r="N676" i="17" s="1" a="1"/>
  <c r="N676" i="17" s="1"/>
  <c r="J676" i="17"/>
  <c r="O676" i="17" s="1"/>
  <c r="K676" i="17"/>
  <c r="L676" i="17"/>
  <c r="M676" i="17" s="1"/>
  <c r="I677" i="17"/>
  <c r="N677" i="17" s="1" a="1"/>
  <c r="N677" i="17" s="1"/>
  <c r="J677" i="17"/>
  <c r="O677" i="17" s="1"/>
  <c r="K677" i="17"/>
  <c r="L677" i="17"/>
  <c r="M677" i="17" s="1"/>
  <c r="I678" i="17"/>
  <c r="N678" i="17" s="1" a="1"/>
  <c r="N678" i="17" s="1"/>
  <c r="J678" i="17"/>
  <c r="O678" i="17" s="1"/>
  <c r="K678" i="17"/>
  <c r="L678" i="17"/>
  <c r="M678" i="17" s="1"/>
  <c r="I679" i="17"/>
  <c r="N679" i="17" s="1" a="1"/>
  <c r="N679" i="17" s="1"/>
  <c r="J679" i="17"/>
  <c r="O679" i="17" s="1"/>
  <c r="K679" i="17"/>
  <c r="L679" i="17"/>
  <c r="M679" i="17" s="1"/>
  <c r="I680" i="17"/>
  <c r="N680" i="17" s="1" a="1"/>
  <c r="N680" i="17" s="1"/>
  <c r="J680" i="17"/>
  <c r="O680" i="17" s="1"/>
  <c r="K680" i="17"/>
  <c r="L680" i="17"/>
  <c r="M680" i="17" s="1"/>
  <c r="I681" i="17"/>
  <c r="N681" i="17" s="1" a="1"/>
  <c r="N681" i="17" s="1"/>
  <c r="J681" i="17"/>
  <c r="O681" i="17" s="1"/>
  <c r="K681" i="17"/>
  <c r="L681" i="17"/>
  <c r="M681" i="17" s="1"/>
  <c r="I682" i="17"/>
  <c r="N682" i="17" s="1" a="1"/>
  <c r="N682" i="17" s="1"/>
  <c r="J682" i="17"/>
  <c r="O682" i="17" s="1"/>
  <c r="K682" i="17"/>
  <c r="L682" i="17"/>
  <c r="M682" i="17" s="1"/>
  <c r="I683" i="17"/>
  <c r="N683" i="17" s="1" a="1"/>
  <c r="N683" i="17" s="1"/>
  <c r="J683" i="17"/>
  <c r="O683" i="17" s="1"/>
  <c r="K683" i="17"/>
  <c r="L683" i="17"/>
  <c r="M683" i="17" s="1"/>
  <c r="I684" i="17"/>
  <c r="N684" i="17" s="1" a="1"/>
  <c r="N684" i="17" s="1"/>
  <c r="J684" i="17"/>
  <c r="O684" i="17" s="1"/>
  <c r="K684" i="17"/>
  <c r="L684" i="17"/>
  <c r="M684" i="17" s="1"/>
  <c r="I685" i="17"/>
  <c r="N685" i="17" s="1" a="1"/>
  <c r="N685" i="17" s="1"/>
  <c r="J685" i="17"/>
  <c r="O685" i="17" s="1"/>
  <c r="K685" i="17"/>
  <c r="L685" i="17"/>
  <c r="M685" i="17" s="1"/>
  <c r="I686" i="17"/>
  <c r="N686" i="17" s="1" a="1"/>
  <c r="N686" i="17" s="1"/>
  <c r="J686" i="17"/>
  <c r="O686" i="17" s="1"/>
  <c r="K686" i="17"/>
  <c r="L686" i="17"/>
  <c r="M686" i="17" s="1"/>
  <c r="I687" i="17"/>
  <c r="N687" i="17" s="1" a="1"/>
  <c r="N687" i="17" s="1"/>
  <c r="J687" i="17"/>
  <c r="O687" i="17" s="1"/>
  <c r="K687" i="17"/>
  <c r="L687" i="17"/>
  <c r="M687" i="17" s="1"/>
  <c r="I688" i="17"/>
  <c r="N688" i="17" s="1" a="1"/>
  <c r="N688" i="17" s="1"/>
  <c r="J688" i="17"/>
  <c r="O688" i="17" s="1"/>
  <c r="K688" i="17"/>
  <c r="L688" i="17"/>
  <c r="M688" i="17" s="1"/>
  <c r="I689" i="17"/>
  <c r="N689" i="17" s="1" a="1"/>
  <c r="N689" i="17" s="1"/>
  <c r="J689" i="17"/>
  <c r="O689" i="17" s="1"/>
  <c r="K689" i="17"/>
  <c r="L689" i="17"/>
  <c r="M689" i="17" s="1"/>
  <c r="I690" i="17"/>
  <c r="N690" i="17" s="1" a="1"/>
  <c r="N690" i="17" s="1"/>
  <c r="J690" i="17"/>
  <c r="O690" i="17" s="1"/>
  <c r="K690" i="17"/>
  <c r="L690" i="17"/>
  <c r="M690" i="17" s="1"/>
  <c r="I691" i="17"/>
  <c r="N691" i="17" s="1" a="1"/>
  <c r="N691" i="17" s="1"/>
  <c r="J691" i="17"/>
  <c r="O691" i="17" s="1"/>
  <c r="K691" i="17"/>
  <c r="L691" i="17"/>
  <c r="M691" i="17" s="1"/>
  <c r="I692" i="17"/>
  <c r="N692" i="17" s="1" a="1"/>
  <c r="N692" i="17" s="1"/>
  <c r="J692" i="17"/>
  <c r="O692" i="17" s="1"/>
  <c r="K692" i="17"/>
  <c r="L692" i="17"/>
  <c r="M692" i="17" s="1"/>
  <c r="I693" i="17"/>
  <c r="N693" i="17" s="1" a="1"/>
  <c r="N693" i="17" s="1"/>
  <c r="J693" i="17"/>
  <c r="O693" i="17" s="1"/>
  <c r="K693" i="17"/>
  <c r="L693" i="17"/>
  <c r="M693" i="17" s="1"/>
  <c r="I694" i="17"/>
  <c r="N694" i="17" s="1" a="1"/>
  <c r="N694" i="17" s="1"/>
  <c r="J694" i="17"/>
  <c r="O694" i="17" s="1"/>
  <c r="K694" i="17"/>
  <c r="L694" i="17"/>
  <c r="M694" i="17" s="1"/>
  <c r="I695" i="17"/>
  <c r="N695" i="17" s="1" a="1"/>
  <c r="N695" i="17" s="1"/>
  <c r="J695" i="17"/>
  <c r="O695" i="17" s="1"/>
  <c r="K695" i="17"/>
  <c r="L695" i="17"/>
  <c r="M695" i="17" s="1"/>
  <c r="I696" i="17"/>
  <c r="N696" i="17" s="1" a="1"/>
  <c r="N696" i="17" s="1"/>
  <c r="J696" i="17"/>
  <c r="O696" i="17" s="1"/>
  <c r="K696" i="17"/>
  <c r="L696" i="17"/>
  <c r="M696" i="17" s="1"/>
  <c r="I697" i="17"/>
  <c r="N697" i="17" s="1" a="1"/>
  <c r="N697" i="17" s="1"/>
  <c r="J697" i="17"/>
  <c r="O697" i="17" s="1"/>
  <c r="K697" i="17"/>
  <c r="L697" i="17"/>
  <c r="M697" i="17" s="1"/>
  <c r="I698" i="17"/>
  <c r="N698" i="17" s="1" a="1"/>
  <c r="N698" i="17" s="1"/>
  <c r="J698" i="17"/>
  <c r="O698" i="17" s="1"/>
  <c r="K698" i="17"/>
  <c r="L698" i="17"/>
  <c r="M698" i="17" s="1"/>
  <c r="I699" i="17"/>
  <c r="N699" i="17" s="1" a="1"/>
  <c r="N699" i="17" s="1"/>
  <c r="J699" i="17"/>
  <c r="O699" i="17" s="1"/>
  <c r="K699" i="17"/>
  <c r="L699" i="17"/>
  <c r="M699" i="17" s="1"/>
  <c r="I700" i="17"/>
  <c r="N700" i="17" s="1" a="1"/>
  <c r="N700" i="17" s="1"/>
  <c r="J700" i="17"/>
  <c r="O700" i="17" s="1"/>
  <c r="K700" i="17"/>
  <c r="L700" i="17"/>
  <c r="M700" i="17" s="1"/>
  <c r="I701" i="17"/>
  <c r="N701" i="17" s="1" a="1"/>
  <c r="N701" i="17" s="1"/>
  <c r="J701" i="17"/>
  <c r="O701" i="17" s="1"/>
  <c r="K701" i="17"/>
  <c r="L701" i="17"/>
  <c r="M701" i="17" s="1"/>
  <c r="I702" i="17"/>
  <c r="N702" i="17" s="1" a="1"/>
  <c r="N702" i="17" s="1"/>
  <c r="J702" i="17"/>
  <c r="O702" i="17" s="1"/>
  <c r="K702" i="17"/>
  <c r="L702" i="17"/>
  <c r="M702" i="17" s="1"/>
  <c r="I703" i="17"/>
  <c r="N703" i="17" s="1" a="1"/>
  <c r="N703" i="17" s="1"/>
  <c r="J703" i="17"/>
  <c r="O703" i="17" s="1"/>
  <c r="K703" i="17"/>
  <c r="L703" i="17"/>
  <c r="M703" i="17" s="1"/>
  <c r="I704" i="17"/>
  <c r="N704" i="17" s="1" a="1"/>
  <c r="N704" i="17" s="1"/>
  <c r="J704" i="17"/>
  <c r="O704" i="17" s="1"/>
  <c r="K704" i="17"/>
  <c r="L704" i="17"/>
  <c r="M704" i="17" s="1"/>
  <c r="I705" i="17"/>
  <c r="N705" i="17" s="1" a="1"/>
  <c r="N705" i="17" s="1"/>
  <c r="J705" i="17"/>
  <c r="O705" i="17" s="1"/>
  <c r="K705" i="17"/>
  <c r="L705" i="17"/>
  <c r="M705" i="17" s="1"/>
  <c r="I706" i="17"/>
  <c r="N706" i="17" s="1" a="1"/>
  <c r="N706" i="17" s="1"/>
  <c r="J706" i="17"/>
  <c r="O706" i="17" s="1"/>
  <c r="K706" i="17"/>
  <c r="L706" i="17"/>
  <c r="M706" i="17" s="1"/>
  <c r="I707" i="17"/>
  <c r="N707" i="17" s="1" a="1"/>
  <c r="N707" i="17" s="1"/>
  <c r="J707" i="17"/>
  <c r="O707" i="17" s="1"/>
  <c r="K707" i="17"/>
  <c r="L707" i="17"/>
  <c r="M707" i="17" s="1"/>
  <c r="I708" i="17"/>
  <c r="N708" i="17" s="1" a="1"/>
  <c r="N708" i="17" s="1"/>
  <c r="J708" i="17"/>
  <c r="O708" i="17" s="1"/>
  <c r="K708" i="17"/>
  <c r="L708" i="17"/>
  <c r="M708" i="17" s="1"/>
  <c r="I709" i="17"/>
  <c r="N709" i="17" s="1" a="1"/>
  <c r="N709" i="17" s="1"/>
  <c r="J709" i="17"/>
  <c r="O709" i="17" s="1"/>
  <c r="K709" i="17"/>
  <c r="L709" i="17"/>
  <c r="M709" i="17" s="1"/>
  <c r="I710" i="17"/>
  <c r="N710" i="17" s="1" a="1"/>
  <c r="N710" i="17" s="1"/>
  <c r="J710" i="17"/>
  <c r="O710" i="17" s="1"/>
  <c r="K710" i="17"/>
  <c r="L710" i="17"/>
  <c r="M710" i="17" s="1"/>
  <c r="I711" i="17"/>
  <c r="N711" i="17" s="1" a="1"/>
  <c r="N711" i="17" s="1"/>
  <c r="J711" i="17"/>
  <c r="O711" i="17" s="1"/>
  <c r="K711" i="17"/>
  <c r="L711" i="17"/>
  <c r="M711" i="17" s="1"/>
  <c r="I712" i="17"/>
  <c r="N712" i="17" s="1" a="1"/>
  <c r="N712" i="17" s="1"/>
  <c r="J712" i="17"/>
  <c r="O712" i="17" s="1"/>
  <c r="K712" i="17"/>
  <c r="L712" i="17"/>
  <c r="M712" i="17" s="1"/>
  <c r="I713" i="17"/>
  <c r="N713" i="17" s="1" a="1"/>
  <c r="N713" i="17" s="1"/>
  <c r="J713" i="17"/>
  <c r="O713" i="17" s="1"/>
  <c r="K713" i="17"/>
  <c r="L713" i="17"/>
  <c r="M713" i="17" s="1"/>
  <c r="I714" i="17"/>
  <c r="N714" i="17" s="1" a="1"/>
  <c r="N714" i="17" s="1"/>
  <c r="J714" i="17"/>
  <c r="O714" i="17" s="1"/>
  <c r="K714" i="17"/>
  <c r="L714" i="17"/>
  <c r="M714" i="17" s="1"/>
  <c r="I715" i="17"/>
  <c r="N715" i="17" s="1" a="1"/>
  <c r="N715" i="17" s="1"/>
  <c r="J715" i="17"/>
  <c r="O715" i="17" s="1"/>
  <c r="K715" i="17"/>
  <c r="L715" i="17"/>
  <c r="M715" i="17" s="1"/>
  <c r="I716" i="17"/>
  <c r="N716" i="17" s="1" a="1"/>
  <c r="N716" i="17" s="1"/>
  <c r="J716" i="17"/>
  <c r="O716" i="17" s="1"/>
  <c r="K716" i="17"/>
  <c r="L716" i="17"/>
  <c r="M716" i="17" s="1"/>
  <c r="I717" i="17"/>
  <c r="N717" i="17" s="1" a="1"/>
  <c r="N717" i="17" s="1"/>
  <c r="J717" i="17"/>
  <c r="O717" i="17" s="1"/>
  <c r="K717" i="17"/>
  <c r="L717" i="17"/>
  <c r="M717" i="17" s="1"/>
  <c r="I718" i="17"/>
  <c r="N718" i="17" s="1" a="1"/>
  <c r="N718" i="17" s="1"/>
  <c r="J718" i="17"/>
  <c r="O718" i="17" s="1"/>
  <c r="K718" i="17"/>
  <c r="L718" i="17"/>
  <c r="M718" i="17" s="1"/>
  <c r="I719" i="17"/>
  <c r="N719" i="17" s="1" a="1"/>
  <c r="N719" i="17" s="1"/>
  <c r="J719" i="17"/>
  <c r="O719" i="17" s="1"/>
  <c r="K719" i="17"/>
  <c r="L719" i="17"/>
  <c r="M719" i="17" s="1"/>
  <c r="I720" i="17"/>
  <c r="N720" i="17" s="1" a="1"/>
  <c r="N720" i="17" s="1"/>
  <c r="J720" i="17"/>
  <c r="O720" i="17" s="1"/>
  <c r="K720" i="17"/>
  <c r="L720" i="17"/>
  <c r="M720" i="17" s="1"/>
  <c r="I721" i="17"/>
  <c r="N721" i="17" s="1" a="1"/>
  <c r="N721" i="17" s="1"/>
  <c r="J721" i="17"/>
  <c r="O721" i="17" s="1"/>
  <c r="K721" i="17"/>
  <c r="L721" i="17"/>
  <c r="M721" i="17" s="1"/>
  <c r="I722" i="17"/>
  <c r="N722" i="17" s="1" a="1"/>
  <c r="N722" i="17" s="1"/>
  <c r="J722" i="17"/>
  <c r="O722" i="17" s="1"/>
  <c r="K722" i="17"/>
  <c r="L722" i="17"/>
  <c r="M722" i="17" s="1"/>
  <c r="I723" i="17"/>
  <c r="N723" i="17" s="1" a="1"/>
  <c r="N723" i="17" s="1"/>
  <c r="J723" i="17"/>
  <c r="O723" i="17" s="1"/>
  <c r="K723" i="17"/>
  <c r="L723" i="17"/>
  <c r="M723" i="17" s="1"/>
  <c r="I724" i="17"/>
  <c r="N724" i="17" s="1" a="1"/>
  <c r="N724" i="17" s="1"/>
  <c r="J724" i="17"/>
  <c r="O724" i="17" s="1"/>
  <c r="K724" i="17"/>
  <c r="L724" i="17"/>
  <c r="M724" i="17" s="1"/>
  <c r="I725" i="17"/>
  <c r="N725" i="17" s="1" a="1"/>
  <c r="N725" i="17" s="1"/>
  <c r="J725" i="17"/>
  <c r="O725" i="17" s="1"/>
  <c r="K725" i="17"/>
  <c r="L725" i="17"/>
  <c r="M725" i="17" s="1"/>
  <c r="I726" i="17"/>
  <c r="N726" i="17" s="1" a="1"/>
  <c r="N726" i="17" s="1"/>
  <c r="J726" i="17"/>
  <c r="O726" i="17" s="1"/>
  <c r="K726" i="17"/>
  <c r="L726" i="17"/>
  <c r="M726" i="17" s="1"/>
  <c r="I727" i="17"/>
  <c r="N727" i="17" s="1" a="1"/>
  <c r="N727" i="17" s="1"/>
  <c r="J727" i="17"/>
  <c r="O727" i="17" s="1"/>
  <c r="K727" i="17"/>
  <c r="L727" i="17"/>
  <c r="M727" i="17" s="1"/>
  <c r="I728" i="17"/>
  <c r="N728" i="17" s="1" a="1"/>
  <c r="N728" i="17" s="1"/>
  <c r="J728" i="17"/>
  <c r="O728" i="17" s="1"/>
  <c r="K728" i="17"/>
  <c r="L728" i="17"/>
  <c r="M728" i="17" s="1"/>
  <c r="I729" i="17"/>
  <c r="N729" i="17" s="1" a="1"/>
  <c r="N729" i="17" s="1"/>
  <c r="J729" i="17"/>
  <c r="O729" i="17" s="1"/>
  <c r="K729" i="17"/>
  <c r="L729" i="17"/>
  <c r="M729" i="17" s="1"/>
  <c r="I730" i="17"/>
  <c r="N730" i="17" s="1" a="1"/>
  <c r="N730" i="17" s="1"/>
  <c r="J730" i="17"/>
  <c r="O730" i="17" s="1"/>
  <c r="K730" i="17"/>
  <c r="L730" i="17"/>
  <c r="M730" i="17" s="1"/>
  <c r="I731" i="17"/>
  <c r="N731" i="17" s="1" a="1"/>
  <c r="N731" i="17" s="1"/>
  <c r="J731" i="17"/>
  <c r="O731" i="17" s="1"/>
  <c r="K731" i="17"/>
  <c r="L731" i="17"/>
  <c r="M731" i="17" s="1"/>
  <c r="I732" i="17"/>
  <c r="N732" i="17" s="1" a="1"/>
  <c r="N732" i="17" s="1"/>
  <c r="J732" i="17"/>
  <c r="O732" i="17" s="1"/>
  <c r="K732" i="17"/>
  <c r="L732" i="17"/>
  <c r="M732" i="17" s="1"/>
  <c r="I733" i="17"/>
  <c r="N733" i="17" s="1" a="1"/>
  <c r="N733" i="17" s="1"/>
  <c r="J733" i="17"/>
  <c r="O733" i="17" s="1"/>
  <c r="K733" i="17"/>
  <c r="L733" i="17"/>
  <c r="M733" i="17" s="1"/>
  <c r="I734" i="17"/>
  <c r="N734" i="17" s="1" a="1"/>
  <c r="N734" i="17" s="1"/>
  <c r="J734" i="17"/>
  <c r="O734" i="17" s="1"/>
  <c r="K734" i="17"/>
  <c r="L734" i="17"/>
  <c r="M734" i="17" s="1"/>
  <c r="I735" i="17"/>
  <c r="N735" i="17" s="1" a="1"/>
  <c r="N735" i="17" s="1"/>
  <c r="J735" i="17"/>
  <c r="O735" i="17" s="1"/>
  <c r="K735" i="17"/>
  <c r="L735" i="17"/>
  <c r="M735" i="17" s="1"/>
  <c r="I736" i="17"/>
  <c r="N736" i="17" s="1" a="1"/>
  <c r="N736" i="17" s="1"/>
  <c r="J736" i="17"/>
  <c r="O736" i="17" s="1"/>
  <c r="K736" i="17"/>
  <c r="L736" i="17"/>
  <c r="M736" i="17" s="1"/>
  <c r="I737" i="17"/>
  <c r="N737" i="17" s="1" a="1"/>
  <c r="N737" i="17" s="1"/>
  <c r="J737" i="17"/>
  <c r="O737" i="17" s="1"/>
  <c r="K737" i="17"/>
  <c r="L737" i="17"/>
  <c r="M737" i="17" s="1"/>
  <c r="I738" i="17"/>
  <c r="N738" i="17" s="1" a="1"/>
  <c r="N738" i="17" s="1"/>
  <c r="J738" i="17"/>
  <c r="O738" i="17" s="1"/>
  <c r="K738" i="17"/>
  <c r="L738" i="17"/>
  <c r="M738" i="17" s="1"/>
  <c r="I739" i="17"/>
  <c r="N739" i="17" s="1" a="1"/>
  <c r="N739" i="17" s="1"/>
  <c r="J739" i="17"/>
  <c r="O739" i="17" s="1"/>
  <c r="K739" i="17"/>
  <c r="L739" i="17"/>
  <c r="M739" i="17" s="1"/>
  <c r="I740" i="17"/>
  <c r="N740" i="17" s="1" a="1"/>
  <c r="N740" i="17" s="1"/>
  <c r="J740" i="17"/>
  <c r="O740" i="17" s="1"/>
  <c r="K740" i="17"/>
  <c r="L740" i="17"/>
  <c r="M740" i="17" s="1"/>
  <c r="I741" i="17"/>
  <c r="N741" i="17" s="1" a="1"/>
  <c r="N741" i="17" s="1"/>
  <c r="J741" i="17"/>
  <c r="O741" i="17" s="1"/>
  <c r="K741" i="17"/>
  <c r="L741" i="17"/>
  <c r="M741" i="17" s="1"/>
  <c r="I742" i="17"/>
  <c r="N742" i="17" s="1" a="1"/>
  <c r="N742" i="17" s="1"/>
  <c r="J742" i="17"/>
  <c r="O742" i="17" s="1"/>
  <c r="K742" i="17"/>
  <c r="L742" i="17"/>
  <c r="M742" i="17" s="1"/>
  <c r="I743" i="17"/>
  <c r="N743" i="17" s="1" a="1"/>
  <c r="N743" i="17" s="1"/>
  <c r="J743" i="17"/>
  <c r="O743" i="17" s="1"/>
  <c r="K743" i="17"/>
  <c r="L743" i="17"/>
  <c r="M743" i="17" s="1"/>
  <c r="I744" i="17"/>
  <c r="N744" i="17" s="1" a="1"/>
  <c r="N744" i="17" s="1"/>
  <c r="J744" i="17"/>
  <c r="O744" i="17" s="1"/>
  <c r="K744" i="17"/>
  <c r="L744" i="17"/>
  <c r="M744" i="17" s="1"/>
  <c r="I745" i="17"/>
  <c r="N745" i="17" s="1" a="1"/>
  <c r="N745" i="17" s="1"/>
  <c r="J745" i="17"/>
  <c r="O745" i="17" s="1"/>
  <c r="K745" i="17"/>
  <c r="L745" i="17"/>
  <c r="M745" i="17" s="1"/>
  <c r="I746" i="17"/>
  <c r="N746" i="17" s="1" a="1"/>
  <c r="N746" i="17" s="1"/>
  <c r="J746" i="17"/>
  <c r="O746" i="17" s="1"/>
  <c r="K746" i="17"/>
  <c r="L746" i="17"/>
  <c r="M746" i="17" s="1"/>
  <c r="I747" i="17"/>
  <c r="N747" i="17" s="1" a="1"/>
  <c r="N747" i="17" s="1"/>
  <c r="J747" i="17"/>
  <c r="O747" i="17" s="1"/>
  <c r="K747" i="17"/>
  <c r="L747" i="17"/>
  <c r="M747" i="17" s="1"/>
  <c r="I748" i="17"/>
  <c r="N748" i="17" s="1" a="1"/>
  <c r="N748" i="17" s="1"/>
  <c r="J748" i="17"/>
  <c r="O748" i="17" s="1"/>
  <c r="K748" i="17"/>
  <c r="L748" i="17"/>
  <c r="M748" i="17" s="1"/>
  <c r="I749" i="17"/>
  <c r="N749" i="17" s="1" a="1"/>
  <c r="N749" i="17" s="1"/>
  <c r="J749" i="17"/>
  <c r="O749" i="17" s="1"/>
  <c r="K749" i="17"/>
  <c r="L749" i="17"/>
  <c r="M749" i="17" s="1"/>
  <c r="I750" i="17"/>
  <c r="N750" i="17" s="1" a="1"/>
  <c r="N750" i="17" s="1"/>
  <c r="J750" i="17"/>
  <c r="O750" i="17" s="1"/>
  <c r="K750" i="17"/>
  <c r="L750" i="17"/>
  <c r="M750" i="17" s="1"/>
  <c r="I751" i="17"/>
  <c r="N751" i="17" s="1" a="1"/>
  <c r="N751" i="17" s="1"/>
  <c r="J751" i="17"/>
  <c r="O751" i="17" s="1"/>
  <c r="K751" i="17"/>
  <c r="L751" i="17"/>
  <c r="M751" i="17" s="1"/>
  <c r="I752" i="17"/>
  <c r="N752" i="17" s="1" a="1"/>
  <c r="N752" i="17" s="1"/>
  <c r="J752" i="17"/>
  <c r="O752" i="17" s="1"/>
  <c r="K752" i="17"/>
  <c r="L752" i="17"/>
  <c r="M752" i="17" s="1"/>
  <c r="I753" i="17"/>
  <c r="N753" i="17" s="1" a="1"/>
  <c r="N753" i="17" s="1"/>
  <c r="J753" i="17"/>
  <c r="O753" i="17" s="1"/>
  <c r="K753" i="17"/>
  <c r="L753" i="17"/>
  <c r="M753" i="17" s="1"/>
  <c r="I754" i="17"/>
  <c r="N754" i="17" s="1" a="1"/>
  <c r="N754" i="17" s="1"/>
  <c r="J754" i="17"/>
  <c r="O754" i="17" s="1"/>
  <c r="K754" i="17"/>
  <c r="L754" i="17"/>
  <c r="M754" i="17" s="1"/>
  <c r="I755" i="17"/>
  <c r="N755" i="17" s="1" a="1"/>
  <c r="N755" i="17" s="1"/>
  <c r="J755" i="17"/>
  <c r="O755" i="17" s="1"/>
  <c r="K755" i="17"/>
  <c r="L755" i="17"/>
  <c r="M755" i="17" s="1"/>
  <c r="I756" i="17"/>
  <c r="N756" i="17" s="1" a="1"/>
  <c r="N756" i="17" s="1"/>
  <c r="J756" i="17"/>
  <c r="O756" i="17" s="1"/>
  <c r="K756" i="17"/>
  <c r="L756" i="17"/>
  <c r="M756" i="17" s="1"/>
  <c r="I757" i="17"/>
  <c r="N757" i="17" s="1" a="1"/>
  <c r="N757" i="17" s="1"/>
  <c r="J757" i="17"/>
  <c r="O757" i="17" s="1"/>
  <c r="K757" i="17"/>
  <c r="L757" i="17"/>
  <c r="M757" i="17" s="1"/>
  <c r="I758" i="17"/>
  <c r="N758" i="17" s="1" a="1"/>
  <c r="N758" i="17" s="1"/>
  <c r="J758" i="17"/>
  <c r="O758" i="17" s="1"/>
  <c r="K758" i="17"/>
  <c r="L758" i="17"/>
  <c r="M758" i="17" s="1"/>
  <c r="I759" i="17"/>
  <c r="N759" i="17" s="1" a="1"/>
  <c r="N759" i="17" s="1"/>
  <c r="J759" i="17"/>
  <c r="O759" i="17" s="1"/>
  <c r="K759" i="17"/>
  <c r="L759" i="17"/>
  <c r="M759" i="17" s="1"/>
  <c r="I760" i="17"/>
  <c r="N760" i="17" s="1" a="1"/>
  <c r="N760" i="17" s="1"/>
  <c r="J760" i="17"/>
  <c r="O760" i="17" s="1"/>
  <c r="K760" i="17"/>
  <c r="L760" i="17"/>
  <c r="M760" i="17" s="1"/>
  <c r="I761" i="17"/>
  <c r="N761" i="17" s="1" a="1"/>
  <c r="N761" i="17" s="1"/>
  <c r="J761" i="17"/>
  <c r="O761" i="17" s="1"/>
  <c r="K761" i="17"/>
  <c r="L761" i="17"/>
  <c r="M761" i="17" s="1"/>
  <c r="I762" i="17"/>
  <c r="N762" i="17" s="1" a="1"/>
  <c r="N762" i="17" s="1"/>
  <c r="J762" i="17"/>
  <c r="O762" i="17" s="1"/>
  <c r="K762" i="17"/>
  <c r="L762" i="17"/>
  <c r="M762" i="17" s="1"/>
  <c r="I763" i="17"/>
  <c r="N763" i="17" s="1" a="1"/>
  <c r="N763" i="17" s="1"/>
  <c r="J763" i="17"/>
  <c r="O763" i="17" s="1"/>
  <c r="K763" i="17"/>
  <c r="L763" i="17"/>
  <c r="M763" i="17" s="1"/>
  <c r="I764" i="17"/>
  <c r="N764" i="17" s="1" a="1"/>
  <c r="N764" i="17" s="1"/>
  <c r="J764" i="17"/>
  <c r="O764" i="17" s="1"/>
  <c r="K764" i="17"/>
  <c r="L764" i="17"/>
  <c r="M764" i="17" s="1"/>
  <c r="I765" i="17"/>
  <c r="N765" i="17" s="1" a="1"/>
  <c r="N765" i="17" s="1"/>
  <c r="J765" i="17"/>
  <c r="O765" i="17" s="1"/>
  <c r="K765" i="17"/>
  <c r="L765" i="17"/>
  <c r="M765" i="17" s="1"/>
  <c r="I766" i="17"/>
  <c r="N766" i="17" s="1" a="1"/>
  <c r="N766" i="17" s="1"/>
  <c r="J766" i="17"/>
  <c r="O766" i="17" s="1"/>
  <c r="K766" i="17"/>
  <c r="L766" i="17"/>
  <c r="M766" i="17" s="1"/>
  <c r="I767" i="17"/>
  <c r="N767" i="17" s="1" a="1"/>
  <c r="N767" i="17" s="1"/>
  <c r="J767" i="17"/>
  <c r="O767" i="17" s="1"/>
  <c r="K767" i="17"/>
  <c r="L767" i="17"/>
  <c r="M767" i="17" s="1"/>
  <c r="I768" i="17"/>
  <c r="N768" i="17" s="1" a="1"/>
  <c r="N768" i="17" s="1"/>
  <c r="J768" i="17"/>
  <c r="O768" i="17" s="1"/>
  <c r="K768" i="17"/>
  <c r="L768" i="17"/>
  <c r="M768" i="17" s="1"/>
  <c r="I769" i="17"/>
  <c r="N769" i="17" s="1" a="1"/>
  <c r="N769" i="17" s="1"/>
  <c r="J769" i="17"/>
  <c r="O769" i="17" s="1"/>
  <c r="K769" i="17"/>
  <c r="L769" i="17"/>
  <c r="M769" i="17" s="1"/>
  <c r="I770" i="17"/>
  <c r="N770" i="17" s="1" a="1"/>
  <c r="N770" i="17" s="1"/>
  <c r="J770" i="17"/>
  <c r="O770" i="17" s="1"/>
  <c r="K770" i="17"/>
  <c r="L770" i="17"/>
  <c r="M770" i="17" s="1"/>
  <c r="I771" i="17"/>
  <c r="N771" i="17" s="1" a="1"/>
  <c r="N771" i="17" s="1"/>
  <c r="J771" i="17"/>
  <c r="O771" i="17" s="1"/>
  <c r="K771" i="17"/>
  <c r="L771" i="17"/>
  <c r="M771" i="17" s="1"/>
  <c r="I772" i="17"/>
  <c r="N772" i="17" s="1" a="1"/>
  <c r="N772" i="17" s="1"/>
  <c r="J772" i="17"/>
  <c r="O772" i="17" s="1"/>
  <c r="K772" i="17"/>
  <c r="L772" i="17"/>
  <c r="M772" i="17" s="1"/>
  <c r="I773" i="17"/>
  <c r="N773" i="17" s="1" a="1"/>
  <c r="N773" i="17" s="1"/>
  <c r="J773" i="17"/>
  <c r="O773" i="17" s="1"/>
  <c r="K773" i="17"/>
  <c r="L773" i="17"/>
  <c r="M773" i="17" s="1"/>
  <c r="I774" i="17"/>
  <c r="N774" i="17" s="1" a="1"/>
  <c r="N774" i="17" s="1"/>
  <c r="J774" i="17"/>
  <c r="O774" i="17" s="1"/>
  <c r="K774" i="17"/>
  <c r="L774" i="17"/>
  <c r="M774" i="17" s="1"/>
  <c r="I775" i="17"/>
  <c r="N775" i="17" s="1" a="1"/>
  <c r="N775" i="17" s="1"/>
  <c r="J775" i="17"/>
  <c r="O775" i="17" s="1"/>
  <c r="K775" i="17"/>
  <c r="L775" i="17"/>
  <c r="M775" i="17" s="1"/>
  <c r="I776" i="17"/>
  <c r="N776" i="17" s="1" a="1"/>
  <c r="N776" i="17" s="1"/>
  <c r="J776" i="17"/>
  <c r="O776" i="17" s="1"/>
  <c r="K776" i="17"/>
  <c r="L776" i="17"/>
  <c r="M776" i="17" s="1"/>
  <c r="I777" i="17"/>
  <c r="N777" i="17" s="1" a="1"/>
  <c r="N777" i="17" s="1"/>
  <c r="J777" i="17"/>
  <c r="O777" i="17" s="1"/>
  <c r="K777" i="17"/>
  <c r="L777" i="17"/>
  <c r="M777" i="17" s="1"/>
  <c r="I778" i="17"/>
  <c r="N778" i="17" s="1" a="1"/>
  <c r="N778" i="17" s="1"/>
  <c r="J778" i="17"/>
  <c r="O778" i="17" s="1"/>
  <c r="K778" i="17"/>
  <c r="L778" i="17"/>
  <c r="M778" i="17" s="1"/>
  <c r="I779" i="17"/>
  <c r="N779" i="17" s="1" a="1"/>
  <c r="N779" i="17" s="1"/>
  <c r="J779" i="17"/>
  <c r="O779" i="17" s="1"/>
  <c r="K779" i="17"/>
  <c r="L779" i="17"/>
  <c r="M779" i="17" s="1"/>
  <c r="I780" i="17"/>
  <c r="N780" i="17" s="1" a="1"/>
  <c r="N780" i="17" s="1"/>
  <c r="J780" i="17"/>
  <c r="O780" i="17" s="1"/>
  <c r="K780" i="17"/>
  <c r="L780" i="17"/>
  <c r="M780" i="17" s="1"/>
  <c r="I781" i="17"/>
  <c r="N781" i="17" s="1" a="1"/>
  <c r="N781" i="17" s="1"/>
  <c r="J781" i="17"/>
  <c r="O781" i="17" s="1"/>
  <c r="K781" i="17"/>
  <c r="L781" i="17"/>
  <c r="M781" i="17" s="1"/>
  <c r="I782" i="17"/>
  <c r="N782" i="17" s="1" a="1"/>
  <c r="N782" i="17" s="1"/>
  <c r="J782" i="17"/>
  <c r="O782" i="17" s="1"/>
  <c r="K782" i="17"/>
  <c r="L782" i="17"/>
  <c r="M782" i="17" s="1"/>
  <c r="I783" i="17"/>
  <c r="N783" i="17" s="1" a="1"/>
  <c r="N783" i="17" s="1"/>
  <c r="J783" i="17"/>
  <c r="O783" i="17" s="1"/>
  <c r="K783" i="17"/>
  <c r="L783" i="17"/>
  <c r="M783" i="17" s="1"/>
  <c r="I784" i="17"/>
  <c r="N784" i="17" s="1" a="1"/>
  <c r="N784" i="17" s="1"/>
  <c r="J784" i="17"/>
  <c r="O784" i="17" s="1"/>
  <c r="K784" i="17"/>
  <c r="L784" i="17"/>
  <c r="M784" i="17" s="1"/>
  <c r="I785" i="17"/>
  <c r="N785" i="17" s="1" a="1"/>
  <c r="N785" i="17" s="1"/>
  <c r="J785" i="17"/>
  <c r="O785" i="17" s="1"/>
  <c r="K785" i="17"/>
  <c r="L785" i="17"/>
  <c r="M785" i="17" s="1"/>
  <c r="I786" i="17"/>
  <c r="N786" i="17" s="1" a="1"/>
  <c r="N786" i="17" s="1"/>
  <c r="J786" i="17"/>
  <c r="O786" i="17" s="1"/>
  <c r="K786" i="17"/>
  <c r="L786" i="17"/>
  <c r="M786" i="17" s="1"/>
  <c r="I787" i="17"/>
  <c r="N787" i="17" s="1" a="1"/>
  <c r="N787" i="17" s="1"/>
  <c r="J787" i="17"/>
  <c r="O787" i="17" s="1"/>
  <c r="K787" i="17"/>
  <c r="L787" i="17"/>
  <c r="M787" i="17" s="1"/>
  <c r="I788" i="17"/>
  <c r="N788" i="17" s="1" a="1"/>
  <c r="N788" i="17" s="1"/>
  <c r="J788" i="17"/>
  <c r="O788" i="17" s="1"/>
  <c r="K788" i="17"/>
  <c r="L788" i="17"/>
  <c r="M788" i="17" s="1"/>
  <c r="I789" i="17"/>
  <c r="N789" i="17" s="1" a="1"/>
  <c r="N789" i="17" s="1"/>
  <c r="J789" i="17"/>
  <c r="O789" i="17" s="1"/>
  <c r="K789" i="17"/>
  <c r="L789" i="17"/>
  <c r="M789" i="17" s="1"/>
  <c r="I790" i="17"/>
  <c r="N790" i="17" s="1" a="1"/>
  <c r="N790" i="17" s="1"/>
  <c r="J790" i="17"/>
  <c r="O790" i="17" s="1"/>
  <c r="K790" i="17"/>
  <c r="L790" i="17"/>
  <c r="M790" i="17" s="1"/>
  <c r="I791" i="17"/>
  <c r="N791" i="17" s="1" a="1"/>
  <c r="N791" i="17" s="1"/>
  <c r="J791" i="17"/>
  <c r="O791" i="17" s="1"/>
  <c r="K791" i="17"/>
  <c r="L791" i="17"/>
  <c r="M791" i="17" s="1"/>
  <c r="I792" i="17"/>
  <c r="N792" i="17" s="1" a="1"/>
  <c r="N792" i="17" s="1"/>
  <c r="J792" i="17"/>
  <c r="O792" i="17" s="1"/>
  <c r="K792" i="17"/>
  <c r="L792" i="17"/>
  <c r="M792" i="17" s="1"/>
  <c r="I793" i="17"/>
  <c r="N793" i="17" s="1" a="1"/>
  <c r="N793" i="17" s="1"/>
  <c r="J793" i="17"/>
  <c r="O793" i="17" s="1"/>
  <c r="K793" i="17"/>
  <c r="L793" i="17"/>
  <c r="M793" i="17" s="1"/>
  <c r="I794" i="17"/>
  <c r="N794" i="17" s="1" a="1"/>
  <c r="N794" i="17" s="1"/>
  <c r="J794" i="17"/>
  <c r="O794" i="17" s="1"/>
  <c r="K794" i="17"/>
  <c r="L794" i="17"/>
  <c r="M794" i="17" s="1"/>
  <c r="I795" i="17"/>
  <c r="N795" i="17" s="1" a="1"/>
  <c r="N795" i="17" s="1"/>
  <c r="J795" i="17"/>
  <c r="O795" i="17" s="1"/>
  <c r="K795" i="17"/>
  <c r="L795" i="17"/>
  <c r="M795" i="17" s="1"/>
  <c r="I796" i="17"/>
  <c r="N796" i="17" s="1" a="1"/>
  <c r="N796" i="17" s="1"/>
  <c r="J796" i="17"/>
  <c r="O796" i="17" s="1"/>
  <c r="K796" i="17"/>
  <c r="L796" i="17"/>
  <c r="M796" i="17" s="1"/>
  <c r="I797" i="17"/>
  <c r="N797" i="17" s="1" a="1"/>
  <c r="N797" i="17" s="1"/>
  <c r="J797" i="17"/>
  <c r="O797" i="17" s="1"/>
  <c r="K797" i="17"/>
  <c r="L797" i="17"/>
  <c r="M797" i="17" s="1"/>
  <c r="I798" i="17"/>
  <c r="N798" i="17" s="1" a="1"/>
  <c r="N798" i="17" s="1"/>
  <c r="J798" i="17"/>
  <c r="O798" i="17" s="1"/>
  <c r="K798" i="17"/>
  <c r="L798" i="17"/>
  <c r="M798" i="17" s="1"/>
  <c r="I799" i="17"/>
  <c r="N799" i="17" s="1" a="1"/>
  <c r="N799" i="17" s="1"/>
  <c r="J799" i="17"/>
  <c r="O799" i="17" s="1"/>
  <c r="K799" i="17"/>
  <c r="L799" i="17"/>
  <c r="M799" i="17" s="1"/>
  <c r="I800" i="17"/>
  <c r="N800" i="17" s="1" a="1"/>
  <c r="N800" i="17" s="1"/>
  <c r="J800" i="17"/>
  <c r="O800" i="17" s="1"/>
  <c r="K800" i="17"/>
  <c r="L800" i="17"/>
  <c r="M800" i="17" s="1"/>
  <c r="I801" i="17"/>
  <c r="N801" i="17" s="1" a="1"/>
  <c r="N801" i="17" s="1"/>
  <c r="J801" i="17"/>
  <c r="O801" i="17" s="1"/>
  <c r="K801" i="17"/>
  <c r="L801" i="17"/>
  <c r="M801" i="17" s="1"/>
  <c r="I802" i="17"/>
  <c r="N802" i="17" s="1" a="1"/>
  <c r="N802" i="17" s="1"/>
  <c r="J802" i="17"/>
  <c r="O802" i="17" s="1"/>
  <c r="K802" i="17"/>
  <c r="L802" i="17"/>
  <c r="M802" i="17" s="1"/>
  <c r="I803" i="17"/>
  <c r="N803" i="17" s="1" a="1"/>
  <c r="N803" i="17" s="1"/>
  <c r="J803" i="17"/>
  <c r="O803" i="17" s="1"/>
  <c r="K803" i="17"/>
  <c r="L803" i="17"/>
  <c r="M803" i="17" s="1"/>
  <c r="I804" i="17"/>
  <c r="N804" i="17" s="1" a="1"/>
  <c r="N804" i="17" s="1"/>
  <c r="J804" i="17"/>
  <c r="O804" i="17" s="1"/>
  <c r="K804" i="17"/>
  <c r="L804" i="17"/>
  <c r="M804" i="17" s="1"/>
  <c r="I805" i="17"/>
  <c r="N805" i="17" s="1" a="1"/>
  <c r="N805" i="17" s="1"/>
  <c r="J805" i="17"/>
  <c r="O805" i="17" s="1"/>
  <c r="K805" i="17"/>
  <c r="L805" i="17"/>
  <c r="M805" i="17" s="1"/>
  <c r="I806" i="17"/>
  <c r="N806" i="17" s="1" a="1"/>
  <c r="N806" i="17" s="1"/>
  <c r="J806" i="17"/>
  <c r="O806" i="17" s="1"/>
  <c r="K806" i="17"/>
  <c r="L806" i="17"/>
  <c r="M806" i="17" s="1"/>
  <c r="I807" i="17"/>
  <c r="N807" i="17" s="1" a="1"/>
  <c r="N807" i="17" s="1"/>
  <c r="J807" i="17"/>
  <c r="O807" i="17" s="1"/>
  <c r="K807" i="17"/>
  <c r="L807" i="17"/>
  <c r="M807" i="17" s="1"/>
  <c r="I808" i="17"/>
  <c r="N808" i="17" s="1" a="1"/>
  <c r="N808" i="17" s="1"/>
  <c r="J808" i="17"/>
  <c r="O808" i="17" s="1"/>
  <c r="K808" i="17"/>
  <c r="L808" i="17"/>
  <c r="M808" i="17" s="1"/>
  <c r="I809" i="17"/>
  <c r="N809" i="17" s="1" a="1"/>
  <c r="N809" i="17" s="1"/>
  <c r="J809" i="17"/>
  <c r="O809" i="17" s="1"/>
  <c r="K809" i="17"/>
  <c r="L809" i="17"/>
  <c r="M809" i="17" s="1"/>
  <c r="I810" i="17"/>
  <c r="N810" i="17" s="1" a="1"/>
  <c r="N810" i="17" s="1"/>
  <c r="J810" i="17"/>
  <c r="O810" i="17" s="1"/>
  <c r="K810" i="17"/>
  <c r="L810" i="17"/>
  <c r="M810" i="17" s="1"/>
  <c r="I811" i="17"/>
  <c r="N811" i="17" s="1" a="1"/>
  <c r="N811" i="17" s="1"/>
  <c r="J811" i="17"/>
  <c r="O811" i="17" s="1"/>
  <c r="K811" i="17"/>
  <c r="L811" i="17"/>
  <c r="M811" i="17" s="1"/>
  <c r="I812" i="17"/>
  <c r="N812" i="17" s="1" a="1"/>
  <c r="N812" i="17" s="1"/>
  <c r="J812" i="17"/>
  <c r="O812" i="17" s="1"/>
  <c r="K812" i="17"/>
  <c r="L812" i="17"/>
  <c r="M812" i="17" s="1"/>
  <c r="I813" i="17"/>
  <c r="N813" i="17" s="1" a="1"/>
  <c r="N813" i="17" s="1"/>
  <c r="J813" i="17"/>
  <c r="O813" i="17" s="1"/>
  <c r="K813" i="17"/>
  <c r="L813" i="17"/>
  <c r="M813" i="17" s="1"/>
  <c r="I814" i="17"/>
  <c r="N814" i="17" s="1" a="1"/>
  <c r="N814" i="17" s="1"/>
  <c r="J814" i="17"/>
  <c r="O814" i="17" s="1"/>
  <c r="K814" i="17"/>
  <c r="L814" i="17"/>
  <c r="M814" i="17" s="1"/>
  <c r="I815" i="17"/>
  <c r="N815" i="17" s="1" a="1"/>
  <c r="N815" i="17" s="1"/>
  <c r="J815" i="17"/>
  <c r="O815" i="17" s="1"/>
  <c r="K815" i="17"/>
  <c r="L815" i="17"/>
  <c r="M815" i="17" s="1"/>
  <c r="I816" i="17"/>
  <c r="N816" i="17" s="1" a="1"/>
  <c r="N816" i="17" s="1"/>
  <c r="J816" i="17"/>
  <c r="O816" i="17" s="1"/>
  <c r="K816" i="17"/>
  <c r="L816" i="17"/>
  <c r="M816" i="17" s="1"/>
  <c r="I817" i="17"/>
  <c r="N817" i="17" s="1" a="1"/>
  <c r="N817" i="17" s="1"/>
  <c r="J817" i="17"/>
  <c r="O817" i="17" s="1"/>
  <c r="K817" i="17"/>
  <c r="L817" i="17"/>
  <c r="M817" i="17" s="1"/>
  <c r="I818" i="17"/>
  <c r="N818" i="17" s="1" a="1"/>
  <c r="N818" i="17" s="1"/>
  <c r="J818" i="17"/>
  <c r="O818" i="17" s="1"/>
  <c r="K818" i="17"/>
  <c r="L818" i="17"/>
  <c r="M818" i="17" s="1"/>
  <c r="I819" i="17"/>
  <c r="N819" i="17" s="1" a="1"/>
  <c r="N819" i="17" s="1"/>
  <c r="J819" i="17"/>
  <c r="O819" i="17" s="1"/>
  <c r="K819" i="17"/>
  <c r="L819" i="17"/>
  <c r="M819" i="17" s="1"/>
  <c r="I820" i="17"/>
  <c r="N820" i="17" s="1" a="1"/>
  <c r="N820" i="17" s="1"/>
  <c r="J820" i="17"/>
  <c r="O820" i="17" s="1"/>
  <c r="K820" i="17"/>
  <c r="L820" i="17"/>
  <c r="M820" i="17" s="1"/>
  <c r="I821" i="17"/>
  <c r="N821" i="17" s="1" a="1"/>
  <c r="N821" i="17" s="1"/>
  <c r="J821" i="17"/>
  <c r="O821" i="17" s="1"/>
  <c r="K821" i="17"/>
  <c r="L821" i="17"/>
  <c r="M821" i="17" s="1"/>
  <c r="I822" i="17"/>
  <c r="N822" i="17" s="1" a="1"/>
  <c r="N822" i="17" s="1"/>
  <c r="J822" i="17"/>
  <c r="O822" i="17" s="1"/>
  <c r="K822" i="17"/>
  <c r="L822" i="17"/>
  <c r="M822" i="17" s="1"/>
  <c r="I823" i="17"/>
  <c r="N823" i="17" s="1" a="1"/>
  <c r="N823" i="17" s="1"/>
  <c r="J823" i="17"/>
  <c r="O823" i="17" s="1"/>
  <c r="K823" i="17"/>
  <c r="L823" i="17"/>
  <c r="M823" i="17" s="1"/>
  <c r="I824" i="17"/>
  <c r="N824" i="17" s="1" a="1"/>
  <c r="N824" i="17" s="1"/>
  <c r="J824" i="17"/>
  <c r="O824" i="17" s="1"/>
  <c r="K824" i="17"/>
  <c r="L824" i="17"/>
  <c r="M824" i="17" s="1"/>
  <c r="I825" i="17"/>
  <c r="N825" i="17" s="1" a="1"/>
  <c r="N825" i="17" s="1"/>
  <c r="J825" i="17"/>
  <c r="O825" i="17" s="1"/>
  <c r="K825" i="17"/>
  <c r="L825" i="17"/>
  <c r="M825" i="17" s="1"/>
  <c r="I826" i="17"/>
  <c r="N826" i="17" s="1" a="1"/>
  <c r="N826" i="17" s="1"/>
  <c r="J826" i="17"/>
  <c r="O826" i="17" s="1"/>
  <c r="K826" i="17"/>
  <c r="L826" i="17"/>
  <c r="M826" i="17" s="1"/>
  <c r="I827" i="17"/>
  <c r="N827" i="17" s="1" a="1"/>
  <c r="N827" i="17" s="1"/>
  <c r="J827" i="17"/>
  <c r="O827" i="17" s="1"/>
  <c r="K827" i="17"/>
  <c r="L827" i="17"/>
  <c r="M827" i="17" s="1"/>
  <c r="I828" i="17"/>
  <c r="N828" i="17" s="1" a="1"/>
  <c r="N828" i="17" s="1"/>
  <c r="J828" i="17"/>
  <c r="O828" i="17" s="1"/>
  <c r="K828" i="17"/>
  <c r="L828" i="17"/>
  <c r="M828" i="17" s="1"/>
  <c r="I829" i="17"/>
  <c r="N829" i="17" s="1" a="1"/>
  <c r="N829" i="17" s="1"/>
  <c r="J829" i="17"/>
  <c r="O829" i="17" s="1"/>
  <c r="K829" i="17"/>
  <c r="L829" i="17"/>
  <c r="M829" i="17" s="1"/>
  <c r="I830" i="17"/>
  <c r="N830" i="17" s="1" a="1"/>
  <c r="N830" i="17" s="1"/>
  <c r="J830" i="17"/>
  <c r="O830" i="17" s="1"/>
  <c r="K830" i="17"/>
  <c r="L830" i="17"/>
  <c r="M830" i="17" s="1"/>
  <c r="I831" i="17"/>
  <c r="N831" i="17" s="1" a="1"/>
  <c r="N831" i="17" s="1"/>
  <c r="J831" i="17"/>
  <c r="O831" i="17" s="1"/>
  <c r="K831" i="17"/>
  <c r="L831" i="17"/>
  <c r="M831" i="17" s="1"/>
  <c r="I832" i="17"/>
  <c r="N832" i="17" s="1" a="1"/>
  <c r="N832" i="17" s="1"/>
  <c r="J832" i="17"/>
  <c r="O832" i="17" s="1"/>
  <c r="K832" i="17"/>
  <c r="L832" i="17"/>
  <c r="M832" i="17" s="1"/>
  <c r="I833" i="17"/>
  <c r="N833" i="17" s="1" a="1"/>
  <c r="N833" i="17" s="1"/>
  <c r="J833" i="17"/>
  <c r="O833" i="17" s="1"/>
  <c r="K833" i="17"/>
  <c r="L833" i="17"/>
  <c r="M833" i="17" s="1"/>
  <c r="I834" i="17"/>
  <c r="N834" i="17" s="1" a="1"/>
  <c r="N834" i="17" s="1"/>
  <c r="J834" i="17"/>
  <c r="O834" i="17" s="1"/>
  <c r="K834" i="17"/>
  <c r="L834" i="17"/>
  <c r="M834" i="17" s="1"/>
  <c r="I835" i="17"/>
  <c r="N835" i="17" s="1" a="1"/>
  <c r="N835" i="17" s="1"/>
  <c r="J835" i="17"/>
  <c r="O835" i="17" s="1"/>
  <c r="K835" i="17"/>
  <c r="L835" i="17"/>
  <c r="M835" i="17" s="1"/>
  <c r="I836" i="17"/>
  <c r="N836" i="17" s="1" a="1"/>
  <c r="N836" i="17" s="1"/>
  <c r="J836" i="17"/>
  <c r="O836" i="17" s="1"/>
  <c r="K836" i="17"/>
  <c r="L836" i="17"/>
  <c r="M836" i="17" s="1"/>
  <c r="I837" i="17"/>
  <c r="N837" i="17" s="1" a="1"/>
  <c r="N837" i="17" s="1"/>
  <c r="J837" i="17"/>
  <c r="O837" i="17" s="1"/>
  <c r="K837" i="17"/>
  <c r="L837" i="17"/>
  <c r="M837" i="17" s="1"/>
  <c r="I838" i="17"/>
  <c r="N838" i="17" s="1" a="1"/>
  <c r="N838" i="17" s="1"/>
  <c r="J838" i="17"/>
  <c r="O838" i="17" s="1"/>
  <c r="K838" i="17"/>
  <c r="L838" i="17"/>
  <c r="M838" i="17" s="1"/>
  <c r="I839" i="17"/>
  <c r="N839" i="17" s="1" a="1"/>
  <c r="N839" i="17" s="1"/>
  <c r="J839" i="17"/>
  <c r="O839" i="17" s="1"/>
  <c r="K839" i="17"/>
  <c r="L839" i="17"/>
  <c r="M839" i="17" s="1"/>
  <c r="I840" i="17"/>
  <c r="N840" i="17" s="1" a="1"/>
  <c r="N840" i="17" s="1"/>
  <c r="J840" i="17"/>
  <c r="O840" i="17" s="1"/>
  <c r="K840" i="17"/>
  <c r="L840" i="17"/>
  <c r="M840" i="17" s="1"/>
  <c r="I841" i="17"/>
  <c r="N841" i="17" s="1" a="1"/>
  <c r="N841" i="17" s="1"/>
  <c r="J841" i="17"/>
  <c r="O841" i="17" s="1"/>
  <c r="K841" i="17"/>
  <c r="L841" i="17"/>
  <c r="M841" i="17" s="1"/>
  <c r="I842" i="17"/>
  <c r="N842" i="17" s="1" a="1"/>
  <c r="N842" i="17" s="1"/>
  <c r="J842" i="17"/>
  <c r="O842" i="17" s="1"/>
  <c r="K842" i="17"/>
  <c r="L842" i="17"/>
  <c r="M842" i="17" s="1"/>
  <c r="I843" i="17"/>
  <c r="N843" i="17" s="1" a="1"/>
  <c r="N843" i="17" s="1"/>
  <c r="J843" i="17"/>
  <c r="O843" i="17" s="1"/>
  <c r="K843" i="17"/>
  <c r="L843" i="17"/>
  <c r="M843" i="17" s="1"/>
  <c r="I844" i="17"/>
  <c r="N844" i="17" s="1" a="1"/>
  <c r="N844" i="17" s="1"/>
  <c r="J844" i="17"/>
  <c r="O844" i="17" s="1"/>
  <c r="K844" i="17"/>
  <c r="L844" i="17"/>
  <c r="M844" i="17" s="1"/>
  <c r="I845" i="17"/>
  <c r="N845" i="17" s="1" a="1"/>
  <c r="N845" i="17" s="1"/>
  <c r="J845" i="17"/>
  <c r="O845" i="17" s="1"/>
  <c r="K845" i="17"/>
  <c r="L845" i="17"/>
  <c r="M845" i="17" s="1"/>
  <c r="I846" i="17"/>
  <c r="N846" i="17" s="1" a="1"/>
  <c r="N846" i="17" s="1"/>
  <c r="J846" i="17"/>
  <c r="O846" i="17" s="1"/>
  <c r="K846" i="17"/>
  <c r="L846" i="17"/>
  <c r="M846" i="17" s="1"/>
  <c r="I847" i="17"/>
  <c r="N847" i="17" s="1" a="1"/>
  <c r="N847" i="17" s="1"/>
  <c r="J847" i="17"/>
  <c r="O847" i="17" s="1"/>
  <c r="K847" i="17"/>
  <c r="L847" i="17"/>
  <c r="M847" i="17" s="1"/>
  <c r="I848" i="17"/>
  <c r="N848" i="17" s="1" a="1"/>
  <c r="N848" i="17" s="1"/>
  <c r="J848" i="17"/>
  <c r="O848" i="17" s="1"/>
  <c r="K848" i="17"/>
  <c r="L848" i="17"/>
  <c r="M848" i="17" s="1"/>
  <c r="I849" i="17"/>
  <c r="N849" i="17" s="1" a="1"/>
  <c r="N849" i="17" s="1"/>
  <c r="J849" i="17"/>
  <c r="O849" i="17" s="1"/>
  <c r="K849" i="17"/>
  <c r="L849" i="17"/>
  <c r="M849" i="17" s="1"/>
  <c r="I850" i="17"/>
  <c r="N850" i="17" s="1" a="1"/>
  <c r="N850" i="17" s="1"/>
  <c r="J850" i="17"/>
  <c r="O850" i="17" s="1"/>
  <c r="K850" i="17"/>
  <c r="L850" i="17"/>
  <c r="M850" i="17" s="1"/>
  <c r="I851" i="17"/>
  <c r="N851" i="17" s="1" a="1"/>
  <c r="N851" i="17" s="1"/>
  <c r="J851" i="17"/>
  <c r="O851" i="17" s="1"/>
  <c r="K851" i="17"/>
  <c r="L851" i="17"/>
  <c r="M851" i="17" s="1"/>
  <c r="I852" i="17"/>
  <c r="N852" i="17" s="1" a="1"/>
  <c r="N852" i="17" s="1"/>
  <c r="J852" i="17"/>
  <c r="O852" i="17" s="1"/>
  <c r="K852" i="17"/>
  <c r="L852" i="17"/>
  <c r="M852" i="17" s="1"/>
  <c r="I853" i="17"/>
  <c r="N853" i="17" s="1" a="1"/>
  <c r="N853" i="17" s="1"/>
  <c r="J853" i="17"/>
  <c r="O853" i="17" s="1"/>
  <c r="K853" i="17"/>
  <c r="L853" i="17"/>
  <c r="M853" i="17" s="1"/>
  <c r="I854" i="17"/>
  <c r="N854" i="17" s="1" a="1"/>
  <c r="N854" i="17" s="1"/>
  <c r="J854" i="17"/>
  <c r="O854" i="17" s="1"/>
  <c r="K854" i="17"/>
  <c r="L854" i="17"/>
  <c r="M854" i="17" s="1"/>
  <c r="I855" i="17"/>
  <c r="N855" i="17" s="1" a="1"/>
  <c r="N855" i="17" s="1"/>
  <c r="J855" i="17"/>
  <c r="O855" i="17" s="1"/>
  <c r="K855" i="17"/>
  <c r="L855" i="17"/>
  <c r="M855" i="17" s="1"/>
  <c r="I856" i="17"/>
  <c r="N856" i="17" s="1" a="1"/>
  <c r="N856" i="17" s="1"/>
  <c r="J856" i="17"/>
  <c r="O856" i="17" s="1"/>
  <c r="K856" i="17"/>
  <c r="L856" i="17"/>
  <c r="M856" i="17" s="1"/>
  <c r="I857" i="17"/>
  <c r="N857" i="17" s="1" a="1"/>
  <c r="N857" i="17" s="1"/>
  <c r="J857" i="17"/>
  <c r="O857" i="17" s="1"/>
  <c r="K857" i="17"/>
  <c r="L857" i="17"/>
  <c r="M857" i="17" s="1"/>
  <c r="I858" i="17"/>
  <c r="N858" i="17" s="1" a="1"/>
  <c r="N858" i="17" s="1"/>
  <c r="J858" i="17"/>
  <c r="O858" i="17" s="1"/>
  <c r="K858" i="17"/>
  <c r="L858" i="17"/>
  <c r="M858" i="17" s="1"/>
  <c r="I859" i="17"/>
  <c r="N859" i="17" s="1" a="1"/>
  <c r="N859" i="17" s="1"/>
  <c r="J859" i="17"/>
  <c r="O859" i="17" s="1"/>
  <c r="K859" i="17"/>
  <c r="L859" i="17"/>
  <c r="M859" i="17" s="1"/>
  <c r="I860" i="17"/>
  <c r="N860" i="17" s="1" a="1"/>
  <c r="N860" i="17" s="1"/>
  <c r="J860" i="17"/>
  <c r="O860" i="17" s="1"/>
  <c r="K860" i="17"/>
  <c r="L860" i="17"/>
  <c r="M860" i="17" s="1"/>
  <c r="I861" i="17"/>
  <c r="N861" i="17" s="1" a="1"/>
  <c r="N861" i="17" s="1"/>
  <c r="J861" i="17"/>
  <c r="O861" i="17" s="1"/>
  <c r="K861" i="17"/>
  <c r="L861" i="17"/>
  <c r="M861" i="17" s="1"/>
  <c r="I862" i="17"/>
  <c r="N862" i="17" s="1" a="1"/>
  <c r="N862" i="17" s="1"/>
  <c r="J862" i="17"/>
  <c r="O862" i="17" s="1"/>
  <c r="K862" i="17"/>
  <c r="L862" i="17"/>
  <c r="M862" i="17" s="1"/>
  <c r="I863" i="17"/>
  <c r="N863" i="17" s="1" a="1"/>
  <c r="N863" i="17" s="1"/>
  <c r="J863" i="17"/>
  <c r="O863" i="17" s="1"/>
  <c r="K863" i="17"/>
  <c r="L863" i="17"/>
  <c r="M863" i="17" s="1"/>
  <c r="I864" i="17"/>
  <c r="N864" i="17" s="1" a="1"/>
  <c r="N864" i="17" s="1"/>
  <c r="J864" i="17"/>
  <c r="O864" i="17" s="1"/>
  <c r="K864" i="17"/>
  <c r="L864" i="17"/>
  <c r="M864" i="17" s="1"/>
  <c r="I865" i="17"/>
  <c r="N865" i="17" s="1" a="1"/>
  <c r="N865" i="17" s="1"/>
  <c r="J865" i="17"/>
  <c r="O865" i="17" s="1"/>
  <c r="K865" i="17"/>
  <c r="L865" i="17"/>
  <c r="M865" i="17" s="1"/>
  <c r="I866" i="17"/>
  <c r="N866" i="17" s="1" a="1"/>
  <c r="N866" i="17" s="1"/>
  <c r="J866" i="17"/>
  <c r="O866" i="17" s="1"/>
  <c r="K866" i="17"/>
  <c r="L866" i="17"/>
  <c r="M866" i="17" s="1"/>
  <c r="I867" i="17"/>
  <c r="N867" i="17" s="1" a="1"/>
  <c r="N867" i="17" s="1"/>
  <c r="J867" i="17"/>
  <c r="O867" i="17" s="1"/>
  <c r="K867" i="17"/>
  <c r="L867" i="17"/>
  <c r="M867" i="17" s="1"/>
  <c r="I868" i="17"/>
  <c r="N868" i="17" s="1" a="1"/>
  <c r="N868" i="17" s="1"/>
  <c r="J868" i="17"/>
  <c r="O868" i="17" s="1"/>
  <c r="K868" i="17"/>
  <c r="L868" i="17"/>
  <c r="M868" i="17" s="1"/>
  <c r="I869" i="17"/>
  <c r="N869" i="17" s="1" a="1"/>
  <c r="N869" i="17" s="1"/>
  <c r="J869" i="17"/>
  <c r="O869" i="17" s="1"/>
  <c r="K869" i="17"/>
  <c r="L869" i="17"/>
  <c r="M869" i="17" s="1"/>
  <c r="I870" i="17"/>
  <c r="N870" i="17" s="1" a="1"/>
  <c r="N870" i="17" s="1"/>
  <c r="J870" i="17"/>
  <c r="O870" i="17" s="1"/>
  <c r="K870" i="17"/>
  <c r="L870" i="17"/>
  <c r="M870" i="17" s="1"/>
  <c r="I871" i="17"/>
  <c r="N871" i="17" s="1" a="1"/>
  <c r="N871" i="17" s="1"/>
  <c r="J871" i="17"/>
  <c r="O871" i="17" s="1"/>
  <c r="K871" i="17"/>
  <c r="L871" i="17"/>
  <c r="M871" i="17" s="1"/>
  <c r="I872" i="17"/>
  <c r="N872" i="17" s="1" a="1"/>
  <c r="N872" i="17" s="1"/>
  <c r="J872" i="17"/>
  <c r="O872" i="17" s="1"/>
  <c r="K872" i="17"/>
  <c r="L872" i="17"/>
  <c r="M872" i="17" s="1"/>
  <c r="I873" i="17"/>
  <c r="N873" i="17" s="1" a="1"/>
  <c r="N873" i="17" s="1"/>
  <c r="J873" i="17"/>
  <c r="O873" i="17" s="1"/>
  <c r="K873" i="17"/>
  <c r="L873" i="17"/>
  <c r="M873" i="17" s="1"/>
  <c r="I874" i="17"/>
  <c r="N874" i="17" s="1" a="1"/>
  <c r="N874" i="17" s="1"/>
  <c r="J874" i="17"/>
  <c r="O874" i="17" s="1"/>
  <c r="K874" i="17"/>
  <c r="L874" i="17"/>
  <c r="M874" i="17" s="1"/>
  <c r="I875" i="17"/>
  <c r="N875" i="17" s="1" a="1"/>
  <c r="N875" i="17" s="1"/>
  <c r="J875" i="17"/>
  <c r="O875" i="17" s="1"/>
  <c r="K875" i="17"/>
  <c r="L875" i="17"/>
  <c r="M875" i="17" s="1"/>
  <c r="I876" i="17"/>
  <c r="N876" i="17" s="1" a="1"/>
  <c r="N876" i="17" s="1"/>
  <c r="J876" i="17"/>
  <c r="O876" i="17" s="1"/>
  <c r="K876" i="17"/>
  <c r="L876" i="17"/>
  <c r="M876" i="17" s="1"/>
  <c r="I877" i="17"/>
  <c r="N877" i="17" s="1" a="1"/>
  <c r="N877" i="17" s="1"/>
  <c r="J877" i="17"/>
  <c r="O877" i="17" s="1"/>
  <c r="K877" i="17"/>
  <c r="L877" i="17"/>
  <c r="M877" i="17" s="1"/>
  <c r="I878" i="17"/>
  <c r="N878" i="17" s="1" a="1"/>
  <c r="N878" i="17" s="1"/>
  <c r="J878" i="17"/>
  <c r="O878" i="17" s="1"/>
  <c r="K878" i="17"/>
  <c r="L878" i="17"/>
  <c r="M878" i="17" s="1"/>
  <c r="I879" i="17"/>
  <c r="N879" i="17" s="1" a="1"/>
  <c r="N879" i="17" s="1"/>
  <c r="J879" i="17"/>
  <c r="O879" i="17" s="1"/>
  <c r="K879" i="17"/>
  <c r="L879" i="17"/>
  <c r="M879" i="17" s="1"/>
  <c r="I880" i="17"/>
  <c r="N880" i="17" s="1" a="1"/>
  <c r="N880" i="17" s="1"/>
  <c r="J880" i="17"/>
  <c r="O880" i="17" s="1"/>
  <c r="K880" i="17"/>
  <c r="L880" i="17"/>
  <c r="M880" i="17" s="1"/>
  <c r="I881" i="17"/>
  <c r="N881" i="17" s="1" a="1"/>
  <c r="N881" i="17" s="1"/>
  <c r="J881" i="17"/>
  <c r="O881" i="17" s="1"/>
  <c r="K881" i="17"/>
  <c r="L881" i="17"/>
  <c r="M881" i="17" s="1"/>
  <c r="I882" i="17"/>
  <c r="N882" i="17" s="1" a="1"/>
  <c r="N882" i="17" s="1"/>
  <c r="J882" i="17"/>
  <c r="O882" i="17" s="1"/>
  <c r="K882" i="17"/>
  <c r="L882" i="17"/>
  <c r="M882" i="17" s="1"/>
  <c r="I883" i="17"/>
  <c r="N883" i="17" s="1" a="1"/>
  <c r="N883" i="17" s="1"/>
  <c r="J883" i="17"/>
  <c r="O883" i="17" s="1"/>
  <c r="K883" i="17"/>
  <c r="L883" i="17"/>
  <c r="M883" i="17" s="1"/>
  <c r="I884" i="17"/>
  <c r="N884" i="17" s="1" a="1"/>
  <c r="N884" i="17" s="1"/>
  <c r="J884" i="17"/>
  <c r="O884" i="17" s="1"/>
  <c r="K884" i="17"/>
  <c r="L884" i="17"/>
  <c r="M884" i="17" s="1"/>
  <c r="I885" i="17"/>
  <c r="N885" i="17" s="1" a="1"/>
  <c r="N885" i="17" s="1"/>
  <c r="J885" i="17"/>
  <c r="O885" i="17" s="1"/>
  <c r="K885" i="17"/>
  <c r="L885" i="17"/>
  <c r="M885" i="17" s="1"/>
  <c r="I886" i="17"/>
  <c r="N886" i="17" s="1" a="1"/>
  <c r="N886" i="17" s="1"/>
  <c r="J886" i="17"/>
  <c r="O886" i="17" s="1"/>
  <c r="K886" i="17"/>
  <c r="L886" i="17"/>
  <c r="M886" i="17" s="1"/>
  <c r="I887" i="17"/>
  <c r="N887" i="17" s="1" a="1"/>
  <c r="N887" i="17" s="1"/>
  <c r="J887" i="17"/>
  <c r="O887" i="17" s="1"/>
  <c r="K887" i="17"/>
  <c r="L887" i="17"/>
  <c r="M887" i="17" s="1"/>
  <c r="I888" i="17"/>
  <c r="N888" i="17" s="1" a="1"/>
  <c r="N888" i="17" s="1"/>
  <c r="J888" i="17"/>
  <c r="O888" i="17" s="1"/>
  <c r="K888" i="17"/>
  <c r="L888" i="17"/>
  <c r="M888" i="17" s="1"/>
  <c r="I889" i="17"/>
  <c r="N889" i="17" s="1" a="1"/>
  <c r="N889" i="17" s="1"/>
  <c r="J889" i="17"/>
  <c r="O889" i="17" s="1"/>
  <c r="K889" i="17"/>
  <c r="L889" i="17"/>
  <c r="M889" i="17" s="1"/>
  <c r="I890" i="17"/>
  <c r="N890" i="17" s="1" a="1"/>
  <c r="N890" i="17" s="1"/>
  <c r="J890" i="17"/>
  <c r="O890" i="17" s="1"/>
  <c r="K890" i="17"/>
  <c r="L890" i="17"/>
  <c r="M890" i="17" s="1"/>
  <c r="I891" i="17"/>
  <c r="N891" i="17" s="1" a="1"/>
  <c r="N891" i="17" s="1"/>
  <c r="J891" i="17"/>
  <c r="O891" i="17" s="1"/>
  <c r="K891" i="17"/>
  <c r="L891" i="17"/>
  <c r="M891" i="17" s="1"/>
  <c r="I892" i="17"/>
  <c r="N892" i="17" s="1" a="1"/>
  <c r="N892" i="17" s="1"/>
  <c r="J892" i="17"/>
  <c r="O892" i="17" s="1"/>
  <c r="K892" i="17"/>
  <c r="L892" i="17"/>
  <c r="M892" i="17" s="1"/>
  <c r="I893" i="17"/>
  <c r="N893" i="17" s="1" a="1"/>
  <c r="N893" i="17" s="1"/>
  <c r="J893" i="17"/>
  <c r="O893" i="17" s="1"/>
  <c r="K893" i="17"/>
  <c r="L893" i="17"/>
  <c r="M893" i="17" s="1"/>
  <c r="I894" i="17"/>
  <c r="N894" i="17" s="1" a="1"/>
  <c r="N894" i="17" s="1"/>
  <c r="J894" i="17"/>
  <c r="O894" i="17" s="1"/>
  <c r="K894" i="17"/>
  <c r="L894" i="17"/>
  <c r="M894" i="17" s="1"/>
  <c r="I895" i="17"/>
  <c r="N895" i="17" s="1" a="1"/>
  <c r="N895" i="17" s="1"/>
  <c r="J895" i="17"/>
  <c r="O895" i="17" s="1"/>
  <c r="K895" i="17"/>
  <c r="L895" i="17"/>
  <c r="M895" i="17" s="1"/>
  <c r="I896" i="17"/>
  <c r="N896" i="17" s="1" a="1"/>
  <c r="N896" i="17" s="1"/>
  <c r="J896" i="17"/>
  <c r="O896" i="17" s="1"/>
  <c r="K896" i="17"/>
  <c r="L896" i="17"/>
  <c r="M896" i="17" s="1"/>
  <c r="I897" i="17"/>
  <c r="N897" i="17" s="1" a="1"/>
  <c r="N897" i="17" s="1"/>
  <c r="J897" i="17"/>
  <c r="O897" i="17" s="1"/>
  <c r="K897" i="17"/>
  <c r="L897" i="17"/>
  <c r="M897" i="17" s="1"/>
  <c r="I898" i="17"/>
  <c r="N898" i="17" s="1" a="1"/>
  <c r="N898" i="17" s="1"/>
  <c r="J898" i="17"/>
  <c r="O898" i="17" s="1"/>
  <c r="K898" i="17"/>
  <c r="L898" i="17"/>
  <c r="M898" i="17" s="1"/>
  <c r="I899" i="17"/>
  <c r="N899" i="17" s="1" a="1"/>
  <c r="N899" i="17" s="1"/>
  <c r="J899" i="17"/>
  <c r="O899" i="17" s="1"/>
  <c r="K899" i="17"/>
  <c r="L899" i="17"/>
  <c r="M899" i="17" s="1"/>
  <c r="I900" i="17"/>
  <c r="N900" i="17" s="1" a="1"/>
  <c r="N900" i="17" s="1"/>
  <c r="J900" i="17"/>
  <c r="O900" i="17" s="1"/>
  <c r="K900" i="17"/>
  <c r="L900" i="17"/>
  <c r="M900" i="17" s="1"/>
  <c r="I901" i="17"/>
  <c r="N901" i="17" s="1" a="1"/>
  <c r="N901" i="17" s="1"/>
  <c r="J901" i="17"/>
  <c r="O901" i="17" s="1"/>
  <c r="K901" i="17"/>
  <c r="L901" i="17"/>
  <c r="M901" i="17" s="1"/>
  <c r="I902" i="17"/>
  <c r="N902" i="17" s="1" a="1"/>
  <c r="N902" i="17" s="1"/>
  <c r="J902" i="17"/>
  <c r="O902" i="17" s="1"/>
  <c r="K902" i="17"/>
  <c r="L902" i="17"/>
  <c r="M902" i="17" s="1"/>
  <c r="I903" i="17"/>
  <c r="N903" i="17" s="1" a="1"/>
  <c r="N903" i="17" s="1"/>
  <c r="J903" i="17"/>
  <c r="O903" i="17" s="1"/>
  <c r="K903" i="17"/>
  <c r="L903" i="17"/>
  <c r="M903" i="17" s="1"/>
  <c r="I904" i="17"/>
  <c r="N904" i="17" s="1" a="1"/>
  <c r="N904" i="17" s="1"/>
  <c r="J904" i="17"/>
  <c r="O904" i="17" s="1"/>
  <c r="K904" i="17"/>
  <c r="L904" i="17"/>
  <c r="M904" i="17" s="1"/>
  <c r="I905" i="17"/>
  <c r="N905" i="17" s="1" a="1"/>
  <c r="N905" i="17" s="1"/>
  <c r="J905" i="17"/>
  <c r="O905" i="17" s="1"/>
  <c r="K905" i="17"/>
  <c r="L905" i="17"/>
  <c r="M905" i="17" s="1"/>
  <c r="I906" i="17"/>
  <c r="N906" i="17" s="1" a="1"/>
  <c r="N906" i="17" s="1"/>
  <c r="J906" i="17"/>
  <c r="O906" i="17" s="1"/>
  <c r="K906" i="17"/>
  <c r="L906" i="17"/>
  <c r="M906" i="17" s="1"/>
  <c r="I907" i="17"/>
  <c r="N907" i="17" s="1" a="1"/>
  <c r="N907" i="17" s="1"/>
  <c r="J907" i="17"/>
  <c r="O907" i="17" s="1"/>
  <c r="K907" i="17"/>
  <c r="L907" i="17"/>
  <c r="M907" i="17" s="1"/>
  <c r="I908" i="17"/>
  <c r="N908" i="17" s="1" a="1"/>
  <c r="N908" i="17" s="1"/>
  <c r="J908" i="17"/>
  <c r="O908" i="17" s="1"/>
  <c r="K908" i="17"/>
  <c r="L908" i="17"/>
  <c r="M908" i="17" s="1"/>
  <c r="I909" i="17"/>
  <c r="N909" i="17" s="1" a="1"/>
  <c r="N909" i="17" s="1"/>
  <c r="J909" i="17"/>
  <c r="O909" i="17" s="1"/>
  <c r="K909" i="17"/>
  <c r="L909" i="17"/>
  <c r="M909" i="17" s="1"/>
  <c r="I910" i="17"/>
  <c r="N910" i="17" s="1" a="1"/>
  <c r="N910" i="17" s="1"/>
  <c r="J910" i="17"/>
  <c r="O910" i="17" s="1"/>
  <c r="K910" i="17"/>
  <c r="L910" i="17"/>
  <c r="M910" i="17" s="1"/>
  <c r="I911" i="17"/>
  <c r="N911" i="17" s="1" a="1"/>
  <c r="N911" i="17" s="1"/>
  <c r="J911" i="17"/>
  <c r="O911" i="17" s="1"/>
  <c r="K911" i="17"/>
  <c r="L911" i="17"/>
  <c r="M911" i="17" s="1"/>
  <c r="I912" i="17"/>
  <c r="N912" i="17" s="1" a="1"/>
  <c r="N912" i="17" s="1"/>
  <c r="J912" i="17"/>
  <c r="O912" i="17" s="1"/>
  <c r="K912" i="17"/>
  <c r="L912" i="17"/>
  <c r="M912" i="17" s="1"/>
  <c r="I913" i="17"/>
  <c r="N913" i="17" s="1" a="1"/>
  <c r="N913" i="17" s="1"/>
  <c r="J913" i="17"/>
  <c r="O913" i="17" s="1"/>
  <c r="K913" i="17"/>
  <c r="L913" i="17"/>
  <c r="M913" i="17" s="1"/>
  <c r="I914" i="17"/>
  <c r="N914" i="17" s="1" a="1"/>
  <c r="N914" i="17" s="1"/>
  <c r="J914" i="17"/>
  <c r="O914" i="17" s="1"/>
  <c r="K914" i="17"/>
  <c r="L914" i="17"/>
  <c r="M914" i="17" s="1"/>
  <c r="I915" i="17"/>
  <c r="N915" i="17" s="1" a="1"/>
  <c r="N915" i="17" s="1"/>
  <c r="J915" i="17"/>
  <c r="O915" i="17" s="1"/>
  <c r="K915" i="17"/>
  <c r="L915" i="17"/>
  <c r="M915" i="17" s="1"/>
  <c r="I916" i="17"/>
  <c r="N916" i="17" s="1" a="1"/>
  <c r="N916" i="17" s="1"/>
  <c r="J916" i="17"/>
  <c r="O916" i="17" s="1"/>
  <c r="K916" i="17"/>
  <c r="L916" i="17"/>
  <c r="M916" i="17" s="1"/>
  <c r="I917" i="17"/>
  <c r="N917" i="17" s="1" a="1"/>
  <c r="N917" i="17" s="1"/>
  <c r="J917" i="17"/>
  <c r="O917" i="17" s="1"/>
  <c r="K917" i="17"/>
  <c r="L917" i="17"/>
  <c r="M917" i="17" s="1"/>
  <c r="I918" i="17"/>
  <c r="N918" i="17" s="1" a="1"/>
  <c r="N918" i="17" s="1"/>
  <c r="J918" i="17"/>
  <c r="O918" i="17" s="1"/>
  <c r="K918" i="17"/>
  <c r="L918" i="17"/>
  <c r="M918" i="17" s="1"/>
  <c r="I919" i="17"/>
  <c r="N919" i="17" s="1" a="1"/>
  <c r="N919" i="17" s="1"/>
  <c r="J919" i="17"/>
  <c r="O919" i="17" s="1"/>
  <c r="K919" i="17"/>
  <c r="L919" i="17"/>
  <c r="M919" i="17" s="1"/>
  <c r="I920" i="17"/>
  <c r="N920" i="17" s="1" a="1"/>
  <c r="N920" i="17" s="1"/>
  <c r="J920" i="17"/>
  <c r="O920" i="17" s="1"/>
  <c r="K920" i="17"/>
  <c r="L920" i="17"/>
  <c r="M920" i="17" s="1"/>
  <c r="I921" i="17"/>
  <c r="N921" i="17" s="1" a="1"/>
  <c r="N921" i="17" s="1"/>
  <c r="J921" i="17"/>
  <c r="O921" i="17" s="1"/>
  <c r="K921" i="17"/>
  <c r="L921" i="17"/>
  <c r="M921" i="17" s="1"/>
  <c r="I922" i="17"/>
  <c r="N922" i="17" s="1" a="1"/>
  <c r="N922" i="17" s="1"/>
  <c r="J922" i="17"/>
  <c r="O922" i="17" s="1"/>
  <c r="K922" i="17"/>
  <c r="L922" i="17"/>
  <c r="M922" i="17" s="1"/>
  <c r="I923" i="17"/>
  <c r="N923" i="17" s="1" a="1"/>
  <c r="N923" i="17" s="1"/>
  <c r="J923" i="17"/>
  <c r="O923" i="17" s="1"/>
  <c r="K923" i="17"/>
  <c r="L923" i="17"/>
  <c r="M923" i="17" s="1"/>
  <c r="I924" i="17"/>
  <c r="N924" i="17" s="1" a="1"/>
  <c r="N924" i="17" s="1"/>
  <c r="J924" i="17"/>
  <c r="O924" i="17" s="1"/>
  <c r="K924" i="17"/>
  <c r="L924" i="17"/>
  <c r="M924" i="17" s="1"/>
  <c r="I925" i="17"/>
  <c r="N925" i="17" s="1" a="1"/>
  <c r="N925" i="17" s="1"/>
  <c r="J925" i="17"/>
  <c r="O925" i="17" s="1"/>
  <c r="K925" i="17"/>
  <c r="L925" i="17"/>
  <c r="M925" i="17" s="1"/>
  <c r="I926" i="17"/>
  <c r="N926" i="17" s="1" a="1"/>
  <c r="N926" i="17" s="1"/>
  <c r="J926" i="17"/>
  <c r="O926" i="17" s="1"/>
  <c r="K926" i="17"/>
  <c r="L926" i="17"/>
  <c r="M926" i="17" s="1"/>
  <c r="I927" i="17"/>
  <c r="N927" i="17" s="1" a="1"/>
  <c r="N927" i="17" s="1"/>
  <c r="J927" i="17"/>
  <c r="O927" i="17" s="1"/>
  <c r="K927" i="17"/>
  <c r="L927" i="17"/>
  <c r="M927" i="17" s="1"/>
  <c r="I928" i="17"/>
  <c r="N928" i="17" s="1" a="1"/>
  <c r="N928" i="17" s="1"/>
  <c r="J928" i="17"/>
  <c r="O928" i="17" s="1"/>
  <c r="K928" i="17"/>
  <c r="L928" i="17"/>
  <c r="M928" i="17" s="1"/>
  <c r="I929" i="17"/>
  <c r="N929" i="17" s="1" a="1"/>
  <c r="N929" i="17" s="1"/>
  <c r="J929" i="17"/>
  <c r="O929" i="17" s="1"/>
  <c r="K929" i="17"/>
  <c r="L929" i="17"/>
  <c r="M929" i="17" s="1"/>
  <c r="I930" i="17"/>
  <c r="N930" i="17" s="1" a="1"/>
  <c r="N930" i="17" s="1"/>
  <c r="J930" i="17"/>
  <c r="O930" i="17" s="1"/>
  <c r="K930" i="17"/>
  <c r="L930" i="17"/>
  <c r="M930" i="17" s="1"/>
  <c r="I931" i="17"/>
  <c r="N931" i="17" s="1" a="1"/>
  <c r="N931" i="17" s="1"/>
  <c r="J931" i="17"/>
  <c r="O931" i="17" s="1"/>
  <c r="K931" i="17"/>
  <c r="L931" i="17"/>
  <c r="M931" i="17" s="1"/>
  <c r="I932" i="17"/>
  <c r="N932" i="17" s="1" a="1"/>
  <c r="N932" i="17" s="1"/>
  <c r="J932" i="17"/>
  <c r="O932" i="17" s="1"/>
  <c r="K932" i="17"/>
  <c r="L932" i="17"/>
  <c r="M932" i="17" s="1"/>
  <c r="I933" i="17"/>
  <c r="N933" i="17" s="1" a="1"/>
  <c r="N933" i="17" s="1"/>
  <c r="J933" i="17"/>
  <c r="O933" i="17" s="1"/>
  <c r="K933" i="17"/>
  <c r="L933" i="17"/>
  <c r="M933" i="17" s="1"/>
  <c r="I934" i="17"/>
  <c r="N934" i="17" s="1" a="1"/>
  <c r="N934" i="17" s="1"/>
  <c r="J934" i="17"/>
  <c r="O934" i="17" s="1"/>
  <c r="K934" i="17"/>
  <c r="L934" i="17"/>
  <c r="M934" i="17" s="1"/>
  <c r="I935" i="17"/>
  <c r="N935" i="17" s="1" a="1"/>
  <c r="N935" i="17" s="1"/>
  <c r="J935" i="17"/>
  <c r="O935" i="17" s="1"/>
  <c r="K935" i="17"/>
  <c r="L935" i="17"/>
  <c r="M935" i="17" s="1"/>
  <c r="I936" i="17"/>
  <c r="N936" i="17" s="1" a="1"/>
  <c r="N936" i="17" s="1"/>
  <c r="J936" i="17"/>
  <c r="O936" i="17" s="1"/>
  <c r="K936" i="17"/>
  <c r="L936" i="17"/>
  <c r="M936" i="17" s="1"/>
  <c r="I937" i="17"/>
  <c r="N937" i="17" s="1" a="1"/>
  <c r="N937" i="17" s="1"/>
  <c r="J937" i="17"/>
  <c r="O937" i="17" s="1"/>
  <c r="K937" i="17"/>
  <c r="L937" i="17"/>
  <c r="M937" i="17" s="1"/>
  <c r="I938" i="17"/>
  <c r="N938" i="17" s="1" a="1"/>
  <c r="N938" i="17" s="1"/>
  <c r="J938" i="17"/>
  <c r="O938" i="17" s="1"/>
  <c r="K938" i="17"/>
  <c r="L938" i="17"/>
  <c r="M938" i="17" s="1"/>
  <c r="I939" i="17"/>
  <c r="N939" i="17" s="1" a="1"/>
  <c r="N939" i="17" s="1"/>
  <c r="J939" i="17"/>
  <c r="O939" i="17" s="1"/>
  <c r="K939" i="17"/>
  <c r="L939" i="17"/>
  <c r="M939" i="17" s="1"/>
  <c r="I940" i="17"/>
  <c r="N940" i="17" s="1" a="1"/>
  <c r="N940" i="17" s="1"/>
  <c r="J940" i="17"/>
  <c r="O940" i="17" s="1"/>
  <c r="K940" i="17"/>
  <c r="L940" i="17"/>
  <c r="M940" i="17" s="1"/>
  <c r="I941" i="17"/>
  <c r="N941" i="17" s="1" a="1"/>
  <c r="N941" i="17" s="1"/>
  <c r="J941" i="17"/>
  <c r="O941" i="17" s="1"/>
  <c r="K941" i="17"/>
  <c r="L941" i="17"/>
  <c r="M941" i="17" s="1"/>
  <c r="I942" i="17"/>
  <c r="N942" i="17" s="1" a="1"/>
  <c r="N942" i="17" s="1"/>
  <c r="J942" i="17"/>
  <c r="O942" i="17" s="1"/>
  <c r="K942" i="17"/>
  <c r="L942" i="17"/>
  <c r="M942" i="17" s="1"/>
  <c r="I943" i="17"/>
  <c r="N943" i="17" s="1" a="1"/>
  <c r="N943" i="17" s="1"/>
  <c r="J943" i="17"/>
  <c r="O943" i="17" s="1"/>
  <c r="K943" i="17"/>
  <c r="L943" i="17"/>
  <c r="M943" i="17" s="1"/>
  <c r="I944" i="17"/>
  <c r="N944" i="17" s="1" a="1"/>
  <c r="N944" i="17" s="1"/>
  <c r="J944" i="17"/>
  <c r="O944" i="17" s="1"/>
  <c r="K944" i="17"/>
  <c r="L944" i="17"/>
  <c r="M944" i="17" s="1"/>
  <c r="I945" i="17"/>
  <c r="N945" i="17" s="1" a="1"/>
  <c r="N945" i="17" s="1"/>
  <c r="J945" i="17"/>
  <c r="O945" i="17" s="1"/>
  <c r="K945" i="17"/>
  <c r="L945" i="17"/>
  <c r="M945" i="17" s="1"/>
  <c r="I946" i="17"/>
  <c r="N946" i="17" s="1" a="1"/>
  <c r="N946" i="17" s="1"/>
  <c r="J946" i="17"/>
  <c r="O946" i="17" s="1"/>
  <c r="K946" i="17"/>
  <c r="L946" i="17"/>
  <c r="M946" i="17" s="1"/>
  <c r="I947" i="17"/>
  <c r="N947" i="17" s="1" a="1"/>
  <c r="N947" i="17" s="1"/>
  <c r="J947" i="17"/>
  <c r="O947" i="17" s="1"/>
  <c r="K947" i="17"/>
  <c r="L947" i="17"/>
  <c r="M947" i="17" s="1"/>
  <c r="I948" i="17"/>
  <c r="N948" i="17" s="1" a="1"/>
  <c r="N948" i="17" s="1"/>
  <c r="J948" i="17"/>
  <c r="O948" i="17" s="1"/>
  <c r="K948" i="17"/>
  <c r="L948" i="17"/>
  <c r="M948" i="17" s="1"/>
  <c r="I949" i="17"/>
  <c r="N949" i="17" s="1" a="1"/>
  <c r="N949" i="17" s="1"/>
  <c r="J949" i="17"/>
  <c r="O949" i="17" s="1"/>
  <c r="K949" i="17"/>
  <c r="L949" i="17"/>
  <c r="M949" i="17" s="1"/>
  <c r="I950" i="17"/>
  <c r="N950" i="17" s="1" a="1"/>
  <c r="N950" i="17" s="1"/>
  <c r="J950" i="17"/>
  <c r="O950" i="17" s="1"/>
  <c r="K950" i="17"/>
  <c r="L950" i="17"/>
  <c r="M950" i="17" s="1"/>
  <c r="I951" i="17"/>
  <c r="N951" i="17" s="1" a="1"/>
  <c r="N951" i="17" s="1"/>
  <c r="J951" i="17"/>
  <c r="O951" i="17" s="1"/>
  <c r="K951" i="17"/>
  <c r="L951" i="17"/>
  <c r="M951" i="17" s="1"/>
  <c r="I952" i="17"/>
  <c r="N952" i="17" s="1" a="1"/>
  <c r="N952" i="17" s="1"/>
  <c r="J952" i="17"/>
  <c r="O952" i="17" s="1"/>
  <c r="K952" i="17"/>
  <c r="L952" i="17"/>
  <c r="M952" i="17" s="1"/>
  <c r="I953" i="17"/>
  <c r="N953" i="17" s="1" a="1"/>
  <c r="N953" i="17" s="1"/>
  <c r="J953" i="17"/>
  <c r="O953" i="17" s="1"/>
  <c r="K953" i="17"/>
  <c r="L953" i="17"/>
  <c r="M953" i="17" s="1"/>
  <c r="I954" i="17"/>
  <c r="N954" i="17" s="1" a="1"/>
  <c r="N954" i="17" s="1"/>
  <c r="J954" i="17"/>
  <c r="O954" i="17" s="1"/>
  <c r="K954" i="17"/>
  <c r="L954" i="17"/>
  <c r="M954" i="17" s="1"/>
  <c r="I955" i="17"/>
  <c r="N955" i="17" s="1" a="1"/>
  <c r="N955" i="17" s="1"/>
  <c r="J955" i="17"/>
  <c r="O955" i="17" s="1"/>
  <c r="K955" i="17"/>
  <c r="L955" i="17"/>
  <c r="M955" i="17" s="1"/>
  <c r="I956" i="17"/>
  <c r="N956" i="17" s="1" a="1"/>
  <c r="N956" i="17" s="1"/>
  <c r="J956" i="17"/>
  <c r="O956" i="17" s="1"/>
  <c r="K956" i="17"/>
  <c r="L956" i="17"/>
  <c r="M956" i="17" s="1"/>
  <c r="I957" i="17"/>
  <c r="N957" i="17" s="1" a="1"/>
  <c r="N957" i="17" s="1"/>
  <c r="J957" i="17"/>
  <c r="O957" i="17" s="1"/>
  <c r="K957" i="17"/>
  <c r="L957" i="17"/>
  <c r="M957" i="17" s="1"/>
  <c r="I958" i="17"/>
  <c r="N958" i="17" s="1" a="1"/>
  <c r="N958" i="17" s="1"/>
  <c r="J958" i="17"/>
  <c r="O958" i="17" s="1"/>
  <c r="K958" i="17"/>
  <c r="L958" i="17"/>
  <c r="M958" i="17" s="1"/>
  <c r="I959" i="17"/>
  <c r="N959" i="17" s="1" a="1"/>
  <c r="N959" i="17" s="1"/>
  <c r="J959" i="17"/>
  <c r="O959" i="17" s="1"/>
  <c r="K959" i="17"/>
  <c r="L959" i="17"/>
  <c r="M959" i="17" s="1"/>
  <c r="I960" i="17"/>
  <c r="N960" i="17" s="1" a="1"/>
  <c r="N960" i="17" s="1"/>
  <c r="J960" i="17"/>
  <c r="O960" i="17" s="1"/>
  <c r="K960" i="17"/>
  <c r="L960" i="17"/>
  <c r="M960" i="17" s="1"/>
  <c r="I961" i="17"/>
  <c r="N961" i="17" s="1" a="1"/>
  <c r="N961" i="17" s="1"/>
  <c r="J961" i="17"/>
  <c r="O961" i="17" s="1"/>
  <c r="K961" i="17"/>
  <c r="L961" i="17"/>
  <c r="M961" i="17" s="1"/>
  <c r="I962" i="17"/>
  <c r="N962" i="17" s="1" a="1"/>
  <c r="N962" i="17" s="1"/>
  <c r="J962" i="17"/>
  <c r="O962" i="17" s="1"/>
  <c r="K962" i="17"/>
  <c r="L962" i="17"/>
  <c r="M962" i="17" s="1"/>
  <c r="I963" i="17"/>
  <c r="N963" i="17" s="1" a="1"/>
  <c r="N963" i="17" s="1"/>
  <c r="J963" i="17"/>
  <c r="O963" i="17" s="1"/>
  <c r="K963" i="17"/>
  <c r="L963" i="17"/>
  <c r="M963" i="17" s="1"/>
  <c r="I964" i="17"/>
  <c r="N964" i="17" s="1" a="1"/>
  <c r="N964" i="17" s="1"/>
  <c r="J964" i="17"/>
  <c r="O964" i="17" s="1"/>
  <c r="K964" i="17"/>
  <c r="L964" i="17"/>
  <c r="M964" i="17" s="1"/>
  <c r="I965" i="17"/>
  <c r="N965" i="17" s="1" a="1"/>
  <c r="N965" i="17" s="1"/>
  <c r="J965" i="17"/>
  <c r="O965" i="17" s="1"/>
  <c r="K965" i="17"/>
  <c r="L965" i="17"/>
  <c r="M965" i="17" s="1"/>
  <c r="I966" i="17"/>
  <c r="N966" i="17" s="1" a="1"/>
  <c r="N966" i="17" s="1"/>
  <c r="J966" i="17"/>
  <c r="O966" i="17" s="1"/>
  <c r="K966" i="17"/>
  <c r="L966" i="17"/>
  <c r="M966" i="17" s="1"/>
  <c r="I967" i="17"/>
  <c r="N967" i="17" s="1" a="1"/>
  <c r="N967" i="17" s="1"/>
  <c r="J967" i="17"/>
  <c r="O967" i="17" s="1"/>
  <c r="K967" i="17"/>
  <c r="L967" i="17"/>
  <c r="M967" i="17" s="1"/>
  <c r="I968" i="17"/>
  <c r="N968" i="17" s="1" a="1"/>
  <c r="N968" i="17" s="1"/>
  <c r="J968" i="17"/>
  <c r="O968" i="17" s="1"/>
  <c r="K968" i="17"/>
  <c r="L968" i="17"/>
  <c r="M968" i="17" s="1"/>
  <c r="I969" i="17"/>
  <c r="N969" i="17" s="1" a="1"/>
  <c r="N969" i="17" s="1"/>
  <c r="J969" i="17"/>
  <c r="O969" i="17" s="1"/>
  <c r="K969" i="17"/>
  <c r="L969" i="17"/>
  <c r="M969" i="17" s="1"/>
  <c r="I970" i="17"/>
  <c r="N970" i="17" s="1" a="1"/>
  <c r="N970" i="17" s="1"/>
  <c r="J970" i="17"/>
  <c r="O970" i="17" s="1"/>
  <c r="K970" i="17"/>
  <c r="L970" i="17"/>
  <c r="M970" i="17" s="1"/>
  <c r="I971" i="17"/>
  <c r="N971" i="17" s="1" a="1"/>
  <c r="N971" i="17" s="1"/>
  <c r="J971" i="17"/>
  <c r="O971" i="17" s="1"/>
  <c r="K971" i="17"/>
  <c r="L971" i="17"/>
  <c r="M971" i="17" s="1"/>
  <c r="I972" i="17"/>
  <c r="N972" i="17" s="1" a="1"/>
  <c r="N972" i="17" s="1"/>
  <c r="J972" i="17"/>
  <c r="O972" i="17" s="1"/>
  <c r="K972" i="17"/>
  <c r="L972" i="17"/>
  <c r="M972" i="17" s="1"/>
  <c r="I973" i="17"/>
  <c r="N973" i="17" s="1" a="1"/>
  <c r="N973" i="17" s="1"/>
  <c r="J973" i="17"/>
  <c r="O973" i="17" s="1"/>
  <c r="K973" i="17"/>
  <c r="L973" i="17"/>
  <c r="M973" i="17" s="1"/>
  <c r="I974" i="17"/>
  <c r="N974" i="17" s="1" a="1"/>
  <c r="N974" i="17" s="1"/>
  <c r="J974" i="17"/>
  <c r="O974" i="17" s="1"/>
  <c r="K974" i="17"/>
  <c r="L974" i="17"/>
  <c r="M974" i="17" s="1"/>
  <c r="I975" i="17"/>
  <c r="N975" i="17" s="1" a="1"/>
  <c r="N975" i="17" s="1"/>
  <c r="J975" i="17"/>
  <c r="O975" i="17" s="1"/>
  <c r="K975" i="17"/>
  <c r="L975" i="17"/>
  <c r="M975" i="17" s="1"/>
  <c r="I976" i="17"/>
  <c r="N976" i="17" s="1" a="1"/>
  <c r="N976" i="17" s="1"/>
  <c r="J976" i="17"/>
  <c r="O976" i="17" s="1"/>
  <c r="K976" i="17"/>
  <c r="L976" i="17"/>
  <c r="M976" i="17" s="1"/>
  <c r="I977" i="17"/>
  <c r="N977" i="17" s="1" a="1"/>
  <c r="N977" i="17" s="1"/>
  <c r="J977" i="17"/>
  <c r="O977" i="17" s="1"/>
  <c r="K977" i="17"/>
  <c r="L977" i="17"/>
  <c r="M977" i="17" s="1"/>
  <c r="I978" i="17"/>
  <c r="N978" i="17" s="1" a="1"/>
  <c r="N978" i="17" s="1"/>
  <c r="J978" i="17"/>
  <c r="O978" i="17" s="1"/>
  <c r="K978" i="17"/>
  <c r="L978" i="17"/>
  <c r="M978" i="17" s="1"/>
  <c r="I979" i="17"/>
  <c r="N979" i="17" s="1" a="1"/>
  <c r="N979" i="17" s="1"/>
  <c r="J979" i="17"/>
  <c r="O979" i="17" s="1"/>
  <c r="K979" i="17"/>
  <c r="L979" i="17"/>
  <c r="M979" i="17" s="1"/>
  <c r="I980" i="17"/>
  <c r="N980" i="17" s="1" a="1"/>
  <c r="N980" i="17" s="1"/>
  <c r="J980" i="17"/>
  <c r="O980" i="17" s="1"/>
  <c r="K980" i="17"/>
  <c r="L980" i="17"/>
  <c r="M980" i="17" s="1"/>
  <c r="I981" i="17"/>
  <c r="N981" i="17" s="1" a="1"/>
  <c r="N981" i="17" s="1"/>
  <c r="J981" i="17"/>
  <c r="O981" i="17" s="1"/>
  <c r="K981" i="17"/>
  <c r="L981" i="17"/>
  <c r="M981" i="17" s="1"/>
  <c r="I982" i="17"/>
  <c r="N982" i="17" s="1" a="1"/>
  <c r="N982" i="17" s="1"/>
  <c r="J982" i="17"/>
  <c r="O982" i="17" s="1"/>
  <c r="K982" i="17"/>
  <c r="L982" i="17"/>
  <c r="M982" i="17" s="1"/>
  <c r="I983" i="17"/>
  <c r="N983" i="17" s="1" a="1"/>
  <c r="N983" i="17" s="1"/>
  <c r="J983" i="17"/>
  <c r="O983" i="17" s="1"/>
  <c r="K983" i="17"/>
  <c r="L983" i="17"/>
  <c r="M983" i="17" s="1"/>
  <c r="I984" i="17"/>
  <c r="N984" i="17" s="1" a="1"/>
  <c r="N984" i="17" s="1"/>
  <c r="J984" i="17"/>
  <c r="O984" i="17" s="1"/>
  <c r="K984" i="17"/>
  <c r="L984" i="17"/>
  <c r="M984" i="17" s="1"/>
  <c r="I985" i="17"/>
  <c r="N985" i="17" s="1" a="1"/>
  <c r="N985" i="17" s="1"/>
  <c r="J985" i="17"/>
  <c r="O985" i="17" s="1"/>
  <c r="K985" i="17"/>
  <c r="L985" i="17"/>
  <c r="M985" i="17" s="1"/>
  <c r="I986" i="17"/>
  <c r="N986" i="17" s="1" a="1"/>
  <c r="N986" i="17" s="1"/>
  <c r="J986" i="17"/>
  <c r="O986" i="17" s="1"/>
  <c r="K986" i="17"/>
  <c r="L986" i="17"/>
  <c r="M986" i="17" s="1"/>
  <c r="I987" i="17"/>
  <c r="N987" i="17" s="1" a="1"/>
  <c r="N987" i="17" s="1"/>
  <c r="J987" i="17"/>
  <c r="O987" i="17" s="1"/>
  <c r="K987" i="17"/>
  <c r="L987" i="17"/>
  <c r="M987" i="17" s="1"/>
  <c r="I988" i="17"/>
  <c r="N988" i="17" s="1" a="1"/>
  <c r="N988" i="17" s="1"/>
  <c r="J988" i="17"/>
  <c r="O988" i="17" s="1"/>
  <c r="K988" i="17"/>
  <c r="L988" i="17"/>
  <c r="M988" i="17" s="1"/>
  <c r="I989" i="17"/>
  <c r="N989" i="17" s="1" a="1"/>
  <c r="N989" i="17" s="1"/>
  <c r="J989" i="17"/>
  <c r="O989" i="17" s="1"/>
  <c r="K989" i="17"/>
  <c r="L989" i="17"/>
  <c r="M989" i="17" s="1"/>
  <c r="I990" i="17"/>
  <c r="N990" i="17" s="1" a="1"/>
  <c r="N990" i="17" s="1"/>
  <c r="J990" i="17"/>
  <c r="O990" i="17" s="1"/>
  <c r="K990" i="17"/>
  <c r="L990" i="17"/>
  <c r="M990" i="17" s="1"/>
  <c r="I991" i="17"/>
  <c r="N991" i="17" s="1" a="1"/>
  <c r="N991" i="17" s="1"/>
  <c r="J991" i="17"/>
  <c r="O991" i="17" s="1"/>
  <c r="K991" i="17"/>
  <c r="L991" i="17"/>
  <c r="M991" i="17" s="1"/>
  <c r="I992" i="17"/>
  <c r="N992" i="17" s="1" a="1"/>
  <c r="N992" i="17" s="1"/>
  <c r="J992" i="17"/>
  <c r="O992" i="17" s="1"/>
  <c r="K992" i="17"/>
  <c r="L992" i="17"/>
  <c r="M992" i="17" s="1"/>
  <c r="I993" i="17"/>
  <c r="N993" i="17" s="1" a="1"/>
  <c r="N993" i="17" s="1"/>
  <c r="J993" i="17"/>
  <c r="O993" i="17" s="1"/>
  <c r="K993" i="17"/>
  <c r="L993" i="17"/>
  <c r="M993" i="17" s="1"/>
  <c r="I994" i="17"/>
  <c r="N994" i="17" s="1" a="1"/>
  <c r="N994" i="17" s="1"/>
  <c r="J994" i="17"/>
  <c r="O994" i="17" s="1"/>
  <c r="K994" i="17"/>
  <c r="L994" i="17"/>
  <c r="M994" i="17" s="1"/>
  <c r="I995" i="17"/>
  <c r="N995" i="17" s="1" a="1"/>
  <c r="N995" i="17" s="1"/>
  <c r="J995" i="17"/>
  <c r="O995" i="17" s="1"/>
  <c r="K995" i="17"/>
  <c r="L995" i="17"/>
  <c r="M995" i="17" s="1"/>
  <c r="I996" i="17"/>
  <c r="N996" i="17" s="1" a="1"/>
  <c r="N996" i="17" s="1"/>
  <c r="J996" i="17"/>
  <c r="O996" i="17" s="1"/>
  <c r="K996" i="17"/>
  <c r="L996" i="17"/>
  <c r="M996" i="17" s="1"/>
  <c r="I997" i="17"/>
  <c r="N997" i="17" s="1" a="1"/>
  <c r="N997" i="17" s="1"/>
  <c r="J997" i="17"/>
  <c r="O997" i="17" s="1"/>
  <c r="K997" i="17"/>
  <c r="L997" i="17"/>
  <c r="M997" i="17" s="1"/>
  <c r="I998" i="17"/>
  <c r="N998" i="17" s="1" a="1"/>
  <c r="N998" i="17" s="1"/>
  <c r="J998" i="17"/>
  <c r="O998" i="17" s="1"/>
  <c r="K998" i="17"/>
  <c r="L998" i="17"/>
  <c r="M998" i="17" s="1"/>
  <c r="I999" i="17"/>
  <c r="N999" i="17" s="1" a="1"/>
  <c r="N999" i="17" s="1"/>
  <c r="J999" i="17"/>
  <c r="O999" i="17" s="1"/>
  <c r="K999" i="17"/>
  <c r="L999" i="17"/>
  <c r="M999" i="17" s="1"/>
  <c r="I1000" i="17"/>
  <c r="N1000" i="17" s="1" a="1"/>
  <c r="N1000" i="17" s="1"/>
  <c r="J1000" i="17"/>
  <c r="O1000" i="17" s="1"/>
  <c r="K1000" i="17"/>
  <c r="L1000" i="17"/>
  <c r="M1000" i="17" s="1"/>
  <c r="I1001" i="17"/>
  <c r="N1001" i="17" s="1" a="1"/>
  <c r="N1001" i="17" s="1"/>
  <c r="J1001" i="17"/>
  <c r="O1001" i="17" s="1"/>
  <c r="K1001" i="17"/>
  <c r="L1001" i="17"/>
  <c r="M1001" i="17" s="1"/>
  <c r="J2" i="17"/>
  <c r="O2" i="17" s="1"/>
  <c r="K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<sst xmlns="http://schemas.openxmlformats.org/spreadsheetml/2006/main" count="11128" uniqueCount="6222">
  <si>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</si>
  <si>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</si>
  <si>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</si>
  <si>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</si>
  <si>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</si>
  <si>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</si>
  <si>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</si>
  <si>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</si>
  <si>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</si>
  <si>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</si>
  <si>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</si>
  <si>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</si>
  <si>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</si>
  <si>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</si>
  <si>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</si>
  <si>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</si>
  <si>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</si>
  <si>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</si>
  <si>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</si>
  <si>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</si>
  <si>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</si>
  <si>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</si>
  <si>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</si>
  <si>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</si>
  <si>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</si>
  <si>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</si>
  <si>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</si>
  <si>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</si>
  <si>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</si>
  <si>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</si>
  <si>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</si>
  <si>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</si>
  <si>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</si>
  <si>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</si>
  <si>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</si>
  <si>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</si>
  <si>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</si>
  <si>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</si>
  <si>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</si>
  <si>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</si>
  <si>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</si>
  <si>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</si>
  <si>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</si>
  <si>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</si>
  <si>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</si>
  <si>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</si>
  <si>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</si>
  <si>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</si>
  <si>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</si>
  <si>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</si>
  <si>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</si>
  <si>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</si>
  <si>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</si>
  <si>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</si>
  <si>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</si>
  <si>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</si>
  <si>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</si>
  <si>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</si>
  <si>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</si>
  <si>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</si>
  <si>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</si>
  <si>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</si>
  <si>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</si>
  <si>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</si>
  <si>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</si>
  <si>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</si>
  <si>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</si>
  <si>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</si>
  <si>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</si>
  <si>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</si>
  <si>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</si>
  <si>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</si>
  <si>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</si>
  <si>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</si>
  <si>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</si>
  <si>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</si>
  <si>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</si>
  <si>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</si>
  <si>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</si>
  <si>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</si>
  <si>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</si>
  <si>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</si>
  <si>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</si>
  <si>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</si>
  <si>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</si>
  <si>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</si>
  <si>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</si>
  <si>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</si>
  <si>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</si>
  <si>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</si>
  <si>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</si>
  <si>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</si>
  <si>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</si>
  <si>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</si>
  <si>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</si>
  <si>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</si>
  <si>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</si>
  <si>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</si>
  <si>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</si>
  <si>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</si>
  <si>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</si>
  <si>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</si>
  <si>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</si>
  <si>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</si>
  <si>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</si>
  <si>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</si>
  <si>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</si>
  <si>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</si>
  <si>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</si>
  <si>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</si>
  <si>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</si>
  <si>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</si>
  <si>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</si>
  <si>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</si>
  <si>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</si>
  <si>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</si>
  <si>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</si>
  <si>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</si>
  <si>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</si>
  <si>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</si>
  <si>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</si>
  <si>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</si>
  <si>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</si>
  <si>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</si>
  <si>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</si>
  <si>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</si>
  <si>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</si>
  <si>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</si>
  <si>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</si>
  <si>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</si>
  <si>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</si>
  <si>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</si>
  <si>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</si>
  <si>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</si>
  <si>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</si>
  <si>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</si>
  <si>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</si>
  <si>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</si>
  <si>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</si>
  <si>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</si>
  <si>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</si>
  <si>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</si>
  <si>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</si>
  <si>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</si>
  <si>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</si>
  <si>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</si>
  <si>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</si>
  <si>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</si>
  <si>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</si>
  <si>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</si>
  <si>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</si>
  <si>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</si>
  <si>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</si>
  <si>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</si>
  <si>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</si>
  <si>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</si>
  <si>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</si>
  <si>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</si>
  <si>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</si>
  <si>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</si>
  <si>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</si>
  <si>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</si>
  <si>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</si>
  <si>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</si>
  <si>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</si>
  <si>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</si>
  <si>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</si>
  <si>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</si>
  <si>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</si>
  <si>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</si>
  <si>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</si>
  <si>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</si>
  <si>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</si>
  <si>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</si>
  <si>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</si>
  <si>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</si>
  <si>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</si>
  <si>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</si>
  <si>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</si>
  <si>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</si>
  <si>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</si>
  <si>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</si>
  <si>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</si>
  <si>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</si>
  <si>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</si>
  <si>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</si>
  <si>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</si>
  <si>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</si>
  <si>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</si>
  <si>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</si>
  <si>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</si>
  <si>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</si>
  <si>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</si>
  <si>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</si>
  <si>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</si>
  <si>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</si>
  <si>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</si>
  <si>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</si>
  <si>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</si>
  <si>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</si>
  <si>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</si>
  <si>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</si>
  <si>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</si>
  <si>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</si>
  <si>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</si>
  <si>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</si>
  <si>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</si>
  <si>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</si>
  <si>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</si>
  <si>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</si>
  <si>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</si>
  <si>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</si>
  <si>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</si>
  <si>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</si>
  <si>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</si>
  <si>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</si>
  <si>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</si>
  <si>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</si>
  <si>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</si>
  <si>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</si>
  <si>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</si>
  <si>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</si>
  <si>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</si>
  <si>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</si>
  <si>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</si>
  <si>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</si>
  <si>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</si>
  <si>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</si>
  <si>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</si>
  <si>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</si>
  <si>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</si>
  <si>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</si>
  <si>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</si>
  <si>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</si>
  <si>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</si>
  <si>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</si>
  <si>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</si>
  <si>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</si>
  <si>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</si>
  <si>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</si>
  <si>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</si>
  <si>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</si>
  <si>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</si>
  <si>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</si>
  <si>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</si>
  <si>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</si>
  <si>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</si>
  <si>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</si>
  <si>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</si>
  <si>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</si>
  <si>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</si>
  <si>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</si>
  <si>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</si>
  <si>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</si>
  <si>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</si>
  <si>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</si>
  <si>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</si>
  <si>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</si>
  <si>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</si>
  <si>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</si>
  <si>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</si>
  <si>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</si>
  <si>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</si>
  <si>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</si>
  <si>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</si>
  <si>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</si>
  <si>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</si>
  <si>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</si>
  <si>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</si>
  <si>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</si>
  <si>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</si>
  <si>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</si>
  <si>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</si>
  <si>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</si>
  <si>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</si>
  <si>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</si>
  <si>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</si>
  <si>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</si>
  <si>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</si>
  <si>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</si>
  <si>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</si>
  <si>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</si>
  <si>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</si>
  <si>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</si>
  <si>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</si>
  <si>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</si>
  <si>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</si>
  <si>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</si>
  <si>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</si>
  <si>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</si>
  <si>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</si>
  <si>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</si>
  <si>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</si>
  <si>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</si>
  <si>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</si>
  <si>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</si>
  <si>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</si>
  <si>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</si>
  <si>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</si>
  <si>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</si>
  <si>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</si>
  <si>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</si>
  <si>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</si>
  <si>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</si>
  <si>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</si>
  <si>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</si>
  <si>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</si>
  <si>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</si>
  <si>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</si>
  <si>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</si>
  <si>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</si>
  <si>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</si>
  <si>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</si>
  <si>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</si>
  <si>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</si>
  <si>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</si>
  <si>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</si>
  <si>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</si>
  <si>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</si>
  <si>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</si>
  <si>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</si>
  <si>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</si>
  <si>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</si>
  <si>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</si>
  <si>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</si>
  <si>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</si>
  <si>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</si>
  <si>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</si>
  <si>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</si>
  <si>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</si>
  <si>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</si>
  <si>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</si>
  <si>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</si>
  <si>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</si>
  <si>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</si>
  <si>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</si>
  <si>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</si>
  <si>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</si>
  <si>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</si>
  <si>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</si>
  <si>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</si>
  <si>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</si>
  <si>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</si>
  <si>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</si>
  <si>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</si>
  <si>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</si>
  <si>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</si>
  <si>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</si>
  <si>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</si>
  <si>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</si>
  <si>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</si>
  <si>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</si>
  <si>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</si>
  <si>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</si>
  <si>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</si>
  <si>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</si>
  <si>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</si>
  <si>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</si>
  <si>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</si>
  <si>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</si>
  <si>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</si>
  <si>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</si>
  <si>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</si>
  <si>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</si>
  <si>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</si>
  <si>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</si>
  <si>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</si>
  <si>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</si>
  <si>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</si>
  <si>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</si>
  <si>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</si>
  <si>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</si>
  <si>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</si>
  <si>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</si>
  <si>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</si>
  <si>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</si>
  <si>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</si>
  <si>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</si>
  <si>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</si>
  <si>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</si>
  <si>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</si>
  <si>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</si>
  <si>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</si>
  <si>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</si>
  <si>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</si>
  <si>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</si>
  <si>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</si>
  <si>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</si>
  <si>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</si>
  <si>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</si>
  <si>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</si>
  <si>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</si>
  <si>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</si>
  <si>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</si>
  <si>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</si>
  <si>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</si>
  <si>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</si>
  <si>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</si>
  <si>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</si>
  <si>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</si>
  <si>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</si>
  <si>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</si>
  <si>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</si>
  <si>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</si>
  <si>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</si>
  <si>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</si>
  <si>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</si>
  <si>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</si>
  <si>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</si>
  <si>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</si>
  <si>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</si>
  <si>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</si>
  <si>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</si>
  <si>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</si>
  <si>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</si>
  <si>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</si>
  <si>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</si>
  <si>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</si>
  <si>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</si>
  <si>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</si>
  <si>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</si>
  <si>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</si>
  <si>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</si>
  <si>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</si>
  <si>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</si>
  <si>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</si>
  <si>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</si>
  <si>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</si>
  <si>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</si>
  <si>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</si>
  <si>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</si>
  <si>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</si>
  <si>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</si>
  <si>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</si>
  <si>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</si>
  <si>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</si>
  <si>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</si>
  <si>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</si>
  <si>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</si>
  <si>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</si>
  <si>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</si>
  <si>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</si>
  <si>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</si>
  <si>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</si>
  <si>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</si>
  <si>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</si>
  <si>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</si>
  <si>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</si>
  <si>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</si>
  <si>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</si>
  <si>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</si>
  <si>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</si>
  <si>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</si>
  <si>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</si>
  <si>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</si>
  <si>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</si>
  <si>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</si>
  <si>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</si>
  <si>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</si>
  <si>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</si>
  <si>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</si>
  <si>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</si>
  <si>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</si>
  <si>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</si>
  <si>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</si>
  <si>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</si>
  <si>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</si>
  <si>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</si>
  <si>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</si>
  <si>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</si>
  <si>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</si>
  <si>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</si>
  <si>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</si>
  <si>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</si>
  <si>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</si>
  <si>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</si>
  <si>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</si>
  <si>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</si>
  <si>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</si>
  <si>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</si>
  <si>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</si>
  <si>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</si>
  <si>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</si>
  <si>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</si>
  <si>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</si>
  <si>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</si>
  <si>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</si>
  <si>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</si>
  <si>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</si>
  <si>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</si>
  <si>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</si>
  <si>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</si>
  <si>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</si>
  <si>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</si>
  <si>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</si>
  <si>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</si>
  <si>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</si>
  <si>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</si>
  <si>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</si>
  <si>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</si>
  <si>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</si>
  <si>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</si>
  <si>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</si>
  <si>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</si>
  <si>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</si>
  <si>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</si>
  <si>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</si>
  <si>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</si>
  <si>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</si>
  <si>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</si>
  <si>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</si>
  <si>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</si>
  <si>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</si>
  <si>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</si>
  <si>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</si>
  <si>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</si>
  <si>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</si>
  <si>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</si>
  <si>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</si>
  <si>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</si>
  <si>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</si>
  <si>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</si>
  <si>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</si>
  <si>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</si>
  <si>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</si>
  <si>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</si>
  <si>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</si>
  <si>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</si>
  <si>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</si>
  <si>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</si>
  <si>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</si>
  <si>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</si>
  <si>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</si>
  <si>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</si>
  <si>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</si>
  <si>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</si>
  <si>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</si>
  <si>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</si>
  <si>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</si>
  <si>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</si>
  <si>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</si>
  <si>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</si>
  <si>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</si>
  <si>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</si>
  <si>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</si>
  <si>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</si>
  <si>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</si>
  <si>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</si>
  <si>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</si>
  <si>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</si>
  <si>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</si>
  <si>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</si>
  <si>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</si>
  <si>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</si>
  <si>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</si>
  <si>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</si>
  <si>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</si>
  <si>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</si>
  <si>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</si>
  <si>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</si>
  <si>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</si>
  <si>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</si>
  <si>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</si>
  <si>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</si>
  <si>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</si>
  <si>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</si>
  <si>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</si>
  <si>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</si>
  <si>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</si>
  <si>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</si>
  <si>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</si>
  <si>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</si>
  <si>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</si>
  <si>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</si>
  <si>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</si>
  <si>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</si>
  <si>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</si>
  <si>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</si>
  <si>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</si>
  <si>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</si>
  <si>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</si>
  <si>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</si>
  <si>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</si>
  <si>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</si>
  <si>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</si>
  <si>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</si>
  <si>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</si>
  <si>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</si>
  <si>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</si>
  <si>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</si>
  <si>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</si>
  <si>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</si>
  <si>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</si>
  <si>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</si>
  <si>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</si>
  <si>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</si>
  <si>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</si>
  <si>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</si>
  <si>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</si>
  <si>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</si>
  <si>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</si>
  <si>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</si>
  <si>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</si>
  <si>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</si>
  <si>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</si>
  <si>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</si>
  <si>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</si>
  <si>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</si>
  <si>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</si>
  <si>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</si>
  <si>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</si>
  <si>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</si>
  <si>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</si>
  <si>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</si>
  <si>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</si>
  <si>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</si>
  <si>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</si>
  <si>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</si>
  <si>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</si>
  <si>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</si>
  <si>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</si>
  <si>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</si>
  <si>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</si>
  <si>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</si>
  <si>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</si>
  <si>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</si>
  <si>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</si>
  <si>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</si>
  <si>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</si>
  <si>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</si>
  <si>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</si>
  <si>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</si>
  <si>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</si>
  <si>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</si>
  <si>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</si>
  <si>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</si>
  <si>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</si>
  <si>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</si>
  <si>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</si>
  <si>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</si>
  <si>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</si>
  <si>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</si>
  <si>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</si>
  <si>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</si>
  <si>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</si>
  <si>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</si>
  <si>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</si>
  <si>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</si>
  <si>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</si>
  <si>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</si>
  <si>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</si>
  <si>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</si>
  <si>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</si>
  <si>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</si>
  <si>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</si>
  <si>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</si>
  <si>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</si>
  <si>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</si>
  <si>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</si>
  <si>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</si>
  <si>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</si>
  <si>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</si>
  <si>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</si>
  <si>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</si>
  <si>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</si>
  <si>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</si>
  <si>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</si>
  <si>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</si>
  <si>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</si>
  <si>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</si>
  <si>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</si>
  <si>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</si>
  <si>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</si>
  <si>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</si>
  <si>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</si>
  <si>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</si>
  <si>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</si>
  <si>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</si>
  <si>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</si>
  <si>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</si>
  <si>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</si>
  <si>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</si>
  <si>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</si>
  <si>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</si>
  <si>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</si>
  <si>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</si>
  <si>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</si>
  <si>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</si>
  <si>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</si>
  <si>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</si>
  <si>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</si>
  <si>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</si>
  <si>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</si>
  <si>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</si>
  <si>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</si>
  <si>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</si>
  <si>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</si>
  <si>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</si>
  <si>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</si>
  <si>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</si>
  <si>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</si>
  <si>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</si>
  <si>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</si>
  <si>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</si>
  <si>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</si>
  <si>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</si>
  <si>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</si>
  <si>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</si>
  <si>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</si>
  <si>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</si>
  <si>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</si>
  <si>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</si>
  <si>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</si>
  <si>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</si>
  <si>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</si>
  <si>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</si>
  <si>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</si>
  <si>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</si>
  <si>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</si>
  <si>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</si>
  <si>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</si>
  <si>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</si>
  <si>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</si>
  <si>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</si>
  <si>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</si>
  <si>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</si>
  <si>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</si>
  <si>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</si>
  <si>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</si>
  <si>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</si>
  <si>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</si>
  <si>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</si>
  <si>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</si>
  <si>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</si>
  <si>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</si>
  <si>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</si>
  <si>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</si>
  <si>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</si>
  <si>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</si>
  <si>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</si>
  <si>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</si>
  <si>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</si>
  <si>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</si>
  <si>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</si>
  <si>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</si>
  <si>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</si>
  <si>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</si>
  <si>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</si>
  <si>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</si>
  <si>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</si>
  <si>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</si>
  <si>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</si>
  <si>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</si>
  <si>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</si>
  <si>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</si>
  <si>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</si>
  <si>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</si>
  <si>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</si>
  <si>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</si>
  <si>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</si>
  <si>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</si>
  <si>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</si>
  <si>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</si>
  <si>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</si>
  <si>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</si>
  <si>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</si>
  <si>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</si>
  <si>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</si>
  <si>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</si>
  <si>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</si>
  <si>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</si>
  <si>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</si>
  <si>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</si>
  <si>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</si>
  <si>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</si>
  <si>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</si>
  <si>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</si>
  <si>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</si>
  <si>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</si>
  <si>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</si>
  <si>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</si>
  <si>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</si>
  <si>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</si>
  <si>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</si>
  <si>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</si>
  <si>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</si>
  <si>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</si>
  <si>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</si>
  <si>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</si>
  <si>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</si>
  <si>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</si>
  <si>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</si>
  <si>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</si>
  <si>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</si>
  <si>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</si>
  <si>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</si>
  <si>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</si>
  <si>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</si>
  <si>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</si>
  <si>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</si>
  <si>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</si>
  <si>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</si>
  <si>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</si>
  <si>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</si>
  <si>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</si>
  <si>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</si>
  <si>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</si>
  <si>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</si>
  <si>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</si>
  <si>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</si>
  <si>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</si>
  <si>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</si>
  <si>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</si>
  <si>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</si>
  <si>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</si>
  <si>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</si>
  <si>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</si>
  <si>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</si>
  <si>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</si>
  <si>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</si>
  <si>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</si>
  <si>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</si>
  <si>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</si>
  <si>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</si>
  <si>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</si>
  <si>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</si>
  <si>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</si>
  <si>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</si>
  <si>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</si>
  <si>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</si>
  <si>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</si>
  <si>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</si>
  <si>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</si>
  <si>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</si>
  <si>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</si>
  <si>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</si>
  <si>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</si>
  <si>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</si>
  <si>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</si>
  <si>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</si>
  <si>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</si>
  <si>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</si>
  <si>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</si>
  <si>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</si>
  <si>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</si>
  <si>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</si>
  <si>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</si>
  <si>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</si>
  <si>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</si>
  <si>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</si>
  <si>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</si>
  <si>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</si>
  <si>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</si>
  <si>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</si>
  <si>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</si>
  <si>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</si>
  <si>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</si>
  <si>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</si>
  <si>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</si>
  <si>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</si>
  <si>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</si>
  <si>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</si>
  <si>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</si>
  <si>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</si>
  <si>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</si>
  <si>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</si>
  <si>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</si>
  <si>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</si>
  <si>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</si>
  <si>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</si>
  <si>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</si>
  <si>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</si>
  <si>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</si>
  <si>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</si>
  <si>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</si>
  <si>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</si>
  <si>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</si>
  <si>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</si>
  <si>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</si>
  <si>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</si>
  <si>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</si>
  <si>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</si>
  <si>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</si>
  <si>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</si>
  <si>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</si>
  <si>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</si>
  <si>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</si>
  <si>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</si>
  <si>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</si>
  <si>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</si>
  <si>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</si>
  <si>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</si>
  <si>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</si>
  <si>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</si>
  <si>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</si>
  <si>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</si>
  <si>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</si>
  <si>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</si>
  <si>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</si>
  <si>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</si>
  <si>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</si>
  <si>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</si>
  <si>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</si>
  <si>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</si>
  <si>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</si>
  <si>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</si>
  <si>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</si>
  <si>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</si>
  <si>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</si>
  <si>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</si>
  <si>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</si>
  <si>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</si>
  <si>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</si>
  <si>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</si>
  <si>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</si>
  <si>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</si>
  <si>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</si>
  <si>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</si>
  <si>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</si>
  <si>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</si>
  <si>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</si>
  <si>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</si>
  <si>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</si>
  <si>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</si>
  <si>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</si>
  <si>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</si>
  <si>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</si>
  <si>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</si>
  <si>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</si>
  <si>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</si>
  <si>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</si>
  <si>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</si>
  <si>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</si>
  <si>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</si>
  <si>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</si>
  <si>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</si>
  <si>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</si>
  <si>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</si>
  <si>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</si>
  <si>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</si>
  <si>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</si>
  <si>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</si>
  <si>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</si>
  <si>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</si>
  <si>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</si>
  <si>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</si>
  <si>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</si>
  <si>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</si>
  <si>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</si>
  <si>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</si>
  <si>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</si>
  <si>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</si>
  <si>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</si>
  <si>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</si>
  <si>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</si>
  <si>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</si>
  <si>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</si>
  <si>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</si>
  <si>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</si>
  <si>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</si>
  <si>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</si>
  <si>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</si>
  <si>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</si>
  <si>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</si>
  <si>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</si>
  <si>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</si>
  <si>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</si>
  <si>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</si>
  <si>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</si>
  <si>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</si>
  <si>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</si>
  <si>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</si>
  <si>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</si>
  <si>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</si>
  <si>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</si>
  <si>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</si>
  <si>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</si>
  <si>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</si>
  <si>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</si>
  <si>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</si>
  <si>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</si>
  <si>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</si>
  <si>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</si>
  <si>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</si>
  <si>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</si>
  <si>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</si>
  <si>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</si>
  <si>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</si>
  <si>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</si>
  <si>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</si>
  <si>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</si>
  <si>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</si>
  <si>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</si>
  <si>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</si>
  <si>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</si>
  <si>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</si>
  <si>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</si>
  <si>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</si>
  <si>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</si>
  <si>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</si>
  <si>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</si>
  <si>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</si>
  <si>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</si>
  <si>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</si>
  <si>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</si>
  <si>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</si>
  <si>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</si>
  <si>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</si>
  <si>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</si>
  <si>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</si>
  <si>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</si>
  <si>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</si>
  <si>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</si>
  <si>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</si>
  <si>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</si>
  <si>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</si>
  <si>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</si>
  <si>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</si>
  <si>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</si>
  <si>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</si>
  <si>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</si>
  <si>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</si>
  <si>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</si>
  <si>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</si>
  <si>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</si>
  <si>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</si>
  <si>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</si>
  <si>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</si>
  <si>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</si>
  <si>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</si>
  <si>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</si>
  <si>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</si>
  <si>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</si>
  <si>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</si>
  <si>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</si>
  <si>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</si>
  <si>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</si>
  <si>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</si>
  <si>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</si>
  <si>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</si>
  <si>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</si>
  <si>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</si>
  <si>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</si>
  <si>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</si>
  <si>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</si>
  <si>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</si>
  <si>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</si>
  <si>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</si>
  <si>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</si>
  <si>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</si>
  <si>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</si>
  <si>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</si>
  <si>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</si>
  <si>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</si>
  <si>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</si>
  <si>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</si>
  <si>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</si>
  <si>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</si>
  <si>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</si>
  <si>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</si>
  <si>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</si>
  <si>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</si>
  <si>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</si>
  <si>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</si>
  <si>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</si>
  <si>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</si>
  <si>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</si>
  <si>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</si>
  <si>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</si>
  <si>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</si>
  <si>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</si>
  <si>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</si>
  <si>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</si>
  <si>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</si>
  <si>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</si>
  <si>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</si>
  <si>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</si>
  <si>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</si>
  <si>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</si>
  <si>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</si>
  <si>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</si>
  <si>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</si>
  <si>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</si>
  <si>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</si>
  <si>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</si>
  <si>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</si>
  <si>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</si>
  <si>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</si>
  <si>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</si>
  <si>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</si>
  <si>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</si>
  <si>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</si>
  <si>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</si>
  <si>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</si>
  <si>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</si>
  <si>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</si>
  <si>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</si>
  <si>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</si>
  <si>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</si>
  <si>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</si>
  <si>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</si>
  <si>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</si>
  <si>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</si>
  <si>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</si>
  <si>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</si>
  <si>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</si>
  <si>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</si>
  <si>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</si>
  <si>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</si>
  <si>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</si>
  <si>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</si>
  <si>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</si>
  <si>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</si>
  <si>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</si>
  <si>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</si>
  <si>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</si>
  <si>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</si>
  <si>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</si>
  <si>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</si>
  <si>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</si>
  <si>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</si>
  <si>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</si>
  <si>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</si>
  <si>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</si>
  <si>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</si>
  <si>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</si>
  <si>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</si>
  <si>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</si>
  <si>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</si>
  <si>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</si>
  <si>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</si>
  <si>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</si>
  <si>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</si>
  <si>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</si>
  <si>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</si>
  <si>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</si>
  <si>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</si>
  <si>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</si>
  <si>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</si>
  <si>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</si>
  <si>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</si>
  <si>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</si>
  <si>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</si>
  <si>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</si>
  <si>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</si>
  <si>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</si>
  <si>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</si>
  <si>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</si>
  <si>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</si>
  <si>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</si>
  <si>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</si>
  <si>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</si>
  <si>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</si>
  <si>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</si>
  <si>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</si>
  <si>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</si>
  <si>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</si>
  <si>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</si>
  <si>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</si>
  <si>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</si>
  <si>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</si>
  <si>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</si>
  <si>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</si>
  <si>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</si>
  <si>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</si>
  <si>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</si>
  <si>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</si>
  <si>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</si>
  <si>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</si>
  <si>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</si>
  <si>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</si>
  <si>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</si>
  <si>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</si>
  <si>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</si>
  <si>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</si>
  <si>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</si>
  <si>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</si>
  <si>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</si>
  <si>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</si>
  <si>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</si>
  <si>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</si>
  <si>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</si>
  <si>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</si>
  <si>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</si>
  <si>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</si>
  <si>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</si>
  <si>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</si>
  <si>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</si>
  <si>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</si>
  <si>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</si>
  <si>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</si>
  <si>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</si>
  <si>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</si>
  <si>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</si>
  <si>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</si>
  <si>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</si>
  <si>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</si>
  <si>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</si>
  <si>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</si>
  <si>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</si>
  <si>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</si>
  <si>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</si>
  <si>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</si>
  <si>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</si>
  <si>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</si>
  <si>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</si>
  <si>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</si>
  <si>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</si>
  <si>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</si>
  <si>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</si>
  <si>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</si>
  <si>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</si>
  <si>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</si>
  <si>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</si>
  <si>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</si>
  <si>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</si>
  <si>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</si>
  <si>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</si>
  <si>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</si>
  <si>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</si>
  <si>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</si>
  <si>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</si>
  <si>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</si>
  <si>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</si>
  <si>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</si>
  <si>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</si>
  <si>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</si>
  <si>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</si>
  <si>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</si>
  <si>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</si>
  <si>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</si>
  <si>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</si>
  <si>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</si>
  <si>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</si>
  <si>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</si>
  <si>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</si>
  <si>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</si>
  <si>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</si>
  <si>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</si>
  <si>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</si>
  <si>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</si>
  <si>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</si>
  <si>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</si>
  <si>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</si>
  <si>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</si>
  <si>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</si>
  <si>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</si>
  <si>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</si>
  <si>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</si>
  <si>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</si>
  <si>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</si>
  <si>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</si>
  <si>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</si>
  <si>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</si>
  <si>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</si>
  <si>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</si>
  <si>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</si>
  <si>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</si>
  <si>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</si>
  <si>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</si>
  <si>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</si>
  <si>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</si>
  <si>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</si>
  <si>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</si>
  <si>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</si>
  <si>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</si>
  <si>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</si>
  <si>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</si>
  <si>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</si>
  <si>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</si>
  <si>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</si>
  <si>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</si>
  <si>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</si>
  <si>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</si>
  <si>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</si>
  <si>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</si>
  <si>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</si>
  <si>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</si>
  <si>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</si>
  <si>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</si>
  <si>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</si>
  <si>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</si>
  <si>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</si>
  <si>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</si>
  <si>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</si>
  <si>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</si>
  <si>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</si>
  <si>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</si>
  <si>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</si>
  <si>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</si>
  <si>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</si>
  <si>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</si>
  <si>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</si>
  <si>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</si>
  <si>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</si>
  <si>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</si>
  <si>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</si>
  <si>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</si>
  <si>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</si>
  <si>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</si>
  <si>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</si>
  <si>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</si>
  <si>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</si>
  <si>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</si>
  <si>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</si>
  <si>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</si>
  <si>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</si>
  <si>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</si>
  <si>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</si>
  <si>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</si>
  <si>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</si>
  <si>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</si>
  <si>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</si>
  <si>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</si>
  <si>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</si>
  <si>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</si>
  <si>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</si>
  <si>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</si>
  <si>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</si>
  <si>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</si>
  <si>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</si>
  <si>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</si>
  <si>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</si>
  <si>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</si>
  <si>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</si>
  <si>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</si>
  <si>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</si>
  <si>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</si>
  <si>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</si>
  <si>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</si>
  <si>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</si>
  <si>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</si>
  <si>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</si>
  <si>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</si>
  <si>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</si>
  <si>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</si>
  <si>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</si>
  <si>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</si>
  <si>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</si>
  <si>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</si>
  <si>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</si>
  <si>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</si>
  <si>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</si>
  <si>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</si>
  <si>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</si>
  <si>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</si>
  <si>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</si>
  <si>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</si>
  <si>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</si>
  <si>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</si>
  <si>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</si>
  <si>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</si>
  <si>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</si>
  <si>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</si>
  <si>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</si>
  <si>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</si>
  <si>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</si>
  <si>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</si>
  <si>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</si>
  <si>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</si>
  <si>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</si>
  <si>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</si>
  <si>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</si>
  <si>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</si>
  <si>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</si>
  <si>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</si>
  <si>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</si>
  <si>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</si>
  <si>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</si>
  <si>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</si>
  <si>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</si>
  <si>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</si>
  <si>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</si>
  <si>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</si>
  <si>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</si>
  <si>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</si>
  <si>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</si>
  <si>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</si>
  <si>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</si>
  <si>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</si>
  <si>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</si>
  <si>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</si>
  <si>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</si>
  <si>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</si>
  <si>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</si>
  <si>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</si>
  <si>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</si>
  <si>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</si>
  <si>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</si>
  <si>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</si>
  <si>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</si>
  <si>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</si>
  <si>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</si>
  <si>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</si>
  <si>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</si>
  <si>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</si>
  <si>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</si>
  <si>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</si>
  <si>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</si>
  <si>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</si>
  <si>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</si>
  <si>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</si>
  <si>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</si>
  <si>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</si>
  <si>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</si>
  <si>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</si>
  <si>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</si>
  <si>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</si>
  <si>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</si>
  <si>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</si>
  <si>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</si>
  <si>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</si>
  <si>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</si>
  <si>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</si>
  <si>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</si>
  <si>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</si>
  <si>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</si>
  <si>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</si>
  <si>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</si>
  <si>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</si>
  <si>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</si>
  <si>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</si>
  <si>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</si>
  <si>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</si>
  <si>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</si>
  <si>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</si>
  <si>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</si>
  <si>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</si>
  <si>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</si>
  <si>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</si>
  <si>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</si>
  <si>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</si>
  <si>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</si>
  <si>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</si>
  <si>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</si>
  <si>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</si>
  <si>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</si>
  <si>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</si>
  <si>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</si>
  <si>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</si>
  <si>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</si>
  <si>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</si>
  <si>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</si>
  <si>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</si>
  <si>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</si>
  <si>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</si>
  <si>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</si>
  <si>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</si>
  <si>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</si>
  <si>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</si>
  <si>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</si>
  <si>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</si>
  <si>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</si>
  <si>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</si>
  <si>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</si>
  <si>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</si>
  <si>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</si>
  <si>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</si>
  <si>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</si>
  <si>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</si>
  <si>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</si>
  <si>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</si>
  <si>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</si>
  <si>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</si>
  <si>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</si>
  <si>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</si>
  <si>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</si>
  <si>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</si>
  <si>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</si>
  <si>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</si>
  <si>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</si>
  <si>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</si>
  <si>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</si>
  <si>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</si>
  <si>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</si>
  <si>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</si>
  <si>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</si>
  <si>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</si>
  <si>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</si>
  <si>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</si>
  <si>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</si>
  <si>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</si>
  <si>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</si>
  <si>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</si>
  <si>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</si>
  <si>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</si>
  <si>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</si>
  <si>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</si>
  <si>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</si>
  <si>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</si>
  <si>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</si>
  <si>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</si>
  <si>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</si>
  <si>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</si>
  <si>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</si>
  <si>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</si>
  <si>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</si>
  <si>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</si>
  <si>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</si>
  <si>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</si>
  <si>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</si>
  <si>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</si>
  <si>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</si>
  <si>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</si>
  <si>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</si>
  <si>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</si>
  <si>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</si>
  <si>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</si>
  <si>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</si>
  <si>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</si>
  <si>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</si>
  <si>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</si>
  <si>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</si>
  <si>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</si>
  <si>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</si>
  <si>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</si>
  <si>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</si>
  <si>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</si>
  <si>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</si>
  <si>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</si>
  <si>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</si>
  <si>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</si>
  <si>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</si>
  <si>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</si>
  <si>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</si>
  <si>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</si>
  <si>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</si>
  <si>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</si>
  <si>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</si>
  <si>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</si>
  <si>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</si>
  <si>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</si>
  <si>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</si>
  <si>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</si>
  <si>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</si>
  <si>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</si>
  <si>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</si>
  <si>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</si>
  <si>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</si>
  <si>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</si>
  <si>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</si>
  <si>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</si>
  <si>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</si>
  <si>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</si>
  <si>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</si>
  <si>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</si>
  <si>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</si>
  <si>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</si>
  <si>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</si>
  <si>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</si>
  <si>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</si>
  <si>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</si>
  <si>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</si>
  <si>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</si>
  <si>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</si>
  <si>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</si>
  <si>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</si>
  <si>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</si>
  <si>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</si>
  <si>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</si>
  <si>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</si>
  <si>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</si>
  <si>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</si>
  <si>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</si>
  <si>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</si>
  <si>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</si>
  <si>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</si>
  <si>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</si>
  <si>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</si>
  <si>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</si>
  <si>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</si>
  <si>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</si>
  <si>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</si>
  <si>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</si>
  <si>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</si>
  <si>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</si>
  <si>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</si>
  <si>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</si>
  <si>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</si>
  <si>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</si>
  <si>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</si>
  <si>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</si>
  <si>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</si>
  <si>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</si>
  <si>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</si>
  <si>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</si>
  <si>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</si>
  <si>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</si>
  <si>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</si>
  <si>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</si>
  <si>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</si>
  <si>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</si>
  <si>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</si>
  <si>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</si>
  <si>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</si>
  <si>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</si>
  <si>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</si>
  <si>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</si>
  <si>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</si>
  <si>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</si>
  <si>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</si>
  <si>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</si>
  <si>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</si>
  <si>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</si>
  <si>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</si>
  <si>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</si>
  <si>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</si>
  <si>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</si>
  <si>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</si>
  <si>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</si>
  <si>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</si>
  <si>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</si>
  <si>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</si>
  <si>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</si>
  <si>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</si>
  <si>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</si>
  <si>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</si>
  <si>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</si>
  <si>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</si>
  <si>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</si>
  <si>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</si>
  <si>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</si>
  <si>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</si>
  <si>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</si>
  <si>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</si>
  <si>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</si>
  <si>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</si>
  <si>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</si>
  <si>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</si>
  <si>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</si>
  <si>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</si>
  <si>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</si>
  <si>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</si>
  <si>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</si>
  <si>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</si>
  <si>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</si>
  <si>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</si>
  <si>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</si>
  <si>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</si>
  <si>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</si>
  <si>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</si>
  <si>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</si>
  <si>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</si>
  <si>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</si>
  <si>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</si>
  <si>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</si>
  <si>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</si>
  <si>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</si>
  <si>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</si>
  <si>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</si>
  <si>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</si>
  <si>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</si>
  <si>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</si>
  <si>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</si>
  <si>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</si>
  <si>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</si>
  <si>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</si>
  <si>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</si>
  <si>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</si>
  <si>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</si>
  <si>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</si>
  <si>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</si>
  <si>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</si>
  <si>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</si>
  <si>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</si>
  <si>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</si>
  <si>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</si>
  <si>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</si>
  <si>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</si>
  <si>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</si>
  <si>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</si>
  <si>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</si>
  <si>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</si>
  <si>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</si>
  <si>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</si>
  <si>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</si>
  <si>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</si>
  <si>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</si>
  <si>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</si>
  <si>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</si>
  <si>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</si>
  <si>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</si>
  <si>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</si>
  <si>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</si>
  <si>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</si>
  <si>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</si>
  <si>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</si>
  <si>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</si>
  <si>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</si>
  <si>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</si>
  <si>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</si>
  <si>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</si>
  <si>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</si>
  <si>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</si>
  <si>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</si>
  <si>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</si>
  <si>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</si>
  <si>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</si>
  <si>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</si>
  <si>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</si>
  <si>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</si>
  <si>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</si>
  <si>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</si>
  <si>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</si>
  <si>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</si>
  <si>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</si>
  <si>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</si>
  <si>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</si>
  <si>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</si>
  <si>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</si>
  <si>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</si>
  <si>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</si>
  <si>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</si>
  <si>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</si>
  <si>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</si>
  <si>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</si>
  <si>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</si>
  <si>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</si>
  <si>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</si>
  <si>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</si>
  <si>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</si>
  <si>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</si>
  <si>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</si>
  <si>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</si>
  <si>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</si>
  <si>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</si>
  <si>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</si>
  <si>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</si>
  <si>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</si>
  <si>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</si>
  <si>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</si>
  <si>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</si>
  <si>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</si>
  <si>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</si>
  <si>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</si>
  <si>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</si>
  <si>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</si>
  <si>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</si>
  <si>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</si>
  <si>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</si>
  <si>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</si>
  <si>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</si>
  <si>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</si>
  <si>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</si>
  <si>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</si>
  <si>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</si>
  <si>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</si>
  <si>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</si>
  <si>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</si>
  <si>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</si>
  <si>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</si>
  <si>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</si>
  <si>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</si>
  <si>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</si>
  <si>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</si>
  <si>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</si>
  <si>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</si>
  <si>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</si>
  <si>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</si>
  <si>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</si>
  <si>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</si>
  <si>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</si>
  <si>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</si>
  <si>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</si>
  <si>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</si>
  <si>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</si>
  <si>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</si>
  <si>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</si>
  <si>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</si>
  <si>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</si>
  <si>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</si>
  <si>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</si>
  <si>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</si>
  <si>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</si>
  <si>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</si>
  <si>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</si>
  <si>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</si>
  <si>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</si>
  <si>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</si>
  <si>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</si>
  <si>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</si>
  <si>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</si>
  <si>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</si>
  <si>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</si>
  <si>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</si>
  <si>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</si>
  <si>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</si>
  <si>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</si>
  <si>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</si>
  <si>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</si>
  <si>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</si>
  <si>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</si>
  <si>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</si>
  <si>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</si>
  <si>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</si>
  <si>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</si>
  <si>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</si>
  <si>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</si>
  <si>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</si>
  <si>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</si>
  <si>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</si>
  <si>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</si>
  <si>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</si>
  <si>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</si>
  <si>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</si>
  <si>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</si>
  <si>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</si>
  <si>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</si>
  <si>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</si>
  <si>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</si>
  <si>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</si>
  <si>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</si>
  <si>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</si>
  <si>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</si>
  <si>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</si>
  <si>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</si>
  <si>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</si>
  <si>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</si>
  <si>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</si>
  <si>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</si>
  <si>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</si>
  <si>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</si>
  <si>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</si>
  <si>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</si>
  <si>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</si>
  <si>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</si>
  <si>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</si>
  <si>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</si>
  <si>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</si>
  <si>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</si>
  <si>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</si>
  <si>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</si>
  <si>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</si>
  <si>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</si>
  <si>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</si>
  <si>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</si>
  <si>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</si>
  <si>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</si>
  <si>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</si>
  <si>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</si>
  <si>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</si>
  <si>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</si>
  <si>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</si>
  <si>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</si>
  <si>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</si>
  <si>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</si>
  <si>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</si>
  <si>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</si>
  <si>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</si>
  <si>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</si>
  <si>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</si>
  <si>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</si>
  <si>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</si>
  <si>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</si>
  <si>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</si>
  <si>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</si>
  <si>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</si>
  <si>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</si>
  <si>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</si>
  <si>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</si>
  <si>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</si>
  <si>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</si>
  <si>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</si>
  <si>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</si>
  <si>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</si>
  <si>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</si>
  <si>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</si>
  <si>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</si>
  <si>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</si>
  <si>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</si>
  <si>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</si>
  <si>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</si>
  <si>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</si>
  <si>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</si>
  <si>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</si>
  <si>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</si>
  <si>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</si>
  <si>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</si>
  <si>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</si>
  <si>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</si>
  <si>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</si>
  <si>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</si>
  <si>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</si>
  <si>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</si>
  <si>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</si>
  <si>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</si>
  <si>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</si>
  <si>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</si>
  <si>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</si>
  <si>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</si>
  <si>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</si>
  <si>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</si>
  <si>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</si>
  <si>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</si>
  <si>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</si>
  <si>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</si>
  <si>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</si>
  <si>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</si>
  <si>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</si>
  <si>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</si>
  <si>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</si>
  <si>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</si>
  <si>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</si>
  <si>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</si>
  <si>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</si>
  <si>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</si>
  <si>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</si>
  <si>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</si>
  <si>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</si>
  <si>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</si>
  <si>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</si>
  <si>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</si>
  <si>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</si>
  <si>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</si>
  <si>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</si>
  <si>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</si>
  <si>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</si>
  <si>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</si>
  <si>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</si>
  <si>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</si>
  <si>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</si>
  <si>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</si>
  <si>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</si>
  <si>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</si>
  <si>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</si>
  <si>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</si>
  <si>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</si>
  <si>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</si>
  <si>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</si>
  <si>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</si>
  <si>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</si>
  <si>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</si>
  <si>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</si>
  <si>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</si>
  <si>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</si>
  <si>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</si>
  <si>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</si>
  <si>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</si>
  <si>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</si>
  <si>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</si>
  <si>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</si>
  <si>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</si>
  <si>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</si>
  <si>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</si>
  <si>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</si>
  <si>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</si>
  <si>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</si>
  <si>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</si>
  <si>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</si>
  <si>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</si>
  <si>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</si>
  <si>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</si>
  <si>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</si>
  <si>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</si>
  <si>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</si>
  <si>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</si>
  <si>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</si>
  <si>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</si>
  <si>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</si>
  <si>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</si>
  <si>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</si>
  <si>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</si>
  <si>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</si>
  <si>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</si>
  <si>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</si>
  <si>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</si>
  <si>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</si>
  <si>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</si>
  <si>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</si>
  <si>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</si>
  <si>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</si>
  <si>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</si>
  <si>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</si>
  <si>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</si>
  <si>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</si>
  <si>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</si>
  <si>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</si>
  <si>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</si>
  <si>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</si>
  <si>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</si>
  <si>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</si>
  <si>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</si>
  <si>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</si>
  <si>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</si>
  <si>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</si>
  <si>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</si>
  <si>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</si>
  <si>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</si>
  <si>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</si>
  <si>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</si>
  <si>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</si>
  <si>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</si>
  <si>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</si>
  <si>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</si>
  <si>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</si>
  <si>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</si>
  <si>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</si>
  <si>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</si>
  <si>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</si>
  <si>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</si>
  <si>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</si>
  <si>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</si>
  <si>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</si>
  <si>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</si>
  <si>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</si>
  <si>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</si>
  <si>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</si>
  <si>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</si>
  <si>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</si>
  <si>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</si>
  <si>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</si>
  <si>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</si>
  <si>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</si>
  <si>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</si>
  <si>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</si>
  <si>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</si>
  <si>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</si>
  <si>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</si>
  <si>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</si>
  <si>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</si>
  <si>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</si>
  <si>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</si>
  <si>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</si>
  <si>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</si>
  <si>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</si>
  <si>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</si>
  <si>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</si>
  <si>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</si>
  <si>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</si>
  <si>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</si>
  <si>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</si>
  <si>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</si>
  <si>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</si>
  <si>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</si>
  <si>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</si>
  <si>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</si>
  <si>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</si>
  <si>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</si>
  <si>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</si>
  <si>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</si>
  <si>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</si>
  <si>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</si>
  <si>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</si>
  <si>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</si>
  <si>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</si>
  <si>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</si>
  <si>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</si>
  <si>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</si>
  <si>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</si>
  <si>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</si>
  <si>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</si>
  <si>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</si>
  <si>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</si>
  <si>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</si>
  <si>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</si>
  <si>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</si>
  <si>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</si>
  <si>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</si>
  <si>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</si>
  <si>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</si>
  <si>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</si>
  <si>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</si>
  <si>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</si>
  <si>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</si>
  <si>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</si>
  <si>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</si>
  <si>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</si>
  <si>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</si>
  <si>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</si>
  <si>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</si>
  <si>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</si>
  <si>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</si>
  <si>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</si>
  <si>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</si>
  <si>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</si>
  <si>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</si>
  <si>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</si>
  <si>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</si>
  <si>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</si>
  <si>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</si>
  <si>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</si>
  <si>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</si>
  <si>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</si>
  <si>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</si>
  <si>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</si>
  <si>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</si>
  <si>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</si>
  <si>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</si>
  <si>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</si>
  <si>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</si>
  <si>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</si>
  <si>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</si>
  <si>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</si>
  <si>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</si>
  <si>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</si>
  <si>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</si>
  <si>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</si>
  <si>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</si>
  <si>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</si>
  <si>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</si>
  <si>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</si>
  <si>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</si>
  <si>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</si>
  <si>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</si>
  <si>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</si>
  <si>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</si>
  <si>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</si>
  <si>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</si>
  <si>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</si>
  <si>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</si>
  <si>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</si>
  <si>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</si>
  <si>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</si>
  <si>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</si>
  <si>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</si>
  <si>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</si>
  <si>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</si>
  <si>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</si>
  <si>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</si>
  <si>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</si>
  <si>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</si>
  <si>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</si>
  <si>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</si>
  <si>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</si>
  <si>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</si>
  <si>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</si>
  <si>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</si>
  <si>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</si>
  <si>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</si>
  <si>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</si>
  <si>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</si>
  <si>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</si>
  <si>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</si>
  <si>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</si>
  <si>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</si>
  <si>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</si>
  <si>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</si>
  <si>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</si>
  <si>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</si>
  <si>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</si>
  <si>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</si>
  <si>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</si>
  <si>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</si>
  <si>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</si>
  <si>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</si>
  <si>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</si>
  <si>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</si>
  <si>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</si>
  <si>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</si>
  <si>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</si>
  <si>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</si>
  <si>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</si>
  <si>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</si>
  <si>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</si>
  <si>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</si>
  <si>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</si>
  <si>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</si>
  <si>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</si>
  <si>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</si>
  <si>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</si>
  <si>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</si>
  <si>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</si>
  <si>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</si>
  <si>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</si>
  <si>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</si>
  <si>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</si>
  <si>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</si>
  <si>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</si>
  <si>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</si>
  <si>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</si>
  <si>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</si>
  <si>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</si>
  <si>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</si>
  <si>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</si>
  <si>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</si>
  <si>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</si>
  <si>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</si>
  <si>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</si>
  <si>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</si>
  <si>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</si>
  <si>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</si>
  <si>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</si>
  <si>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</si>
  <si>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</si>
  <si>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</si>
  <si>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</si>
  <si>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</si>
  <si>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</si>
  <si>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</si>
  <si>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</si>
  <si>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</si>
  <si>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</si>
  <si>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</si>
  <si>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</si>
  <si>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</si>
  <si>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</si>
  <si>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</si>
  <si>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</si>
  <si>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</si>
  <si>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</si>
  <si>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</si>
  <si>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</si>
  <si>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</si>
  <si>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</si>
  <si>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</si>
  <si>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</si>
  <si>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</si>
  <si>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</si>
  <si>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</si>
  <si>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</si>
  <si>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</si>
  <si>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</si>
  <si>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</si>
  <si>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</si>
  <si>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</si>
  <si>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</si>
  <si>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</si>
  <si>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</si>
  <si>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</si>
  <si>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</si>
  <si>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</si>
  <si>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</si>
  <si>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</si>
  <si>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</si>
  <si>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</si>
  <si>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</si>
  <si>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</si>
  <si>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</si>
  <si>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</si>
  <si>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</si>
  <si>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</si>
  <si>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</si>
  <si>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</si>
  <si>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</si>
  <si>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</si>
  <si>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</si>
  <si>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</si>
  <si>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</si>
  <si>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</si>
  <si>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</si>
  <si>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</si>
  <si>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</si>
  <si>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</si>
  <si>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</si>
  <si>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</si>
  <si>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</si>
  <si>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</si>
  <si>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</si>
  <si>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</si>
  <si>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</si>
  <si>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</si>
  <si>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</si>
  <si>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</si>
  <si>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</si>
  <si>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</si>
  <si>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</si>
  <si>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</si>
  <si>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</si>
  <si>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</si>
  <si>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</si>
  <si>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</si>
  <si>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</si>
  <si>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</si>
  <si>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</si>
  <si>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</si>
  <si>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</si>
  <si>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</si>
  <si>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</si>
  <si>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</si>
  <si>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</si>
  <si>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</si>
  <si>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</si>
  <si>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</si>
  <si>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</si>
  <si>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</si>
  <si>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</si>
  <si>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</si>
  <si>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</si>
  <si>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</si>
  <si>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</si>
  <si>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</si>
  <si>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</si>
  <si>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</si>
  <si>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</si>
  <si>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</si>
  <si>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</si>
  <si>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</si>
  <si>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</si>
  <si>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</si>
  <si>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</si>
  <si>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</si>
  <si>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</si>
  <si>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</si>
  <si>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</si>
  <si>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</si>
  <si>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</si>
  <si>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</si>
  <si>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</si>
  <si>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</si>
  <si>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</si>
  <si>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</si>
  <si>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</si>
  <si>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</si>
  <si>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</si>
  <si>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</si>
  <si>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</si>
  <si>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</si>
  <si>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</si>
  <si>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</si>
  <si>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</si>
  <si>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</si>
  <si>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</si>
  <si>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</si>
  <si>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</si>
  <si>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</si>
  <si>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</si>
  <si>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</si>
  <si>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</si>
  <si>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</si>
  <si>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</si>
  <si>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</si>
  <si>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</si>
  <si>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</si>
  <si>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</si>
  <si>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</si>
  <si>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</si>
  <si>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</si>
  <si>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</si>
  <si>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</si>
  <si>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</si>
  <si>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</si>
  <si>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</si>
  <si>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</si>
  <si>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</si>
  <si>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</si>
  <si>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</si>
  <si>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</si>
  <si>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</si>
  <si>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</si>
  <si>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</si>
  <si>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</si>
  <si>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</si>
  <si>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</si>
  <si>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</si>
  <si>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</si>
  <si>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</si>
  <si>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</si>
  <si>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</si>
  <si>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</si>
  <si>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</si>
  <si>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</si>
  <si>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</si>
  <si>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</si>
  <si>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</si>
  <si>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</si>
  <si>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</si>
  <si>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</si>
  <si>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</si>
  <si>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</si>
  <si>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</si>
  <si>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</si>
  <si>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</si>
  <si>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</si>
  <si>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</si>
  <si>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</si>
  <si>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</si>
  <si>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</si>
  <si>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</si>
  <si>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</si>
  <si>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</si>
  <si>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</si>
  <si>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</si>
  <si>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</si>
  <si>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</si>
  <si>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</si>
  <si>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</si>
  <si>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</si>
  <si>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</si>
  <si>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</si>
  <si>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</si>
  <si>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</si>
  <si>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</si>
  <si>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</si>
  <si>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</si>
  <si>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</si>
  <si>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</si>
  <si>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</si>
  <si>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</si>
  <si>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</si>
  <si>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</si>
  <si>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</si>
  <si>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</si>
  <si>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</si>
  <si>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</si>
  <si>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</si>
  <si>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</si>
  <si>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</si>
  <si>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</si>
  <si>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</si>
  <si>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</si>
  <si>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</si>
  <si>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</si>
  <si>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</si>
  <si>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</si>
  <si>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</si>
  <si>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</si>
  <si>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</si>
  <si>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</si>
  <si>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</si>
  <si>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</si>
  <si>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</si>
  <si>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</si>
  <si>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</si>
  <si>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</si>
  <si>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</si>
  <si>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</si>
  <si>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</si>
  <si>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</si>
  <si>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</si>
  <si>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</si>
  <si>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</si>
  <si>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</si>
  <si>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</si>
  <si>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</si>
  <si>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</si>
  <si>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</si>
  <si>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</si>
  <si>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</si>
  <si>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</si>
  <si>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</si>
  <si>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</si>
  <si>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</si>
  <si>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</si>
  <si>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</si>
  <si>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</si>
  <si>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</si>
  <si>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</si>
  <si>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</si>
  <si>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</si>
  <si>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</si>
  <si>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</si>
  <si>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</si>
  <si>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</si>
  <si>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</si>
  <si>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</si>
  <si>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</si>
  <si>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</si>
  <si>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</si>
  <si>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</si>
  <si>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</si>
  <si>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</si>
  <si>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</si>
  <si>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</si>
  <si>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</si>
  <si>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</si>
  <si>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</si>
  <si>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</si>
  <si>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</si>
  <si>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</si>
  <si>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</si>
  <si>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</si>
  <si>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</si>
  <si>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</si>
  <si>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</si>
  <si>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</si>
  <si>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</si>
  <si>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</si>
  <si>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</si>
  <si>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</si>
  <si>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</si>
  <si>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</si>
  <si>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</si>
  <si>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</si>
  <si>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</si>
  <si>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</si>
  <si>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</si>
  <si>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</si>
  <si>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</si>
  <si>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</si>
  <si>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</si>
  <si>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</si>
  <si>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</si>
  <si>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</si>
  <si>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</si>
  <si>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</si>
  <si>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</si>
  <si>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</si>
  <si>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</si>
  <si>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</si>
  <si>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</si>
  <si>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</si>
  <si>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</si>
  <si>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</si>
  <si>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</si>
  <si>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</si>
  <si>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</si>
  <si>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</si>
  <si>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</si>
  <si>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</si>
  <si>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</si>
  <si>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</si>
  <si>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</si>
  <si>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</si>
  <si>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</si>
  <si>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</si>
  <si>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</si>
  <si>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</si>
  <si>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</si>
  <si>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</si>
  <si>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</si>
  <si>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</si>
  <si>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</si>
  <si>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</si>
  <si>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</si>
  <si>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</si>
  <si>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</si>
  <si>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</si>
  <si>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</si>
  <si>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</si>
  <si>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</si>
  <si>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</si>
  <si>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</si>
  <si>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</si>
  <si>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</si>
  <si>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</si>
  <si>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</si>
  <si>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</si>
  <si>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</si>
  <si>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</si>
  <si>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</si>
  <si>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</si>
  <si>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</si>
  <si>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</si>
  <si>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</si>
  <si>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</si>
  <si>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</si>
  <si>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</si>
  <si>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</si>
  <si>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</si>
  <si>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</si>
  <si>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</si>
  <si>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</si>
  <si>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</si>
  <si>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</si>
  <si>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</si>
  <si>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</si>
  <si>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</si>
  <si>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</si>
  <si>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</si>
  <si>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</si>
  <si>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</si>
  <si>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</si>
  <si>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</si>
  <si>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</si>
  <si>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</si>
  <si>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</si>
  <si>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</si>
  <si>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</si>
  <si>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</si>
  <si>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</si>
  <si>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</si>
  <si>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</si>
  <si>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</si>
  <si>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</si>
  <si>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</si>
  <si>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</si>
  <si>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</si>
  <si>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</si>
  <si>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</si>
  <si>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</si>
  <si>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</si>
  <si>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</si>
  <si>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</si>
  <si>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</si>
  <si>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</si>
  <si>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</si>
  <si>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</si>
  <si>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</si>
  <si>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</si>
  <si>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</si>
  <si>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</si>
  <si>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</si>
  <si>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</si>
  <si>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</si>
  <si>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</si>
  <si>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</si>
  <si>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</si>
  <si>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</si>
  <si>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</si>
  <si>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</si>
  <si>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</si>
  <si>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</si>
  <si>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</si>
  <si>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</si>
  <si>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</si>
  <si>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</si>
  <si>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</si>
  <si>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</si>
  <si>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</si>
  <si>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</si>
  <si>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</si>
  <si>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</si>
  <si>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</si>
  <si>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</si>
  <si>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</si>
  <si>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</si>
  <si>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</si>
  <si>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</si>
  <si>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</si>
  <si>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</si>
  <si>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</si>
  <si>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</si>
  <si>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</si>
  <si>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</si>
  <si>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</si>
  <si>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</si>
  <si>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</si>
  <si>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</si>
  <si>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</si>
  <si>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</si>
  <si>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</si>
  <si>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</si>
  <si>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</si>
  <si>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</si>
  <si>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</si>
  <si>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</si>
  <si>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</si>
  <si>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</si>
  <si>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</si>
  <si>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</si>
  <si>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</si>
  <si>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</si>
  <si>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</si>
  <si>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</si>
  <si>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</si>
  <si>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</si>
  <si>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</si>
  <si>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</si>
  <si>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</si>
  <si>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</si>
  <si>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</si>
  <si>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</si>
  <si>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</si>
  <si>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</si>
  <si>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</si>
  <si>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</si>
  <si>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</si>
  <si>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</si>
  <si>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</si>
  <si>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</si>
  <si>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</si>
  <si>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</si>
  <si>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</si>
  <si>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</si>
  <si>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</si>
  <si>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</si>
  <si>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</si>
  <si>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</si>
  <si>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</si>
  <si>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</si>
  <si>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</si>
  <si>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</si>
  <si>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</si>
  <si>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</si>
  <si>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</si>
  <si>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</si>
  <si>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</si>
  <si>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</si>
  <si>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</si>
  <si>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</si>
  <si>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</si>
  <si>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</si>
  <si>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</si>
  <si>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</si>
  <si>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</si>
  <si>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</si>
  <si>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</si>
  <si>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</si>
  <si>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</si>
  <si>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</si>
  <si>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</si>
  <si>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</si>
  <si>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</si>
  <si>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</si>
  <si>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</si>
  <si>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</si>
  <si>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</si>
  <si>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</si>
  <si>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</si>
  <si>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</si>
  <si>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</si>
  <si>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</si>
  <si>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</si>
  <si>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</si>
  <si>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</si>
  <si>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</si>
  <si>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</si>
  <si>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</si>
  <si>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</si>
  <si>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</si>
  <si>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</si>
  <si>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</si>
  <si>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</si>
  <si>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</si>
  <si>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</si>
  <si>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</si>
  <si>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</si>
  <si>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</si>
  <si>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</si>
  <si>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</si>
  <si>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</si>
  <si>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</si>
  <si>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</si>
  <si>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</si>
  <si>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</si>
  <si>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</si>
  <si>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</si>
  <si>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</si>
  <si>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</si>
  <si>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</si>
  <si>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</si>
  <si>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</si>
  <si>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</si>
  <si>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</si>
  <si>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</si>
  <si>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</si>
  <si>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</si>
  <si>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</si>
  <si>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</si>
  <si>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</si>
  <si>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</si>
  <si>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</si>
  <si>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</si>
  <si>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</si>
  <si>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</si>
  <si>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</si>
  <si>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</si>
  <si>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</si>
  <si>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</si>
  <si>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</si>
  <si>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</si>
  <si>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</si>
  <si>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</si>
  <si>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</si>
  <si>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</si>
  <si>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</si>
  <si>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</si>
  <si>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</si>
  <si>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</si>
  <si>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</si>
  <si>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</si>
  <si>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</si>
  <si>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</si>
  <si>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</si>
  <si>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</si>
  <si>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</si>
  <si>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</si>
  <si>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</si>
  <si>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</si>
  <si>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</si>
  <si>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</si>
  <si>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</si>
  <si>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</si>
  <si>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</si>
  <si>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</si>
  <si>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</si>
  <si>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</si>
  <si>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</si>
  <si>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</si>
  <si>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</si>
  <si>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</si>
  <si>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</si>
  <si>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</si>
  <si>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</si>
  <si>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</si>
  <si>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</si>
  <si>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</si>
  <si>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</si>
  <si>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</si>
  <si>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</si>
  <si>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</si>
  <si>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</si>
  <si>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</si>
  <si>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</si>
  <si>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</si>
  <si>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</si>
  <si>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</si>
  <si>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</si>
  <si>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</si>
  <si>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</si>
  <si>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</si>
  <si>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</si>
  <si>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</si>
  <si>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</si>
  <si>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</si>
  <si>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</si>
  <si>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</si>
  <si>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</si>
  <si>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</si>
  <si>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</si>
  <si>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</si>
  <si>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</si>
  <si>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</si>
  <si>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</si>
  <si>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</si>
  <si>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</si>
  <si>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</si>
  <si>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</si>
  <si>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</si>
  <si>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</si>
  <si>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</si>
  <si>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</si>
  <si>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</si>
  <si>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</si>
  <si>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</si>
  <si>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</si>
  <si>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</si>
  <si>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</si>
  <si>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</si>
  <si>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</si>
  <si>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</si>
  <si>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</si>
  <si>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</si>
  <si>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</si>
  <si>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</si>
  <si>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</si>
  <si>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</si>
  <si>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</si>
  <si>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</si>
  <si>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</si>
  <si>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</si>
  <si>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</si>
  <si>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</si>
  <si>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</si>
  <si>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</si>
  <si>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</si>
  <si>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</si>
  <si>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</si>
  <si>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</si>
  <si>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</si>
  <si>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</si>
  <si>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</si>
  <si>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</si>
  <si>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</si>
  <si>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</si>
  <si>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</si>
  <si>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</si>
  <si>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</si>
  <si>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</si>
  <si>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</si>
  <si>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</si>
  <si>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</si>
  <si>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</si>
  <si>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</si>
  <si>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</si>
  <si>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</si>
  <si>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</si>
  <si>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</si>
  <si>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</si>
  <si>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</si>
  <si>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</si>
  <si>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</si>
  <si>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</si>
  <si>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</si>
  <si>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</si>
  <si>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</si>
  <si>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</si>
  <si>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</si>
  <si>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</si>
  <si>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</si>
  <si>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</si>
  <si>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</si>
  <si>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</si>
  <si>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</si>
  <si>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</si>
  <si>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</si>
  <si>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</si>
  <si>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</si>
  <si>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</si>
  <si>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</si>
  <si>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</si>
  <si>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</si>
  <si>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</si>
  <si>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</si>
  <si>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</si>
  <si>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</si>
  <si>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</si>
  <si>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</si>
  <si>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</si>
  <si>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</si>
  <si>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</si>
  <si>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</si>
  <si>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</si>
  <si>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</si>
  <si>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</si>
  <si>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</si>
  <si>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</si>
  <si>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</si>
  <si>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</si>
  <si>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</si>
  <si>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</si>
  <si>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</si>
  <si>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</si>
  <si>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</si>
  <si>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</si>
  <si>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</si>
  <si>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</si>
  <si>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</si>
  <si>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</si>
  <si>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</si>
  <si>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</si>
  <si>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</si>
  <si>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</si>
  <si>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</si>
  <si>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</si>
  <si>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</si>
  <si>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</si>
  <si>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</si>
  <si>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</si>
  <si>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</si>
  <si>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</si>
  <si>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</si>
  <si>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</si>
  <si>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</si>
  <si>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</si>
  <si>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</si>
  <si>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</si>
  <si>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</si>
  <si>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</si>
  <si>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</si>
  <si>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</si>
  <si>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</si>
  <si>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</si>
  <si>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</si>
  <si>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</si>
  <si>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</si>
  <si>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</si>
  <si>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</si>
  <si>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</si>
  <si>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</si>
  <si>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</si>
  <si>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</si>
  <si>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</si>
  <si>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</si>
  <si>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</si>
  <si>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</si>
  <si>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</si>
  <si>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</si>
  <si>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</si>
  <si>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</si>
  <si>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</si>
  <si>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</si>
  <si>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</si>
  <si>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</si>
  <si>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</si>
  <si>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</si>
  <si>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</si>
  <si>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</si>
  <si>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</si>
  <si>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</si>
  <si>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</si>
  <si>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</si>
  <si>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</si>
  <si>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</si>
  <si>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</si>
  <si>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</si>
  <si>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</si>
  <si>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</si>
  <si>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</si>
  <si>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</si>
  <si>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</si>
  <si>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</si>
  <si>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</si>
  <si>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</si>
  <si>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</si>
  <si>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</si>
  <si>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</si>
  <si>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</si>
  <si>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</si>
  <si>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</si>
  <si>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</si>
  <si>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</si>
  <si>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</si>
  <si>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</si>
  <si>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</si>
  <si>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</si>
  <si>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</si>
  <si>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</si>
  <si>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</si>
  <si>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</si>
  <si>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</si>
  <si>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</si>
  <si>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</si>
  <si>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</si>
  <si>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</si>
  <si>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</si>
  <si>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</si>
  <si>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</si>
  <si>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</si>
  <si>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</si>
  <si>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</si>
  <si>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</si>
  <si>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</si>
  <si>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</si>
  <si>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</si>
  <si>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</si>
  <si>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</si>
  <si>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</si>
  <si>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</si>
  <si>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</si>
  <si>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</si>
  <si>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</si>
  <si>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</si>
  <si>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</si>
  <si>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</si>
  <si>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</si>
  <si>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</si>
  <si>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</si>
  <si>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</si>
  <si>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</si>
  <si>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</si>
  <si>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</si>
  <si>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</si>
  <si>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</si>
  <si>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</si>
  <si>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</si>
  <si>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</si>
  <si>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</si>
  <si>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</si>
  <si>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</si>
  <si>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</si>
  <si>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</si>
  <si>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</si>
  <si>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</si>
  <si>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</si>
  <si>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</si>
  <si>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</si>
  <si>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</si>
  <si>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</si>
  <si>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</si>
  <si>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</si>
  <si>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</si>
  <si>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</si>
  <si>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</si>
  <si>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</si>
  <si>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</si>
  <si>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</si>
  <si>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</si>
  <si>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</si>
  <si>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</si>
  <si>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</si>
  <si>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</si>
  <si>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</si>
  <si>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</si>
  <si>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</si>
  <si>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</si>
  <si>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</si>
  <si>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</si>
  <si>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</si>
  <si>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</si>
  <si>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</si>
  <si>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</si>
  <si>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</si>
  <si>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</si>
  <si>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</si>
  <si>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</si>
  <si>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</si>
  <si>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</si>
  <si>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</si>
  <si>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</si>
  <si>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</si>
  <si>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</si>
  <si>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</si>
  <si>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</si>
  <si>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</si>
  <si>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</si>
  <si>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</si>
  <si>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</si>
  <si>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</si>
  <si>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</si>
  <si>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</si>
  <si>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</si>
  <si>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</si>
  <si>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</si>
  <si>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</si>
  <si>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</si>
  <si>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</si>
  <si>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</si>
  <si>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</si>
  <si>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</si>
  <si>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</si>
  <si>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</si>
  <si>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</si>
  <si>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</si>
  <si>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</si>
  <si>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</si>
  <si>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</si>
  <si>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</si>
  <si>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</si>
  <si>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</si>
  <si>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</si>
  <si>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</si>
  <si>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</si>
  <si>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</si>
  <si>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</si>
  <si>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</si>
  <si>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</si>
  <si>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</si>
  <si>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</si>
  <si>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</si>
  <si>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</si>
  <si>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</si>
  <si>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</si>
  <si>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</si>
  <si>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</si>
  <si>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</si>
  <si>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</si>
  <si>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</si>
  <si>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</si>
  <si>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</si>
  <si>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</si>
  <si>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</si>
  <si>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</si>
  <si>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</si>
  <si>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</si>
  <si>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</si>
  <si>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</si>
  <si>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</si>
  <si>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</si>
  <si>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</si>
  <si>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</si>
  <si>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</si>
  <si>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</si>
  <si>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</si>
  <si>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</si>
  <si>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</si>
  <si>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</si>
  <si>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</si>
  <si>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</si>
  <si>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</si>
  <si>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</si>
  <si>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</si>
  <si>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</si>
  <si>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</si>
  <si>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</si>
  <si>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</si>
  <si>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</si>
  <si>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</si>
  <si>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</si>
  <si>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</si>
  <si>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</si>
  <si>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</si>
  <si>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</si>
  <si>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</si>
  <si>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</si>
  <si>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</si>
  <si>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</si>
  <si>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</si>
  <si>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</si>
  <si>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</si>
  <si>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</si>
  <si>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</si>
  <si>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</si>
  <si>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</si>
  <si>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</si>
  <si>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</si>
  <si>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</si>
  <si>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</si>
  <si>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</si>
  <si>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</si>
  <si>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</si>
  <si>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</si>
  <si>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</si>
  <si>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</si>
  <si>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</si>
  <si>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</si>
  <si>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</si>
  <si>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</si>
  <si>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</si>
  <si>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</si>
  <si>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</si>
  <si>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</si>
  <si>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</si>
  <si>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</si>
  <si>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</si>
  <si>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</si>
  <si>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</si>
  <si>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</si>
  <si>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</si>
  <si>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</si>
  <si>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</si>
  <si>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</si>
  <si>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</si>
  <si>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</si>
  <si>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</si>
  <si>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</si>
  <si>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</si>
  <si>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</si>
  <si>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</si>
  <si>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</si>
  <si>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</si>
  <si>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</si>
  <si>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</si>
  <si>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</si>
  <si>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</si>
  <si>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</si>
  <si>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</si>
  <si>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</si>
  <si>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</si>
  <si>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</si>
  <si>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</si>
  <si>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</si>
  <si>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</si>
  <si>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</si>
  <si>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</si>
  <si>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</si>
  <si>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</si>
  <si>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</si>
  <si>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</si>
  <si>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</si>
  <si>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</si>
  <si>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</si>
  <si>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</si>
  <si>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</si>
  <si>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</si>
  <si>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</si>
  <si>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</si>
  <si>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</si>
  <si>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</si>
  <si>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</si>
  <si>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</si>
  <si>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</si>
  <si>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</si>
  <si>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</si>
  <si>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</si>
  <si>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</si>
  <si>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</si>
  <si>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</si>
  <si>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</si>
  <si>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</si>
  <si>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</si>
  <si>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</si>
  <si>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</si>
  <si>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</si>
  <si>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</si>
  <si>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</si>
  <si>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</si>
  <si>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</si>
  <si>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</si>
  <si>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</si>
  <si>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</si>
  <si>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</si>
  <si>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</si>
  <si>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</si>
  <si>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</si>
  <si>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</si>
  <si>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</si>
  <si>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</si>
  <si>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</si>
  <si>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</si>
  <si>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</si>
  <si>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</si>
  <si>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</si>
  <si>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</si>
  <si>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</si>
  <si>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</si>
  <si>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</si>
  <si>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</si>
  <si>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</si>
  <si>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</si>
  <si>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</si>
  <si>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</si>
  <si>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</si>
  <si>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</si>
  <si>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</si>
  <si>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</si>
  <si>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</si>
  <si>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</si>
  <si>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</si>
  <si>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</si>
  <si>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</si>
  <si>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</si>
  <si>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</si>
  <si>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</si>
  <si>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</si>
  <si>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</si>
  <si>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</si>
  <si>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</si>
  <si>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</si>
  <si>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</si>
  <si>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</si>
  <si>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</si>
  <si>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</si>
  <si>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</si>
  <si>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</si>
  <si>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</si>
  <si>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</si>
  <si>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</si>
  <si>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</si>
  <si>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</si>
  <si>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</si>
  <si>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</si>
  <si>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</si>
  <si>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</si>
  <si>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</si>
  <si>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</si>
  <si>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</si>
  <si>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</si>
  <si>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</si>
  <si>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</si>
  <si>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</si>
  <si>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</si>
  <si>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</si>
  <si>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</si>
  <si>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</si>
  <si>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</si>
  <si>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</si>
  <si>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</si>
  <si>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</si>
  <si>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</si>
  <si>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</si>
  <si>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</si>
  <si>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</si>
  <si>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</si>
  <si>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</si>
  <si>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</si>
  <si>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</si>
  <si>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</si>
  <si>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</si>
  <si>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</si>
  <si>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</si>
  <si>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</si>
  <si>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</si>
  <si>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</si>
  <si>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</si>
  <si>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</si>
  <si>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</si>
  <si>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</si>
  <si>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</si>
  <si>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</si>
  <si>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</si>
  <si>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</si>
  <si>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</si>
  <si>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</si>
  <si>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</si>
  <si>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</si>
  <si>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</si>
  <si>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</si>
  <si>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</si>
  <si>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</si>
  <si>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</si>
  <si>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</si>
  <si>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</si>
  <si>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</si>
  <si>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</si>
  <si>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</si>
  <si>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</si>
  <si>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</si>
  <si>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</si>
  <si>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</si>
  <si>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</si>
  <si>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</si>
  <si>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</si>
  <si>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</si>
  <si>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</si>
  <si>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</si>
  <si>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</si>
  <si>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</si>
  <si>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</si>
  <si>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</si>
  <si>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</si>
  <si>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</si>
  <si>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</si>
  <si>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</si>
  <si>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</si>
  <si>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</si>
  <si>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</si>
  <si>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</si>
  <si>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</si>
  <si>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</si>
  <si>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</si>
  <si>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</si>
  <si>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</si>
  <si>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</si>
  <si>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</si>
  <si>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</si>
  <si>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</si>
  <si>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</si>
  <si>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</si>
  <si>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</si>
  <si>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</si>
  <si>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</si>
  <si>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</si>
  <si>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</si>
  <si>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</si>
  <si>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</si>
  <si>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</si>
  <si>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</si>
  <si>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</si>
  <si>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</si>
  <si>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</si>
  <si>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</si>
  <si>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</si>
  <si>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</si>
  <si>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</si>
  <si>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</si>
  <si>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</si>
  <si>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</si>
  <si>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</si>
  <si>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</si>
  <si>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</si>
  <si>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</si>
  <si>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</si>
  <si>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</si>
  <si>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</si>
  <si>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</si>
  <si>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</si>
  <si>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</si>
  <si>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</si>
  <si>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</si>
  <si>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</si>
  <si>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</si>
  <si>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</si>
  <si>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</si>
  <si>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</si>
  <si>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</si>
  <si>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</si>
  <si>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</si>
  <si>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</si>
  <si>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</si>
  <si>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</si>
  <si>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</si>
  <si>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</si>
  <si>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</si>
  <si>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</si>
  <si>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</si>
  <si>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</si>
  <si>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</si>
  <si>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</si>
  <si>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</si>
  <si>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</si>
  <si>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</si>
  <si>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</si>
  <si>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</si>
  <si>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</si>
  <si>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</si>
  <si>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</si>
  <si>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</si>
  <si>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</si>
  <si>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</si>
  <si>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</si>
  <si>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</si>
  <si>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</si>
  <si>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</si>
  <si>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</si>
  <si>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</si>
  <si>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</si>
  <si>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</si>
  <si>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</si>
  <si>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</si>
  <si>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</si>
  <si>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</si>
  <si>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</si>
  <si>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</si>
  <si>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</si>
  <si>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</si>
  <si>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</si>
  <si>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</si>
  <si>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</si>
  <si>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</si>
  <si>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</si>
  <si>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</si>
  <si>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</si>
  <si>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</si>
  <si>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</si>
  <si>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</si>
  <si>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</si>
  <si>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</si>
  <si>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</si>
  <si>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</si>
  <si>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</si>
  <si>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</si>
  <si>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</si>
  <si>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</si>
  <si>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</si>
  <si>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</si>
  <si>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</si>
  <si>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</si>
  <si>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</si>
  <si>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</si>
  <si>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</si>
  <si>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</si>
  <si>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</si>
  <si>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</si>
  <si>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</si>
  <si>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</si>
  <si>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</si>
  <si>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</si>
  <si>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</si>
  <si>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</si>
  <si>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</si>
  <si>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</si>
  <si>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</si>
  <si>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</si>
  <si>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</si>
  <si>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</si>
  <si>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</si>
  <si>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</si>
  <si>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</si>
  <si>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</si>
  <si>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</si>
  <si>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</si>
  <si>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</si>
  <si>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</si>
  <si>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</si>
  <si>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</si>
  <si>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</si>
  <si>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</si>
  <si>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</si>
  <si>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</si>
  <si>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</si>
  <si>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</si>
  <si>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</si>
  <si>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</si>
  <si>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</si>
  <si>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</si>
  <si>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</si>
  <si>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</si>
  <si>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</si>
  <si>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</si>
  <si>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</si>
  <si>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</si>
  <si>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</si>
  <si>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</si>
  <si>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</si>
  <si>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</si>
  <si>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</si>
  <si>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</si>
  <si>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</si>
  <si>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</si>
  <si>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</si>
  <si>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</si>
  <si>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</si>
  <si>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</si>
  <si>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</si>
  <si>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</si>
  <si>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</si>
  <si>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</si>
  <si>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</si>
  <si>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</si>
  <si>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</si>
  <si>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</si>
  <si>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</si>
  <si>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</si>
  <si>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</si>
  <si>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</si>
  <si>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</si>
  <si>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</si>
  <si>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</si>
  <si>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</si>
  <si>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</si>
  <si>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</si>
  <si>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</si>
  <si>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</si>
  <si>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</si>
  <si>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</si>
  <si>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</si>
  <si>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</si>
  <si>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</si>
  <si>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</si>
  <si>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</si>
  <si>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</si>
  <si>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</si>
  <si>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</si>
  <si>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</si>
  <si>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</si>
  <si>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</si>
  <si>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</si>
  <si>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</si>
  <si>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</si>
  <si>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</si>
  <si>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</si>
  <si>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</si>
  <si>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</si>
  <si>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</si>
  <si>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</si>
  <si>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</si>
  <si>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</si>
  <si>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</si>
  <si>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</si>
  <si>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</si>
  <si>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</si>
  <si>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</si>
  <si>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</si>
  <si>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</si>
  <si>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</si>
  <si>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</si>
  <si>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</si>
  <si>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</si>
  <si>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</si>
  <si>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</si>
  <si>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</si>
  <si>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</si>
  <si>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</si>
  <si>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</si>
  <si>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</si>
  <si>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</si>
  <si>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</si>
  <si>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</si>
  <si>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</si>
  <si>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</si>
  <si>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</si>
  <si>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</si>
  <si>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</si>
  <si>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</si>
  <si>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</si>
  <si>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</si>
  <si>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</si>
  <si>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</si>
  <si>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</si>
  <si>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</si>
  <si>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</si>
  <si>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</si>
  <si>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</si>
  <si>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</si>
  <si>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</si>
  <si>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</si>
  <si>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</si>
  <si>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</si>
  <si>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</si>
  <si>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</si>
  <si>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</si>
  <si>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</si>
  <si>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</si>
  <si>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</si>
  <si>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</si>
  <si>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</si>
  <si>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</si>
  <si>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</si>
  <si>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</si>
  <si>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</si>
  <si>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</si>
  <si>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</si>
  <si>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</si>
  <si>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</si>
  <si>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</si>
  <si>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</si>
  <si>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</si>
  <si>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</si>
  <si>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</si>
  <si>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</si>
  <si>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</si>
  <si>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</si>
  <si>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</si>
  <si>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</si>
  <si>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</si>
  <si>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</si>
  <si>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</si>
  <si>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</si>
  <si>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</si>
  <si>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</si>
  <si>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</si>
  <si>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</si>
  <si>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</si>
  <si>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</si>
  <si>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</si>
  <si>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</si>
  <si>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</si>
  <si>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</si>
  <si>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</si>
  <si>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</si>
  <si>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</si>
  <si>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</si>
  <si>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</si>
  <si>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</si>
  <si>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</si>
  <si>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</si>
  <si>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</si>
  <si>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</si>
  <si>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</si>
  <si>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</si>
  <si>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</si>
  <si>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</si>
  <si>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</si>
  <si>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</si>
  <si>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</si>
  <si>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</si>
  <si>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</si>
  <si>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</si>
  <si>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</si>
  <si>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</si>
  <si>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</si>
  <si>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</si>
  <si>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</si>
  <si>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</si>
  <si>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</si>
  <si>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</si>
  <si>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</si>
  <si>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</si>
  <si>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</si>
  <si>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</si>
  <si>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</si>
  <si>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</si>
  <si>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</si>
  <si>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</si>
  <si>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</si>
  <si>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</si>
  <si>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</si>
  <si>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</si>
  <si>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</si>
  <si>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</si>
  <si>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</si>
  <si>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</si>
  <si>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</si>
  <si>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</si>
  <si>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</si>
  <si>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</si>
  <si>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</si>
  <si>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</si>
  <si>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</si>
  <si>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</si>
  <si>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</si>
  <si>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</si>
  <si>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</si>
  <si>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</si>
  <si>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</si>
  <si>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</si>
  <si>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</si>
  <si>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</si>
  <si>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</si>
  <si>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</si>
  <si>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</si>
  <si>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</si>
  <si>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</si>
  <si>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</si>
  <si>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</si>
  <si>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</si>
  <si>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</si>
  <si>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</si>
  <si>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</si>
  <si>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</si>
  <si>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</si>
  <si>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</si>
  <si>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</si>
  <si>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</si>
  <si>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</si>
  <si>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</si>
  <si>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</si>
  <si>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</si>
  <si>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</si>
  <si>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</si>
  <si>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</si>
  <si>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</si>
  <si>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</si>
  <si>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</si>
  <si>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</si>
  <si>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</si>
  <si>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</si>
  <si>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</si>
  <si>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</si>
  <si>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</si>
  <si>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</si>
  <si>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</si>
  <si>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</si>
  <si>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</si>
  <si>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</si>
  <si>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</si>
  <si>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</si>
  <si>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</si>
  <si>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</si>
  <si>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</si>
  <si>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</si>
  <si>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</si>
  <si>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</si>
  <si>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</si>
  <si>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</si>
  <si>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</si>
  <si>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</si>
  <si>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</si>
  <si>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</si>
  <si>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</si>
  <si>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</si>
  <si>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</si>
  <si>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</si>
  <si>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</si>
  <si>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</si>
  <si>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</si>
  <si>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</si>
  <si>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</si>
  <si>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</si>
  <si>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</si>
  <si>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</si>
  <si>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</si>
  <si>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</si>
  <si>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</si>
  <si>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</si>
  <si>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</si>
  <si>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</si>
  <si>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</si>
  <si>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</si>
  <si>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</si>
  <si>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</si>
  <si>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</si>
  <si>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</si>
  <si>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</si>
  <si>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</si>
  <si>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</si>
  <si>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</si>
  <si>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</si>
  <si>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</si>
  <si>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</si>
  <si>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</si>
  <si>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</si>
  <si>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</si>
  <si>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</si>
  <si>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</si>
  <si>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</si>
  <si>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</si>
  <si>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</si>
  <si>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</si>
  <si>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</si>
  <si>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</si>
  <si>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</si>
  <si>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</si>
  <si>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</si>
  <si>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</si>
  <si>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</si>
  <si>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</si>
  <si>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</si>
  <si>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</si>
  <si>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</si>
  <si>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</si>
  <si>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</si>
  <si>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</si>
  <si>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</si>
  <si>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</si>
  <si>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</si>
  <si>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</si>
  <si>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</si>
  <si>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</si>
  <si>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</si>
  <si>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</si>
  <si>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</si>
  <si>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</si>
  <si>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</si>
  <si>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</si>
  <si>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</si>
  <si>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</si>
  <si>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</si>
  <si>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</si>
  <si>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</si>
  <si>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</si>
  <si>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</si>
  <si>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</si>
  <si>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</si>
  <si>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</si>
  <si>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</si>
  <si>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</si>
  <si>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</si>
  <si>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</si>
  <si>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</si>
  <si>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</si>
  <si>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</si>
  <si>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</si>
  <si>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</si>
  <si>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</si>
  <si>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</si>
  <si>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</si>
  <si>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</si>
  <si>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</si>
  <si>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</si>
  <si>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</si>
  <si>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</si>
  <si>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</si>
  <si>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</si>
  <si>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</si>
  <si>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</si>
  <si>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</si>
  <si>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</si>
  <si>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</si>
  <si>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</si>
  <si>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</si>
  <si>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</si>
  <si>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</si>
  <si>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</si>
  <si>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</si>
  <si>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</si>
  <si>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</si>
  <si>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</si>
  <si>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</si>
  <si>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</si>
  <si>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</si>
  <si>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</si>
  <si>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</si>
  <si>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</si>
  <si>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</si>
  <si>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</si>
  <si>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</si>
  <si>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</si>
  <si>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</si>
  <si>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</si>
  <si>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</si>
  <si>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</si>
  <si>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</si>
  <si>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</si>
  <si>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</si>
  <si>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</si>
  <si>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</si>
  <si>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</si>
  <si>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</si>
  <si>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</si>
  <si>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</si>
  <si>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</si>
  <si>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</si>
  <si>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</si>
  <si>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</si>
  <si>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</si>
  <si>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</si>
  <si>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</si>
  <si>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</si>
  <si>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</si>
  <si>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</si>
  <si>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</si>
  <si>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</si>
  <si>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</si>
  <si>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</si>
  <si>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</si>
  <si>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</si>
  <si>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</si>
  <si>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</si>
  <si>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</si>
  <si>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</si>
  <si>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</si>
  <si>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</si>
  <si>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</si>
  <si>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</si>
  <si>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</si>
  <si>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</si>
  <si>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</si>
  <si>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</si>
  <si>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</si>
  <si>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</si>
  <si>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</si>
  <si>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</si>
  <si>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</si>
  <si>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</si>
  <si>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</si>
  <si>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</si>
  <si>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</si>
  <si>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</si>
  <si>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</si>
  <si>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</si>
  <si>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</si>
  <si>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</si>
  <si>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</si>
  <si>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</si>
  <si>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</si>
  <si>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</si>
  <si>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</si>
  <si>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</si>
  <si>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</si>
  <si>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</si>
  <si>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</si>
  <si>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</si>
  <si>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</si>
  <si>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</si>
  <si>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</si>
  <si>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</si>
  <si>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</si>
  <si>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</si>
  <si>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</si>
  <si>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</si>
  <si>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</si>
  <si>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</si>
  <si>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</si>
  <si>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</si>
  <si>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</si>
  <si>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</si>
  <si>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</si>
  <si>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</si>
  <si>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</si>
  <si>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</si>
  <si>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</si>
  <si>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</si>
  <si>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</si>
  <si>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</si>
  <si>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</si>
  <si>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</si>
  <si>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</si>
  <si>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</si>
  <si>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</si>
  <si>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</si>
  <si>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</si>
  <si>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</si>
  <si>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</si>
  <si>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</si>
  <si>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</si>
  <si>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</si>
  <si>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</si>
  <si>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</si>
  <si>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</si>
  <si>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</si>
  <si>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</si>
  <si>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</si>
  <si>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</si>
  <si>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</si>
  <si>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</si>
  <si>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</si>
  <si>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</si>
  <si>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</si>
  <si>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</si>
  <si>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</si>
  <si>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</si>
  <si>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</si>
  <si>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</si>
  <si>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</si>
  <si>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</si>
  <si>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</si>
  <si>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</si>
  <si>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</si>
  <si>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</si>
  <si>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</si>
  <si>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</si>
  <si>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</si>
  <si>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</si>
  <si>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</si>
  <si>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</si>
  <si>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</si>
  <si>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</si>
  <si>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</si>
  <si>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</si>
  <si>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</si>
  <si>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</si>
  <si>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</si>
  <si>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</si>
  <si>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</si>
  <si>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</si>
  <si>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</si>
  <si>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</si>
  <si>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</si>
  <si>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</si>
  <si>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</si>
  <si>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</si>
  <si>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</si>
  <si>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</si>
  <si>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</si>
  <si>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</si>
  <si>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</si>
  <si>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</si>
  <si>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</si>
  <si>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</si>
  <si>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</si>
  <si>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</si>
  <si>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</si>
  <si>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</si>
  <si>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</si>
  <si>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</si>
  <si>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</si>
  <si>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</si>
  <si>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</si>
  <si>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</si>
  <si>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</si>
  <si>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</si>
  <si>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</si>
  <si>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</si>
  <si>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</si>
  <si>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</si>
  <si>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</si>
  <si>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</si>
  <si>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</si>
  <si>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</si>
  <si>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</si>
  <si>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</si>
  <si>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</si>
  <si>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</si>
  <si>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</si>
  <si>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</si>
  <si>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</si>
  <si>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</si>
  <si>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</si>
  <si>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</si>
  <si>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</si>
  <si>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</si>
  <si>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</si>
  <si>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</si>
  <si>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</si>
  <si>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</si>
  <si>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</si>
  <si>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</si>
  <si>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</si>
  <si>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</si>
  <si>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</si>
  <si>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</si>
  <si>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</si>
  <si>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</si>
  <si>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</si>
  <si>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</si>
  <si>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</si>
  <si>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</si>
  <si>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</si>
  <si>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</si>
  <si>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</si>
  <si>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</si>
  <si>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</si>
  <si>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</si>
  <si>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</si>
  <si>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</si>
  <si>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</si>
  <si>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</si>
  <si>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</si>
  <si>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</si>
  <si>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</si>
  <si>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</si>
  <si>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</si>
  <si>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</si>
  <si>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</si>
  <si>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</si>
  <si>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</si>
  <si>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</si>
  <si>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</si>
  <si>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</si>
  <si>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</si>
  <si>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</si>
  <si>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</si>
  <si>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</si>
  <si>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</si>
  <si>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</si>
  <si>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</si>
  <si>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</si>
  <si>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</si>
  <si>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</si>
  <si>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</si>
  <si>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</si>
  <si>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</si>
  <si>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</si>
  <si>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</si>
  <si>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</si>
  <si>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</si>
  <si>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</si>
  <si>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</si>
  <si>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</si>
  <si>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</si>
  <si>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</si>
  <si>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</si>
  <si>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</si>
  <si>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</si>
  <si>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</si>
  <si>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</si>
  <si>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</si>
  <si>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</si>
  <si>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</si>
  <si>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</si>
  <si>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</si>
  <si>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</si>
  <si>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</si>
  <si>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</si>
  <si>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</si>
  <si>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</si>
  <si>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</si>
  <si>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</si>
  <si>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</si>
  <si>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</si>
  <si>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</si>
  <si>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</si>
  <si>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</si>
  <si>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</si>
  <si>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</si>
  <si>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</si>
  <si>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</si>
  <si>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</si>
  <si>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</si>
  <si>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</si>
  <si>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</si>
  <si>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</si>
  <si>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</si>
  <si>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</si>
  <si>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</si>
  <si>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</si>
  <si>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</si>
  <si>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</si>
  <si>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</si>
  <si>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</si>
  <si>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</si>
  <si>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</si>
  <si>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</si>
  <si>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</si>
  <si>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</si>
  <si>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</si>
  <si>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</si>
  <si>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</si>
  <si>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</si>
  <si>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</si>
  <si>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</si>
  <si>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</si>
  <si>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</si>
  <si>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</si>
  <si>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</si>
  <si>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</si>
  <si>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</si>
  <si>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</si>
  <si>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</si>
  <si>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</si>
  <si>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</si>
  <si>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</si>
  <si>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</si>
  <si>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</si>
  <si>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</si>
  <si>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</si>
  <si>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</si>
  <si>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</si>
  <si>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</si>
  <si>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</si>
  <si>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</si>
  <si>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</si>
  <si>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</si>
  <si>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</si>
  <si>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</si>
  <si>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</si>
  <si>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</si>
  <si>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</si>
  <si>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</si>
  <si>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</si>
  <si>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</si>
  <si>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</si>
  <si>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</si>
  <si>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</si>
  <si>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</si>
  <si>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</si>
  <si>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</si>
  <si>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</si>
  <si>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</si>
  <si>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</si>
  <si>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</si>
  <si>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</si>
  <si>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</si>
  <si>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</si>
  <si>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</si>
  <si>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</si>
  <si>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</si>
  <si>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</si>
  <si>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</si>
  <si>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</si>
  <si>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</si>
  <si>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</si>
  <si>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</si>
  <si>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</si>
  <si>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</si>
  <si>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</si>
  <si>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</si>
  <si>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</si>
  <si>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</si>
  <si>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</si>
  <si>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</si>
  <si>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</si>
  <si>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</si>
  <si>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</si>
  <si>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</si>
  <si>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</si>
  <si>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</si>
  <si>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</si>
  <si>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</si>
  <si>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</si>
  <si>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</si>
  <si>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</si>
  <si>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</si>
  <si>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</si>
  <si>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</si>
  <si>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</si>
  <si>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</si>
  <si>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</si>
  <si>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</si>
  <si>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</si>
  <si>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</si>
  <si>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</si>
  <si>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</si>
  <si>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</si>
  <si>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</si>
  <si>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</si>
  <si>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</si>
  <si>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</si>
  <si>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</si>
  <si>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</si>
  <si>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</si>
  <si>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</si>
  <si>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</si>
  <si>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</si>
  <si>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</si>
  <si>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</si>
  <si>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</si>
  <si>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</si>
  <si>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</si>
  <si>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</si>
  <si>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</si>
  <si>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</si>
  <si>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</si>
  <si>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</si>
  <si>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</si>
  <si>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</si>
  <si>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</si>
  <si>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</si>
  <si>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</si>
  <si>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</si>
  <si>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</si>
  <si>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</si>
  <si>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</si>
  <si>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</si>
  <si>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</si>
  <si>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</si>
  <si>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</si>
  <si>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</si>
  <si>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</si>
  <si>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</si>
  <si>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</si>
  <si>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</si>
  <si>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</si>
  <si>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</si>
  <si>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</si>
  <si>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</si>
  <si>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</si>
  <si>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</si>
  <si>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</si>
  <si>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</si>
  <si>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</si>
  <si>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</si>
  <si>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</si>
  <si>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</si>
  <si>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</si>
  <si>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</si>
  <si>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</si>
  <si>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</si>
  <si>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</si>
  <si>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</si>
  <si>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</si>
  <si>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</si>
  <si>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</si>
  <si>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</si>
  <si>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</si>
  <si>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</si>
  <si>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</si>
  <si>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</si>
  <si>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</si>
  <si>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</si>
  <si>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</si>
  <si>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</si>
  <si>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</si>
  <si>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</si>
  <si>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</si>
  <si>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</si>
  <si>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</si>
  <si>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</si>
  <si>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</si>
  <si>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</si>
  <si>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</si>
  <si>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</si>
  <si>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</si>
  <si>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</si>
  <si>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</si>
  <si>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</si>
  <si>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</si>
  <si>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</si>
  <si>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</si>
  <si>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</si>
  <si>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</si>
  <si>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</si>
  <si>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</si>
  <si>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</si>
  <si>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</si>
  <si>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</si>
  <si>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</si>
  <si>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</si>
  <si>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</si>
  <si>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</si>
  <si>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</si>
  <si>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</si>
  <si>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</si>
  <si>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</si>
  <si>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</si>
  <si>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</si>
  <si>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</si>
  <si>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</si>
  <si>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</si>
  <si>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</si>
  <si>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</si>
  <si>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</si>
  <si>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</si>
  <si>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</si>
  <si>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</si>
  <si>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</si>
  <si>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</si>
  <si>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</si>
  <si>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</si>
  <si>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</si>
  <si>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</si>
  <si>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</si>
  <si>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</si>
  <si>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</si>
  <si>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</si>
  <si>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</si>
  <si>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</si>
  <si>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</si>
  <si>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</si>
  <si>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</si>
  <si>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</si>
  <si>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</si>
  <si>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</si>
  <si>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</si>
  <si>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</si>
  <si>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</si>
  <si>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</si>
  <si>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</si>
  <si>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</si>
  <si>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</si>
  <si>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</si>
  <si>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</si>
  <si>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</si>
  <si>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</si>
  <si>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</si>
  <si>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</si>
  <si>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</si>
  <si>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</si>
  <si>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</si>
  <si>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</si>
  <si>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</si>
  <si>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</si>
  <si>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</si>
  <si>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</si>
  <si>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</si>
  <si>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</si>
  <si>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</si>
  <si>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</si>
  <si>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</si>
  <si>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</si>
  <si>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</si>
  <si>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</si>
  <si>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</si>
  <si>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</si>
  <si>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</si>
  <si>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</si>
  <si>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</si>
  <si>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</si>
  <si>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</si>
  <si>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</si>
  <si>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</si>
  <si>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</si>
  <si>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</si>
  <si>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</si>
  <si>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</si>
  <si>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</si>
  <si>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</si>
  <si>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</si>
  <si>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</si>
  <si>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</si>
  <si>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</si>
  <si>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</si>
  <si>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</si>
  <si>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</si>
  <si>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</si>
  <si>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</si>
  <si>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</si>
  <si>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</si>
  <si>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</si>
  <si>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</si>
  <si>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</si>
  <si>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</si>
  <si>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</si>
  <si>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</si>
  <si>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</si>
  <si>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</si>
  <si>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</si>
  <si>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</si>
  <si>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</si>
  <si>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</si>
  <si>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</si>
  <si>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</si>
  <si>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</si>
  <si>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</si>
  <si>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</si>
  <si>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</si>
  <si>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</si>
  <si>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</si>
  <si>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</si>
  <si>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</si>
  <si>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</si>
  <si>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</si>
  <si>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</si>
  <si>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</si>
  <si>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</si>
  <si>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</si>
  <si>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</si>
  <si>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</si>
  <si>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</si>
  <si>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</si>
  <si>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</si>
  <si>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</si>
  <si>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</si>
  <si>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</si>
  <si>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</si>
  <si>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</si>
  <si>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</si>
  <si>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</si>
  <si>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</si>
  <si>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</si>
  <si>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</si>
  <si>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</si>
  <si>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</si>
  <si>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</si>
  <si>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</si>
  <si>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</si>
  <si>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</si>
  <si>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</si>
  <si>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</si>
  <si>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</si>
  <si>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</si>
  <si>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</si>
  <si>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</si>
  <si>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</si>
  <si>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</si>
  <si>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</si>
  <si>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</si>
  <si>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</si>
  <si>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</si>
  <si>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</si>
  <si>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</si>
  <si>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</si>
  <si>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</si>
  <si>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</si>
  <si>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</si>
  <si>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</si>
  <si>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</si>
  <si>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</si>
  <si>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</si>
  <si>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</si>
  <si>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</si>
  <si>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</si>
  <si>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</si>
  <si>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</si>
  <si>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</si>
  <si>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</si>
  <si>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</si>
  <si>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</si>
  <si>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</si>
  <si>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</si>
  <si>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</si>
  <si>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</si>
  <si>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</si>
  <si>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</si>
  <si>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</si>
  <si>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</si>
  <si>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</si>
  <si>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</si>
  <si>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</si>
  <si>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</si>
  <si>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</si>
  <si>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</si>
  <si>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</si>
  <si>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</si>
  <si>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</si>
  <si>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</si>
  <si>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</si>
  <si>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</si>
  <si>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</si>
  <si>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</si>
  <si>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</si>
  <si>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</si>
  <si>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</si>
  <si>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</si>
  <si>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</si>
  <si>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</si>
  <si>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</si>
  <si>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</si>
  <si>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</si>
  <si>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</si>
  <si>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</si>
  <si>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</si>
  <si>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</si>
  <si>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</si>
  <si>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</si>
  <si>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</si>
  <si>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</si>
  <si>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</si>
  <si>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</si>
  <si>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</si>
  <si>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</si>
  <si>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</si>
  <si>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</si>
  <si>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</si>
  <si>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</si>
  <si>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</si>
  <si>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</si>
  <si>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</si>
  <si>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</si>
  <si>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</si>
  <si>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</si>
  <si>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</si>
  <si>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</si>
  <si>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</si>
  <si>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</si>
  <si>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</si>
  <si>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</si>
  <si>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</si>
  <si>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</si>
  <si>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</si>
  <si>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</si>
  <si>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</si>
  <si>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</si>
  <si>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</si>
  <si>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</si>
  <si>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</si>
  <si>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</si>
  <si>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</si>
  <si>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</si>
  <si>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</si>
  <si>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</si>
  <si>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</si>
  <si>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</si>
  <si>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</si>
  <si>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</si>
  <si>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</si>
  <si>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</si>
  <si>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</si>
  <si>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</si>
  <si>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</si>
  <si>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</si>
  <si>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</si>
  <si>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</si>
  <si>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</si>
  <si>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</si>
  <si>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</si>
  <si>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</si>
  <si>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</si>
  <si>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</si>
  <si>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</si>
  <si>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</si>
  <si>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</si>
  <si>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</si>
  <si>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</si>
  <si>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</si>
  <si>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</si>
  <si>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</si>
  <si>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</si>
  <si>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</si>
  <si>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</si>
  <si>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</si>
  <si>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</si>
  <si>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</si>
  <si>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</si>
  <si>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</si>
  <si>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</si>
  <si>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</si>
  <si>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</si>
  <si>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</si>
  <si>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</si>
  <si>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</si>
  <si>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</si>
  <si>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</si>
  <si>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</si>
  <si>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</si>
  <si>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</si>
  <si>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</si>
  <si>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</si>
  <si>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</si>
  <si>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</si>
  <si>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</si>
  <si>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</si>
  <si>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</si>
  <si>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</si>
  <si>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</si>
  <si>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</si>
  <si>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</si>
  <si>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</si>
  <si>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</si>
  <si>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</si>
  <si>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</si>
  <si>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</si>
  <si>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</si>
  <si>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</si>
  <si>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</si>
  <si>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</si>
  <si>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</si>
  <si>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</si>
  <si>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</si>
  <si>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</si>
  <si>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</si>
  <si>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</si>
  <si>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</si>
  <si>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</si>
  <si>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</si>
  <si>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</si>
  <si>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</si>
  <si>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</si>
  <si>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</si>
  <si>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</si>
  <si>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</si>
  <si>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</si>
  <si>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</si>
  <si>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</si>
  <si>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</si>
  <si>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</si>
  <si>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</si>
  <si>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</si>
  <si>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</si>
  <si>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</si>
  <si>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</si>
  <si>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</si>
  <si>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</si>
  <si>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</si>
  <si>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</si>
  <si>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</si>
  <si>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</si>
  <si>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</si>
  <si>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</si>
  <si>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</si>
  <si>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</si>
  <si>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</si>
  <si>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</si>
  <si>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</si>
  <si>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</si>
  <si>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</si>
  <si>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</si>
  <si>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</si>
  <si>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</si>
  <si>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</si>
  <si>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</si>
  <si>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</si>
  <si>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</si>
  <si>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</si>
  <si>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</si>
  <si>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</si>
  <si>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</si>
  <si>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</si>
  <si>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</si>
  <si>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</si>
  <si>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</si>
  <si>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</si>
  <si>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</si>
  <si>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</si>
  <si>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</si>
  <si>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</si>
  <si>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</si>
  <si>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</si>
  <si>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</si>
  <si>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</si>
  <si>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</si>
  <si>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</si>
  <si>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</si>
  <si>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</si>
  <si>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</si>
  <si>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</si>
  <si>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</si>
  <si>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</si>
  <si>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</si>
  <si>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</si>
  <si>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</si>
  <si>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</si>
  <si>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</si>
  <si>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</si>
  <si>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</si>
  <si>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</si>
  <si>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</si>
  <si>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</si>
  <si>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</si>
  <si>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</si>
  <si>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</si>
  <si>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</si>
  <si>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</si>
  <si>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</si>
  <si>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</si>
  <si>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</si>
  <si>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</si>
  <si>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</si>
  <si>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</si>
  <si>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</si>
  <si>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</si>
  <si>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</si>
  <si>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</si>
  <si>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</si>
  <si>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</si>
  <si>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</si>
  <si>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</si>
  <si>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</si>
  <si>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</si>
  <si>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</si>
  <si>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</si>
  <si>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</si>
  <si>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</si>
  <si>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</si>
  <si>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</si>
  <si>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</si>
  <si>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</si>
  <si>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</si>
  <si>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</si>
  <si>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</si>
  <si>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</si>
  <si>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</si>
  <si>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</si>
  <si>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</si>
  <si>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</si>
  <si>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</si>
  <si>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</si>
  <si>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</si>
  <si>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</si>
  <si>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</si>
  <si>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</si>
  <si>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</si>
  <si>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</si>
  <si>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</si>
  <si>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</si>
  <si>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</si>
  <si>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</si>
  <si>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</si>
  <si>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</si>
  <si>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</si>
  <si>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</si>
  <si>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</si>
  <si>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</si>
  <si>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</si>
  <si>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</si>
  <si>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</si>
  <si>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</si>
  <si>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</si>
  <si>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</si>
  <si>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</si>
  <si>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</si>
  <si>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</si>
  <si>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</si>
  <si>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</si>
  <si>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</si>
  <si>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</si>
  <si>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</si>
  <si>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</si>
  <si>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</si>
  <si>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</si>
  <si>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</si>
  <si>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</si>
  <si>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</si>
  <si>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</si>
  <si>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</si>
  <si>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</si>
  <si>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</si>
  <si>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</si>
  <si>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</si>
  <si>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</si>
  <si>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</si>
  <si>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</si>
  <si>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</si>
  <si>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</si>
  <si>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</si>
  <si>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</si>
  <si>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</si>
  <si>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</si>
  <si>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</si>
  <si>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</si>
  <si>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</si>
  <si>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</si>
  <si>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</si>
  <si>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</si>
  <si>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</si>
  <si>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</si>
  <si>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</si>
  <si>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</si>
  <si>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</si>
  <si>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</si>
  <si>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</si>
  <si>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</si>
  <si>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</si>
  <si>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</si>
  <si>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</si>
  <si>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</si>
  <si>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</si>
  <si>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</si>
  <si>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</si>
  <si>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</si>
  <si>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</si>
  <si>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</si>
  <si>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</si>
  <si>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</si>
  <si>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</si>
  <si>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</si>
  <si>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</si>
  <si>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</si>
  <si>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</si>
  <si>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</si>
  <si>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</si>
  <si>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</si>
  <si>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</si>
  <si>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</si>
  <si>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</si>
  <si>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</si>
  <si>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</si>
  <si>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</si>
  <si>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</si>
  <si>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</si>
  <si>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</si>
  <si>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</si>
  <si>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</si>
  <si>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</si>
  <si>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</si>
  <si>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</si>
  <si>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</si>
  <si>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</si>
  <si>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</si>
  <si>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</si>
  <si>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</si>
  <si>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</si>
  <si>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</si>
  <si>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</si>
  <si>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</si>
  <si>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</si>
  <si>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</si>
  <si>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</si>
  <si>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</si>
  <si>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</si>
  <si>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</si>
  <si>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</si>
  <si>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</si>
  <si>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</si>
  <si>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</si>
  <si>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</si>
  <si>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</si>
  <si>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</si>
  <si>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</si>
  <si>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</si>
  <si>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</si>
  <si>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</si>
  <si>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</si>
  <si>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</si>
  <si>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</si>
  <si>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</si>
  <si>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</si>
  <si>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</si>
  <si>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</si>
  <si>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</si>
  <si>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</si>
  <si>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</si>
  <si>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</si>
  <si>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</si>
  <si>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</si>
  <si>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</si>
  <si>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</si>
  <si>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</si>
  <si>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</si>
  <si>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</si>
  <si>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</si>
  <si>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</si>
  <si>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</si>
  <si>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</si>
  <si>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</si>
  <si>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</si>
  <si>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</si>
  <si>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</si>
  <si>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</si>
  <si>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</si>
  <si>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</si>
  <si>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</si>
  <si>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</si>
  <si>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</si>
  <si>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</si>
  <si>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</si>
  <si>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</si>
  <si>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</si>
  <si>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</si>
  <si>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</si>
  <si>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</si>
  <si>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</si>
  <si>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</si>
  <si>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</si>
  <si>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</si>
  <si>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</si>
  <si>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</si>
  <si>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</si>
  <si>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</si>
  <si>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</si>
  <si>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</si>
  <si>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</si>
  <si>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</si>
  <si>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</si>
  <si>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</si>
  <si>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</si>
  <si>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</si>
  <si>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</si>
  <si>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</si>
  <si>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</si>
  <si>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</si>
  <si>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</si>
  <si>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</si>
  <si>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</si>
  <si>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</si>
  <si>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</si>
  <si>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</si>
  <si>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</si>
  <si>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</si>
  <si>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</si>
  <si>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</si>
  <si>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</si>
  <si>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</si>
  <si>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</si>
  <si>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</si>
  <si>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</si>
  <si>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</si>
  <si>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</si>
  <si>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</si>
  <si>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</si>
  <si>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</si>
  <si>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</si>
  <si>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</si>
  <si>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</si>
  <si>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</si>
  <si>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</si>
  <si>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</si>
  <si>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</si>
  <si>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</si>
  <si>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</si>
  <si>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</si>
  <si>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</si>
  <si>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</si>
  <si>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</si>
  <si>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</si>
  <si>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</si>
  <si>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</si>
  <si>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</si>
  <si>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</si>
  <si>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</si>
  <si>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</si>
  <si>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</si>
  <si>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</si>
  <si>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</si>
  <si>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</si>
  <si>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</si>
  <si>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</si>
  <si>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</si>
  <si>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</si>
  <si>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</si>
  <si>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</si>
  <si>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</si>
  <si>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</si>
  <si>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</si>
  <si>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</si>
  <si>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</si>
  <si>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</si>
  <si>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</si>
  <si>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</si>
  <si>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</si>
  <si>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</si>
  <si>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</si>
  <si>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</si>
  <si>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</si>
  <si>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</si>
  <si>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</si>
  <si>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</si>
  <si>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</si>
  <si>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</si>
  <si>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</si>
  <si>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</si>
  <si>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</si>
  <si>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</si>
  <si>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</si>
  <si>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</si>
  <si>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</si>
  <si>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</si>
  <si>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</si>
  <si>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</si>
  <si>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</si>
  <si>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</si>
  <si>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</si>
  <si>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</si>
  <si>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</si>
  <si>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</si>
  <si>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</si>
  <si>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</si>
  <si>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</si>
  <si>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</si>
  <si>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</si>
  <si>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</si>
  <si>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</si>
  <si>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</si>
  <si>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</si>
  <si>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</si>
  <si>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</si>
  <si>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</si>
  <si>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</si>
  <si>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</si>
  <si>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</si>
  <si>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</si>
  <si>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</si>
  <si>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</si>
  <si>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</si>
  <si>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</si>
  <si>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</si>
  <si>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</si>
  <si>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</si>
  <si>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</si>
  <si>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</si>
  <si>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</si>
  <si>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</si>
  <si>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</si>
  <si>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</si>
  <si>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</si>
  <si>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</si>
  <si>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</si>
  <si>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</si>
  <si>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</si>
  <si>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</si>
  <si>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</si>
  <si>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</si>
  <si>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</si>
  <si>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</si>
  <si>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</si>
  <si>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</si>
  <si>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</si>
  <si>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</si>
  <si>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</si>
  <si>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</si>
  <si>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</si>
  <si>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</si>
  <si>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</si>
  <si>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</si>
  <si>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</si>
  <si>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</si>
  <si>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</si>
  <si>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</si>
  <si>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</si>
  <si>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</si>
  <si>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</si>
  <si>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</si>
  <si>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</si>
  <si>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</si>
  <si>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</si>
  <si>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</si>
  <si>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</si>
  <si>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</si>
  <si>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</si>
  <si>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</si>
  <si>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</si>
  <si>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</si>
  <si>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</si>
  <si>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</si>
  <si>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</si>
  <si>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</si>
  <si>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</si>
  <si>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</si>
  <si>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</si>
  <si>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</si>
  <si>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</si>
  <si>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</si>
  <si>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</si>
  <si>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</si>
  <si>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</si>
  <si>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</si>
  <si>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</si>
  <si>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</si>
  <si>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</si>
  <si>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</si>
  <si>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</si>
  <si>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</si>
  <si>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</si>
  <si>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</si>
  <si>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</si>
  <si>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</si>
  <si>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</si>
  <si>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</si>
  <si>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</si>
  <si>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</si>
  <si>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</si>
  <si>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</si>
  <si>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</si>
  <si>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</si>
  <si>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</si>
  <si>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</si>
  <si>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</si>
  <si>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</si>
  <si>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</si>
  <si>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</si>
  <si>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</si>
  <si>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</si>
  <si>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</si>
  <si>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</si>
  <si>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</si>
  <si>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</si>
  <si>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</si>
  <si>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</si>
  <si>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</si>
  <si>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</si>
  <si>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</si>
  <si>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</si>
  <si>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</si>
  <si>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</si>
  <si>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</si>
  <si>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</si>
  <si>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</si>
  <si>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</si>
  <si>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</si>
  <si>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</si>
  <si>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</si>
  <si>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</si>
  <si>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</si>
  <si>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</si>
  <si>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</si>
  <si>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</si>
  <si>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</si>
  <si>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</si>
  <si>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</si>
  <si>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</si>
  <si>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</si>
  <si>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</si>
  <si>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</si>
  <si>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</si>
  <si>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</si>
  <si>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</si>
  <si>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</si>
  <si>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</si>
  <si>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</si>
  <si>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</si>
  <si>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</si>
  <si>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</si>
  <si>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</si>
  <si>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</si>
  <si>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</si>
  <si>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</si>
  <si>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</si>
  <si>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</si>
  <si>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</si>
  <si>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</si>
  <si>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</si>
  <si>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</si>
  <si>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</si>
  <si>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</si>
  <si>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</si>
  <si>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</si>
  <si>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</si>
  <si>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</si>
  <si>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</si>
  <si>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</si>
  <si>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</si>
  <si>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</si>
  <si>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</si>
  <si>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</si>
  <si>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</si>
  <si>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</si>
  <si>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</si>
  <si>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</si>
  <si>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</si>
  <si>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</si>
  <si>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</si>
  <si>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</si>
  <si>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</si>
  <si>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</si>
  <si>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</si>
  <si>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</si>
  <si>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</si>
  <si>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</si>
  <si>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</si>
  <si>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</si>
  <si>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</si>
  <si>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</si>
  <si>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</si>
  <si>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</si>
  <si>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</si>
  <si>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</si>
  <si>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</si>
  <si>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</si>
  <si>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</si>
  <si>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</si>
  <si>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</si>
  <si>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</si>
  <si>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</si>
  <si>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</si>
  <si>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</si>
  <si>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</si>
  <si>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</si>
  <si>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</si>
  <si>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</si>
  <si>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</si>
  <si>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</si>
  <si>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</si>
  <si>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</si>
  <si>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</si>
  <si>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</si>
  <si>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</si>
  <si>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</si>
  <si>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</si>
  <si>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</si>
  <si>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</si>
  <si>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</si>
  <si>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</si>
  <si>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</si>
  <si>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</si>
  <si>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</si>
  <si>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</si>
  <si>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</si>
  <si>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</si>
  <si>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</si>
  <si>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</si>
  <si>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</si>
  <si>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</si>
  <si>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</si>
  <si>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</si>
  <si>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</si>
  <si>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</si>
  <si>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</si>
  <si>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</si>
  <si>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</si>
  <si>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</si>
  <si>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</si>
  <si>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</si>
  <si>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</si>
  <si>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</si>
  <si>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</si>
  <si>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</si>
  <si>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</si>
  <si>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</si>
  <si>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</si>
  <si>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</si>
  <si>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</si>
  <si>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</si>
  <si>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</si>
  <si>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</si>
  <si>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</si>
  <si>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</si>
  <si>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</si>
  <si>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</si>
  <si>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</si>
  <si>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</si>
  <si>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</si>
  <si>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</si>
  <si>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</si>
  <si>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</si>
  <si>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</si>
  <si>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</si>
  <si>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</si>
  <si>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</si>
  <si>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</si>
  <si>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</si>
  <si>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</si>
  <si>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</si>
  <si>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</si>
  <si>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</si>
  <si>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</si>
  <si>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</si>
  <si>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</si>
  <si>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</si>
  <si>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</si>
  <si>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</si>
  <si>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</si>
  <si>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</si>
  <si>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</si>
  <si>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</si>
  <si>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</si>
  <si>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</si>
  <si>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</si>
  <si>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</si>
  <si>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</si>
  <si>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</si>
  <si>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</si>
  <si>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</si>
  <si>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</si>
  <si>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</si>
  <si>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</si>
  <si>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</si>
  <si>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</si>
  <si>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</si>
  <si>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</si>
  <si>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</si>
  <si>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</si>
  <si>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</si>
  <si>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</si>
  <si>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</si>
  <si>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</si>
  <si>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</si>
  <si>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</si>
  <si>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</si>
  <si>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</si>
  <si>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</si>
  <si>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</si>
  <si>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</si>
  <si>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</si>
  <si>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</si>
  <si>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</si>
  <si>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</si>
  <si>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</si>
  <si>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</si>
  <si>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</si>
  <si>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</si>
  <si>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</si>
  <si>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</si>
  <si>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</si>
  <si>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</si>
  <si>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</si>
  <si>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</si>
  <si>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</si>
  <si>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</si>
  <si>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</si>
  <si>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</si>
  <si>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</si>
  <si>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</si>
  <si>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</si>
  <si>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</si>
  <si>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</si>
  <si>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</si>
  <si>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</si>
  <si>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</si>
  <si>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</si>
  <si>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</si>
  <si>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</si>
  <si>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</si>
  <si>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</si>
  <si>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</si>
  <si>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</si>
  <si>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</si>
  <si>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</si>
  <si>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</si>
  <si>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</si>
  <si>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</si>
  <si>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</si>
  <si>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</si>
  <si>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</si>
  <si>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</si>
  <si>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</si>
  <si>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</si>
  <si>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</si>
  <si>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</si>
  <si>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</si>
  <si>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</si>
  <si>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</si>
  <si>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</si>
  <si>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</si>
  <si>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</si>
  <si>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</si>
  <si>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</si>
  <si>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</si>
  <si>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</si>
  <si>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</si>
  <si>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</si>
  <si>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</si>
  <si>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</si>
  <si>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</si>
  <si>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</si>
  <si>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</si>
  <si>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</si>
  <si>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</si>
  <si>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</si>
  <si>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</si>
  <si>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</si>
  <si>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</si>
  <si>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</si>
  <si>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</si>
  <si>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</si>
  <si>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</si>
  <si>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</si>
  <si>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</si>
  <si>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</si>
  <si>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</si>
  <si>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</si>
  <si>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</si>
  <si>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</si>
  <si>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</si>
  <si>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</si>
  <si>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</si>
  <si>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</si>
  <si>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</si>
  <si>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</si>
  <si>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</si>
  <si>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</si>
  <si>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</si>
  <si>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</si>
  <si>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</si>
  <si>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</si>
  <si>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</si>
  <si>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</si>
  <si>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</si>
  <si>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</si>
  <si>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</si>
  <si>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</si>
  <si>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</si>
  <si>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</si>
  <si>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</si>
  <si>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</si>
  <si>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</si>
  <si>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</si>
  <si>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</si>
  <si>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</si>
  <si>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</si>
  <si>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</si>
  <si>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</si>
  <si>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</si>
  <si>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</si>
  <si>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</si>
  <si>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</si>
  <si>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</si>
  <si>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</si>
  <si>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</si>
  <si>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</si>
  <si>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</si>
  <si>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</si>
  <si>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</si>
  <si>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</si>
  <si>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</si>
  <si>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</si>
  <si>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</si>
  <si>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</si>
  <si>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</si>
  <si>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</si>
  <si>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</si>
  <si>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</si>
  <si>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</si>
  <si>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</si>
  <si>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</si>
  <si>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</si>
  <si>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</si>
  <si>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</si>
  <si>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</si>
  <si>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</si>
  <si>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</si>
  <si>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</si>
  <si>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</si>
  <si>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</si>
  <si>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</si>
  <si>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</si>
  <si>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</si>
  <si>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</si>
  <si>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</si>
  <si>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</si>
  <si>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</si>
  <si>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</si>
  <si>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</si>
  <si>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</si>
  <si>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</si>
  <si>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</si>
  <si>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</si>
  <si>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</si>
  <si>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</si>
  <si>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</si>
  <si>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</si>
  <si>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</si>
  <si>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</si>
  <si>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</si>
  <si>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</si>
  <si>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</si>
  <si>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</si>
  <si>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</si>
  <si>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</si>
  <si>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</si>
  <si>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</si>
  <si>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</si>
  <si>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</si>
  <si>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</si>
  <si>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</si>
  <si>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</si>
  <si>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</si>
  <si>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</si>
  <si>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</si>
  <si>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</si>
  <si>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</si>
  <si>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</si>
  <si>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</si>
  <si>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</si>
  <si>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</si>
  <si>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</si>
  <si>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</si>
  <si>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</si>
  <si>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</si>
  <si>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</si>
  <si>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</si>
  <si>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</si>
  <si>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</si>
  <si>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</si>
  <si>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</si>
  <si>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</si>
  <si>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</si>
  <si>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</si>
  <si>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</si>
  <si>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</si>
  <si>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</si>
  <si>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</si>
  <si>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</si>
  <si>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</si>
  <si>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</si>
  <si>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</si>
  <si>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</si>
  <si>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</si>
  <si>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</si>
  <si>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</si>
  <si>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</si>
  <si>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</si>
  <si>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</si>
  <si>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</si>
  <si>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</si>
  <si>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</si>
  <si>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</si>
  <si>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</si>
  <si>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</si>
  <si>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</si>
  <si>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</si>
  <si>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</si>
  <si>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</si>
  <si>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</si>
  <si>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</si>
  <si>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</si>
  <si>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</si>
  <si>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</si>
  <si>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</si>
  <si>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</si>
  <si>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</si>
  <si>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</si>
  <si>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</si>
  <si>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</si>
  <si>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</si>
  <si>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</si>
  <si>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</si>
  <si>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</si>
  <si>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</si>
  <si>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</si>
  <si>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</si>
  <si>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</si>
  <si>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</si>
  <si>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</si>
  <si>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</si>
  <si>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</si>
  <si>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</si>
  <si>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</si>
  <si>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</si>
  <si>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</si>
  <si>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</si>
  <si>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</si>
  <si>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</si>
  <si>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</si>
  <si>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</si>
  <si>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</si>
  <si>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</si>
  <si>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</si>
  <si>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</si>
  <si>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</si>
  <si>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</si>
  <si>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</si>
  <si>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</si>
  <si>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</si>
  <si>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</si>
  <si>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</si>
  <si>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</si>
  <si>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</si>
  <si>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</si>
  <si>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</si>
  <si>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</si>
  <si>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</si>
  <si>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</si>
  <si>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</si>
  <si>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</si>
  <si>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</si>
  <si>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</si>
  <si>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</si>
  <si>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</si>
  <si>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</si>
  <si>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</si>
  <si>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</si>
  <si>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</si>
  <si>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</si>
  <si>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</si>
  <si>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</si>
  <si>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</si>
  <si>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</si>
  <si>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</si>
  <si>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</si>
  <si>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</si>
  <si>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</si>
  <si>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</si>
  <si>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</si>
  <si>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</si>
  <si>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</si>
  <si>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</si>
  <si>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</si>
  <si>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</si>
  <si>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</si>
  <si>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</si>
  <si>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</si>
  <si>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</si>
  <si>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</si>
  <si>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</si>
  <si>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</si>
  <si>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</si>
  <si>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</si>
  <si>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</si>
  <si>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</si>
  <si>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</si>
  <si>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</si>
  <si>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</si>
  <si>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</si>
  <si>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</si>
  <si>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</si>
  <si>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</si>
  <si>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</si>
  <si>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</si>
  <si>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</si>
  <si>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</si>
  <si>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</si>
  <si>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</si>
  <si>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</si>
  <si>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</si>
  <si>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</si>
  <si>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</si>
  <si>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</si>
  <si>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</si>
  <si>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</si>
  <si>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</si>
  <si>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</si>
  <si>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</si>
  <si>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</si>
  <si>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</si>
  <si>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</si>
  <si>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</si>
  <si>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</si>
  <si>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</si>
  <si>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</si>
  <si>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</si>
  <si>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</si>
  <si>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</si>
  <si>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</si>
  <si>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</si>
  <si>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</si>
  <si>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</si>
  <si>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</si>
  <si>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</si>
  <si>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</si>
  <si>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</si>
  <si>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</si>
  <si>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</si>
  <si>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</si>
  <si>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</si>
  <si>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</si>
  <si>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</si>
  <si>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</si>
  <si>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</si>
  <si>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</si>
  <si>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</si>
  <si>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</si>
  <si>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</si>
  <si>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</si>
  <si>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</si>
  <si>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</si>
  <si>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</si>
  <si>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</si>
  <si>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</si>
  <si>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</si>
  <si>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</si>
  <si>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</si>
  <si>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</si>
  <si>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</si>
  <si>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</si>
  <si>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</si>
  <si>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</si>
  <si>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</si>
  <si>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</si>
  <si>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</si>
  <si>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</si>
  <si>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</si>
  <si>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</si>
  <si>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</si>
  <si>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</si>
  <si>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</si>
  <si>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</si>
  <si>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</si>
  <si>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</si>
  <si>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</si>
  <si>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</si>
  <si>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</si>
  <si>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</si>
  <si>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</si>
  <si>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</si>
  <si>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</si>
  <si>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</si>
  <si>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</si>
  <si>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</si>
  <si>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</si>
  <si>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</si>
  <si>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</si>
  <si>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</si>
  <si>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</si>
  <si>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</si>
  <si>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</si>
  <si>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</si>
  <si>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</si>
  <si>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</si>
  <si>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</si>
  <si>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</si>
  <si>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</si>
  <si>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</si>
  <si>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</si>
  <si>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</si>
  <si>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</si>
  <si>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</si>
  <si>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</si>
  <si>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</si>
  <si>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</si>
  <si>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</si>
  <si>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</si>
  <si>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</si>
  <si>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</si>
  <si>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</si>
  <si>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</si>
  <si>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</si>
  <si>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</si>
  <si>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</si>
  <si>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</si>
  <si>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</si>
  <si>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</si>
  <si>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</si>
  <si>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</si>
  <si>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</si>
  <si>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</si>
  <si>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</si>
  <si>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</si>
  <si>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</si>
  <si>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</si>
  <si>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</si>
  <si>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</si>
  <si>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</si>
  <si>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</si>
  <si>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</si>
  <si>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</si>
  <si>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</si>
  <si>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</si>
  <si>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</si>
  <si>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</si>
  <si>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</si>
  <si>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</si>
  <si>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</si>
  <si>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</si>
  <si>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</si>
  <si>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</si>
  <si>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</si>
  <si>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</si>
  <si>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</si>
  <si>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</si>
  <si>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</si>
  <si>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</si>
  <si>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</si>
  <si>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</si>
  <si>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</si>
  <si>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</si>
  <si>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</si>
  <si>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</si>
  <si>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</si>
  <si>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</si>
  <si>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</si>
  <si>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</si>
  <si>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</si>
  <si>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</si>
  <si>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</si>
  <si>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</si>
  <si>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</si>
  <si>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</si>
  <si>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</si>
  <si>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</si>
  <si>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</si>
  <si>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</si>
  <si>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</si>
  <si>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</si>
  <si>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</si>
  <si>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</si>
  <si>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</si>
  <si>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</si>
  <si>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</si>
  <si>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</si>
  <si>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</si>
  <si>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</si>
  <si>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</si>
  <si>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</si>
  <si>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</si>
  <si>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</si>
  <si>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</si>
  <si>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</si>
  <si>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</si>
  <si>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</si>
  <si>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</si>
  <si>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</si>
  <si>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</si>
  <si>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</si>
  <si>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</si>
  <si>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</si>
  <si>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</si>
  <si>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</si>
  <si>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</si>
  <si>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</si>
  <si>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</si>
  <si>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</si>
  <si>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</si>
  <si>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</si>
  <si>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</si>
  <si>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</si>
  <si>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</si>
  <si>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</si>
  <si>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</si>
  <si>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</si>
  <si>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</si>
  <si>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</si>
  <si>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</si>
  <si>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</si>
  <si>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</si>
  <si>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</si>
  <si>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</si>
  <si>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</si>
  <si>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</si>
  <si>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</si>
  <si>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</si>
  <si>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</si>
  <si>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</si>
  <si>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</si>
  <si>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</si>
  <si>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</si>
  <si>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</si>
  <si>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</si>
  <si>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</si>
  <si>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</si>
  <si>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</si>
  <si>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</si>
  <si>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</si>
  <si>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</si>
  <si>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</si>
  <si>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</si>
  <si>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</si>
  <si>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</si>
  <si>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</si>
  <si>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</si>
  <si>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</si>
  <si>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</si>
  <si>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</si>
  <si>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</si>
  <si>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</si>
  <si>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</si>
  <si>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</si>
  <si>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</si>
  <si>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</si>
  <si>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</si>
  <si>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</si>
  <si>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</si>
  <si>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</si>
  <si>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</si>
  <si>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</si>
  <si>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</si>
  <si>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</si>
  <si>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</si>
  <si>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</si>
  <si>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</si>
  <si>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</si>
  <si>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</si>
  <si>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</si>
  <si>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</si>
  <si>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</si>
  <si>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</si>
  <si>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</si>
  <si>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</si>
  <si>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</si>
  <si>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</si>
  <si>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</si>
  <si>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</si>
  <si>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</si>
  <si>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</si>
  <si>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</si>
  <si>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</si>
  <si>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</si>
  <si>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</si>
  <si>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</si>
  <si>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</si>
  <si>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</si>
  <si>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</si>
  <si>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</si>
  <si>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</si>
  <si>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</si>
  <si>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</si>
  <si>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</si>
  <si>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</si>
  <si>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</si>
  <si>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</si>
  <si>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</si>
  <si>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</si>
  <si>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</si>
  <si>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</si>
  <si>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</si>
  <si>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</si>
  <si>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</si>
  <si>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</si>
  <si>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</si>
  <si>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</si>
  <si>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</si>
  <si>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</si>
  <si>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</si>
  <si>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</si>
  <si>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</si>
  <si>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</si>
  <si>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</si>
  <si>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</si>
  <si>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</si>
  <si>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</si>
  <si>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</si>
  <si>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</si>
  <si>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</si>
  <si>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</si>
  <si>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</si>
  <si>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</si>
  <si>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</si>
  <si>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</si>
  <si>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</si>
  <si>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</si>
  <si>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</si>
  <si>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</si>
  <si>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</si>
  <si>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</si>
  <si>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</si>
  <si>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</si>
  <si>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</si>
  <si>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</si>
  <si>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</si>
  <si>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</si>
  <si>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</si>
  <si>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</si>
  <si>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</si>
  <si>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</si>
  <si>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</si>
  <si>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</si>
  <si>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</si>
  <si>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</si>
  <si>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</si>
  <si>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</si>
  <si>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</si>
  <si>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</si>
  <si>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</si>
  <si>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</si>
  <si>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</si>
  <si>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</si>
  <si>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</si>
  <si>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</si>
  <si>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</si>
  <si>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</si>
  <si>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</si>
  <si>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</si>
  <si>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</si>
  <si>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</si>
  <si>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</si>
  <si>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</si>
  <si>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</si>
  <si>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</si>
  <si>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</si>
  <si>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</si>
  <si>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</si>
  <si>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</si>
  <si>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</si>
  <si>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</si>
  <si>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</si>
  <si>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</si>
  <si>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</si>
  <si>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</si>
  <si>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</si>
  <si>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</si>
  <si>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</si>
  <si>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</si>
  <si>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</si>
  <si>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</si>
  <si>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</si>
  <si>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</si>
  <si>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</si>
  <si>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</si>
  <si>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</si>
  <si>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</si>
  <si>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</si>
  <si>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</si>
  <si>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</si>
  <si>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</si>
  <si>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</si>
  <si>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</si>
  <si>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</si>
  <si>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</si>
  <si>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</si>
  <si>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</si>
  <si>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</si>
  <si>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</si>
  <si>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</si>
  <si>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</si>
  <si>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</si>
  <si>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</si>
  <si>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</si>
  <si>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</si>
  <si>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</si>
  <si>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</si>
  <si>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</si>
  <si>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</si>
  <si>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</si>
  <si>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</si>
  <si>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</si>
  <si>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</si>
  <si>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</si>
  <si>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</si>
  <si>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</si>
  <si>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</si>
  <si>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</si>
  <si>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</si>
  <si>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</si>
  <si>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</si>
  <si>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</si>
  <si>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</si>
  <si>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</si>
  <si>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</si>
  <si>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</si>
  <si>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</si>
  <si>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</si>
  <si>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</si>
  <si>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</si>
  <si>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</si>
  <si>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</si>
  <si>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</si>
  <si>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</si>
  <si>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</si>
  <si>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</si>
  <si>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</si>
  <si>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</si>
  <si>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</si>
  <si>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</si>
  <si>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</si>
  <si>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</si>
  <si>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</si>
  <si>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</si>
  <si>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</si>
  <si>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</si>
  <si>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</si>
  <si>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</si>
  <si>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</si>
  <si>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</si>
  <si>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</si>
  <si>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</si>
  <si>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</si>
  <si>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</si>
  <si>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</si>
  <si>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</si>
  <si>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</si>
  <si>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</si>
  <si>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</si>
  <si>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</si>
  <si>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</si>
  <si>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</si>
  <si>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</si>
  <si>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</si>
  <si>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</si>
  <si>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</si>
  <si>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</si>
  <si>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</si>
  <si>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</si>
  <si>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</si>
  <si>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</si>
  <si>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</si>
  <si>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</si>
  <si>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</si>
  <si>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</si>
  <si>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</si>
  <si>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</si>
  <si>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</si>
  <si>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</si>
  <si>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</si>
  <si>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</si>
  <si>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</si>
  <si>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</si>
  <si>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</si>
  <si>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</si>
  <si>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</si>
  <si>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</si>
  <si>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</si>
  <si>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</si>
  <si>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</si>
  <si>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</si>
  <si>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</si>
  <si>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</si>
  <si>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</si>
  <si>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</si>
  <si>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</si>
  <si>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</si>
  <si>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</si>
  <si>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</si>
  <si>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</si>
  <si>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</si>
  <si>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</si>
  <si>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</si>
  <si>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</si>
  <si>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</si>
  <si>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</si>
  <si>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</si>
  <si>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</si>
  <si>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</si>
  <si>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</si>
  <si>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</si>
  <si>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</si>
  <si>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</si>
  <si>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</si>
  <si>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</si>
  <si>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</si>
  <si>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</si>
  <si>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</si>
  <si>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</si>
  <si>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</si>
  <si>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</si>
  <si>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</si>
  <si>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Type2</t>
  </si>
  <si>
    <t>Roast Type3</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</si>
  <si>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</si>
  <si>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</si>
  <si>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</si>
  <si>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</si>
  <si>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</si>
  <si>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</si>
  <si>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</si>
  <si>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</si>
  <si>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</si>
  <si>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</si>
  <si>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</si>
  <si>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</si>
  <si>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</si>
  <si>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</si>
  <si>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</si>
  <si>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</si>
  <si>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</si>
  <si>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</si>
  <si>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</si>
  <si>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</si>
  <si>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</si>
  <si>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</si>
  <si>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</si>
  <si>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Loyality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</si>
</sst>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5" formatCode="dd\-mmm\-yyyy"/>
    <numFmt numFmtId="166" formatCode="0.0\ &quot;kg&quot;"/>
    <numFmt numFmtId="167" formatCode="[$$-409]#,##0"/>
  </numFmts>
  <fonts count="4" x14ac:knownFonts="1">
    <font>
      <sz val="11"/>
      <color theme="1"/>
      <name val="Calibri"/>
      <family val="2"/>
      <scheme val="minor"/>
    </font>
    <font>
      <sz val="11"/>
      <color indexed="8"/>
      <name val="Calibri"/>
      <family val="2"/>
    </font>
    <font>
      <sz val="11"/>
      <color theme="1"/>
      <name val="Calibri"/>
      <family val="2"/>
      <scheme val="minor"/>
    </font>
    <font>
      <sz val="11"/>
      <color rgb="FF3C1464"/>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1">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1" fillId="0" borderId="0" xfId="0" applyNumberFormat="1" applyFont="1" applyAlignment="1">
      <alignment vertical="center"/>
    </xf>
    <xf numFmtId="166" fontId="0" fillId="0" borderId="0" xfId="0" applyNumberFormat="1"/>
    <xf numFmtId="44" fontId="0" fillId="0" borderId="0" xfId="1" applyNumberFormat="1" applyFont="1"/>
    <xf numFmtId="0" fontId="0" fillId="0" borderId="0" xfId="0" pivotButton="1"/>
    <xf numFmtId="3" fontId="0" fillId="0" borderId="0" xfId="0" applyNumberFormat="1"/>
    <xf numFmtId="0" fontId="3" fillId="0" borderId="0" xfId="0" applyFont="1"/>
    <xf numFmtId="167" fontId="0" fillId="0" borderId="0" xfId="0" applyNumberFormat="1"/>
  </cellXfs>
  <cellStyles count="2">
    <cellStyle name="Currency" xfId="1" builtinId="4"/>
    <cellStyle name="Normal" xfId="0" builtinId="0"/>
  </cellStyles>
  <dxfs count="16">
    <dxf>
      <numFmt numFmtId="0" formatCode="General"/>
    </dxf>
    <dxf>
      <font>
        <b val="0"/>
        <i val="0"/>
        <strike val="0"/>
        <condense val="0"/>
        <extend val="0"/>
        <outline val="0"/>
        <shadow val="0"/>
        <u val="none"/>
        <vertAlign val="baseline"/>
        <sz val="11"/>
        <color theme="1"/>
        <name val="Calibri"/>
        <family val="2"/>
        <scheme val="minor"/>
      </font>
      <numFmt numFmtId="34" formatCode="_(&quot;$&quot;* #,##0.00_);_(&quot;$&quot;* \(#,##0.00\);_(&quot;$&quot;* &quot;-&quot;??_);_(@_)"/>
    </dxf>
    <dxf>
      <font>
        <b val="0"/>
        <i val="0"/>
        <strike val="0"/>
        <condense val="0"/>
        <extend val="0"/>
        <outline val="0"/>
        <shadow val="0"/>
        <u val="none"/>
        <vertAlign val="baseline"/>
        <sz val="11"/>
        <color theme="1"/>
        <name val="Calibri"/>
        <family val="2"/>
        <scheme val="minor"/>
      </font>
      <numFmt numFmtId="34" formatCode="_(&quot;$&quot;* #,##0.00_);_(&quot;$&quot;* \(#,##0.00\);_(&quot;$&quot;*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color theme="0"/>
        <name val="Calibri"/>
        <family val="2"/>
        <scheme val="minor"/>
      </font>
    </dxf>
    <dxf>
      <font>
        <b val="0"/>
        <i val="0"/>
        <sz val="10"/>
        <color theme="0"/>
        <name val="Calibri"/>
        <family val="2"/>
        <scheme val="minor"/>
      </font>
      <fill>
        <patternFill>
          <bgColor rgb="FF3C1464"/>
        </patternFill>
      </fill>
    </dxf>
    <dxf>
      <font>
        <b/>
        <i val="0"/>
        <sz val="11"/>
        <color theme="0"/>
        <name val="Calibri"/>
        <family val="2"/>
        <scheme val="minor"/>
      </font>
    </dxf>
    <dxf>
      <font>
        <b val="0"/>
        <i val="0"/>
        <sz val="11"/>
        <name val="Calibri"/>
        <family val="2"/>
        <scheme val="minor"/>
      </font>
      <fill>
        <patternFill patternType="solid">
          <fgColor theme="0"/>
          <bgColor rgb="FF3C1464"/>
        </patternFill>
      </fill>
      <border diagonalUp="0" diagonalDown="0">
        <left style="thin">
          <color rgb="FF3C1464"/>
        </left>
        <right style="thin">
          <color rgb="FF3C1464"/>
        </right>
        <top style="thin">
          <color rgb="FF3C1464"/>
        </top>
        <bottom style="thin">
          <color rgb="FF3C1464"/>
        </bottom>
        <vertical/>
        <horizontal/>
      </border>
    </dxf>
  </dxfs>
  <tableStyles count="2" defaultTableStyle="TableStyleMedium2" defaultPivotStyle="PivotStyleMedium9">
    <tableStyle name="PurpleTimeLineStyle" pivot="0" table="0" count="8" xr9:uid="{5CA75903-4B0D-40D5-947B-0D978D497D28}">
      <tableStyleElement type="wholeTable" dxfId="15"/>
      <tableStyleElement type="headerRow" dxfId="14"/>
    </tableStyle>
    <tableStyle name="Slicer Style 1" pivot="0" table="0" count="6" xr9:uid="{88DEE72D-3999-4EBB-A731-13A86A052EDC}">
      <tableStyleElement type="wholeTable" dxfId="13"/>
      <tableStyleElement type="headerRow" dxfId="12"/>
    </tableStyle>
  </tableStyles>
  <colors>
    <mruColors>
      <color rgb="FFC59EEC"/>
      <color rgb="FFBC8FDD"/>
      <color rgb="FF3C1464"/>
      <color rgb="FF0051F2"/>
      <color rgb="FF2970FF"/>
      <color rgb="FF538CFF"/>
      <color rgb="FF0037A4"/>
      <color rgb="FF000E2A"/>
      <color rgb="FF0038A8"/>
      <color rgb="FF003192"/>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 Style 1">
        <x14:slicerStyle name="Slicer Style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dxf>
        <dxf>
          <fill>
            <patternFill patternType="solid">
              <fgColor theme="0"/>
              <bgColor rgb="FFBC8FDD"/>
            </patternFill>
          </fill>
          <border>
            <left style="thin">
              <color theme="0"/>
            </left>
            <right style="thin">
              <color theme="0"/>
            </right>
            <top style="thin">
              <color theme="0"/>
            </top>
            <bottom style="thin">
              <color theme="0"/>
            </bottom>
          </border>
        </dxf>
        <dxf>
          <font>
            <b/>
            <i val="0"/>
            <sz val="11"/>
            <color theme="0"/>
            <name val="Calibri"/>
            <family val="2"/>
            <scheme val="minor"/>
          </font>
        </dxf>
        <dxf>
          <font>
            <b/>
            <i val="0"/>
            <sz val="11"/>
            <color theme="0"/>
            <name val="Calibri"/>
            <family val="2"/>
            <scheme val="minor"/>
          </font>
        </dxf>
        <dxf>
          <font>
            <b/>
            <i val="0"/>
            <sz val="11"/>
            <color theme="0"/>
            <name val="Calibri"/>
            <family val="2"/>
            <scheme val="minor"/>
          </font>
        </dxf>
        <dxf>
          <font>
            <b/>
            <i val="0"/>
            <sz val="11"/>
            <color theme="0"/>
            <name val="Calibri"/>
            <family val="2"/>
            <scheme val="minor"/>
          </font>
        </dxf>
      </x15:dxfs>
    </ext>
    <ext xmlns:x15="http://schemas.microsoft.com/office/spreadsheetml/2010/11/main" uri="{9260A510-F301-46a8-8635-F512D64BE5F5}">
      <x15:timelineStyles defaultTimelineStyle="TimeSlicerStyleLight1">
        <x15:timelineStyle name="PurpleTimeLine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Sales!TotalSales</c:name>
    <c:fmtId val="5"/>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chemeClr val="accent4">
                <a:lumMod val="40000"/>
                <a:lumOff val="6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4">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4">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4">
                  <a:lumMod val="40000"/>
                  <a:lumOff val="6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3308-430B-B2EA-E5EBD721F459}"/>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3308-430B-B2EA-E5EBD721F459}"/>
            </c:ext>
          </c:extLst>
        </c:ser>
        <c:ser>
          <c:idx val="2"/>
          <c:order val="2"/>
          <c:tx>
            <c:strRef>
              <c:f>'Total Sales'!$E$3:$E$4</c:f>
              <c:strCache>
                <c:ptCount val="1"/>
                <c:pt idx="0">
                  <c:v>Liberica</c:v>
                </c:pt>
              </c:strCache>
            </c:strRef>
          </c:tx>
          <c:spPr>
            <a:ln w="28575" cap="rnd">
              <a:solidFill>
                <a:schemeClr val="accent1">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3308-430B-B2EA-E5EBD721F459}"/>
            </c:ext>
          </c:extLst>
        </c:ser>
        <c:ser>
          <c:idx val="3"/>
          <c:order val="3"/>
          <c:tx>
            <c:strRef>
              <c:f>'Total Sales'!$F$3:$F$4</c:f>
              <c:strCache>
                <c:ptCount val="1"/>
                <c:pt idx="0">
                  <c:v>Robusta</c:v>
                </c:pt>
              </c:strCache>
            </c:strRef>
          </c:tx>
          <c:spPr>
            <a:ln w="28575" cap="rnd">
              <a:solidFill>
                <a:schemeClr val="accent4">
                  <a:lumMod val="5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3308-430B-B2EA-E5EBD721F459}"/>
            </c:ext>
          </c:extLst>
        </c:ser>
        <c:dLbls>
          <c:showLegendKey val="0"/>
          <c:showVal val="0"/>
          <c:showCatName val="0"/>
          <c:showSerName val="0"/>
          <c:showPercent val="0"/>
          <c:showBubbleSize val="0"/>
        </c:dLbls>
        <c:smooth val="0"/>
        <c:axId val="594323536"/>
        <c:axId val="594324496"/>
      </c:lineChart>
      <c:catAx>
        <c:axId val="5943235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94324496"/>
        <c:crosses val="autoZero"/>
        <c:auto val="1"/>
        <c:lblAlgn val="ctr"/>
        <c:lblOffset val="100"/>
        <c:noMultiLvlLbl val="0"/>
      </c:catAx>
      <c:valAx>
        <c:axId val="594324496"/>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94323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59EEC"/>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Costumers!TotalSales</c:name>
    <c:fmtId val="12"/>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2060"/>
          </a:solidFill>
          <a:ln w="381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w="31750">
            <a:solidFill>
              <a:schemeClr val="bg1">
                <a:lumMod val="95000"/>
              </a:schemeClr>
            </a:solidFill>
          </a:ln>
          <a:effectLst/>
        </c:spPr>
      </c:pivotFmt>
      <c:pivotFmt>
        <c:idx val="2"/>
        <c:spPr>
          <a:solidFill>
            <a:srgbClr val="003192"/>
          </a:solidFill>
          <a:ln w="38100">
            <a:solidFill>
              <a:schemeClr val="bg1">
                <a:lumMod val="95000"/>
              </a:schemeClr>
            </a:solidFill>
          </a:ln>
          <a:effectLst/>
        </c:spPr>
      </c:pivotFmt>
      <c:pivotFmt>
        <c:idx val="3"/>
        <c:spPr>
          <a:solidFill>
            <a:srgbClr val="0038A8"/>
          </a:solidFill>
          <a:ln w="38100">
            <a:solidFill>
              <a:schemeClr val="bg1">
                <a:lumMod val="95000"/>
              </a:schemeClr>
            </a:solidFill>
          </a:ln>
          <a:effectLst/>
        </c:spPr>
      </c:pivotFmt>
      <c:pivotFmt>
        <c:idx val="4"/>
        <c:spPr>
          <a:solidFill>
            <a:srgbClr val="002060"/>
          </a:solidFill>
          <a:ln w="381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38A8"/>
          </a:solidFill>
          <a:ln w="38100">
            <a:solidFill>
              <a:schemeClr val="bg1">
                <a:lumMod val="95000"/>
              </a:schemeClr>
            </a:solidFill>
          </a:ln>
          <a:effectLst/>
        </c:spPr>
      </c:pivotFmt>
      <c:pivotFmt>
        <c:idx val="6"/>
        <c:spPr>
          <a:solidFill>
            <a:srgbClr val="003192"/>
          </a:solidFill>
          <a:ln w="38100">
            <a:solidFill>
              <a:schemeClr val="bg1">
                <a:lumMod val="95000"/>
              </a:schemeClr>
            </a:solidFill>
          </a:ln>
          <a:effectLst/>
        </c:spPr>
      </c:pivotFmt>
      <c:pivotFmt>
        <c:idx val="7"/>
        <c:spPr>
          <a:solidFill>
            <a:srgbClr val="002060"/>
          </a:solidFill>
          <a:ln w="31750">
            <a:solidFill>
              <a:schemeClr val="bg1">
                <a:lumMod val="95000"/>
              </a:schemeClr>
            </a:solidFill>
          </a:ln>
          <a:effectLst/>
        </c:spPr>
      </c:pivotFmt>
      <c:pivotFmt>
        <c:idx val="8"/>
        <c:spPr>
          <a:solidFill>
            <a:srgbClr val="000E2A"/>
          </a:solidFill>
          <a:ln w="38100">
            <a:solidFill>
              <a:schemeClr val="bg1">
                <a:lumMod val="95000"/>
              </a:schemeClr>
            </a:solidFill>
          </a:ln>
          <a:effectLst/>
        </c:spPr>
      </c:pivotFmt>
      <c:pivotFmt>
        <c:idx val="9"/>
        <c:spPr>
          <a:solidFill>
            <a:srgbClr val="0037A4"/>
          </a:solidFill>
          <a:ln w="38100">
            <a:solidFill>
              <a:schemeClr val="bg1">
                <a:lumMod val="95000"/>
              </a:schemeClr>
            </a:solidFill>
          </a:ln>
          <a:effectLst/>
        </c:spPr>
      </c:pivotFmt>
      <c:pivotFmt>
        <c:idx val="10"/>
        <c:spPr>
          <a:solidFill>
            <a:srgbClr val="0051F2"/>
          </a:solidFill>
          <a:ln w="38100">
            <a:solidFill>
              <a:schemeClr val="bg1">
                <a:lumMod val="95000"/>
              </a:schemeClr>
            </a:solidFill>
          </a:ln>
          <a:effectLst/>
        </c:spPr>
      </c:pivotFmt>
      <c:pivotFmt>
        <c:idx val="11"/>
        <c:spPr>
          <a:solidFill>
            <a:srgbClr val="2970FF"/>
          </a:solidFill>
          <a:ln w="38100">
            <a:solidFill>
              <a:schemeClr val="bg1">
                <a:lumMod val="95000"/>
              </a:schemeClr>
            </a:solidFill>
          </a:ln>
          <a:effectLst/>
        </c:spPr>
      </c:pivotFmt>
      <c:pivotFmt>
        <c:idx val="12"/>
        <c:spPr>
          <a:solidFill>
            <a:srgbClr val="002060"/>
          </a:solidFill>
          <a:ln w="381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2970FF"/>
          </a:solidFill>
          <a:ln w="38100">
            <a:solidFill>
              <a:schemeClr val="bg1">
                <a:lumMod val="95000"/>
              </a:schemeClr>
            </a:solidFill>
          </a:ln>
          <a:effectLst/>
        </c:spPr>
      </c:pivotFmt>
      <c:pivotFmt>
        <c:idx val="14"/>
        <c:spPr>
          <a:solidFill>
            <a:srgbClr val="0051F2"/>
          </a:solidFill>
          <a:ln w="38100">
            <a:solidFill>
              <a:schemeClr val="bg1">
                <a:lumMod val="95000"/>
              </a:schemeClr>
            </a:solidFill>
          </a:ln>
          <a:effectLst/>
        </c:spPr>
      </c:pivotFmt>
      <c:pivotFmt>
        <c:idx val="15"/>
        <c:spPr>
          <a:solidFill>
            <a:srgbClr val="0037A4"/>
          </a:solidFill>
          <a:ln w="38100">
            <a:solidFill>
              <a:schemeClr val="bg1">
                <a:lumMod val="95000"/>
              </a:schemeClr>
            </a:solidFill>
          </a:ln>
          <a:effectLst/>
        </c:spPr>
      </c:pivotFmt>
      <c:pivotFmt>
        <c:idx val="16"/>
        <c:spPr>
          <a:solidFill>
            <a:srgbClr val="000E2A"/>
          </a:solidFill>
          <a:ln w="38100">
            <a:solidFill>
              <a:schemeClr val="bg1">
                <a:lumMod val="95000"/>
              </a:schemeClr>
            </a:solidFill>
          </a:ln>
          <a:effectLst/>
        </c:spPr>
      </c:pivotFmt>
      <c:pivotFmt>
        <c:idx val="17"/>
        <c:spPr>
          <a:solidFill>
            <a:srgbClr val="002060"/>
          </a:solidFill>
          <a:ln w="381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2970FF"/>
          </a:solidFill>
          <a:ln w="38100">
            <a:solidFill>
              <a:schemeClr val="bg1">
                <a:lumMod val="95000"/>
              </a:schemeClr>
            </a:solidFill>
          </a:ln>
          <a:effectLst/>
        </c:spPr>
      </c:pivotFmt>
      <c:pivotFmt>
        <c:idx val="19"/>
        <c:spPr>
          <a:solidFill>
            <a:srgbClr val="0051F2"/>
          </a:solidFill>
          <a:ln w="38100">
            <a:solidFill>
              <a:schemeClr val="bg1">
                <a:lumMod val="95000"/>
              </a:schemeClr>
            </a:solidFill>
          </a:ln>
          <a:effectLst/>
        </c:spPr>
      </c:pivotFmt>
      <c:pivotFmt>
        <c:idx val="20"/>
        <c:spPr>
          <a:solidFill>
            <a:srgbClr val="0037A4"/>
          </a:solidFill>
          <a:ln w="38100">
            <a:solidFill>
              <a:schemeClr val="bg1">
                <a:lumMod val="95000"/>
              </a:schemeClr>
            </a:solidFill>
          </a:ln>
          <a:effectLst/>
        </c:spPr>
      </c:pivotFmt>
      <c:pivotFmt>
        <c:idx val="21"/>
        <c:spPr>
          <a:solidFill>
            <a:srgbClr val="000E2A"/>
          </a:solidFill>
          <a:ln w="38100">
            <a:solidFill>
              <a:schemeClr val="bg1">
                <a:lumMod val="95000"/>
              </a:schemeClr>
            </a:solidFill>
          </a:ln>
          <a:effectLst/>
        </c:spPr>
      </c:pivotFmt>
    </c:pivotFmts>
    <c:plotArea>
      <c:layout/>
      <c:barChart>
        <c:barDir val="bar"/>
        <c:grouping val="clustered"/>
        <c:varyColors val="0"/>
        <c:ser>
          <c:idx val="0"/>
          <c:order val="0"/>
          <c:tx>
            <c:strRef>
              <c:f>'Top 5 Costumers'!$B$3</c:f>
              <c:strCache>
                <c:ptCount val="1"/>
                <c:pt idx="0">
                  <c:v>Total</c:v>
                </c:pt>
              </c:strCache>
            </c:strRef>
          </c:tx>
          <c:spPr>
            <a:solidFill>
              <a:srgbClr val="002060"/>
            </a:solidFill>
            <a:ln w="38100">
              <a:solidFill>
                <a:schemeClr val="bg1">
                  <a:lumMod val="95000"/>
                </a:schemeClr>
              </a:solidFill>
            </a:ln>
            <a:effectLst/>
          </c:spPr>
          <c:invertIfNegative val="0"/>
          <c:dPt>
            <c:idx val="0"/>
            <c:invertIfNegative val="0"/>
            <c:bubble3D val="0"/>
            <c:spPr>
              <a:solidFill>
                <a:srgbClr val="2970FF"/>
              </a:solidFill>
              <a:ln w="38100">
                <a:solidFill>
                  <a:schemeClr val="bg1">
                    <a:lumMod val="95000"/>
                  </a:schemeClr>
                </a:solidFill>
              </a:ln>
              <a:effectLst/>
            </c:spPr>
            <c:extLst>
              <c:ext xmlns:c16="http://schemas.microsoft.com/office/drawing/2014/chart" uri="{C3380CC4-5D6E-409C-BE32-E72D297353CC}">
                <c16:uniqueId val="{00000001-CB17-453C-A987-1611B1A11377}"/>
              </c:ext>
            </c:extLst>
          </c:dPt>
          <c:dPt>
            <c:idx val="1"/>
            <c:invertIfNegative val="0"/>
            <c:bubble3D val="0"/>
            <c:spPr>
              <a:solidFill>
                <a:srgbClr val="0051F2"/>
              </a:solidFill>
              <a:ln w="38100">
                <a:solidFill>
                  <a:schemeClr val="bg1">
                    <a:lumMod val="95000"/>
                  </a:schemeClr>
                </a:solidFill>
              </a:ln>
              <a:effectLst/>
            </c:spPr>
            <c:extLst>
              <c:ext xmlns:c16="http://schemas.microsoft.com/office/drawing/2014/chart" uri="{C3380CC4-5D6E-409C-BE32-E72D297353CC}">
                <c16:uniqueId val="{00000003-CB17-453C-A987-1611B1A11377}"/>
              </c:ext>
            </c:extLst>
          </c:dPt>
          <c:dPt>
            <c:idx val="2"/>
            <c:invertIfNegative val="0"/>
            <c:bubble3D val="0"/>
            <c:spPr>
              <a:solidFill>
                <a:srgbClr val="0037A4"/>
              </a:solidFill>
              <a:ln w="38100">
                <a:solidFill>
                  <a:schemeClr val="bg1">
                    <a:lumMod val="95000"/>
                  </a:schemeClr>
                </a:solidFill>
              </a:ln>
              <a:effectLst/>
            </c:spPr>
            <c:extLst>
              <c:ext xmlns:c16="http://schemas.microsoft.com/office/drawing/2014/chart" uri="{C3380CC4-5D6E-409C-BE32-E72D297353CC}">
                <c16:uniqueId val="{00000005-CB17-453C-A987-1611B1A11377}"/>
              </c:ext>
            </c:extLst>
          </c:dPt>
          <c:dPt>
            <c:idx val="4"/>
            <c:invertIfNegative val="0"/>
            <c:bubble3D val="0"/>
            <c:spPr>
              <a:solidFill>
                <a:srgbClr val="000E2A"/>
              </a:solidFill>
              <a:ln w="38100">
                <a:solidFill>
                  <a:schemeClr val="bg1">
                    <a:lumMod val="95000"/>
                  </a:schemeClr>
                </a:solidFill>
              </a:ln>
              <a:effectLst/>
            </c:spPr>
            <c:extLst>
              <c:ext xmlns:c16="http://schemas.microsoft.com/office/drawing/2014/chart" uri="{C3380CC4-5D6E-409C-BE32-E72D297353CC}">
                <c16:uniqueId val="{00000007-CB17-453C-A987-1611B1A11377}"/>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Costumers'!$A$4:$A$8</c:f>
              <c:strCache>
                <c:ptCount val="5"/>
                <c:pt idx="0">
                  <c:v>Don Flintiff</c:v>
                </c:pt>
                <c:pt idx="1">
                  <c:v>Nealson Cuttler</c:v>
                </c:pt>
                <c:pt idx="2">
                  <c:v>Terri Farra</c:v>
                </c:pt>
                <c:pt idx="3">
                  <c:v>Brenn Dundredge</c:v>
                </c:pt>
                <c:pt idx="4">
                  <c:v>Allis Wilmore</c:v>
                </c:pt>
              </c:strCache>
            </c:strRef>
          </c:cat>
          <c:val>
            <c:numRef>
              <c:f>'Top 5 Costumers'!$B$4:$B$8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8-CB17-453C-A987-1611B1A11377}"/>
            </c:ext>
          </c:extLst>
        </c:ser>
        <c:dLbls>
          <c:showLegendKey val="0"/>
          <c:showVal val="0"/>
          <c:showCatName val="0"/>
          <c:showSerName val="0"/>
          <c:showPercent val="0"/>
          <c:showBubbleSize val="0"/>
        </c:dLbls>
        <c:gapWidth val="182"/>
        <c:axId val="774389984"/>
        <c:axId val="774387584"/>
      </c:barChart>
      <c:catAx>
        <c:axId val="774389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74387584"/>
        <c:crosses val="autoZero"/>
        <c:auto val="1"/>
        <c:lblAlgn val="ctr"/>
        <c:lblOffset val="100"/>
        <c:noMultiLvlLbl val="0"/>
      </c:catAx>
      <c:valAx>
        <c:axId val="774387584"/>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7438998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59EEC"/>
    </a:solidFill>
    <a:ln w="9525" cap="flat" cmpd="sng" algn="ctr">
      <a:solidFill>
        <a:srgbClr val="C59EEC"/>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bar chart!TotalSales</c:name>
    <c:fmtId val="11"/>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2060"/>
          </a:solidFill>
          <a:ln w="381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w="31750">
            <a:solidFill>
              <a:schemeClr val="bg1">
                <a:lumMod val="95000"/>
              </a:schemeClr>
            </a:solidFill>
          </a:ln>
          <a:effectLst/>
        </c:spPr>
      </c:pivotFmt>
      <c:pivotFmt>
        <c:idx val="2"/>
        <c:spPr>
          <a:solidFill>
            <a:srgbClr val="003192"/>
          </a:solidFill>
          <a:ln w="38100">
            <a:solidFill>
              <a:schemeClr val="bg1">
                <a:lumMod val="95000"/>
              </a:schemeClr>
            </a:solidFill>
          </a:ln>
          <a:effectLst/>
        </c:spPr>
      </c:pivotFmt>
      <c:pivotFmt>
        <c:idx val="3"/>
        <c:spPr>
          <a:solidFill>
            <a:srgbClr val="0038A8"/>
          </a:solidFill>
          <a:ln w="38100">
            <a:solidFill>
              <a:schemeClr val="bg1">
                <a:lumMod val="95000"/>
              </a:schemeClr>
            </a:solidFill>
          </a:ln>
          <a:effectLst/>
        </c:spPr>
      </c:pivotFmt>
      <c:pivotFmt>
        <c:idx val="4"/>
        <c:spPr>
          <a:solidFill>
            <a:srgbClr val="002060"/>
          </a:solidFill>
          <a:ln w="381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38A8"/>
          </a:solidFill>
          <a:ln w="38100">
            <a:solidFill>
              <a:schemeClr val="bg1">
                <a:lumMod val="95000"/>
              </a:schemeClr>
            </a:solidFill>
          </a:ln>
          <a:effectLst/>
        </c:spPr>
      </c:pivotFmt>
      <c:pivotFmt>
        <c:idx val="6"/>
        <c:spPr>
          <a:solidFill>
            <a:srgbClr val="003192"/>
          </a:solidFill>
          <a:ln w="38100">
            <a:solidFill>
              <a:schemeClr val="bg1">
                <a:lumMod val="95000"/>
              </a:schemeClr>
            </a:solidFill>
          </a:ln>
          <a:effectLst/>
        </c:spPr>
      </c:pivotFmt>
      <c:pivotFmt>
        <c:idx val="7"/>
        <c:spPr>
          <a:solidFill>
            <a:srgbClr val="002060"/>
          </a:solidFill>
          <a:ln w="31750">
            <a:solidFill>
              <a:schemeClr val="bg1">
                <a:lumMod val="95000"/>
              </a:schemeClr>
            </a:solidFill>
          </a:ln>
          <a:effectLst/>
        </c:spPr>
      </c:pivotFmt>
      <c:pivotFmt>
        <c:idx val="8"/>
        <c:spPr>
          <a:solidFill>
            <a:srgbClr val="002060"/>
          </a:solidFill>
          <a:ln w="381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38A8"/>
          </a:solidFill>
          <a:ln w="38100">
            <a:solidFill>
              <a:schemeClr val="bg1">
                <a:lumMod val="95000"/>
              </a:schemeClr>
            </a:solidFill>
          </a:ln>
          <a:effectLst/>
        </c:spPr>
      </c:pivotFmt>
      <c:pivotFmt>
        <c:idx val="10"/>
        <c:spPr>
          <a:solidFill>
            <a:srgbClr val="003192"/>
          </a:solidFill>
          <a:ln w="38100">
            <a:solidFill>
              <a:schemeClr val="bg1">
                <a:lumMod val="95000"/>
              </a:schemeClr>
            </a:solidFill>
          </a:ln>
          <a:effectLst/>
        </c:spPr>
      </c:pivotFmt>
      <c:pivotFmt>
        <c:idx val="11"/>
        <c:spPr>
          <a:solidFill>
            <a:srgbClr val="002060"/>
          </a:solidFill>
          <a:ln w="31750">
            <a:solidFill>
              <a:schemeClr val="bg1">
                <a:lumMod val="95000"/>
              </a:schemeClr>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rgbClr val="002060"/>
            </a:solidFill>
            <a:ln w="38100">
              <a:solidFill>
                <a:schemeClr val="bg1">
                  <a:lumMod val="95000"/>
                </a:schemeClr>
              </a:solidFill>
            </a:ln>
            <a:effectLst/>
          </c:spPr>
          <c:invertIfNegative val="0"/>
          <c:dPt>
            <c:idx val="0"/>
            <c:invertIfNegative val="0"/>
            <c:bubble3D val="0"/>
            <c:spPr>
              <a:solidFill>
                <a:srgbClr val="0038A8"/>
              </a:solidFill>
              <a:ln w="38100">
                <a:solidFill>
                  <a:schemeClr val="bg1">
                    <a:lumMod val="95000"/>
                  </a:schemeClr>
                </a:solidFill>
              </a:ln>
              <a:effectLst/>
            </c:spPr>
            <c:extLst>
              <c:ext xmlns:c16="http://schemas.microsoft.com/office/drawing/2014/chart" uri="{C3380CC4-5D6E-409C-BE32-E72D297353CC}">
                <c16:uniqueId val="{00000001-9EB3-4A99-99E4-11AE593FECF9}"/>
              </c:ext>
            </c:extLst>
          </c:dPt>
          <c:dPt>
            <c:idx val="1"/>
            <c:invertIfNegative val="0"/>
            <c:bubble3D val="0"/>
            <c:spPr>
              <a:solidFill>
                <a:srgbClr val="003192"/>
              </a:solidFill>
              <a:ln w="38100">
                <a:solidFill>
                  <a:schemeClr val="bg1">
                    <a:lumMod val="95000"/>
                  </a:schemeClr>
                </a:solidFill>
              </a:ln>
              <a:effectLst/>
            </c:spPr>
            <c:extLst>
              <c:ext xmlns:c16="http://schemas.microsoft.com/office/drawing/2014/chart" uri="{C3380CC4-5D6E-409C-BE32-E72D297353CC}">
                <c16:uniqueId val="{00000003-9EB3-4A99-99E4-11AE593FECF9}"/>
              </c:ext>
            </c:extLst>
          </c:dPt>
          <c:dPt>
            <c:idx val="2"/>
            <c:invertIfNegative val="0"/>
            <c:bubble3D val="0"/>
            <c:spPr>
              <a:solidFill>
                <a:srgbClr val="002060"/>
              </a:solidFill>
              <a:ln w="31750">
                <a:solidFill>
                  <a:schemeClr val="bg1">
                    <a:lumMod val="95000"/>
                  </a:schemeClr>
                </a:solidFill>
              </a:ln>
              <a:effectLst/>
            </c:spPr>
            <c:extLst>
              <c:ext xmlns:c16="http://schemas.microsoft.com/office/drawing/2014/chart" uri="{C3380CC4-5D6E-409C-BE32-E72D297353CC}">
                <c16:uniqueId val="{00000005-9EB3-4A99-99E4-11AE593FECF9}"/>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9EB3-4A99-99E4-11AE593FECF9}"/>
            </c:ext>
          </c:extLst>
        </c:ser>
        <c:dLbls>
          <c:showLegendKey val="0"/>
          <c:showVal val="0"/>
          <c:showCatName val="0"/>
          <c:showSerName val="0"/>
          <c:showPercent val="0"/>
          <c:showBubbleSize val="0"/>
        </c:dLbls>
        <c:gapWidth val="182"/>
        <c:axId val="774389984"/>
        <c:axId val="774387584"/>
      </c:barChart>
      <c:catAx>
        <c:axId val="774389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74387584"/>
        <c:crosses val="autoZero"/>
        <c:auto val="1"/>
        <c:lblAlgn val="ctr"/>
        <c:lblOffset val="100"/>
        <c:noMultiLvlLbl val="0"/>
      </c:catAx>
      <c:valAx>
        <c:axId val="774387584"/>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74389984"/>
        <c:crosses val="autoZero"/>
        <c:crossBetween val="between"/>
      </c:valAx>
      <c:spPr>
        <a:solidFill>
          <a:srgbClr val="C59EEC"/>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59EEC"/>
    </a:solidFill>
    <a:ln w="9525" cap="flat" cmpd="sng" algn="ctr">
      <a:solidFill>
        <a:srgbClr val="C59EEC"/>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25</xdr:col>
      <xdr:colOff>594986</xdr:colOff>
      <xdr:row>4</xdr:row>
      <xdr:rowOff>10439</xdr:rowOff>
    </xdr:to>
    <xdr:sp macro="" textlink="">
      <xdr:nvSpPr>
        <xdr:cNvPr id="4" name="Rectangle 3">
          <a:extLst>
            <a:ext uri="{FF2B5EF4-FFF2-40B4-BE49-F238E27FC236}">
              <a16:creationId xmlns:a16="http://schemas.microsoft.com/office/drawing/2014/main" id="{62593A39-ED9A-008B-1C73-CD2AB9B57A25}"/>
            </a:ext>
          </a:extLst>
        </xdr:cNvPr>
        <xdr:cNvSpPr/>
      </xdr:nvSpPr>
      <xdr:spPr>
        <a:xfrm>
          <a:off x="125260" y="62630"/>
          <a:ext cx="15125178" cy="574110"/>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b="1">
              <a:solidFill>
                <a:schemeClr val="bg1"/>
              </a:solidFill>
            </a:rPr>
            <a:t>COFFEE SALES DASHBOARD</a:t>
          </a:r>
          <a:endParaRPr lang="en-US" sz="1100" b="1">
            <a:solidFill>
              <a:schemeClr val="bg1"/>
            </a:solidFill>
          </a:endParaRPr>
        </a:p>
      </xdr:txBody>
    </xdr:sp>
    <xdr:clientData/>
  </xdr:twoCellAnchor>
  <xdr:twoCellAnchor>
    <xdr:from>
      <xdr:col>0</xdr:col>
      <xdr:colOff>104810</xdr:colOff>
      <xdr:row>14</xdr:row>
      <xdr:rowOff>172884</xdr:rowOff>
    </xdr:from>
    <xdr:to>
      <xdr:col>17</xdr:col>
      <xdr:colOff>0</xdr:colOff>
      <xdr:row>42</xdr:row>
      <xdr:rowOff>78440</xdr:rowOff>
    </xdr:to>
    <xdr:graphicFrame macro="">
      <xdr:nvGraphicFramePr>
        <xdr:cNvPr id="5" name="Chart 4">
          <a:extLst>
            <a:ext uri="{FF2B5EF4-FFF2-40B4-BE49-F238E27FC236}">
              <a16:creationId xmlns:a16="http://schemas.microsoft.com/office/drawing/2014/main" id="{48DEF5E4-46CF-463B-8EEA-F7EB0866B8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6575</xdr:colOff>
      <xdr:row>4</xdr:row>
      <xdr:rowOff>23813</xdr:rowOff>
    </xdr:from>
    <xdr:to>
      <xdr:col>17</xdr:col>
      <xdr:colOff>11906</xdr:colOff>
      <xdr:row>14</xdr:row>
      <xdr:rowOff>166688</xdr:rowOff>
    </xdr:to>
    <mc:AlternateContent xmlns:mc="http://schemas.openxmlformats.org/markup-compatibility/2006" xmlns:tsle="http://schemas.microsoft.com/office/drawing/2012/timeslicer">
      <mc:Choice Requires="tsle">
        <xdr:graphicFrame macro="">
          <xdr:nvGraphicFramePr>
            <xdr:cNvPr id="6" name="Order Date">
              <a:extLst>
                <a:ext uri="{FF2B5EF4-FFF2-40B4-BE49-F238E27FC236}">
                  <a16:creationId xmlns:a16="http://schemas.microsoft.com/office/drawing/2014/main" id="{A6D0CEBA-330C-402A-9A9A-9CB0184476CC}"/>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29840" y="617725"/>
              <a:ext cx="9687213" cy="193581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35718</xdr:colOff>
      <xdr:row>8</xdr:row>
      <xdr:rowOff>6302</xdr:rowOff>
    </xdr:from>
    <xdr:to>
      <xdr:col>21</xdr:col>
      <xdr:colOff>159226</xdr:colOff>
      <xdr:row>15</xdr:row>
      <xdr:rowOff>36286</xdr:rowOff>
    </xdr:to>
    <mc:AlternateContent xmlns:mc="http://schemas.openxmlformats.org/markup-compatibility/2006" xmlns:a14="http://schemas.microsoft.com/office/drawing/2010/main">
      <mc:Choice Requires="a14">
        <xdr:graphicFrame macro="">
          <xdr:nvGraphicFramePr>
            <xdr:cNvPr id="7" name="Size">
              <a:extLst>
                <a:ext uri="{FF2B5EF4-FFF2-40B4-BE49-F238E27FC236}">
                  <a16:creationId xmlns:a16="http://schemas.microsoft.com/office/drawing/2014/main" id="{F78B163A-C502-4046-B61D-DD0DBCCCAC3A}"/>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840865" y="1317390"/>
              <a:ext cx="2543979" cy="12850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35718</xdr:colOff>
      <xdr:row>4</xdr:row>
      <xdr:rowOff>18256</xdr:rowOff>
    </xdr:from>
    <xdr:to>
      <xdr:col>25</xdr:col>
      <xdr:colOff>591403</xdr:colOff>
      <xdr:row>7</xdr:row>
      <xdr:rowOff>170597</xdr:rowOff>
    </xdr:to>
    <mc:AlternateContent xmlns:mc="http://schemas.openxmlformats.org/markup-compatibility/2006" xmlns:a14="http://schemas.microsoft.com/office/drawing/2010/main">
      <mc:Choice Requires="a14">
        <xdr:graphicFrame macro="">
          <xdr:nvGraphicFramePr>
            <xdr:cNvPr id="8" name="Roast Type3">
              <a:extLst>
                <a:ext uri="{FF2B5EF4-FFF2-40B4-BE49-F238E27FC236}">
                  <a16:creationId xmlns:a16="http://schemas.microsoft.com/office/drawing/2014/main" id="{4E3C440F-24FB-4230-8B75-B786F332E52E}"/>
                </a:ext>
              </a:extLst>
            </xdr:cNvPr>
            <xdr:cNvGraphicFramePr/>
          </xdr:nvGraphicFramePr>
          <xdr:xfrm>
            <a:off x="0" y="0"/>
            <a:ext cx="0" cy="0"/>
          </xdr:xfrm>
          <a:graphic>
            <a:graphicData uri="http://schemas.microsoft.com/office/drawing/2010/slicer">
              <sle:slicer xmlns:sle="http://schemas.microsoft.com/office/drawing/2010/slicer" name="Roast Type3"/>
            </a:graphicData>
          </a:graphic>
        </xdr:graphicFrame>
      </mc:Choice>
      <mc:Fallback xmlns="">
        <xdr:sp macro="" textlink="">
          <xdr:nvSpPr>
            <xdr:cNvPr id="0" name=""/>
            <xdr:cNvSpPr>
              <a:spLocks noTextEdit="1"/>
            </xdr:cNvSpPr>
          </xdr:nvSpPr>
          <xdr:spPr>
            <a:xfrm>
              <a:off x="9840865" y="612168"/>
              <a:ext cx="5396626" cy="6902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161653</xdr:colOff>
      <xdr:row>7</xdr:row>
      <xdr:rowOff>151252</xdr:rowOff>
    </xdr:from>
    <xdr:to>
      <xdr:col>26</xdr:col>
      <xdr:colOff>3502</xdr:colOff>
      <xdr:row>15</xdr:row>
      <xdr:rowOff>23446</xdr:rowOff>
    </xdr:to>
    <mc:AlternateContent xmlns:mc="http://schemas.openxmlformats.org/markup-compatibility/2006" xmlns:a14="http://schemas.microsoft.com/office/drawing/2010/main">
      <mc:Choice Requires="a14">
        <xdr:graphicFrame macro="">
          <xdr:nvGraphicFramePr>
            <xdr:cNvPr id="9" name="Loyality Card">
              <a:extLst>
                <a:ext uri="{FF2B5EF4-FFF2-40B4-BE49-F238E27FC236}">
                  <a16:creationId xmlns:a16="http://schemas.microsoft.com/office/drawing/2014/main" id="{231EBCB8-EF82-4E06-862A-A30ABC8B202A}"/>
                </a:ext>
              </a:extLst>
            </xdr:cNvPr>
            <xdr:cNvGraphicFramePr/>
          </xdr:nvGraphicFramePr>
          <xdr:xfrm>
            <a:off x="0" y="0"/>
            <a:ext cx="0" cy="0"/>
          </xdr:xfrm>
          <a:graphic>
            <a:graphicData uri="http://schemas.microsoft.com/office/drawing/2010/slicer">
              <sle:slicer xmlns:sle="http://schemas.microsoft.com/office/drawing/2010/slicer" name="Loyality Card"/>
            </a:graphicData>
          </a:graphic>
        </xdr:graphicFrame>
      </mc:Choice>
      <mc:Fallback xmlns="">
        <xdr:sp macro="" textlink="">
          <xdr:nvSpPr>
            <xdr:cNvPr id="0" name=""/>
            <xdr:cNvSpPr>
              <a:spLocks noTextEdit="1"/>
            </xdr:cNvSpPr>
          </xdr:nvSpPr>
          <xdr:spPr>
            <a:xfrm>
              <a:off x="12387271" y="1283046"/>
              <a:ext cx="2867437" cy="13065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522111</xdr:colOff>
      <xdr:row>15</xdr:row>
      <xdr:rowOff>14111</xdr:rowOff>
    </xdr:from>
    <xdr:to>
      <xdr:col>26</xdr:col>
      <xdr:colOff>0</xdr:colOff>
      <xdr:row>28</xdr:row>
      <xdr:rowOff>98778</xdr:rowOff>
    </xdr:to>
    <xdr:graphicFrame macro="">
      <xdr:nvGraphicFramePr>
        <xdr:cNvPr id="10" name="Chart 9">
          <a:extLst>
            <a:ext uri="{FF2B5EF4-FFF2-40B4-BE49-F238E27FC236}">
              <a16:creationId xmlns:a16="http://schemas.microsoft.com/office/drawing/2014/main" id="{43BD6C04-11C3-4277-A678-D1ADF391AC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592667</xdr:colOff>
      <xdr:row>28</xdr:row>
      <xdr:rowOff>84667</xdr:rowOff>
    </xdr:from>
    <xdr:to>
      <xdr:col>26</xdr:col>
      <xdr:colOff>0</xdr:colOff>
      <xdr:row>42</xdr:row>
      <xdr:rowOff>67236</xdr:rowOff>
    </xdr:to>
    <xdr:graphicFrame macro="">
      <xdr:nvGraphicFramePr>
        <xdr:cNvPr id="11" name="Chart 10">
          <a:extLst>
            <a:ext uri="{FF2B5EF4-FFF2-40B4-BE49-F238E27FC236}">
              <a16:creationId xmlns:a16="http://schemas.microsoft.com/office/drawing/2014/main" id="{EFB1DB5A-8372-4DA9-9C26-87F72662BE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499.998302430555" createdVersion="8" refreshedVersion="8" minRefreshableVersion="3" recordCount="1000" xr:uid="{94C47ECD-9834-4218-894B-12F002D10438}">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2" numFmtId="0">
      <sharedItems count="4">
        <s v="Robusta"/>
        <s v="Excelsa"/>
        <s v="Arabica"/>
        <s v="Liberica"/>
      </sharedItems>
    </cacheField>
    <cacheField name="Roast Type3" numFmtId="0">
      <sharedItems count="3">
        <s v="Medium"/>
        <s v="Light"/>
        <s v="Dark"/>
      </sharedItems>
    </cacheField>
    <cacheField name="Loyali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9116409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57AD13-5D9C-4308-922C-089AF855979C}"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8" numFmtId="3"/>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2"/>
          </reference>
        </references>
      </pivotArea>
    </chartFormat>
    <chartFormat chart="5"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A340AC1-0D7E-4F97-AF61-7CEF2DF01FDE}"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7"/>
  </dataFields>
  <chartFormats count="8">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7" count="1" selected="0">
            <x v="2"/>
          </reference>
        </references>
      </pivotArea>
    </chartFormat>
    <chartFormat chart="7" format="2">
      <pivotArea type="data" outline="0" fieldPosition="0">
        <references count="2">
          <reference field="4294967294" count="1" selected="0">
            <x v="0"/>
          </reference>
          <reference field="7" count="1" selected="0">
            <x v="0"/>
          </reference>
        </references>
      </pivotArea>
    </chartFormat>
    <chartFormat chart="7" format="3">
      <pivotArea type="data" outline="0" fieldPosition="0">
        <references count="2">
          <reference field="4294967294" count="1" selected="0">
            <x v="0"/>
          </reference>
          <reference field="7" count="1" selected="0">
            <x v="1"/>
          </reference>
        </references>
      </pivotArea>
    </chartFormat>
    <chartFormat chart="11" format="8" series="1">
      <pivotArea type="data" outline="0" fieldPosition="0">
        <references count="1">
          <reference field="4294967294" count="1" selected="0">
            <x v="0"/>
          </reference>
        </references>
      </pivotArea>
    </chartFormat>
    <chartFormat chart="11" format="9">
      <pivotArea type="data" outline="0" fieldPosition="0">
        <references count="2">
          <reference field="4294967294" count="1" selected="0">
            <x v="0"/>
          </reference>
          <reference field="7" count="1" selected="0">
            <x v="1"/>
          </reference>
        </references>
      </pivotArea>
    </chartFormat>
    <chartFormat chart="11" format="10">
      <pivotArea type="data" outline="0" fieldPosition="0">
        <references count="2">
          <reference field="4294967294" count="1" selected="0">
            <x v="0"/>
          </reference>
          <reference field="7" count="1" selected="0">
            <x v="0"/>
          </reference>
        </references>
      </pivotArea>
    </chartFormat>
    <chartFormat chart="11"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DF7AF1-59F0-4F1F-A8CF-F95A44B29A8C}"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67"/>
  </dataFields>
  <chartFormats count="12">
    <chartFormat chart="3" format="8"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9" format="8">
      <pivotArea type="data" outline="0" fieldPosition="0">
        <references count="2">
          <reference field="4294967294" count="1" selected="0">
            <x v="0"/>
          </reference>
          <reference field="5" count="1" selected="0">
            <x v="28"/>
          </reference>
        </references>
      </pivotArea>
    </chartFormat>
    <chartFormat chart="9" format="9">
      <pivotArea type="data" outline="0" fieldPosition="0">
        <references count="2">
          <reference field="4294967294" count="1" selected="0">
            <x v="0"/>
          </reference>
          <reference field="5" count="1" selected="0">
            <x v="831"/>
          </reference>
        </references>
      </pivotArea>
    </chartFormat>
    <chartFormat chart="9" format="10">
      <pivotArea type="data" outline="0" fieldPosition="0">
        <references count="2">
          <reference field="4294967294" count="1" selected="0">
            <x v="0"/>
          </reference>
          <reference field="5" count="1" selected="0">
            <x v="646"/>
          </reference>
        </references>
      </pivotArea>
    </chartFormat>
    <chartFormat chart="9" format="11">
      <pivotArea type="data" outline="0" fieldPosition="0">
        <references count="2">
          <reference field="4294967294" count="1" selected="0">
            <x v="0"/>
          </reference>
          <reference field="5" count="1" selected="0">
            <x v="255"/>
          </reference>
        </references>
      </pivotArea>
    </chartFormat>
    <chartFormat chart="12" format="17" series="1">
      <pivotArea type="data" outline="0" fieldPosition="0">
        <references count="1">
          <reference field="4294967294" count="1" selected="0">
            <x v="0"/>
          </reference>
        </references>
      </pivotArea>
    </chartFormat>
    <chartFormat chart="12" format="18">
      <pivotArea type="data" outline="0" fieldPosition="0">
        <references count="2">
          <reference field="4294967294" count="1" selected="0">
            <x v="0"/>
          </reference>
          <reference field="5" count="1" selected="0">
            <x v="255"/>
          </reference>
        </references>
      </pivotArea>
    </chartFormat>
    <chartFormat chart="12" format="19">
      <pivotArea type="data" outline="0" fieldPosition="0">
        <references count="2">
          <reference field="4294967294" count="1" selected="0">
            <x v="0"/>
          </reference>
          <reference field="5" count="1" selected="0">
            <x v="646"/>
          </reference>
        </references>
      </pivotArea>
    </chartFormat>
    <chartFormat chart="12" format="20">
      <pivotArea type="data" outline="0" fieldPosition="0">
        <references count="2">
          <reference field="4294967294" count="1" selected="0">
            <x v="0"/>
          </reference>
          <reference field="5" count="1" selected="0">
            <x v="831"/>
          </reference>
        </references>
      </pivotArea>
    </chartFormat>
    <chartFormat chart="12" format="21">
      <pivotArea type="data" outline="0" fieldPosition="0">
        <references count="2">
          <reference field="4294967294" count="1" selected="0">
            <x v="0"/>
          </reference>
          <reference field="5" count="1" selected="0">
            <x v="28"/>
          </reference>
        </references>
      </pivotArea>
    </chartFormat>
  </chartFormats>
  <pivotTableStyleInfo name="PivotStyleMedium9" showRowHeaders="1" showColHeaders="1" showRowStripes="0" showColStripes="0" showLastColumn="1"/>
  <filters count="1">
    <filter fld="5" type="count" evalOrder="-1" id="1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A7A0626A-C542-46ED-B019-C0C8CDB878C6}" sourceName="Size">
  <pivotTables>
    <pivotTable tabId="18" name="TotalSales"/>
    <pivotTable tabId="20" name="TotalSales"/>
    <pivotTable tabId="19" name="TotalSales"/>
  </pivotTables>
  <data>
    <tabular pivotCacheId="91164096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3" xr10:uid="{8F4CF169-818D-4304-8916-EEEAC8684B5C}" sourceName="Roast Type3">
  <pivotTables>
    <pivotTable tabId="18" name="TotalSales"/>
    <pivotTable tabId="20" name="TotalSales"/>
    <pivotTable tabId="19" name="TotalSales"/>
  </pivotTables>
  <data>
    <tabular pivotCacheId="91164096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ity_Card" xr10:uid="{A5BD55DE-D20C-44F6-AC39-1DD7F8C82FA8}" sourceName="Loyality Card">
  <pivotTables>
    <pivotTable tabId="18" name="TotalSales"/>
    <pivotTable tabId="20" name="TotalSales"/>
    <pivotTable tabId="19" name="TotalSales"/>
  </pivotTables>
  <data>
    <tabular pivotCacheId="91164096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DCE078A7-4168-42EB-8E98-89F1F1EE6537}" cache="Slicer_Size" caption="Size" columnCount="2" rowHeight="234950"/>
  <slicer name="Roast Type3" xr10:uid="{000BAEE0-8F95-4E25-B96E-1DE3D4F78BE0}" cache="Slicer_Roast_Type3" caption="Roast Type3" columnCount="3" rowHeight="234950"/>
  <slicer name="Loyality Card" xr10:uid="{B11EE90E-7AC1-4395-91A7-5D9724B98F75}" cache="Slicer_Loyality_Card" caption="Loyali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137EFE-3B2D-440C-BF2B-EDA4558D22E2}" name="Orders" displayName="Orders" ref="A1:P1001" totalsRowShown="0" headerRowDxfId="11">
  <autoFilter ref="A1:P1001" xr:uid="{1A137EFE-3B2D-440C-BF2B-EDA4558D22E2}"/>
  <tableColumns count="16">
    <tableColumn id="1" xr3:uid="{30EB1C90-87A3-4F11-BE53-0EBB4A2CD040}" name="Order ID" dataDxfId="10"/>
    <tableColumn id="2" xr3:uid="{ED298A2E-52E2-463E-A184-7F5C62752E65}" name="Order Date" dataDxfId="9"/>
    <tableColumn id="3" xr3:uid="{C8667589-0AFF-41B9-B8D0-D44A01FAAF91}" name="Customer ID" dataDxfId="8"/>
    <tableColumn id="4" xr3:uid="{B98D8D33-101D-4FDF-AC48-6B477838167B}" name="Product ID"/>
    <tableColumn id="5" xr3:uid="{505312B4-0650-4A51-BDFB-5B6B17C35DCC}" name="Quantity" dataDxfId="7"/>
    <tableColumn id="6" xr3:uid="{0B09E01E-9129-4A67-AA46-75DB534DE08B}" name="Customer Name" dataDxfId="6">
      <calculatedColumnFormula>_xlfn.XLOOKUP(C2,customers!$A$1:$A$1001,customers!$B$1:$B$1001,,0)</calculatedColumnFormula>
    </tableColumn>
    <tableColumn id="7" xr3:uid="{38BC9516-87F6-4D08-83DD-75737B8C5227}" name="Email" dataDxfId="5">
      <calculatedColumnFormula>IF(_xlfn.XLOOKUP(C2,customers!$A:$A,customers!$C:$C,,0)=0,"",_xlfn.XLOOKUP(C2,customers!$A:$A,customers!$C:$C,,0))</calculatedColumnFormula>
    </tableColumn>
    <tableColumn id="8" xr3:uid="{DF407862-BD05-454D-B7A8-33E950C3405E}" name="Country" dataDxfId="4">
      <calculatedColumnFormula>_xlfn.XLOOKUP(C2,customers!$A$1:$A$1001,customers!$G$1:$G$1001,,0)</calculatedColumnFormula>
    </tableColumn>
    <tableColumn id="9" xr3:uid="{6D64937F-4C68-498F-BF3F-B902ECE8F82C}" name="Coffee Type">
      <calculatedColumnFormula>INDEX(products!$A$1:$G$49,MATCH(orders!$D2,products!$A$1:$A$49,0),MATCH(orders!I$1,products!$A$1:$G$1,0))</calculatedColumnFormula>
    </tableColumn>
    <tableColumn id="10" xr3:uid="{A5B5FAB8-4494-4C54-BC0C-8070B8AB075B}" name="Roast Type">
      <calculatedColumnFormula>INDEX(products!$A$1:$G$49,MATCH(orders!$D2,products!$A$1:$A$49,0),MATCH(orders!J$1,products!$A$1:$G$1,0))</calculatedColumnFormula>
    </tableColumn>
    <tableColumn id="11" xr3:uid="{991D1136-31FA-4B19-90F1-110CF5D36164}" name="Size" dataDxfId="3">
      <calculatedColumnFormula>INDEX(products!$A$1:$G$49,MATCH(orders!$D2,products!$A$1:$A$49,0),MATCH(orders!K$1,products!$A$1:$G$1,0))</calculatedColumnFormula>
    </tableColumn>
    <tableColumn id="12" xr3:uid="{03F9ABE6-3421-4BA2-BE85-A086634D8123}" name="Unit Price" dataDxfId="2" dataCellStyle="Currency">
      <calculatedColumnFormula>INDEX(products!$A$1:$G$49,MATCH(orders!$D2,products!$A$1:$A$49,0),MATCH(orders!L$1,products!$A$1:$G$1,0))</calculatedColumnFormula>
    </tableColumn>
    <tableColumn id="13" xr3:uid="{DA394D2E-82B1-42C6-BC70-53A56C2A6C7E}" name="Sales" dataDxfId="1" dataCellStyle="Currency">
      <calculatedColumnFormula>L2*E2</calculatedColumnFormula>
    </tableColumn>
    <tableColumn id="14" xr3:uid="{E7D52A35-8C25-4618-B683-0CA132D40949}" name="Coffee Type2">
      <calculatedColumnFormula array="1">_xlfn.IFS(I2= "Rob", "Robusta", I2= "Exc", "Excelsa", I2= "Ara", "Arabica", I2= "Lib", "Liberica", I2= "", "")</calculatedColumnFormula>
    </tableColumn>
    <tableColumn id="15" xr3:uid="{8D2FBF76-CFA1-4B75-A192-5DDBDE91457D}" name="Roast Type3">
      <calculatedColumnFormula>IF(J2="M", "Medium", IF(J2="L", "Light", IF(J2="D", "Dark", IF(J2="", "" ))))</calculatedColumnFormula>
    </tableColumn>
    <tableColumn id="16" xr3:uid="{1F8BAC01-9BC0-4E29-AEE3-0FF2E628DF4A}" name="Loyality Card" dataDxfId="0">
      <calculatedColumnFormula>_xlfn.XLOOKUP(Orders[[#This Row],[Customer ID]],customers!$A$1:$A$1001,customers!$I$1:$I$1001,,0)</calculatedColumnFormula>
    </tableColumn>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58C820BB-AC6C-49BE-B89E-89FCF85D334C}" sourceName="Order Date">
  <pivotTables>
    <pivotTable tabId="18" name="TotalSales"/>
    <pivotTable tabId="20" name="TotalSales"/>
    <pivotTable tabId="19" name="TotalSales"/>
  </pivotTables>
  <state minimalRefreshVersion="6" lastRefreshVersion="6" pivotCacheId="91164096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E929945-E7A9-4072-872F-205087E6455E}" cache="NativeTimeline_Order_Date" caption="Order Date" level="2" selectionLevel="2" scrollPosition="2020-11-25T00:00:00" style="PurpleTimeLine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61B56-249B-4EBA-8AB2-A7018E5FA44B}">
  <dimension ref="A1"/>
  <sheetViews>
    <sheetView showGridLines="0" tabSelected="1" zoomScale="68" zoomScaleNormal="73" workbookViewId="0">
      <selection activeCell="AA6" sqref="AA6"/>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7BD64-5146-4CBF-9172-8E78D957E86B}">
  <dimension ref="A3:K48"/>
  <sheetViews>
    <sheetView topLeftCell="A3" workbookViewId="0">
      <selection activeCell="AD20" sqref="AD20"/>
    </sheetView>
  </sheetViews>
  <sheetFormatPr defaultRowHeight="14.4" x14ac:dyDescent="0.3"/>
  <cols>
    <col min="1" max="1" width="12.5546875" bestFit="1" customWidth="1"/>
    <col min="2" max="2" width="20.88671875" bestFit="1" customWidth="1"/>
    <col min="3" max="3" width="14.33203125" bestFit="1" customWidth="1"/>
    <col min="4" max="4" width="7" bestFit="1" customWidth="1"/>
    <col min="5" max="5" width="7.44140625" bestFit="1" customWidth="1"/>
    <col min="6" max="6" width="7.88671875" bestFit="1" customWidth="1"/>
  </cols>
  <sheetData>
    <row r="3" spans="1:6" x14ac:dyDescent="0.3">
      <c r="A3" s="7" t="s">
        <v>6220</v>
      </c>
      <c r="C3" s="7" t="s">
        <v>6196</v>
      </c>
    </row>
    <row r="4" spans="1:6" x14ac:dyDescent="0.3">
      <c r="A4" s="7" t="s">
        <v>6214</v>
      </c>
      <c r="B4" s="7" t="s">
        <v>6215</v>
      </c>
      <c r="C4" t="s">
        <v>6216</v>
      </c>
      <c r="D4" t="s">
        <v>6217</v>
      </c>
      <c r="E4" t="s">
        <v>6218</v>
      </c>
      <c r="F4" t="s">
        <v>6219</v>
      </c>
    </row>
    <row r="5" spans="1:6" x14ac:dyDescent="0.3">
      <c r="A5" t="s">
        <v>6198</v>
      </c>
      <c r="B5" t="s">
        <v>6202</v>
      </c>
      <c r="C5" s="8">
        <v>186.85499999999999</v>
      </c>
      <c r="D5" s="8">
        <v>305.97000000000003</v>
      </c>
      <c r="E5" s="8">
        <v>213.15999999999997</v>
      </c>
      <c r="F5" s="8">
        <v>123</v>
      </c>
    </row>
    <row r="6" spans="1:6" x14ac:dyDescent="0.3">
      <c r="B6" t="s">
        <v>6203</v>
      </c>
      <c r="C6" s="8">
        <v>251.96499999999997</v>
      </c>
      <c r="D6" s="8">
        <v>129.46</v>
      </c>
      <c r="E6" s="8">
        <v>434.03999999999996</v>
      </c>
      <c r="F6" s="8">
        <v>171.93999999999997</v>
      </c>
    </row>
    <row r="7" spans="1:6" x14ac:dyDescent="0.3">
      <c r="B7" t="s">
        <v>6204</v>
      </c>
      <c r="C7" s="8">
        <v>224.94499999999999</v>
      </c>
      <c r="D7" s="8">
        <v>349.12</v>
      </c>
      <c r="E7" s="8">
        <v>321.04000000000002</v>
      </c>
      <c r="F7" s="8">
        <v>126.035</v>
      </c>
    </row>
    <row r="8" spans="1:6" x14ac:dyDescent="0.3">
      <c r="B8" t="s">
        <v>6205</v>
      </c>
      <c r="C8" s="8">
        <v>307.12</v>
      </c>
      <c r="D8" s="8">
        <v>681.07499999999993</v>
      </c>
      <c r="E8" s="8">
        <v>533.70499999999993</v>
      </c>
      <c r="F8" s="8">
        <v>158.85</v>
      </c>
    </row>
    <row r="9" spans="1:6" x14ac:dyDescent="0.3">
      <c r="B9" t="s">
        <v>6206</v>
      </c>
      <c r="C9" s="8">
        <v>53.664999999999992</v>
      </c>
      <c r="D9" s="8">
        <v>83.025000000000006</v>
      </c>
      <c r="E9" s="8">
        <v>193.83499999999998</v>
      </c>
      <c r="F9" s="8">
        <v>68.039999999999992</v>
      </c>
    </row>
    <row r="10" spans="1:6" x14ac:dyDescent="0.3">
      <c r="B10" t="s">
        <v>6207</v>
      </c>
      <c r="C10" s="8">
        <v>163.01999999999998</v>
      </c>
      <c r="D10" s="8">
        <v>678.3599999999999</v>
      </c>
      <c r="E10" s="8">
        <v>171.04500000000002</v>
      </c>
      <c r="F10" s="8">
        <v>372.255</v>
      </c>
    </row>
    <row r="11" spans="1:6" x14ac:dyDescent="0.3">
      <c r="B11" t="s">
        <v>6208</v>
      </c>
      <c r="C11" s="8">
        <v>345.02</v>
      </c>
      <c r="D11" s="8">
        <v>273.86999999999995</v>
      </c>
      <c r="E11" s="8">
        <v>184.12999999999997</v>
      </c>
      <c r="F11" s="8">
        <v>201.11499999999998</v>
      </c>
    </row>
    <row r="12" spans="1:6" x14ac:dyDescent="0.3">
      <c r="B12" t="s">
        <v>6209</v>
      </c>
      <c r="C12" s="8">
        <v>334.89</v>
      </c>
      <c r="D12" s="8">
        <v>70.95</v>
      </c>
      <c r="E12" s="8">
        <v>134.23000000000002</v>
      </c>
      <c r="F12" s="8">
        <v>166.27499999999998</v>
      </c>
    </row>
    <row r="13" spans="1:6" x14ac:dyDescent="0.3">
      <c r="B13" t="s">
        <v>6210</v>
      </c>
      <c r="C13" s="8">
        <v>178.70999999999998</v>
      </c>
      <c r="D13" s="8">
        <v>166.1</v>
      </c>
      <c r="E13" s="8">
        <v>439.30999999999995</v>
      </c>
      <c r="F13" s="8">
        <v>492.9</v>
      </c>
    </row>
    <row r="14" spans="1:6" x14ac:dyDescent="0.3">
      <c r="B14" t="s">
        <v>6211</v>
      </c>
      <c r="C14" s="8">
        <v>301.98500000000001</v>
      </c>
      <c r="D14" s="8">
        <v>153.76499999999999</v>
      </c>
      <c r="E14" s="8">
        <v>215.55499999999998</v>
      </c>
      <c r="F14" s="8">
        <v>213.66499999999999</v>
      </c>
    </row>
    <row r="15" spans="1:6" x14ac:dyDescent="0.3">
      <c r="B15" t="s">
        <v>6212</v>
      </c>
      <c r="C15" s="8">
        <v>312.83499999999998</v>
      </c>
      <c r="D15" s="8">
        <v>63.249999999999993</v>
      </c>
      <c r="E15" s="8">
        <v>350.89500000000004</v>
      </c>
      <c r="F15" s="8">
        <v>96.405000000000001</v>
      </c>
    </row>
    <row r="16" spans="1:6" x14ac:dyDescent="0.3">
      <c r="B16" t="s">
        <v>6213</v>
      </c>
      <c r="C16" s="8">
        <v>265.62</v>
      </c>
      <c r="D16" s="8">
        <v>526.51499999999987</v>
      </c>
      <c r="E16" s="8">
        <v>187.06</v>
      </c>
      <c r="F16" s="8">
        <v>210.58999999999997</v>
      </c>
    </row>
    <row r="17" spans="1:11" x14ac:dyDescent="0.3">
      <c r="A17" t="s">
        <v>6199</v>
      </c>
      <c r="B17" t="s">
        <v>6202</v>
      </c>
      <c r="C17" s="8">
        <v>47.25</v>
      </c>
      <c r="D17" s="8">
        <v>65.805000000000007</v>
      </c>
      <c r="E17" s="8">
        <v>274.67500000000001</v>
      </c>
      <c r="F17" s="8">
        <v>179.22</v>
      </c>
    </row>
    <row r="18" spans="1:11" x14ac:dyDescent="0.3">
      <c r="B18" t="s">
        <v>6203</v>
      </c>
      <c r="C18" s="8">
        <v>745.44999999999993</v>
      </c>
      <c r="D18" s="8">
        <v>428.88499999999999</v>
      </c>
      <c r="E18" s="8">
        <v>194.17499999999998</v>
      </c>
      <c r="F18" s="8">
        <v>429.82999999999993</v>
      </c>
    </row>
    <row r="19" spans="1:11" x14ac:dyDescent="0.3">
      <c r="B19" t="s">
        <v>6204</v>
      </c>
      <c r="C19" s="8">
        <v>130.47</v>
      </c>
      <c r="D19" s="8">
        <v>271.48500000000001</v>
      </c>
      <c r="E19" s="8">
        <v>281.20499999999998</v>
      </c>
      <c r="F19" s="8">
        <v>231.63000000000002</v>
      </c>
    </row>
    <row r="20" spans="1:11" x14ac:dyDescent="0.3">
      <c r="B20" t="s">
        <v>6205</v>
      </c>
      <c r="C20" s="8">
        <v>27</v>
      </c>
      <c r="D20" s="8">
        <v>347.26</v>
      </c>
      <c r="E20" s="8">
        <v>147.51</v>
      </c>
      <c r="F20" s="8">
        <v>240.04</v>
      </c>
    </row>
    <row r="21" spans="1:11" x14ac:dyDescent="0.3">
      <c r="B21" t="s">
        <v>6206</v>
      </c>
      <c r="C21" s="8">
        <v>255.11499999999995</v>
      </c>
      <c r="D21" s="8">
        <v>541.73</v>
      </c>
      <c r="E21" s="8">
        <v>83.43</v>
      </c>
      <c r="F21" s="8">
        <v>59.079999999999991</v>
      </c>
    </row>
    <row r="22" spans="1:11" x14ac:dyDescent="0.3">
      <c r="B22" t="s">
        <v>6207</v>
      </c>
      <c r="C22" s="8">
        <v>584.78999999999985</v>
      </c>
      <c r="D22" s="8">
        <v>357.42999999999995</v>
      </c>
      <c r="E22" s="8">
        <v>355.34</v>
      </c>
      <c r="F22" s="8">
        <v>140.88</v>
      </c>
    </row>
    <row r="23" spans="1:11" x14ac:dyDescent="0.3">
      <c r="B23" t="s">
        <v>6208</v>
      </c>
      <c r="C23" s="8">
        <v>430.62</v>
      </c>
      <c r="D23" s="8">
        <v>227.42500000000001</v>
      </c>
      <c r="E23" s="8">
        <v>236.315</v>
      </c>
      <c r="F23" s="8">
        <v>414.58499999999992</v>
      </c>
      <c r="K23" s="9"/>
    </row>
    <row r="24" spans="1:11" x14ac:dyDescent="0.3">
      <c r="B24" t="s">
        <v>6209</v>
      </c>
      <c r="C24" s="8">
        <v>22.5</v>
      </c>
      <c r="D24" s="8">
        <v>77.72</v>
      </c>
      <c r="E24" s="8">
        <v>60.5</v>
      </c>
      <c r="F24" s="8">
        <v>139.67999999999998</v>
      </c>
    </row>
    <row r="25" spans="1:11" x14ac:dyDescent="0.3">
      <c r="B25" t="s">
        <v>6210</v>
      </c>
      <c r="C25" s="8">
        <v>126.14999999999999</v>
      </c>
      <c r="D25" s="8">
        <v>195.11</v>
      </c>
      <c r="E25" s="8">
        <v>89.13</v>
      </c>
      <c r="F25" s="8">
        <v>302.65999999999997</v>
      </c>
    </row>
    <row r="26" spans="1:11" x14ac:dyDescent="0.3">
      <c r="B26" t="s">
        <v>6211</v>
      </c>
      <c r="C26" s="8">
        <v>376.03</v>
      </c>
      <c r="D26" s="8">
        <v>523.24</v>
      </c>
      <c r="E26" s="8">
        <v>440.96499999999997</v>
      </c>
      <c r="F26" s="8">
        <v>174.46999999999997</v>
      </c>
    </row>
    <row r="27" spans="1:11" x14ac:dyDescent="0.3">
      <c r="B27" t="s">
        <v>6212</v>
      </c>
      <c r="C27" s="8">
        <v>515.17999999999995</v>
      </c>
      <c r="D27" s="8">
        <v>142.56</v>
      </c>
      <c r="E27" s="8">
        <v>347.03999999999996</v>
      </c>
      <c r="F27" s="8">
        <v>104.08499999999999</v>
      </c>
    </row>
    <row r="28" spans="1:11" x14ac:dyDescent="0.3">
      <c r="B28" t="s">
        <v>6213</v>
      </c>
      <c r="C28" s="8">
        <v>95.859999999999985</v>
      </c>
      <c r="D28" s="8">
        <v>484.76</v>
      </c>
      <c r="E28" s="8">
        <v>94.17</v>
      </c>
      <c r="F28" s="8">
        <v>77.10499999999999</v>
      </c>
    </row>
    <row r="29" spans="1:11" x14ac:dyDescent="0.3">
      <c r="A29" t="s">
        <v>6200</v>
      </c>
      <c r="B29" t="s">
        <v>6202</v>
      </c>
      <c r="C29" s="8">
        <v>258.34500000000003</v>
      </c>
      <c r="D29" s="8">
        <v>139.625</v>
      </c>
      <c r="E29" s="8">
        <v>279.52000000000004</v>
      </c>
      <c r="F29" s="8">
        <v>160.19499999999999</v>
      </c>
    </row>
    <row r="30" spans="1:11" x14ac:dyDescent="0.3">
      <c r="B30" t="s">
        <v>6203</v>
      </c>
      <c r="C30" s="8">
        <v>342.2</v>
      </c>
      <c r="D30" s="8">
        <v>284.24999999999994</v>
      </c>
      <c r="E30" s="8">
        <v>251.83</v>
      </c>
      <c r="F30" s="8">
        <v>80.550000000000011</v>
      </c>
    </row>
    <row r="31" spans="1:11" x14ac:dyDescent="0.3">
      <c r="B31" t="s">
        <v>6204</v>
      </c>
      <c r="C31" s="8">
        <v>418.30499999999989</v>
      </c>
      <c r="D31" s="8">
        <v>468.125</v>
      </c>
      <c r="E31" s="8">
        <v>405.05500000000006</v>
      </c>
      <c r="F31" s="8">
        <v>253.15499999999997</v>
      </c>
    </row>
    <row r="32" spans="1:11" x14ac:dyDescent="0.3">
      <c r="B32" t="s">
        <v>6205</v>
      </c>
      <c r="C32" s="8">
        <v>102.32999999999998</v>
      </c>
      <c r="D32" s="8">
        <v>242.14000000000001</v>
      </c>
      <c r="E32" s="8">
        <v>554.875</v>
      </c>
      <c r="F32" s="8">
        <v>106.23999999999998</v>
      </c>
    </row>
    <row r="33" spans="1:6" x14ac:dyDescent="0.3">
      <c r="B33" t="s">
        <v>6206</v>
      </c>
      <c r="C33" s="8">
        <v>234.71999999999997</v>
      </c>
      <c r="D33" s="8">
        <v>133.08000000000001</v>
      </c>
      <c r="E33" s="8">
        <v>267.2</v>
      </c>
      <c r="F33" s="8">
        <v>272.68999999999994</v>
      </c>
    </row>
    <row r="34" spans="1:6" x14ac:dyDescent="0.3">
      <c r="B34" t="s">
        <v>6207</v>
      </c>
      <c r="C34" s="8">
        <v>430.39</v>
      </c>
      <c r="D34" s="8">
        <v>136.20500000000001</v>
      </c>
      <c r="E34" s="8">
        <v>209.6</v>
      </c>
      <c r="F34" s="8">
        <v>88.334999999999994</v>
      </c>
    </row>
    <row r="35" spans="1:6" x14ac:dyDescent="0.3">
      <c r="B35" t="s">
        <v>6208</v>
      </c>
      <c r="C35" s="8">
        <v>109.005</v>
      </c>
      <c r="D35" s="8">
        <v>393.57499999999999</v>
      </c>
      <c r="E35" s="8">
        <v>61.034999999999997</v>
      </c>
      <c r="F35" s="8">
        <v>199.48999999999998</v>
      </c>
    </row>
    <row r="36" spans="1:6" x14ac:dyDescent="0.3">
      <c r="B36" t="s">
        <v>6209</v>
      </c>
      <c r="C36" s="8">
        <v>287.52499999999998</v>
      </c>
      <c r="D36" s="8">
        <v>288.67</v>
      </c>
      <c r="E36" s="8">
        <v>125.58</v>
      </c>
      <c r="F36" s="8">
        <v>374.13499999999999</v>
      </c>
    </row>
    <row r="37" spans="1:6" x14ac:dyDescent="0.3">
      <c r="B37" t="s">
        <v>6210</v>
      </c>
      <c r="C37" s="8">
        <v>840.92999999999984</v>
      </c>
      <c r="D37" s="8">
        <v>409.875</v>
      </c>
      <c r="E37" s="8">
        <v>171.32999999999998</v>
      </c>
      <c r="F37" s="8">
        <v>221.43999999999997</v>
      </c>
    </row>
    <row r="38" spans="1:6" x14ac:dyDescent="0.3">
      <c r="B38" t="s">
        <v>6211</v>
      </c>
      <c r="C38" s="8">
        <v>299.07</v>
      </c>
      <c r="D38" s="8">
        <v>260.32499999999999</v>
      </c>
      <c r="E38" s="8">
        <v>584.64</v>
      </c>
      <c r="F38" s="8">
        <v>256.36500000000001</v>
      </c>
    </row>
    <row r="39" spans="1:6" x14ac:dyDescent="0.3">
      <c r="B39" t="s">
        <v>6212</v>
      </c>
      <c r="C39" s="8">
        <v>323.32499999999999</v>
      </c>
      <c r="D39" s="8">
        <v>565.57000000000005</v>
      </c>
      <c r="E39" s="8">
        <v>537.80999999999995</v>
      </c>
      <c r="F39" s="8">
        <v>189.47499999999999</v>
      </c>
    </row>
    <row r="40" spans="1:6" x14ac:dyDescent="0.3">
      <c r="B40" t="s">
        <v>6213</v>
      </c>
      <c r="C40" s="8">
        <v>399.48499999999996</v>
      </c>
      <c r="D40" s="8">
        <v>148.19999999999999</v>
      </c>
      <c r="E40" s="8">
        <v>388.21999999999997</v>
      </c>
      <c r="F40" s="8">
        <v>212.07499999999999</v>
      </c>
    </row>
    <row r="41" spans="1:6" x14ac:dyDescent="0.3">
      <c r="A41" t="s">
        <v>6201</v>
      </c>
      <c r="B41" t="s">
        <v>6202</v>
      </c>
      <c r="C41" s="8">
        <v>112.69499999999999</v>
      </c>
      <c r="D41" s="8">
        <v>166.32</v>
      </c>
      <c r="E41" s="8">
        <v>843.71499999999992</v>
      </c>
      <c r="F41" s="8">
        <v>146.685</v>
      </c>
    </row>
    <row r="42" spans="1:6" x14ac:dyDescent="0.3">
      <c r="B42" t="s">
        <v>6203</v>
      </c>
      <c r="C42" s="8">
        <v>114.87999999999998</v>
      </c>
      <c r="D42" s="8">
        <v>133.815</v>
      </c>
      <c r="E42" s="8">
        <v>91.175000000000011</v>
      </c>
      <c r="F42" s="8">
        <v>53.759999999999991</v>
      </c>
    </row>
    <row r="43" spans="1:6" x14ac:dyDescent="0.3">
      <c r="B43" t="s">
        <v>6204</v>
      </c>
      <c r="C43" s="8">
        <v>277.76</v>
      </c>
      <c r="D43" s="8">
        <v>175.41</v>
      </c>
      <c r="E43" s="8">
        <v>462.50999999999993</v>
      </c>
      <c r="F43" s="8">
        <v>399.52499999999998</v>
      </c>
    </row>
    <row r="44" spans="1:6" x14ac:dyDescent="0.3">
      <c r="B44" t="s">
        <v>6205</v>
      </c>
      <c r="C44" s="8">
        <v>197.89499999999998</v>
      </c>
      <c r="D44" s="8">
        <v>289.755</v>
      </c>
      <c r="E44" s="8">
        <v>88.545000000000002</v>
      </c>
      <c r="F44" s="8">
        <v>200.25499999999997</v>
      </c>
    </row>
    <row r="45" spans="1:6" x14ac:dyDescent="0.3">
      <c r="B45" t="s">
        <v>6206</v>
      </c>
      <c r="C45" s="8">
        <v>193.11499999999998</v>
      </c>
      <c r="D45" s="8">
        <v>212.49499999999998</v>
      </c>
      <c r="E45" s="8">
        <v>292.29000000000002</v>
      </c>
      <c r="F45" s="8">
        <v>304.46999999999997</v>
      </c>
    </row>
    <row r="46" spans="1:6" x14ac:dyDescent="0.3">
      <c r="B46" t="s">
        <v>6207</v>
      </c>
      <c r="C46" s="8">
        <v>179.79</v>
      </c>
      <c r="D46" s="8">
        <v>426.2</v>
      </c>
      <c r="E46" s="8">
        <v>170.08999999999997</v>
      </c>
      <c r="F46" s="8">
        <v>379.31</v>
      </c>
    </row>
    <row r="47" spans="1:6" x14ac:dyDescent="0.3">
      <c r="B47" t="s">
        <v>6208</v>
      </c>
      <c r="C47" s="8">
        <v>247.28999999999996</v>
      </c>
      <c r="D47" s="8">
        <v>246.685</v>
      </c>
      <c r="E47" s="8">
        <v>271.05499999999995</v>
      </c>
      <c r="F47" s="8">
        <v>141.69999999999999</v>
      </c>
    </row>
    <row r="48" spans="1:6" x14ac:dyDescent="0.3">
      <c r="B48" t="s">
        <v>6209</v>
      </c>
      <c r="C48" s="8">
        <v>116.39499999999998</v>
      </c>
      <c r="D48" s="8">
        <v>41.25</v>
      </c>
      <c r="E48" s="8">
        <v>15.54</v>
      </c>
      <c r="F48" s="8">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685F-887F-45A5-B7B6-AE799325E866}">
  <dimension ref="A3:K23"/>
  <sheetViews>
    <sheetView workbookViewId="0">
      <selection activeCell="B4" sqref="B4"/>
    </sheetView>
  </sheetViews>
  <sheetFormatPr defaultRowHeight="14.4" x14ac:dyDescent="0.3"/>
  <cols>
    <col min="1" max="1" width="14" bestFit="1" customWidth="1"/>
    <col min="2" max="3" width="11.6640625" bestFit="1" customWidth="1"/>
    <col min="4" max="4" width="7" bestFit="1" customWidth="1"/>
    <col min="5" max="5" width="7.44140625" bestFit="1" customWidth="1"/>
    <col min="6" max="6" width="7.88671875" bestFit="1" customWidth="1"/>
  </cols>
  <sheetData>
    <row r="3" spans="1:2" x14ac:dyDescent="0.3">
      <c r="A3" s="7" t="s">
        <v>7</v>
      </c>
      <c r="B3" t="s">
        <v>6220</v>
      </c>
    </row>
    <row r="4" spans="1:2" x14ac:dyDescent="0.3">
      <c r="A4" t="s">
        <v>28</v>
      </c>
      <c r="B4" s="10">
        <v>2798.5050000000001</v>
      </c>
    </row>
    <row r="5" spans="1:2" x14ac:dyDescent="0.3">
      <c r="A5" t="s">
        <v>318</v>
      </c>
      <c r="B5" s="10">
        <v>6696.8649999999989</v>
      </c>
    </row>
    <row r="6" spans="1:2" x14ac:dyDescent="0.3">
      <c r="A6" t="s">
        <v>19</v>
      </c>
      <c r="B6" s="10">
        <v>35638.88499999998</v>
      </c>
    </row>
    <row r="23" spans="11:11" x14ac:dyDescent="0.3">
      <c r="K23"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5E2D5-70D2-40C9-82C6-713E048014F8}">
  <dimension ref="A3:K23"/>
  <sheetViews>
    <sheetView workbookViewId="0">
      <selection activeCell="E15" sqref="E15"/>
    </sheetView>
  </sheetViews>
  <sheetFormatPr defaultRowHeight="14.4" x14ac:dyDescent="0.3"/>
  <cols>
    <col min="1" max="1" width="16.88671875" bestFit="1" customWidth="1"/>
    <col min="2" max="3" width="11.6640625" bestFit="1" customWidth="1"/>
    <col min="4" max="4" width="7" bestFit="1" customWidth="1"/>
    <col min="5" max="5" width="7.44140625" bestFit="1" customWidth="1"/>
    <col min="6" max="6" width="7.88671875" bestFit="1" customWidth="1"/>
  </cols>
  <sheetData>
    <row r="3" spans="1:2" x14ac:dyDescent="0.3">
      <c r="A3" s="7" t="s">
        <v>4</v>
      </c>
      <c r="B3" t="s">
        <v>6220</v>
      </c>
    </row>
    <row r="4" spans="1:2" x14ac:dyDescent="0.3">
      <c r="A4" t="s">
        <v>3753</v>
      </c>
      <c r="B4" s="10">
        <v>278.01</v>
      </c>
    </row>
    <row r="5" spans="1:2" x14ac:dyDescent="0.3">
      <c r="A5" t="s">
        <v>1598</v>
      </c>
      <c r="B5" s="10">
        <v>281.67499999999995</v>
      </c>
    </row>
    <row r="6" spans="1:2" x14ac:dyDescent="0.3">
      <c r="A6" t="s">
        <v>2587</v>
      </c>
      <c r="B6" s="10">
        <v>289.11</v>
      </c>
    </row>
    <row r="7" spans="1:2" x14ac:dyDescent="0.3">
      <c r="A7" t="s">
        <v>5765</v>
      </c>
      <c r="B7" s="10">
        <v>307.04499999999996</v>
      </c>
    </row>
    <row r="8" spans="1:2" x14ac:dyDescent="0.3">
      <c r="A8" t="s">
        <v>5114</v>
      </c>
      <c r="B8" s="10">
        <v>317.06999999999994</v>
      </c>
    </row>
    <row r="23" spans="11:11" x14ac:dyDescent="0.3">
      <c r="K23"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E1" zoomScale="115" zoomScaleNormal="115" workbookViewId="0">
      <selection activeCell="P3" sqref="P3"/>
    </sheetView>
  </sheetViews>
  <sheetFormatPr defaultRowHeight="14.4" x14ac:dyDescent="0.3"/>
  <cols>
    <col min="1" max="1" width="15.5546875" bestFit="1" customWidth="1"/>
    <col min="2" max="2" width="12.109375" bestFit="1" customWidth="1"/>
    <col min="3" max="3" width="16.44140625" bestFit="1" customWidth="1"/>
    <col min="4" max="4" width="11.33203125" customWidth="1"/>
    <col min="5" max="5" width="9.77734375" customWidth="1"/>
    <col min="6" max="6" width="21.88671875" bestFit="1" customWidth="1"/>
    <col min="7" max="7" width="36" bestFit="1" customWidth="1"/>
    <col min="8" max="8" width="11.88671875" bestFit="1" customWidth="1"/>
    <col min="9" max="9" width="12.6640625" customWidth="1"/>
    <col min="10" max="10" width="11.6640625" customWidth="1"/>
    <col min="11" max="11" width="5.88671875" bestFit="1" customWidth="1"/>
    <col min="12" max="12" width="10.77734375" customWidth="1"/>
    <col min="13" max="13" width="10" bestFit="1" customWidth="1"/>
    <col min="14" max="14" width="13.6640625" customWidth="1"/>
    <col min="15" max="15" width="12.77734375" customWidth="1"/>
    <col min="16" max="16" width="14.109375" bestFit="1" customWidth="1"/>
  </cols>
  <sheetData>
    <row r="1" spans="1:16" x14ac:dyDescent="0.3">
      <c r="A1" s="2" t="s">
        <v>0</v>
      </c>
      <c r="B1" s="3" t="s">
        <v>1</v>
      </c>
      <c r="C1" s="2" t="s">
        <v>3</v>
      </c>
      <c r="D1" s="2" t="s">
        <v>11</v>
      </c>
      <c r="E1" s="2" t="s">
        <v>14</v>
      </c>
      <c r="F1" s="2" t="s">
        <v>4</v>
      </c>
      <c r="G1" s="2" t="s">
        <v>2</v>
      </c>
      <c r="H1" s="2" t="s">
        <v>7</v>
      </c>
      <c r="I1" s="2" t="s">
        <v>9</v>
      </c>
      <c r="J1" s="2" t="s">
        <v>10</v>
      </c>
      <c r="K1" s="4" t="s">
        <v>12</v>
      </c>
      <c r="L1" s="2" t="s">
        <v>13</v>
      </c>
      <c r="M1" s="2" t="s">
        <v>15</v>
      </c>
      <c r="N1" s="2" t="s">
        <v>6196</v>
      </c>
      <c r="O1" s="2" t="s">
        <v>6197</v>
      </c>
      <c r="P1" s="2" t="s">
        <v>6221</v>
      </c>
    </row>
    <row r="2" spans="1:16" x14ac:dyDescent="0.3">
      <c r="A2" s="2" t="s">
        <v>490</v>
      </c>
      <c r="B2" s="3">
        <v>43713</v>
      </c>
      <c r="C2" s="2" t="s">
        <v>491</v>
      </c>
      <c r="D2" t="s">
        <v>6138</v>
      </c>
      <c r="E2" s="2">
        <v>2</v>
      </c>
      <c r="F2" s="2" t="str">
        <f>_xlfn.XLOOKUP(C2,customers!$A$1:$A$1001,customers!$B$1:$B$1001,,0)</f>
        <v>Aloisia Allner</v>
      </c>
      <c r="G2" s="2" t="str">
        <f>IF(_xlfn.XLOOKUP(C2,customers!$A:$A,customers!$C:$C,,0)=0,"",_xlfn.XLOOKUP(C2,customers!$A:$A,customers!$C:$C,,0))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6">
        <f>INDEX(products!$A$1:$G$49,MATCH(orders!$D2,products!$A$1:$A$49,0),MATCH(orders!L$1,products!$A$1:$G$1,0))</f>
        <v>9.9499999999999993</v>
      </c>
      <c r="M2" s="6">
        <f>L2*E2</f>
        <v>19.899999999999999</v>
      </c>
      <c r="N2" t="str" cm="1">
        <f t="array" ref="N2">_xlfn.IFS(I2= "Rob", "Robusta", I2= "Exc", "Excelsa", I2= "Ara", "Arabica", I2= "Lib", "Liberica", I2= "", "")</f>
        <v>Robusta</v>
      </c>
      <c r="O2" t="str">
        <f>IF(J2="M", "Medium", IF(J2="L", "Light", IF(J2="D", "Dark", IF(J2="", "" ))))</f>
        <v>Medium</v>
      </c>
      <c r="P2" t="str">
        <f>_xlfn.XLOOKUP(Orders[[#This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f>IF(_xlfn.XLOOKUP(C3,customers!$A:$A,customers!$C:$C,,0)=0,"",_xlfn.XLOOKUP(C3,customers!$A:$A,customers!$C:$C,,0))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6">
        <f>INDEX(products!$A$1:$G$49,MATCH(orders!$D3,products!$A$1:$A$49,0),MATCH(orders!L$1,products!$A$1:$G$1,0))</f>
        <v>8.25</v>
      </c>
      <c r="M3" s="6">
        <f t="shared" ref="M3:M66" si="0">L3*E3</f>
        <v>41.25</v>
      </c>
      <c r="N3" t="str" cm="1">
        <f t="array" ref="N3">_xlfn.IFS(I3= "Rob", "Robusta", I3= "Exc", "Excelsa", I3= "Ara", "Arabica", I3= "Lib", "Liberica", I3= "", "")</f>
        <v>Excelsa</v>
      </c>
      <c r="O3" t="str">
        <f t="shared" ref="O3:O66" si="1">IF(J3="M", "Medium", IF(J3="L", "Light", IF(J3="D", "Dark", IF(J3="", "" ))))</f>
        <v>Medium</v>
      </c>
      <c r="P3" t="str">
        <f>_xlfn.XLOOKUP(Orders[[#This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f>IF(_xlfn.XLOOKUP(C4,customers!$A:$A,customers!$C:$C,,0)=0,"",_xlfn.XLOOKUP(C4,customers!$A:$A,customers!$C:$C,,0))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6">
        <f>INDEX(products!$A$1:$G$49,MATCH(orders!$D4,products!$A$1:$A$49,0),MATCH(orders!L$1,products!$A$1:$G$1,0))</f>
        <v>12.95</v>
      </c>
      <c r="M4" s="6">
        <f t="shared" si="0"/>
        <v>12.95</v>
      </c>
      <c r="N4" t="str" cm="1">
        <f t="array" ref="N4">_xlfn.IFS(I4= "Rob", "Robusta", I4= "Exc", "Excelsa", I4= "Ara", "Arabica", I4= "Lib", "Liberica", I4= "", "")</f>
        <v>Arabica</v>
      </c>
      <c r="O4" t="str">
        <f t="shared" si="1"/>
        <v>Light</v>
      </c>
      <c r="P4" t="str">
        <f>_xlfn.XLOOKUP(Orders[[#This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f>IF(_xlfn.XLOOKUP(C5,customers!$A:$A,customers!$C:$C,,0)=0,"",_xlfn.XLOOKUP(C5,customers!$A:$A,customers!$C:$C,,0))</f>
        <v/>
      </c>
      <c r="H5" s="2" t="str">
        <f>_xlfn.XLOOKUP(C5,customers!$A$1:$A$1001,customers!$G$1:$G$1001,,0)</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6">
        <f>INDEX(products!$A$1:$G$49,MATCH(orders!$D5,products!$A$1:$A$49,0),MATCH(orders!L$1,products!$A$1:$G$1,0))</f>
        <v>13.75</v>
      </c>
      <c r="M5" s="6">
        <f t="shared" si="0"/>
        <v>27.5</v>
      </c>
      <c r="N5" t="str" cm="1">
        <f t="array" ref="N5">_xlfn.IFS(I5= "Rob", "Robusta", I5= "Exc", "Excelsa", I5= "Ara", "Arabica", I5= "Lib", "Liberica", I5= "", "")</f>
        <v>Excelsa</v>
      </c>
      <c r="O5" t="str">
        <f t="shared" si="1"/>
        <v>Medium</v>
      </c>
      <c r="P5" t="str">
        <f>_xlfn.XLOOKUP(Orders[[#This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f>IF(_xlfn.XLOOKUP(C6,customers!$A:$A,customers!$C:$C,,0)=0,"",_xlfn.XLOOKUP(C6,customers!$A:$A,customers!$C:$C,,0))</f>
        <v/>
      </c>
      <c r="H6" s="2" t="str">
        <f>_xlfn.XLOOKUP(C6,customers!$A$1:$A$1001,customers!$G$1:$G$1001,,0)</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6">
        <f>INDEX(products!$A$1:$G$49,MATCH(orders!$D6,products!$A$1:$A$49,0),MATCH(orders!L$1,products!$A$1:$G$1,0))</f>
        <v>27.484999999999996</v>
      </c>
      <c r="M6" s="6">
        <f t="shared" si="0"/>
        <v>54.969999999999992</v>
      </c>
      <c r="N6" t="str" cm="1">
        <f t="array" ref="N6">_xlfn.IFS(I6= "Rob", "Robusta", I6= "Exc", "Excelsa", I6= "Ara", "Arabica", I6= "Lib", "Liberica", I6= "", "")</f>
        <v>Robusta</v>
      </c>
      <c r="O6" t="str">
        <f t="shared" si="1"/>
        <v>Light</v>
      </c>
      <c r="P6" t="str">
        <f>_xlfn.XLOOKUP(Orders[[#This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f>IF(_xlfn.XLOOKUP(C7,customers!$A:$A,customers!$C:$C,,0)=0,"",_xlfn.XLOOKUP(C7,customers!$A:$A,customers!$C:$C,,0))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6">
        <f>INDEX(products!$A$1:$G$49,MATCH(orders!$D7,products!$A$1:$A$49,0),MATCH(orders!L$1,products!$A$1:$G$1,0))</f>
        <v>12.95</v>
      </c>
      <c r="M7" s="6">
        <f t="shared" si="0"/>
        <v>38.849999999999994</v>
      </c>
      <c r="N7" t="str" cm="1">
        <f t="array" ref="N7">_xlfn.IFS(I7= "Rob", "Robusta", I7= "Exc", "Excelsa", I7= "Ara", "Arabica", I7= "Lib", "Liberica", I7= "", "")</f>
        <v>Liberica</v>
      </c>
      <c r="O7" t="str">
        <f t="shared" si="1"/>
        <v>Dark</v>
      </c>
      <c r="P7" t="str">
        <f>_xlfn.XLOOKUP(Orders[[#This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f>IF(_xlfn.XLOOKUP(C8,customers!$A:$A,customers!$C:$C,,0)=0,"",_xlfn.XLOOKUP(C8,customers!$A:$A,customers!$C:$C,,0))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6">
        <f>INDEX(products!$A$1:$G$49,MATCH(orders!$D8,products!$A$1:$A$49,0),MATCH(orders!L$1,products!$A$1:$G$1,0))</f>
        <v>7.29</v>
      </c>
      <c r="M8" s="6">
        <f t="shared" si="0"/>
        <v>21.87</v>
      </c>
      <c r="N8" t="str" cm="1">
        <f t="array" ref="N8">_xlfn.IFS(I8= "Rob", "Robusta", I8= "Exc", "Excelsa", I8= "Ara", "Arabica", I8= "Lib", "Liberica", I8= "", "")</f>
        <v>Excelsa</v>
      </c>
      <c r="O8" t="str">
        <f t="shared" si="1"/>
        <v>Dark</v>
      </c>
      <c r="P8" t="str">
        <f>_xlfn.XLOOKUP(Orders[[#This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f>IF(_xlfn.XLOOKUP(C9,customers!$A:$A,customers!$C:$C,,0)=0,"",_xlfn.XLOOKUP(C9,customers!$A:$A,customers!$C:$C,,0))</f>
        <v/>
      </c>
      <c r="H9" s="2" t="str">
        <f>_xlfn.XLOOKUP(C9,customers!$A$1:$A$1001,customers!$G$1:$G$1001,,0)</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6">
        <f>INDEX(products!$A$1:$G$49,MATCH(orders!$D9,products!$A$1:$A$49,0),MATCH(orders!L$1,products!$A$1:$G$1,0))</f>
        <v>4.7549999999999999</v>
      </c>
      <c r="M9" s="6">
        <f t="shared" si="0"/>
        <v>4.7549999999999999</v>
      </c>
      <c r="N9" t="str" cm="1">
        <f t="array" ref="N9">_xlfn.IFS(I9= "Rob", "Robusta", I9= "Exc", "Excelsa", I9= "Ara", "Arabica", I9= "Lib", "Liberica", I9= "", "")</f>
        <v>Liberica</v>
      </c>
      <c r="O9" t="str">
        <f t="shared" si="1"/>
        <v>Light</v>
      </c>
      <c r="P9" t="str">
        <f>_xlfn.XLOOKUP(Orders[[#This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IF(_xlfn.XLOOKUP(C10,customers!$A:$A,customers!$C:$C,,0)=0,"",_xlfn.XLOOKUP(C10,customers!$A:$A,customers!$C:$C,,0))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6">
        <f>INDEX(products!$A$1:$G$49,MATCH(orders!$D10,products!$A$1:$A$49,0),MATCH(orders!L$1,products!$A$1:$G$1,0))</f>
        <v>5.97</v>
      </c>
      <c r="M10" s="6">
        <f t="shared" si="0"/>
        <v>17.91</v>
      </c>
      <c r="N10" t="str" cm="1">
        <f t="array" ref="N10">_xlfn.IFS(I10= "Rob", "Robusta", I10= "Exc", "Excelsa", I10= "Ara", "Arabica", I10= "Lib", "Liberica", I10= "", "")</f>
        <v>Robusta</v>
      </c>
      <c r="O10" t="str">
        <f t="shared" si="1"/>
        <v>Medium</v>
      </c>
      <c r="P10" t="str">
        <f>_xlfn.XLOOKUP(Orders[[#This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f>IF(_xlfn.XLOOKUP(C11,customers!$A:$A,customers!$C:$C,,0)=0,"",_xlfn.XLOOKUP(C11,customers!$A:$A,customers!$C:$C,,0))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6">
        <f>INDEX(products!$A$1:$G$49,MATCH(orders!$D11,products!$A$1:$A$49,0),MATCH(orders!L$1,products!$A$1:$G$1,0))</f>
        <v>5.97</v>
      </c>
      <c r="M11" s="6">
        <f t="shared" si="0"/>
        <v>5.97</v>
      </c>
      <c r="N11" t="str" cm="1">
        <f t="array" ref="N11">_xlfn.IFS(I11= "Rob", "Robusta", I11= "Exc", "Excelsa", I11= "Ara", "Arabica", I11= "Lib", "Liberica", I11= "", "")</f>
        <v>Robusta</v>
      </c>
      <c r="O11" t="str">
        <f t="shared" si="1"/>
        <v>Medium</v>
      </c>
      <c r="P11" t="str">
        <f>_xlfn.XLOOKUP(Orders[[#This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f>IF(_xlfn.XLOOKUP(C12,customers!$A:$A,customers!$C:$C,,0)=0,"",_xlfn.XLOOKUP(C12,customers!$A:$A,customers!$C:$C,,0))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6">
        <f>INDEX(products!$A$1:$G$49,MATCH(orders!$D12,products!$A$1:$A$49,0),MATCH(orders!L$1,products!$A$1:$G$1,0))</f>
        <v>9.9499999999999993</v>
      </c>
      <c r="M12" s="6">
        <f t="shared" si="0"/>
        <v>39.799999999999997</v>
      </c>
      <c r="N12" t="str" cm="1">
        <f t="array" ref="N12">_xlfn.IFS(I12= "Rob", "Robusta", I12= "Exc", "Excelsa", I12= "Ara", "Arabica", I12= "Lib", "Liberica", I12= "", "")</f>
        <v>Arabica</v>
      </c>
      <c r="O12" t="str">
        <f t="shared" si="1"/>
        <v>Dark</v>
      </c>
      <c r="P12" t="str">
        <f>_xlfn.XLOOKUP(Orders[[#This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IF(_xlfn.XLOOKUP(C13,customers!$A:$A,customers!$C:$C,,0)=0,"",_xlfn.XLOOKUP(C13,customers!$A:$A,customers!$C:$C,,0))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6">
        <f>INDEX(products!$A$1:$G$49,MATCH(orders!$D13,products!$A$1:$A$49,0),MATCH(orders!L$1,products!$A$1:$G$1,0))</f>
        <v>34.154999999999994</v>
      </c>
      <c r="M13" s="6">
        <f t="shared" si="0"/>
        <v>170.77499999999998</v>
      </c>
      <c r="N13" t="str" cm="1">
        <f t="array" ref="N13">_xlfn.IFS(I13= "Rob", "Robusta", I13= "Exc", "Excelsa", I13= "Ara", "Arabica", I13= "Lib", "Liberica", I13= "", "")</f>
        <v>Excelsa</v>
      </c>
      <c r="O13" t="str">
        <f t="shared" si="1"/>
        <v>Light</v>
      </c>
      <c r="P13" t="str">
        <f>_xlfn.XLOOKUP(Orders[[#This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IF(_xlfn.XLOOKUP(C14,customers!$A:$A,customers!$C:$C,,0)=0,"",_xlfn.XLOOKUP(C14,customers!$A:$A,customers!$C:$C,,0))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6">
        <f>INDEX(products!$A$1:$G$49,MATCH(orders!$D14,products!$A$1:$A$49,0),MATCH(orders!L$1,products!$A$1:$G$1,0))</f>
        <v>9.9499999999999993</v>
      </c>
      <c r="M14" s="6">
        <f t="shared" si="0"/>
        <v>49.75</v>
      </c>
      <c r="N14" t="str" cm="1">
        <f t="array" ref="N14">_xlfn.IFS(I14= "Rob", "Robusta", I14= "Exc", "Excelsa", I14= "Ara", "Arabica", I14= "Lib", "Liberica", I14= "", "")</f>
        <v>Robusta</v>
      </c>
      <c r="O14" t="str">
        <f t="shared" si="1"/>
        <v>Medium</v>
      </c>
      <c r="P14" t="str">
        <f>_xlfn.XLOOKUP(Orders[[#This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IF(_xlfn.XLOOKUP(C15,customers!$A:$A,customers!$C:$C,,0)=0,"",_xlfn.XLOOKUP(C15,customers!$A:$A,customers!$C:$C,,0))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6">
        <f>INDEX(products!$A$1:$G$49,MATCH(orders!$D15,products!$A$1:$A$49,0),MATCH(orders!L$1,products!$A$1:$G$1,0))</f>
        <v>20.584999999999997</v>
      </c>
      <c r="M15" s="6">
        <f t="shared" si="0"/>
        <v>41.169999999999995</v>
      </c>
      <c r="N15" t="str" cm="1">
        <f t="array" ref="N15">_xlfn.IFS(I15= "Rob", "Robusta", I15= "Exc", "Excelsa", I15= "Ara", "Arabica", I15= "Lib", "Liberica", I15= "", "")</f>
        <v>Robusta</v>
      </c>
      <c r="O15" t="str">
        <f t="shared" si="1"/>
        <v>Dark</v>
      </c>
      <c r="P15" t="str">
        <f>_xlfn.XLOOKUP(Orders[[#This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f>IF(_xlfn.XLOOKUP(C16,customers!$A:$A,customers!$C:$C,,0)=0,"",_xlfn.XLOOKUP(C16,customers!$A:$A,customers!$C:$C,,0))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6">
        <f>INDEX(products!$A$1:$G$49,MATCH(orders!$D16,products!$A$1:$A$49,0),MATCH(orders!L$1,products!$A$1:$G$1,0))</f>
        <v>3.8849999999999998</v>
      </c>
      <c r="M16" s="6">
        <f t="shared" si="0"/>
        <v>11.654999999999999</v>
      </c>
      <c r="N16" t="str" cm="1">
        <f t="array" ref="N16">_xlfn.IFS(I16= "Rob", "Robusta", I16= "Exc", "Excelsa", I16= "Ara", "Arabica", I16= "Lib", "Liberica", I16= "", "")</f>
        <v>Liberica</v>
      </c>
      <c r="O16" t="str">
        <f t="shared" si="1"/>
        <v>Dark</v>
      </c>
      <c r="P16" t="str">
        <f>_xlfn.XLOOKUP(Orders[[#This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IF(_xlfn.XLOOKUP(C17,customers!$A:$A,customers!$C:$C,,0)=0,"",_xlfn.XLOOKUP(C17,customers!$A:$A,customers!$C:$C,,0))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6">
        <f>INDEX(products!$A$1:$G$49,MATCH(orders!$D17,products!$A$1:$A$49,0),MATCH(orders!L$1,products!$A$1:$G$1,0))</f>
        <v>22.884999999999998</v>
      </c>
      <c r="M17" s="6">
        <f t="shared" si="0"/>
        <v>114.42499999999998</v>
      </c>
      <c r="N17" t="str" cm="1">
        <f t="array" ref="N17">_xlfn.IFS(I17= "Rob", "Robusta", I17= "Exc", "Excelsa", I17= "Ara", "Arabica", I17= "Lib", "Liberica", I17= "", "")</f>
        <v>Robusta</v>
      </c>
      <c r="O17" t="str">
        <f t="shared" si="1"/>
        <v>Medium</v>
      </c>
      <c r="P17" t="str">
        <f>_xlfn.XLOOKUP(Orders[[#This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f>IF(_xlfn.XLOOKUP(C18,customers!$A:$A,customers!$C:$C,,0)=0,"",_xlfn.XLOOKUP(C18,customers!$A:$A,customers!$C:$C,,0))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6">
        <f>INDEX(products!$A$1:$G$49,MATCH(orders!$D18,products!$A$1:$A$49,0),MATCH(orders!L$1,products!$A$1:$G$1,0))</f>
        <v>3.375</v>
      </c>
      <c r="M18" s="6">
        <f t="shared" si="0"/>
        <v>20.25</v>
      </c>
      <c r="N18" t="str" cm="1">
        <f t="array" ref="N18">_xlfn.IFS(I18= "Rob", "Robusta", I18= "Exc", "Excelsa", I18= "Ara", "Arabica", I18= "Lib", "Liberica", I18= "", "")</f>
        <v>Arabica</v>
      </c>
      <c r="O18" t="str">
        <f t="shared" si="1"/>
        <v>Medium</v>
      </c>
      <c r="P18" t="str">
        <f>_xlfn.XLOOKUP(Orders[[#This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f>IF(_xlfn.XLOOKUP(C19,customers!$A:$A,customers!$C:$C,,0)=0,"",_xlfn.XLOOKUP(C19,customers!$A:$A,customers!$C:$C,,0))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6">
        <f>INDEX(products!$A$1:$G$49,MATCH(orders!$D19,products!$A$1:$A$49,0),MATCH(orders!L$1,products!$A$1:$G$1,0))</f>
        <v>12.95</v>
      </c>
      <c r="M19" s="6">
        <f t="shared" si="0"/>
        <v>77.699999999999989</v>
      </c>
      <c r="N19" t="str" cm="1">
        <f t="array" ref="N19">_xlfn.IFS(I19= "Rob", "Robusta", I19= "Exc", "Excelsa", I19= "Ara", "Arabica", I19= "Lib", "Liberica", I19= "", "")</f>
        <v>Arabica</v>
      </c>
      <c r="O19" t="str">
        <f t="shared" si="1"/>
        <v>Light</v>
      </c>
      <c r="P19" t="str">
        <f>_xlfn.XLOOKUP(Orders[[#This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f>IF(_xlfn.XLOOKUP(C20,customers!$A:$A,customers!$C:$C,,0)=0,"",_xlfn.XLOOKUP(C20,customers!$A:$A,customers!$C:$C,,0))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6">
        <f>INDEX(products!$A$1:$G$49,MATCH(orders!$D20,products!$A$1:$A$49,0),MATCH(orders!L$1,products!$A$1:$G$1,0))</f>
        <v>20.584999999999997</v>
      </c>
      <c r="M20" s="6">
        <f t="shared" si="0"/>
        <v>82.339999999999989</v>
      </c>
      <c r="N20" t="str" cm="1">
        <f t="array" ref="N20">_xlfn.IFS(I20= "Rob", "Robusta", I20= "Exc", "Excelsa", I20= "Ara", "Arabica", I20= "Lib", "Liberica", I20= "", "")</f>
        <v>Robusta</v>
      </c>
      <c r="O20" t="str">
        <f t="shared" si="1"/>
        <v>Dark</v>
      </c>
      <c r="P20" t="str">
        <f>_xlfn.XLOOKUP(Orders[[#This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IF(_xlfn.XLOOKUP(C21,customers!$A:$A,customers!$C:$C,,0)=0,"",_xlfn.XLOOKUP(C21,customers!$A:$A,customers!$C:$C,,0))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6">
        <f>INDEX(products!$A$1:$G$49,MATCH(orders!$D21,products!$A$1:$A$49,0),MATCH(orders!L$1,products!$A$1:$G$1,0))</f>
        <v>3.375</v>
      </c>
      <c r="M21" s="6">
        <f t="shared" si="0"/>
        <v>16.875</v>
      </c>
      <c r="N21" t="str" cm="1">
        <f t="array" ref="N21">_xlfn.IFS(I21= "Rob", "Robusta", I21= "Exc", "Excelsa", I21= "Ara", "Arabica", I21= "Lib", "Liberica", I21= "", "")</f>
        <v>Arabica</v>
      </c>
      <c r="O21" t="str">
        <f t="shared" si="1"/>
        <v>Medium</v>
      </c>
      <c r="P21" t="str">
        <f>_xlfn.XLOOKUP(Orders[[#This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IF(_xlfn.XLOOKUP(C22,customers!$A:$A,customers!$C:$C,,0)=0,"",_xlfn.XLOOKUP(C22,customers!$A:$A,customers!$C:$C,,0))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6">
        <f>INDEX(products!$A$1:$G$49,MATCH(orders!$D22,products!$A$1:$A$49,0),MATCH(orders!L$1,products!$A$1:$G$1,0))</f>
        <v>3.645</v>
      </c>
      <c r="M22" s="6">
        <f t="shared" si="0"/>
        <v>14.58</v>
      </c>
      <c r="N22" t="str" cm="1">
        <f t="array" ref="N22">_xlfn.IFS(I22= "Rob", "Robusta", I22= "Exc", "Excelsa", I22= "Ara", "Arabica", I22= "Lib", "Liberica", I22= "", "")</f>
        <v>Excelsa</v>
      </c>
      <c r="O22" t="str">
        <f t="shared" si="1"/>
        <v>Dark</v>
      </c>
      <c r="P22" t="str">
        <f>_xlfn.XLOOKUP(Orders[[#This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IF(_xlfn.XLOOKUP(C23,customers!$A:$A,customers!$C:$C,,0)=0,"",_xlfn.XLOOKUP(C23,customers!$A:$A,customers!$C:$C,,0))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6">
        <f>INDEX(products!$A$1:$G$49,MATCH(orders!$D23,products!$A$1:$A$49,0),MATCH(orders!L$1,products!$A$1:$G$1,0))</f>
        <v>2.9849999999999999</v>
      </c>
      <c r="M23" s="6">
        <f t="shared" si="0"/>
        <v>17.91</v>
      </c>
      <c r="N23" t="str" cm="1">
        <f t="array" ref="N23">_xlfn.IFS(I23= "Rob", "Robusta", I23= "Exc", "Excelsa", I23= "Ara", "Arabica", I23= "Lib", "Liberica", I23= "", "")</f>
        <v>Arabica</v>
      </c>
      <c r="O23" t="str">
        <f t="shared" si="1"/>
        <v>Dark</v>
      </c>
      <c r="P23" t="str">
        <f>_xlfn.XLOOKUP(Orders[[#This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f>IF(_xlfn.XLOOKUP(C24,customers!$A:$A,customers!$C:$C,,0)=0,"",_xlfn.XLOOKUP(C24,customers!$A:$A,customers!$C:$C,,0))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6">
        <f>INDEX(products!$A$1:$G$49,MATCH(orders!$D24,products!$A$1:$A$49,0),MATCH(orders!L$1,products!$A$1:$G$1,0))</f>
        <v>22.884999999999998</v>
      </c>
      <c r="M24" s="6">
        <f t="shared" si="0"/>
        <v>91.539999999999992</v>
      </c>
      <c r="N24" t="str" cm="1">
        <f t="array" ref="N24">_xlfn.IFS(I24= "Rob", "Robusta", I24= "Exc", "Excelsa", I24= "Ara", "Arabica", I24= "Lib", "Liberica", I24= "", "")</f>
        <v>Robusta</v>
      </c>
      <c r="O24" t="str">
        <f t="shared" si="1"/>
        <v>Medium</v>
      </c>
      <c r="P24" t="str">
        <f>_xlfn.XLOOKUP(Orders[[#This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f>IF(_xlfn.XLOOKUP(C25,customers!$A:$A,customers!$C:$C,,0)=0,"",_xlfn.XLOOKUP(C25,customers!$A:$A,customers!$C:$C,,0))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6">
        <f>INDEX(products!$A$1:$G$49,MATCH(orders!$D25,products!$A$1:$A$49,0),MATCH(orders!L$1,products!$A$1:$G$1,0))</f>
        <v>2.9849999999999999</v>
      </c>
      <c r="M25" s="6">
        <f t="shared" si="0"/>
        <v>11.94</v>
      </c>
      <c r="N25" t="str" cm="1">
        <f t="array" ref="N25">_xlfn.IFS(I25= "Rob", "Robusta", I25= "Exc", "Excelsa", I25= "Ara", "Arabica", I25= "Lib", "Liberica", I25= "", "")</f>
        <v>Arabica</v>
      </c>
      <c r="O25" t="str">
        <f t="shared" si="1"/>
        <v>Dark</v>
      </c>
      <c r="P25" t="str">
        <f>_xlfn.XLOOKUP(Orders[[#This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f>IF(_xlfn.XLOOKUP(C26,customers!$A:$A,customers!$C:$C,,0)=0,"",_xlfn.XLOOKUP(C26,customers!$A:$A,customers!$C:$C,,0))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6">
        <f>INDEX(products!$A$1:$G$49,MATCH(orders!$D26,products!$A$1:$A$49,0),MATCH(orders!L$1,products!$A$1:$G$1,0))</f>
        <v>11.25</v>
      </c>
      <c r="M26" s="6">
        <f t="shared" si="0"/>
        <v>11.25</v>
      </c>
      <c r="N26" t="str" cm="1">
        <f t="array" ref="N26">_xlfn.IFS(I26= "Rob", "Robusta", I26= "Exc", "Excelsa", I26= "Ara", "Arabica", I26= "Lib", "Liberica", I26= "", "")</f>
        <v>Arabica</v>
      </c>
      <c r="O26" t="str">
        <f t="shared" si="1"/>
        <v>Medium</v>
      </c>
      <c r="P26" t="str">
        <f>_xlfn.XLOOKUP(Orders[[#This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f>IF(_xlfn.XLOOKUP(C27,customers!$A:$A,customers!$C:$C,,0)=0,"",_xlfn.XLOOKUP(C27,customers!$A:$A,customers!$C:$C,,0))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6">
        <f>INDEX(products!$A$1:$G$49,MATCH(orders!$D27,products!$A$1:$A$49,0),MATCH(orders!L$1,products!$A$1:$G$1,0))</f>
        <v>4.125</v>
      </c>
      <c r="M27" s="6">
        <f t="shared" si="0"/>
        <v>12.375</v>
      </c>
      <c r="N27" t="str" cm="1">
        <f t="array" ref="N27">_xlfn.IFS(I27= "Rob", "Robusta", I27= "Exc", "Excelsa", I27= "Ara", "Arabica", I27= "Lib", "Liberica", I27= "", "")</f>
        <v>Excelsa</v>
      </c>
      <c r="O27" t="str">
        <f t="shared" si="1"/>
        <v>Medium</v>
      </c>
      <c r="P27" t="str">
        <f>_xlfn.XLOOKUP(Orders[[#This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f>IF(_xlfn.XLOOKUP(C28,customers!$A:$A,customers!$C:$C,,0)=0,"",_xlfn.XLOOKUP(C28,customers!$A:$A,customers!$C:$C,,0))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6">
        <f>INDEX(products!$A$1:$G$49,MATCH(orders!$D28,products!$A$1:$A$49,0),MATCH(orders!L$1,products!$A$1:$G$1,0))</f>
        <v>6.75</v>
      </c>
      <c r="M28" s="6">
        <f t="shared" si="0"/>
        <v>27</v>
      </c>
      <c r="N28" t="str" cm="1">
        <f t="array" ref="N28">_xlfn.IFS(I28= "Rob", "Robusta", I28= "Exc", "Excelsa", I28= "Ara", "Arabica", I28= "Lib", "Liberica", I28= "", "")</f>
        <v>Arabica</v>
      </c>
      <c r="O28" t="str">
        <f t="shared" si="1"/>
        <v>Medium</v>
      </c>
      <c r="P28" t="str">
        <f>_xlfn.XLOOKUP(Orders[[#This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f>IF(_xlfn.XLOOKUP(C29,customers!$A:$A,customers!$C:$C,,0)=0,"",_xlfn.XLOOKUP(C29,customers!$A:$A,customers!$C:$C,,0))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6">
        <f>INDEX(products!$A$1:$G$49,MATCH(orders!$D29,products!$A$1:$A$49,0),MATCH(orders!L$1,products!$A$1:$G$1,0))</f>
        <v>3.375</v>
      </c>
      <c r="M29" s="6">
        <f t="shared" si="0"/>
        <v>16.875</v>
      </c>
      <c r="N29" t="str" cm="1">
        <f t="array" ref="N29">_xlfn.IFS(I29= "Rob", "Robusta", I29= "Exc", "Excelsa", I29= "Ara", "Arabica", I29= "Lib", "Liberica", I29= "", "")</f>
        <v>Arabica</v>
      </c>
      <c r="O29" t="str">
        <f t="shared" si="1"/>
        <v>Medium</v>
      </c>
      <c r="P29" t="str">
        <f>_xlfn.XLOOKUP(Orders[[#This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IF(_xlfn.XLOOKUP(C30,customers!$A:$A,customers!$C:$C,,0)=0,"",_xlfn.XLOOKUP(C30,customers!$A:$A,customers!$C:$C,,0))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6">
        <f>INDEX(products!$A$1:$G$49,MATCH(orders!$D30,products!$A$1:$A$49,0),MATCH(orders!L$1,products!$A$1:$G$1,0))</f>
        <v>5.97</v>
      </c>
      <c r="M30" s="6">
        <f t="shared" si="0"/>
        <v>17.91</v>
      </c>
      <c r="N30" t="str" cm="1">
        <f t="array" ref="N30">_xlfn.IFS(I30= "Rob", "Robusta", I30= "Exc", "Excelsa", I30= "Ara", "Arabica", I30= "Lib", "Liberica", I30= "", "")</f>
        <v>Arabica</v>
      </c>
      <c r="O30" t="str">
        <f t="shared" si="1"/>
        <v>Dark</v>
      </c>
      <c r="P30" t="str">
        <f>_xlfn.XLOOKUP(Orders[[#This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f>IF(_xlfn.XLOOKUP(C31,customers!$A:$A,customers!$C:$C,,0)=0,"",_xlfn.XLOOKUP(C31,customers!$A:$A,customers!$C:$C,,0))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6">
        <f>INDEX(products!$A$1:$G$49,MATCH(orders!$D31,products!$A$1:$A$49,0),MATCH(orders!L$1,products!$A$1:$G$1,0))</f>
        <v>9.9499999999999993</v>
      </c>
      <c r="M31" s="6">
        <f t="shared" si="0"/>
        <v>39.799999999999997</v>
      </c>
      <c r="N31" t="str" cm="1">
        <f t="array" ref="N31">_xlfn.IFS(I31= "Rob", "Robusta", I31= "Exc", "Excelsa", I31= "Ara", "Arabica", I31= "Lib", "Liberica", I31= "", "")</f>
        <v>Arabica</v>
      </c>
      <c r="O31" t="str">
        <f t="shared" si="1"/>
        <v>Dark</v>
      </c>
      <c r="P31" t="str">
        <f>_xlfn.XLOOKUP(Orders[[#This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f>IF(_xlfn.XLOOKUP(C32,customers!$A:$A,customers!$C:$C,,0)=0,"",_xlfn.XLOOKUP(C32,customers!$A:$A,customers!$C:$C,,0))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6">
        <f>INDEX(products!$A$1:$G$49,MATCH(orders!$D32,products!$A$1:$A$49,0),MATCH(orders!L$1,products!$A$1:$G$1,0))</f>
        <v>4.3650000000000002</v>
      </c>
      <c r="M32" s="6">
        <f t="shared" si="0"/>
        <v>21.825000000000003</v>
      </c>
      <c r="N32" t="str" cm="1">
        <f t="array" ref="N32">_xlfn.IFS(I32= "Rob", "Robusta", I32= "Exc", "Excelsa", I32= "Ara", "Arabica", I32= "Lib", "Liberica", I32= "", "")</f>
        <v>Liberica</v>
      </c>
      <c r="O32" t="str">
        <f t="shared" si="1"/>
        <v>Medium</v>
      </c>
      <c r="P32" t="str">
        <f>_xlfn.XLOOKUP(Orders[[#This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f>IF(_xlfn.XLOOKUP(C33,customers!$A:$A,customers!$C:$C,,0)=0,"",_xlfn.XLOOKUP(C33,customers!$A:$A,customers!$C:$C,,0))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6">
        <f>INDEX(products!$A$1:$G$49,MATCH(orders!$D33,products!$A$1:$A$49,0),MATCH(orders!L$1,products!$A$1:$G$1,0))</f>
        <v>5.97</v>
      </c>
      <c r="M33" s="6">
        <f t="shared" si="0"/>
        <v>35.82</v>
      </c>
      <c r="N33" t="str" cm="1">
        <f t="array" ref="N33">_xlfn.IFS(I33= "Rob", "Robusta", I33= "Exc", "Excelsa", I33= "Ara", "Arabica", I33= "Lib", "Liberica", I33= "", "")</f>
        <v>Arabica</v>
      </c>
      <c r="O33" t="str">
        <f t="shared" si="1"/>
        <v>Dark</v>
      </c>
      <c r="P33" t="str">
        <f>_xlfn.XLOOKUP(Orders[[#This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str">
        <f>IF(_xlfn.XLOOKUP(C34,customers!$A:$A,customers!$C:$C,,0)=0,"",_xlfn.XLOOKUP(C34,customers!$A:$A,customers!$C:$C,,0))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6">
        <f>INDEX(products!$A$1:$G$49,MATCH(orders!$D34,products!$A$1:$A$49,0),MATCH(orders!L$1,products!$A$1:$G$1,0))</f>
        <v>8.73</v>
      </c>
      <c r="M34" s="6">
        <f t="shared" si="0"/>
        <v>52.38</v>
      </c>
      <c r="N34" t="str" cm="1">
        <f t="array" ref="N34">_xlfn.IFS(I34= "Rob", "Robusta", I34= "Exc", "Excelsa", I34= "Ara", "Arabica", I34= "Lib", "Liberica", I34= "", "")</f>
        <v>Liberica</v>
      </c>
      <c r="O34" t="str">
        <f t="shared" si="1"/>
        <v>Medium</v>
      </c>
      <c r="P34" t="str">
        <f>_xlfn.XLOOKUP(Orders[[#This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IF(_xlfn.XLOOKUP(C35,customers!$A:$A,customers!$C:$C,,0)=0,"",_xlfn.XLOOKUP(C35,customers!$A:$A,customers!$C:$C,,0))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6">
        <f>INDEX(products!$A$1:$G$49,MATCH(orders!$D35,products!$A$1:$A$49,0),MATCH(orders!L$1,products!$A$1:$G$1,0))</f>
        <v>4.7549999999999999</v>
      </c>
      <c r="M35" s="6">
        <f t="shared" si="0"/>
        <v>23.774999999999999</v>
      </c>
      <c r="N35" t="str" cm="1">
        <f t="array" ref="N35">_xlfn.IFS(I35= "Rob", "Robusta", I35= "Exc", "Excelsa", I35= "Ara", "Arabica", I35= "Lib", "Liberica", I35= "", "")</f>
        <v>Liberica</v>
      </c>
      <c r="O35" t="str">
        <f t="shared" si="1"/>
        <v>Light</v>
      </c>
      <c r="P35" t="str">
        <f>_xlfn.XLOOKUP(Orders[[#This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f>IF(_xlfn.XLOOKUP(C36,customers!$A:$A,customers!$C:$C,,0)=0,"",_xlfn.XLOOKUP(C36,customers!$A:$A,customers!$C:$C,,0))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6">
        <f>INDEX(products!$A$1:$G$49,MATCH(orders!$D36,products!$A$1:$A$49,0),MATCH(orders!L$1,products!$A$1:$G$1,0))</f>
        <v>9.51</v>
      </c>
      <c r="M36" s="6">
        <f t="shared" si="0"/>
        <v>57.06</v>
      </c>
      <c r="N36" t="str" cm="1">
        <f t="array" ref="N36">_xlfn.IFS(I36= "Rob", "Robusta", I36= "Exc", "Excelsa", I36= "Ara", "Arabica", I36= "Lib", "Liberica", I36= "", "")</f>
        <v>Liberica</v>
      </c>
      <c r="O36" t="str">
        <f t="shared" si="1"/>
        <v>Light</v>
      </c>
      <c r="P36" t="str">
        <f>_xlfn.XLOOKUP(Orders[[#This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f>IF(_xlfn.XLOOKUP(C37,customers!$A:$A,customers!$C:$C,,0)=0,"",_xlfn.XLOOKUP(C37,customers!$A:$A,customers!$C:$C,,0))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6">
        <f>INDEX(products!$A$1:$G$49,MATCH(orders!$D37,products!$A$1:$A$49,0),MATCH(orders!L$1,products!$A$1:$G$1,0))</f>
        <v>5.97</v>
      </c>
      <c r="M37" s="6">
        <f t="shared" si="0"/>
        <v>35.82</v>
      </c>
      <c r="N37" t="str" cm="1">
        <f t="array" ref="N37">_xlfn.IFS(I37= "Rob", "Robusta", I37= "Exc", "Excelsa", I37= "Ara", "Arabica", I37= "Lib", "Liberica", I37= "", "")</f>
        <v>Arabica</v>
      </c>
      <c r="O37" t="str">
        <f t="shared" si="1"/>
        <v>Dark</v>
      </c>
      <c r="P37" t="str">
        <f>_xlfn.XLOOKUP(Orders[[#This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f>IF(_xlfn.XLOOKUP(C38,customers!$A:$A,customers!$C:$C,,0)=0,"",_xlfn.XLOOKUP(C38,customers!$A:$A,customers!$C:$C,,0))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6">
        <f>INDEX(products!$A$1:$G$49,MATCH(orders!$D38,products!$A$1:$A$49,0),MATCH(orders!L$1,products!$A$1:$G$1,0))</f>
        <v>4.3650000000000002</v>
      </c>
      <c r="M38" s="6">
        <f t="shared" si="0"/>
        <v>8.73</v>
      </c>
      <c r="N38" t="str" cm="1">
        <f t="array" ref="N38">_xlfn.IFS(I38= "Rob", "Robusta", I38= "Exc", "Excelsa", I38= "Ara", "Arabica", I38= "Lib", "Liberica", I38= "", "")</f>
        <v>Liberica</v>
      </c>
      <c r="O38" t="str">
        <f t="shared" si="1"/>
        <v>Medium</v>
      </c>
      <c r="P38" t="str">
        <f>_xlfn.XLOOKUP(Orders[[#This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f>IF(_xlfn.XLOOKUP(C39,customers!$A:$A,customers!$C:$C,,0)=0,"",_xlfn.XLOOKUP(C39,customers!$A:$A,customers!$C:$C,,0))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6">
        <f>INDEX(products!$A$1:$G$49,MATCH(orders!$D39,products!$A$1:$A$49,0),MATCH(orders!L$1,products!$A$1:$G$1,0))</f>
        <v>9.51</v>
      </c>
      <c r="M39" s="6">
        <f t="shared" si="0"/>
        <v>28.53</v>
      </c>
      <c r="N39" t="str" cm="1">
        <f t="array" ref="N39">_xlfn.IFS(I39= "Rob", "Robusta", I39= "Exc", "Excelsa", I39= "Ara", "Arabica", I39= "Lib", "Liberica", I39= "", "")</f>
        <v>Liberica</v>
      </c>
      <c r="O39" t="str">
        <f t="shared" si="1"/>
        <v>Light</v>
      </c>
      <c r="P39" t="str">
        <f>_xlfn.XLOOKUP(Orders[[#This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IF(_xlfn.XLOOKUP(C40,customers!$A:$A,customers!$C:$C,,0)=0,"",_xlfn.XLOOKUP(C40,customers!$A:$A,customers!$C:$C,,0))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6">
        <f>INDEX(products!$A$1:$G$49,MATCH(orders!$D40,products!$A$1:$A$49,0),MATCH(orders!L$1,products!$A$1:$G$1,0))</f>
        <v>22.884999999999998</v>
      </c>
      <c r="M40" s="6">
        <f t="shared" si="0"/>
        <v>114.42499999999998</v>
      </c>
      <c r="N40" t="str" cm="1">
        <f t="array" ref="N40">_xlfn.IFS(I40= "Rob", "Robusta", I40= "Exc", "Excelsa", I40= "Ara", "Arabica", I40= "Lib", "Liberica", I40= "", "")</f>
        <v>Robusta</v>
      </c>
      <c r="O40" t="str">
        <f t="shared" si="1"/>
        <v>Medium</v>
      </c>
      <c r="P40" t="str">
        <f>_xlfn.XLOOKUP(Orders[[#This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f>IF(_xlfn.XLOOKUP(C41,customers!$A:$A,customers!$C:$C,,0)=0,"",_xlfn.XLOOKUP(C41,customers!$A:$A,customers!$C:$C,,0))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6">
        <f>INDEX(products!$A$1:$G$49,MATCH(orders!$D41,products!$A$1:$A$49,0),MATCH(orders!L$1,products!$A$1:$G$1,0))</f>
        <v>9.9499999999999993</v>
      </c>
      <c r="M41" s="6">
        <f t="shared" si="0"/>
        <v>59.699999999999996</v>
      </c>
      <c r="N41" t="str" cm="1">
        <f t="array" ref="N41">_xlfn.IFS(I41= "Rob", "Robusta", I41= "Exc", "Excelsa", I41= "Ara", "Arabica", I41= "Lib", "Liberica", I41= "", "")</f>
        <v>Robusta</v>
      </c>
      <c r="O41" t="str">
        <f t="shared" si="1"/>
        <v>Medium</v>
      </c>
      <c r="P41" t="str">
        <f>_xlfn.XLOOKUP(Orders[[#This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f>IF(_xlfn.XLOOKUP(C42,customers!$A:$A,customers!$C:$C,,0)=0,"",_xlfn.XLOOKUP(C42,customers!$A:$A,customers!$C:$C,,0))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6">
        <f>INDEX(products!$A$1:$G$49,MATCH(orders!$D42,products!$A$1:$A$49,0),MATCH(orders!L$1,products!$A$1:$G$1,0))</f>
        <v>14.55</v>
      </c>
      <c r="M42" s="6">
        <f t="shared" si="0"/>
        <v>43.650000000000006</v>
      </c>
      <c r="N42" t="str" cm="1">
        <f t="array" ref="N42">_xlfn.IFS(I42= "Rob", "Robusta", I42= "Exc", "Excelsa", I42= "Ara", "Arabica", I42= "Lib", "Liberica", I42= "", "")</f>
        <v>Liberica</v>
      </c>
      <c r="O42" t="str">
        <f t="shared" si="1"/>
        <v>Medium</v>
      </c>
      <c r="P42" t="str">
        <f>_xlfn.XLOOKUP(Orders[[#This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f>IF(_xlfn.XLOOKUP(C43,customers!$A:$A,customers!$C:$C,,0)=0,"",_xlfn.XLOOKUP(C43,customers!$A:$A,customers!$C:$C,,0))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6">
        <f>INDEX(products!$A$1:$G$49,MATCH(orders!$D43,products!$A$1:$A$49,0),MATCH(orders!L$1,products!$A$1:$G$1,0))</f>
        <v>3.645</v>
      </c>
      <c r="M43" s="6">
        <f t="shared" si="0"/>
        <v>7.29</v>
      </c>
      <c r="N43" t="str" cm="1">
        <f t="array" ref="N43">_xlfn.IFS(I43= "Rob", "Robusta", I43= "Exc", "Excelsa", I43= "Ara", "Arabica", I43= "Lib", "Liberica", I43= "", "")</f>
        <v>Excelsa</v>
      </c>
      <c r="O43" t="str">
        <f t="shared" si="1"/>
        <v>Dark</v>
      </c>
      <c r="P43" t="str">
        <f>_xlfn.XLOOKUP(Orders[[#This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IF(_xlfn.XLOOKUP(C44,customers!$A:$A,customers!$C:$C,,0)=0,"",_xlfn.XLOOKUP(C44,customers!$A:$A,customers!$C:$C,,0))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6">
        <f>INDEX(products!$A$1:$G$49,MATCH(orders!$D44,products!$A$1:$A$49,0),MATCH(orders!L$1,products!$A$1:$G$1,0))</f>
        <v>2.6849999999999996</v>
      </c>
      <c r="M44" s="6">
        <f t="shared" si="0"/>
        <v>8.0549999999999997</v>
      </c>
      <c r="N44" t="str" cm="1">
        <f t="array" ref="N44">_xlfn.IFS(I44= "Rob", "Robusta", I44= "Exc", "Excelsa", I44= "Ara", "Arabica", I44= "Lib", "Liberica", I44= "", "")</f>
        <v>Robusta</v>
      </c>
      <c r="O44" t="str">
        <f t="shared" si="1"/>
        <v>Dark</v>
      </c>
      <c r="P44" t="str">
        <f>_xlfn.XLOOKUP(Orders[[#This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f>IF(_xlfn.XLOOKUP(C45,customers!$A:$A,customers!$C:$C,,0)=0,"",_xlfn.XLOOKUP(C45,customers!$A:$A,customers!$C:$C,,0))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6">
        <f>INDEX(products!$A$1:$G$49,MATCH(orders!$D45,products!$A$1:$A$49,0),MATCH(orders!L$1,products!$A$1:$G$1,0))</f>
        <v>36.454999999999998</v>
      </c>
      <c r="M45" s="6">
        <f t="shared" si="0"/>
        <v>72.91</v>
      </c>
      <c r="N45" t="str" cm="1">
        <f t="array" ref="N45">_xlfn.IFS(I45= "Rob", "Robusta", I45= "Exc", "Excelsa", I45= "Ara", "Arabica", I45= "Lib", "Liberica", I45= "", "")</f>
        <v>Liberica</v>
      </c>
      <c r="O45" t="str">
        <f t="shared" si="1"/>
        <v>Light</v>
      </c>
      <c r="P45" t="str">
        <f>_xlfn.XLOOKUP(Orders[[#This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f>IF(_xlfn.XLOOKUP(C46,customers!$A:$A,customers!$C:$C,,0)=0,"",_xlfn.XLOOKUP(C46,customers!$A:$A,customers!$C:$C,,0))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6">
        <f>INDEX(products!$A$1:$G$49,MATCH(orders!$D46,products!$A$1:$A$49,0),MATCH(orders!L$1,products!$A$1:$G$1,0))</f>
        <v>8.25</v>
      </c>
      <c r="M46" s="6">
        <f t="shared" si="0"/>
        <v>16.5</v>
      </c>
      <c r="N46" t="str" cm="1">
        <f t="array" ref="N46">_xlfn.IFS(I46= "Rob", "Robusta", I46= "Exc", "Excelsa", I46= "Ara", "Arabica", I46= "Lib", "Liberica", I46= "", "")</f>
        <v>Excelsa</v>
      </c>
      <c r="O46" t="str">
        <f t="shared" si="1"/>
        <v>Medium</v>
      </c>
      <c r="P46" t="str">
        <f>_xlfn.XLOOKUP(Orders[[#This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IF(_xlfn.XLOOKUP(C47,customers!$A:$A,customers!$C:$C,,0)=0,"",_xlfn.XLOOKUP(C47,customers!$A:$A,customers!$C:$C,,0))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6">
        <f>INDEX(products!$A$1:$G$49,MATCH(orders!$D47,products!$A$1:$A$49,0),MATCH(orders!L$1,products!$A$1:$G$1,0))</f>
        <v>29.784999999999997</v>
      </c>
      <c r="M47" s="6">
        <f t="shared" si="0"/>
        <v>178.70999999999998</v>
      </c>
      <c r="N47" t="str" cm="1">
        <f t="array" ref="N47">_xlfn.IFS(I47= "Rob", "Robusta", I47= "Exc", "Excelsa", I47= "Ara", "Arabica", I47= "Lib", "Liberica", I47= "", "")</f>
        <v>Liberica</v>
      </c>
      <c r="O47" t="str">
        <f t="shared" si="1"/>
        <v>Dark</v>
      </c>
      <c r="P47" t="str">
        <f>_xlfn.XLOOKUP(Orders[[#This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IF(_xlfn.XLOOKUP(C48,customers!$A:$A,customers!$C:$C,,0)=0,"",_xlfn.XLOOKUP(C48,customers!$A:$A,customers!$C:$C,,0))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6">
        <f>INDEX(products!$A$1:$G$49,MATCH(orders!$D48,products!$A$1:$A$49,0),MATCH(orders!L$1,products!$A$1:$G$1,0))</f>
        <v>31.624999999999996</v>
      </c>
      <c r="M48" s="6">
        <f t="shared" si="0"/>
        <v>63.249999999999993</v>
      </c>
      <c r="N48" t="str" cm="1">
        <f t="array" ref="N48">_xlfn.IFS(I48= "Rob", "Robusta", I48= "Exc", "Excelsa", I48= "Ara", "Arabica", I48= "Lib", "Liberica", I48= "", "")</f>
        <v>Excelsa</v>
      </c>
      <c r="O48" t="str">
        <f t="shared" si="1"/>
        <v>Medium</v>
      </c>
      <c r="P48" t="str">
        <f>_xlfn.XLOOKUP(Orders[[#This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f>IF(_xlfn.XLOOKUP(C49,customers!$A:$A,customers!$C:$C,,0)=0,"",_xlfn.XLOOKUP(C49,customers!$A:$A,customers!$C:$C,,0))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6">
        <f>INDEX(products!$A$1:$G$49,MATCH(orders!$D49,products!$A$1:$A$49,0),MATCH(orders!L$1,products!$A$1:$G$1,0))</f>
        <v>3.8849999999999998</v>
      </c>
      <c r="M49" s="6">
        <f t="shared" si="0"/>
        <v>7.77</v>
      </c>
      <c r="N49" t="str" cm="1">
        <f t="array" ref="N49">_xlfn.IFS(I49= "Rob", "Robusta", I49= "Exc", "Excelsa", I49= "Ara", "Arabica", I49= "Lib", "Liberica", I49= "", "")</f>
        <v>Arabica</v>
      </c>
      <c r="O49" t="str">
        <f t="shared" si="1"/>
        <v>Light</v>
      </c>
      <c r="P49" t="str">
        <f>_xlfn.XLOOKUP(Orders[[#This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IF(_xlfn.XLOOKUP(C50,customers!$A:$A,customers!$C:$C,,0)=0,"",_xlfn.XLOOKUP(C50,customers!$A:$A,customers!$C:$C,,0))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6">
        <f>INDEX(products!$A$1:$G$49,MATCH(orders!$D50,products!$A$1:$A$49,0),MATCH(orders!L$1,products!$A$1:$G$1,0))</f>
        <v>22.884999999999998</v>
      </c>
      <c r="M50" s="6">
        <f t="shared" si="0"/>
        <v>91.539999999999992</v>
      </c>
      <c r="N50" t="str" cm="1">
        <f t="array" ref="N50">_xlfn.IFS(I50= "Rob", "Robusta", I50= "Exc", "Excelsa", I50= "Ara", "Arabica", I50= "Lib", "Liberica", I50= "", "")</f>
        <v>Arabica</v>
      </c>
      <c r="O50" t="str">
        <f t="shared" si="1"/>
        <v>Dark</v>
      </c>
      <c r="P50" t="str">
        <f>_xlfn.XLOOKUP(Orders[[#This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f>IF(_xlfn.XLOOKUP(C51,customers!$A:$A,customers!$C:$C,,0)=0,"",_xlfn.XLOOKUP(C51,customers!$A:$A,customers!$C:$C,,0))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6">
        <f>INDEX(products!$A$1:$G$49,MATCH(orders!$D51,products!$A$1:$A$49,0),MATCH(orders!L$1,products!$A$1:$G$1,0))</f>
        <v>12.95</v>
      </c>
      <c r="M51" s="6">
        <f t="shared" si="0"/>
        <v>38.849999999999994</v>
      </c>
      <c r="N51" t="str" cm="1">
        <f t="array" ref="N51">_xlfn.IFS(I51= "Rob", "Robusta", I51= "Exc", "Excelsa", I51= "Ara", "Arabica", I51= "Lib", "Liberica", I51= "", "")</f>
        <v>Arabica</v>
      </c>
      <c r="O51" t="str">
        <f t="shared" si="1"/>
        <v>Light</v>
      </c>
      <c r="P51" t="str">
        <f>_xlfn.XLOOKUP(Orders[[#This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f>IF(_xlfn.XLOOKUP(C52,customers!$A:$A,customers!$C:$C,,0)=0,"",_xlfn.XLOOKUP(C52,customers!$A:$A,customers!$C:$C,,0))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6">
        <f>INDEX(products!$A$1:$G$49,MATCH(orders!$D52,products!$A$1:$A$49,0),MATCH(orders!L$1,products!$A$1:$G$1,0))</f>
        <v>7.77</v>
      </c>
      <c r="M52" s="6">
        <f t="shared" si="0"/>
        <v>15.54</v>
      </c>
      <c r="N52" t="str" cm="1">
        <f t="array" ref="N52">_xlfn.IFS(I52= "Rob", "Robusta", I52= "Exc", "Excelsa", I52= "Ara", "Arabica", I52= "Lib", "Liberica", I52= "", "")</f>
        <v>Liberica</v>
      </c>
      <c r="O52" t="str">
        <f t="shared" si="1"/>
        <v>Dark</v>
      </c>
      <c r="P52" t="str">
        <f>_xlfn.XLOOKUP(Orders[[#This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f>IF(_xlfn.XLOOKUP(C53,customers!$A:$A,customers!$C:$C,,0)=0,"",_xlfn.XLOOKUP(C53,customers!$A:$A,customers!$C:$C,,0))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6">
        <f>INDEX(products!$A$1:$G$49,MATCH(orders!$D53,products!$A$1:$A$49,0),MATCH(orders!L$1,products!$A$1:$G$1,0))</f>
        <v>36.454999999999998</v>
      </c>
      <c r="M53" s="6">
        <f t="shared" si="0"/>
        <v>145.82</v>
      </c>
      <c r="N53" t="str" cm="1">
        <f t="array" ref="N53">_xlfn.IFS(I53= "Rob", "Robusta", I53= "Exc", "Excelsa", I53= "Ara", "Arabica", I53= "Lib", "Liberica", I53= "", "")</f>
        <v>Liberica</v>
      </c>
      <c r="O53" t="str">
        <f t="shared" si="1"/>
        <v>Light</v>
      </c>
      <c r="P53" t="str">
        <f>_xlfn.XLOOKUP(Orders[[#This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IF(_xlfn.XLOOKUP(C54,customers!$A:$A,customers!$C:$C,,0)=0,"",_xlfn.XLOOKUP(C54,customers!$A:$A,customers!$C:$C,,0))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6">
        <f>INDEX(products!$A$1:$G$49,MATCH(orders!$D54,products!$A$1:$A$49,0),MATCH(orders!L$1,products!$A$1:$G$1,0))</f>
        <v>5.97</v>
      </c>
      <c r="M54" s="6">
        <f t="shared" si="0"/>
        <v>29.849999999999998</v>
      </c>
      <c r="N54" t="str" cm="1">
        <f t="array" ref="N54">_xlfn.IFS(I54= "Rob", "Robusta", I54= "Exc", "Excelsa", I54= "Ara", "Arabica", I54= "Lib", "Liberica", I54= "", "")</f>
        <v>Robusta</v>
      </c>
      <c r="O54" t="str">
        <f t="shared" si="1"/>
        <v>Medium</v>
      </c>
      <c r="P54" t="str">
        <f>_xlfn.XLOOKUP(Orders[[#This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IF(_xlfn.XLOOKUP(C55,customers!$A:$A,customers!$C:$C,,0)=0,"",_xlfn.XLOOKUP(C55,customers!$A:$A,customers!$C:$C,,0))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6">
        <f>INDEX(products!$A$1:$G$49,MATCH(orders!$D55,products!$A$1:$A$49,0),MATCH(orders!L$1,products!$A$1:$G$1,0))</f>
        <v>36.454999999999998</v>
      </c>
      <c r="M55" s="6">
        <f t="shared" si="0"/>
        <v>72.91</v>
      </c>
      <c r="N55" t="str" cm="1">
        <f t="array" ref="N55">_xlfn.IFS(I55= "Rob", "Robusta", I55= "Exc", "Excelsa", I55= "Ara", "Arabica", I55= "Lib", "Liberica", I55= "", "")</f>
        <v>Liberica</v>
      </c>
      <c r="O55" t="str">
        <f t="shared" si="1"/>
        <v>Light</v>
      </c>
      <c r="P55" t="str">
        <f>_xlfn.XLOOKUP(Orders[[#This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IF(_xlfn.XLOOKUP(C56,customers!$A:$A,customers!$C:$C,,0)=0,"",_xlfn.XLOOKUP(C56,customers!$A:$A,customers!$C:$C,,0))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6">
        <f>INDEX(products!$A$1:$G$49,MATCH(orders!$D56,products!$A$1:$A$49,0),MATCH(orders!L$1,products!$A$1:$G$1,0))</f>
        <v>14.55</v>
      </c>
      <c r="M56" s="6">
        <f t="shared" si="0"/>
        <v>72.75</v>
      </c>
      <c r="N56" t="str" cm="1">
        <f t="array" ref="N56">_xlfn.IFS(I56= "Rob", "Robusta", I56= "Exc", "Excelsa", I56= "Ara", "Arabica", I56= "Lib", "Liberica", I56= "", "")</f>
        <v>Liberica</v>
      </c>
      <c r="O56" t="str">
        <f t="shared" si="1"/>
        <v>Medium</v>
      </c>
      <c r="P56" t="str">
        <f>_xlfn.XLOOKUP(Orders[[#This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IF(_xlfn.XLOOKUP(C57,customers!$A:$A,customers!$C:$C,,0)=0,"",_xlfn.XLOOKUP(C57,customers!$A:$A,customers!$C:$C,,0))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6">
        <f>INDEX(products!$A$1:$G$49,MATCH(orders!$D57,products!$A$1:$A$49,0),MATCH(orders!L$1,products!$A$1:$G$1,0))</f>
        <v>15.85</v>
      </c>
      <c r="M57" s="6">
        <f t="shared" si="0"/>
        <v>47.55</v>
      </c>
      <c r="N57" t="str" cm="1">
        <f t="array" ref="N57">_xlfn.IFS(I57= "Rob", "Robusta", I57= "Exc", "Excelsa", I57= "Ara", "Arabica", I57= "Lib", "Liberica", I57= "", "")</f>
        <v>Liberica</v>
      </c>
      <c r="O57" t="str">
        <f t="shared" si="1"/>
        <v>Light</v>
      </c>
      <c r="P57" t="str">
        <f>_xlfn.XLOOKUP(Orders[[#This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f>IF(_xlfn.XLOOKUP(C58,customers!$A:$A,customers!$C:$C,,0)=0,"",_xlfn.XLOOKUP(C58,customers!$A:$A,customers!$C:$C,,0))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6">
        <f>INDEX(products!$A$1:$G$49,MATCH(orders!$D58,products!$A$1:$A$49,0),MATCH(orders!L$1,products!$A$1:$G$1,0))</f>
        <v>3.645</v>
      </c>
      <c r="M58" s="6">
        <f t="shared" si="0"/>
        <v>10.935</v>
      </c>
      <c r="N58" t="str" cm="1">
        <f t="array" ref="N58">_xlfn.IFS(I58= "Rob", "Robusta", I58= "Exc", "Excelsa", I58= "Ara", "Arabica", I58= "Lib", "Liberica", I58= "", "")</f>
        <v>Excelsa</v>
      </c>
      <c r="O58" t="str">
        <f t="shared" si="1"/>
        <v>Dark</v>
      </c>
      <c r="P58" t="str">
        <f>_xlfn.XLOOKUP(Orders[[#This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f>IF(_xlfn.XLOOKUP(C59,customers!$A:$A,customers!$C:$C,,0)=0,"",_xlfn.XLOOKUP(C59,customers!$A:$A,customers!$C:$C,,0))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6">
        <f>INDEX(products!$A$1:$G$49,MATCH(orders!$D59,products!$A$1:$A$49,0),MATCH(orders!L$1,products!$A$1:$G$1,0))</f>
        <v>14.85</v>
      </c>
      <c r="M59" s="6">
        <f t="shared" si="0"/>
        <v>59.4</v>
      </c>
      <c r="N59" t="str" cm="1">
        <f t="array" ref="N59">_xlfn.IFS(I59= "Rob", "Robusta", I59= "Exc", "Excelsa", I59= "Ara", "Arabica", I59= "Lib", "Liberica", I59= "", "")</f>
        <v>Excelsa</v>
      </c>
      <c r="O59" t="str">
        <f t="shared" si="1"/>
        <v>Light</v>
      </c>
      <c r="P59" t="str">
        <f>_xlfn.XLOOKUP(Orders[[#This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f>IF(_xlfn.XLOOKUP(C60,customers!$A:$A,customers!$C:$C,,0)=0,"",_xlfn.XLOOKUP(C60,customers!$A:$A,customers!$C:$C,,0))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6">
        <f>INDEX(products!$A$1:$G$49,MATCH(orders!$D60,products!$A$1:$A$49,0),MATCH(orders!L$1,products!$A$1:$G$1,0))</f>
        <v>29.784999999999997</v>
      </c>
      <c r="M60" s="6">
        <f t="shared" si="0"/>
        <v>89.35499999999999</v>
      </c>
      <c r="N60" t="str" cm="1">
        <f t="array" ref="N60">_xlfn.IFS(I60= "Rob", "Robusta", I60= "Exc", "Excelsa", I60= "Ara", "Arabica", I60= "Lib", "Liberica", I60= "", "")</f>
        <v>Liberica</v>
      </c>
      <c r="O60" t="str">
        <f t="shared" si="1"/>
        <v>Dark</v>
      </c>
      <c r="P60" t="str">
        <f>_xlfn.XLOOKUP(Orders[[#This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IF(_xlfn.XLOOKUP(C61,customers!$A:$A,customers!$C:$C,,0)=0,"",_xlfn.XLOOKUP(C61,customers!$A:$A,customers!$C:$C,,0))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6">
        <f>INDEX(products!$A$1:$G$49,MATCH(orders!$D61,products!$A$1:$A$49,0),MATCH(orders!L$1,products!$A$1:$G$1,0))</f>
        <v>8.73</v>
      </c>
      <c r="M61" s="6">
        <f t="shared" si="0"/>
        <v>26.19</v>
      </c>
      <c r="N61" t="str" cm="1">
        <f t="array" ref="N61">_xlfn.IFS(I61= "Rob", "Robusta", I61= "Exc", "Excelsa", I61= "Ara", "Arabica", I61= "Lib", "Liberica", I61= "", "")</f>
        <v>Liberica</v>
      </c>
      <c r="O61" t="str">
        <f t="shared" si="1"/>
        <v>Medium</v>
      </c>
      <c r="P61" t="str">
        <f>_xlfn.XLOOKUP(Orders[[#This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IF(_xlfn.XLOOKUP(C62,customers!$A:$A,customers!$C:$C,,0)=0,"",_xlfn.XLOOKUP(C62,customers!$A:$A,customers!$C:$C,,0))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6">
        <f>INDEX(products!$A$1:$G$49,MATCH(orders!$D62,products!$A$1:$A$49,0),MATCH(orders!L$1,products!$A$1:$G$1,0))</f>
        <v>22.884999999999998</v>
      </c>
      <c r="M62" s="6">
        <f t="shared" si="0"/>
        <v>114.42499999999998</v>
      </c>
      <c r="N62" t="str" cm="1">
        <f t="array" ref="N62">_xlfn.IFS(I62= "Rob", "Robusta", I62= "Exc", "Excelsa", I62= "Ara", "Arabica", I62= "Lib", "Liberica", I62= "", "")</f>
        <v>Arabica</v>
      </c>
      <c r="O62" t="str">
        <f t="shared" si="1"/>
        <v>Dark</v>
      </c>
      <c r="P62" t="str">
        <f>_xlfn.XLOOKUP(Orders[[#This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f>IF(_xlfn.XLOOKUP(C63,customers!$A:$A,customers!$C:$C,,0)=0,"",_xlfn.XLOOKUP(C63,customers!$A:$A,customers!$C:$C,,0))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6">
        <f>INDEX(products!$A$1:$G$49,MATCH(orders!$D63,products!$A$1:$A$49,0),MATCH(orders!L$1,products!$A$1:$G$1,0))</f>
        <v>5.3699999999999992</v>
      </c>
      <c r="M63" s="6">
        <f t="shared" si="0"/>
        <v>26.849999999999994</v>
      </c>
      <c r="N63" t="str" cm="1">
        <f t="array" ref="N63">_xlfn.IFS(I63= "Rob", "Robusta", I63= "Exc", "Excelsa", I63= "Ara", "Arabica", I63= "Lib", "Liberica", I63= "", "")</f>
        <v>Robusta</v>
      </c>
      <c r="O63" t="str">
        <f t="shared" si="1"/>
        <v>Dark</v>
      </c>
      <c r="P63" t="str">
        <f>_xlfn.XLOOKUP(Orders[[#This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f>IF(_xlfn.XLOOKUP(C64,customers!$A:$A,customers!$C:$C,,0)=0,"",_xlfn.XLOOKUP(C64,customers!$A:$A,customers!$C:$C,,0))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6">
        <f>INDEX(products!$A$1:$G$49,MATCH(orders!$D64,products!$A$1:$A$49,0),MATCH(orders!L$1,products!$A$1:$G$1,0))</f>
        <v>4.7549999999999999</v>
      </c>
      <c r="M64" s="6">
        <f t="shared" si="0"/>
        <v>23.774999999999999</v>
      </c>
      <c r="N64" t="str" cm="1">
        <f t="array" ref="N64">_xlfn.IFS(I64= "Rob", "Robusta", I64= "Exc", "Excelsa", I64= "Ara", "Arabica", I64= "Lib", "Liberica", I64= "", "")</f>
        <v>Liberica</v>
      </c>
      <c r="O64" t="str">
        <f t="shared" si="1"/>
        <v>Light</v>
      </c>
      <c r="P64" t="str">
        <f>_xlfn.XLOOKUP(Orders[[#This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IF(_xlfn.XLOOKUP(C65,customers!$A:$A,customers!$C:$C,,0)=0,"",_xlfn.XLOOKUP(C65,customers!$A:$A,customers!$C:$C,,0))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6">
        <f>INDEX(products!$A$1:$G$49,MATCH(orders!$D65,products!$A$1:$A$49,0),MATCH(orders!L$1,products!$A$1:$G$1,0))</f>
        <v>6.75</v>
      </c>
      <c r="M65" s="6">
        <f t="shared" si="0"/>
        <v>6.75</v>
      </c>
      <c r="N65" t="str" cm="1">
        <f t="array" ref="N65">_xlfn.IFS(I65= "Rob", "Robusta", I65= "Exc", "Excelsa", I65= "Ara", "Arabica", I65= "Lib", "Liberica", I65= "", "")</f>
        <v>Arabica</v>
      </c>
      <c r="O65" t="str">
        <f t="shared" si="1"/>
        <v>Medium</v>
      </c>
      <c r="P65" t="str">
        <f>_xlfn.XLOOKUP(Orders[[#This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f>IF(_xlfn.XLOOKUP(C66,customers!$A:$A,customers!$C:$C,,0)=0,"",_xlfn.XLOOKUP(C66,customers!$A:$A,customers!$C:$C,,0))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6">
        <f>INDEX(products!$A$1:$G$49,MATCH(orders!$D66,products!$A$1:$A$49,0),MATCH(orders!L$1,products!$A$1:$G$1,0))</f>
        <v>5.97</v>
      </c>
      <c r="M66" s="6">
        <f t="shared" si="0"/>
        <v>35.82</v>
      </c>
      <c r="N66" t="str" cm="1">
        <f t="array" ref="N66">_xlfn.IFS(I66= "Rob", "Robusta", I66= "Exc", "Excelsa", I66= "Ara", "Arabica", I66= "Lib", "Liberica", I66= "", "")</f>
        <v>Robusta</v>
      </c>
      <c r="O66" t="str">
        <f t="shared" si="1"/>
        <v>Medium</v>
      </c>
      <c r="P66" t="str">
        <f>_xlfn.XLOOKUP(Orders[[#This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IF(_xlfn.XLOOKUP(C67,customers!$A:$A,customers!$C:$C,,0)=0,"",_xlfn.XLOOKUP(C67,customers!$A:$A,customers!$C:$C,,0))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6">
        <f>INDEX(products!$A$1:$G$49,MATCH(orders!$D67,products!$A$1:$A$49,0),MATCH(orders!L$1,products!$A$1:$G$1,0))</f>
        <v>20.584999999999997</v>
      </c>
      <c r="M67" s="6">
        <f t="shared" ref="M67:M130" si="2">L67*E67</f>
        <v>82.339999999999989</v>
      </c>
      <c r="N67" t="str" cm="1">
        <f t="array" ref="N67">_xlfn.IFS(I67= "Rob", "Robusta", I67= "Exc", "Excelsa", I67= "Ara", "Arabica", I67= "Lib", "Liberica", I67= "", "")</f>
        <v>Robusta</v>
      </c>
      <c r="O67" t="str">
        <f t="shared" ref="O67:O130" si="3">IF(J67="M", "Medium", IF(J67="L", "Light", IF(J67="D", "Dark", IF(J67="", "" ))))</f>
        <v>Dark</v>
      </c>
      <c r="P67" t="str">
        <f>_xlfn.XLOOKUP(Orders[[#This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f>IF(_xlfn.XLOOKUP(C68,customers!$A:$A,customers!$C:$C,,0)=0,"",_xlfn.XLOOKUP(C68,customers!$A:$A,customers!$C:$C,,0))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6">
        <f>INDEX(products!$A$1:$G$49,MATCH(orders!$D68,products!$A$1:$A$49,0),MATCH(orders!L$1,products!$A$1:$G$1,0))</f>
        <v>7.169999999999999</v>
      </c>
      <c r="M68" s="6">
        <f t="shared" si="2"/>
        <v>7.169999999999999</v>
      </c>
      <c r="N68" t="str" cm="1">
        <f t="array" ref="N68">_xlfn.IFS(I68= "Rob", "Robusta", I68= "Exc", "Excelsa", I68= "Ara", "Arabica", I68= "Lib", "Liberica", I68= "", "")</f>
        <v>Robusta</v>
      </c>
      <c r="O68" t="str">
        <f t="shared" si="3"/>
        <v>Light</v>
      </c>
      <c r="P68" t="str">
        <f>_xlfn.XLOOKUP(Orders[[#This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f>IF(_xlfn.XLOOKUP(C69,customers!$A:$A,customers!$C:$C,,0)=0,"",_xlfn.XLOOKUP(C69,customers!$A:$A,customers!$C:$C,,0))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6">
        <f>INDEX(products!$A$1:$G$49,MATCH(orders!$D69,products!$A$1:$A$49,0),MATCH(orders!L$1,products!$A$1:$G$1,0))</f>
        <v>4.7549999999999999</v>
      </c>
      <c r="M69" s="6">
        <f t="shared" si="2"/>
        <v>9.51</v>
      </c>
      <c r="N69" t="str" cm="1">
        <f t="array" ref="N69">_xlfn.IFS(I69= "Rob", "Robusta", I69= "Exc", "Excelsa", I69= "Ara", "Arabica", I69= "Lib", "Liberica", I69= "", "")</f>
        <v>Liberica</v>
      </c>
      <c r="O69" t="str">
        <f t="shared" si="3"/>
        <v>Light</v>
      </c>
      <c r="P69" t="str">
        <f>_xlfn.XLOOKUP(Orders[[#This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f>IF(_xlfn.XLOOKUP(C70,customers!$A:$A,customers!$C:$C,,0)=0,"",_xlfn.XLOOKUP(C70,customers!$A:$A,customers!$C:$C,,0))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6">
        <f>INDEX(products!$A$1:$G$49,MATCH(orders!$D70,products!$A$1:$A$49,0),MATCH(orders!L$1,products!$A$1:$G$1,0))</f>
        <v>2.9849999999999999</v>
      </c>
      <c r="M70" s="6">
        <f t="shared" si="2"/>
        <v>2.9849999999999999</v>
      </c>
      <c r="N70" t="str" cm="1">
        <f t="array" ref="N70">_xlfn.IFS(I70= "Rob", "Robusta", I70= "Exc", "Excelsa", I70= "Ara", "Arabica", I70= "Lib", "Liberica", I70= "", "")</f>
        <v>Robusta</v>
      </c>
      <c r="O70" t="str">
        <f t="shared" si="3"/>
        <v>Medium</v>
      </c>
      <c r="P70" t="str">
        <f>_xlfn.XLOOKUP(Orders[[#This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f>IF(_xlfn.XLOOKUP(C71,customers!$A:$A,customers!$C:$C,,0)=0,"",_xlfn.XLOOKUP(C71,customers!$A:$A,customers!$C:$C,,0))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6">
        <f>INDEX(products!$A$1:$G$49,MATCH(orders!$D71,products!$A$1:$A$49,0),MATCH(orders!L$1,products!$A$1:$G$1,0))</f>
        <v>9.9499999999999993</v>
      </c>
      <c r="M71" s="6">
        <f t="shared" si="2"/>
        <v>59.699999999999996</v>
      </c>
      <c r="N71" t="str" cm="1">
        <f t="array" ref="N71">_xlfn.IFS(I71= "Rob", "Robusta", I71= "Exc", "Excelsa", I71= "Ara", "Arabica", I71= "Lib", "Liberica", I71= "", "")</f>
        <v>Robusta</v>
      </c>
      <c r="O71" t="str">
        <f t="shared" si="3"/>
        <v>Medium</v>
      </c>
      <c r="P71" t="str">
        <f>_xlfn.XLOOKUP(Orders[[#This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f>IF(_xlfn.XLOOKUP(C72,customers!$A:$A,customers!$C:$C,,0)=0,"",_xlfn.XLOOKUP(C72,customers!$A:$A,customers!$C:$C,,0))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6">
        <f>INDEX(products!$A$1:$G$49,MATCH(orders!$D72,products!$A$1:$A$49,0),MATCH(orders!L$1,products!$A$1:$G$1,0))</f>
        <v>34.154999999999994</v>
      </c>
      <c r="M72" s="6">
        <f t="shared" si="2"/>
        <v>136.61999999999998</v>
      </c>
      <c r="N72" t="str" cm="1">
        <f t="array" ref="N72">_xlfn.IFS(I72= "Rob", "Robusta", I72= "Exc", "Excelsa", I72= "Ara", "Arabica", I72= "Lib", "Liberica", I72= "", "")</f>
        <v>Excelsa</v>
      </c>
      <c r="O72" t="str">
        <f t="shared" si="3"/>
        <v>Light</v>
      </c>
      <c r="P72" t="str">
        <f>_xlfn.XLOOKUP(Orders[[#This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IF(_xlfn.XLOOKUP(C73,customers!$A:$A,customers!$C:$C,,0)=0,"",_xlfn.XLOOKUP(C73,customers!$A:$A,customers!$C:$C,,0))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6">
        <f>INDEX(products!$A$1:$G$49,MATCH(orders!$D73,products!$A$1:$A$49,0),MATCH(orders!L$1,products!$A$1:$G$1,0))</f>
        <v>4.7549999999999999</v>
      </c>
      <c r="M73" s="6">
        <f t="shared" si="2"/>
        <v>9.51</v>
      </c>
      <c r="N73" t="str" cm="1">
        <f t="array" ref="N73">_xlfn.IFS(I73= "Rob", "Robusta", I73= "Exc", "Excelsa", I73= "Ara", "Arabica", I73= "Lib", "Liberica", I73= "", "")</f>
        <v>Liberica</v>
      </c>
      <c r="O73" t="str">
        <f t="shared" si="3"/>
        <v>Light</v>
      </c>
      <c r="P73" t="str">
        <f>_xlfn.XLOOKUP(Orders[[#This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f>IF(_xlfn.XLOOKUP(C74,customers!$A:$A,customers!$C:$C,,0)=0,"",_xlfn.XLOOKUP(C74,customers!$A:$A,customers!$C:$C,,0))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6">
        <f>INDEX(products!$A$1:$G$49,MATCH(orders!$D74,products!$A$1:$A$49,0),MATCH(orders!L$1,products!$A$1:$G$1,0))</f>
        <v>25.874999999999996</v>
      </c>
      <c r="M74" s="6">
        <f t="shared" si="2"/>
        <v>77.624999999999986</v>
      </c>
      <c r="N74" t="str" cm="1">
        <f t="array" ref="N74">_xlfn.IFS(I74= "Rob", "Robusta", I74= "Exc", "Excelsa", I74= "Ara", "Arabica", I74= "Lib", "Liberica", I74= "", "")</f>
        <v>Arabica</v>
      </c>
      <c r="O74" t="str">
        <f t="shared" si="3"/>
        <v>Medium</v>
      </c>
      <c r="P74" t="str">
        <f>_xlfn.XLOOKUP(Orders[[#This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f>IF(_xlfn.XLOOKUP(C75,customers!$A:$A,customers!$C:$C,,0)=0,"",_xlfn.XLOOKUP(C75,customers!$A:$A,customers!$C:$C,,0))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6">
        <f>INDEX(products!$A$1:$G$49,MATCH(orders!$D75,products!$A$1:$A$49,0),MATCH(orders!L$1,products!$A$1:$G$1,0))</f>
        <v>4.3650000000000002</v>
      </c>
      <c r="M75" s="6">
        <f t="shared" si="2"/>
        <v>21.825000000000003</v>
      </c>
      <c r="N75" t="str" cm="1">
        <f t="array" ref="N75">_xlfn.IFS(I75= "Rob", "Robusta", I75= "Exc", "Excelsa", I75= "Ara", "Arabica", I75= "Lib", "Liberica", I75= "", "")</f>
        <v>Liberica</v>
      </c>
      <c r="O75" t="str">
        <f t="shared" si="3"/>
        <v>Medium</v>
      </c>
      <c r="P75" t="str">
        <f>_xlfn.XLOOKUP(Orders[[#This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IF(_xlfn.XLOOKUP(C76,customers!$A:$A,customers!$C:$C,,0)=0,"",_xlfn.XLOOKUP(C76,customers!$A:$A,customers!$C:$C,,0))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6">
        <f>INDEX(products!$A$1:$G$49,MATCH(orders!$D76,products!$A$1:$A$49,0),MATCH(orders!L$1,products!$A$1:$G$1,0))</f>
        <v>8.91</v>
      </c>
      <c r="M76" s="6">
        <f t="shared" si="2"/>
        <v>17.82</v>
      </c>
      <c r="N76" t="str" cm="1">
        <f t="array" ref="N76">_xlfn.IFS(I76= "Rob", "Robusta", I76= "Exc", "Excelsa", I76= "Ara", "Arabica", I76= "Lib", "Liberica", I76= "", "")</f>
        <v>Excelsa</v>
      </c>
      <c r="O76" t="str">
        <f t="shared" si="3"/>
        <v>Light</v>
      </c>
      <c r="P76" t="str">
        <f>_xlfn.XLOOKUP(Orders[[#This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f>IF(_xlfn.XLOOKUP(C77,customers!$A:$A,customers!$C:$C,,0)=0,"",_xlfn.XLOOKUP(C77,customers!$A:$A,customers!$C:$C,,0))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6">
        <f>INDEX(products!$A$1:$G$49,MATCH(orders!$D77,products!$A$1:$A$49,0),MATCH(orders!L$1,products!$A$1:$G$1,0))</f>
        <v>8.9499999999999993</v>
      </c>
      <c r="M77" s="6">
        <f t="shared" si="2"/>
        <v>53.699999999999996</v>
      </c>
      <c r="N77" t="str" cm="1">
        <f t="array" ref="N77">_xlfn.IFS(I77= "Rob", "Robusta", I77= "Exc", "Excelsa", I77= "Ara", "Arabica", I77= "Lib", "Liberica", I77= "", "")</f>
        <v>Robusta</v>
      </c>
      <c r="O77" t="str">
        <f t="shared" si="3"/>
        <v>Dark</v>
      </c>
      <c r="P77" t="str">
        <f>_xlfn.XLOOKUP(Orders[[#This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f>IF(_xlfn.XLOOKUP(C78,customers!$A:$A,customers!$C:$C,,0)=0,"",_xlfn.XLOOKUP(C78,customers!$A:$A,customers!$C:$C,,0))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6">
        <f>INDEX(products!$A$1:$G$49,MATCH(orders!$D78,products!$A$1:$A$49,0),MATCH(orders!L$1,products!$A$1:$G$1,0))</f>
        <v>3.5849999999999995</v>
      </c>
      <c r="M78" s="6">
        <f t="shared" si="2"/>
        <v>3.5849999999999995</v>
      </c>
      <c r="N78" t="str" cm="1">
        <f t="array" ref="N78">_xlfn.IFS(I78= "Rob", "Robusta", I78= "Exc", "Excelsa", I78= "Ara", "Arabica", I78= "Lib", "Liberica", I78= "", "")</f>
        <v>Robusta</v>
      </c>
      <c r="O78" t="str">
        <f t="shared" si="3"/>
        <v>Light</v>
      </c>
      <c r="P78" t="str">
        <f>_xlfn.XLOOKUP(Orders[[#This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f>IF(_xlfn.XLOOKUP(C79,customers!$A:$A,customers!$C:$C,,0)=0,"",_xlfn.XLOOKUP(C79,customers!$A:$A,customers!$C:$C,,0))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6">
        <f>INDEX(products!$A$1:$G$49,MATCH(orders!$D79,products!$A$1:$A$49,0),MATCH(orders!L$1,products!$A$1:$G$1,0))</f>
        <v>3.645</v>
      </c>
      <c r="M79" s="6">
        <f t="shared" si="2"/>
        <v>7.29</v>
      </c>
      <c r="N79" t="str" cm="1">
        <f t="array" ref="N79">_xlfn.IFS(I79= "Rob", "Robusta", I79= "Exc", "Excelsa", I79= "Ara", "Arabica", I79= "Lib", "Liberica", I79= "", "")</f>
        <v>Excelsa</v>
      </c>
      <c r="O79" t="str">
        <f t="shared" si="3"/>
        <v>Dark</v>
      </c>
      <c r="P79" t="str">
        <f>_xlfn.XLOOKUP(Orders[[#This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f>IF(_xlfn.XLOOKUP(C80,customers!$A:$A,customers!$C:$C,,0)=0,"",_xlfn.XLOOKUP(C80,customers!$A:$A,customers!$C:$C,,0))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6">
        <f>INDEX(products!$A$1:$G$49,MATCH(orders!$D80,products!$A$1:$A$49,0),MATCH(orders!L$1,products!$A$1:$G$1,0))</f>
        <v>6.75</v>
      </c>
      <c r="M80" s="6">
        <f t="shared" si="2"/>
        <v>40.5</v>
      </c>
      <c r="N80" t="str" cm="1">
        <f t="array" ref="N80">_xlfn.IFS(I80= "Rob", "Robusta", I80= "Exc", "Excelsa", I80= "Ara", "Arabica", I80= "Lib", "Liberica", I80= "", "")</f>
        <v>Arabica</v>
      </c>
      <c r="O80" t="str">
        <f t="shared" si="3"/>
        <v>Medium</v>
      </c>
      <c r="P80" t="str">
        <f>_xlfn.XLOOKUP(Orders[[#This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IF(_xlfn.XLOOKUP(C81,customers!$A:$A,customers!$C:$C,,0)=0,"",_xlfn.XLOOKUP(C81,customers!$A:$A,customers!$C:$C,,0))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6">
        <f>INDEX(products!$A$1:$G$49,MATCH(orders!$D81,products!$A$1:$A$49,0),MATCH(orders!L$1,products!$A$1:$G$1,0))</f>
        <v>11.95</v>
      </c>
      <c r="M81" s="6">
        <f t="shared" si="2"/>
        <v>47.8</v>
      </c>
      <c r="N81" t="str" cm="1">
        <f t="array" ref="N81">_xlfn.IFS(I81= "Rob", "Robusta", I81= "Exc", "Excelsa", I81= "Ara", "Arabica", I81= "Lib", "Liberica", I81= "", "")</f>
        <v>Robusta</v>
      </c>
      <c r="O81" t="str">
        <f t="shared" si="3"/>
        <v>Light</v>
      </c>
      <c r="P81" t="str">
        <f>_xlfn.XLOOKUP(Orders[[#This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f>IF(_xlfn.XLOOKUP(C82,customers!$A:$A,customers!$C:$C,,0)=0,"",_xlfn.XLOOKUP(C82,customers!$A:$A,customers!$C:$C,,0))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6">
        <f>INDEX(products!$A$1:$G$49,MATCH(orders!$D82,products!$A$1:$A$49,0),MATCH(orders!L$1,products!$A$1:$G$1,0))</f>
        <v>7.77</v>
      </c>
      <c r="M82" s="6">
        <f t="shared" si="2"/>
        <v>38.849999999999994</v>
      </c>
      <c r="N82" t="str" cm="1">
        <f t="array" ref="N82">_xlfn.IFS(I82= "Rob", "Robusta", I82= "Exc", "Excelsa", I82= "Ara", "Arabica", I82= "Lib", "Liberica", I82= "", "")</f>
        <v>Arabica</v>
      </c>
      <c r="O82" t="str">
        <f t="shared" si="3"/>
        <v>Light</v>
      </c>
      <c r="P82" t="str">
        <f>_xlfn.XLOOKUP(Orders[[#This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f>IF(_xlfn.XLOOKUP(C83,customers!$A:$A,customers!$C:$C,,0)=0,"",_xlfn.XLOOKUP(C83,customers!$A:$A,customers!$C:$C,,0))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6">
        <f>INDEX(products!$A$1:$G$49,MATCH(orders!$D83,products!$A$1:$A$49,0),MATCH(orders!L$1,products!$A$1:$G$1,0))</f>
        <v>36.454999999999998</v>
      </c>
      <c r="M83" s="6">
        <f t="shared" si="2"/>
        <v>109.36499999999999</v>
      </c>
      <c r="N83" t="str" cm="1">
        <f t="array" ref="N83">_xlfn.IFS(I83= "Rob", "Robusta", I83= "Exc", "Excelsa", I83= "Ara", "Arabica", I83= "Lib", "Liberica", I83= "", "")</f>
        <v>Liberica</v>
      </c>
      <c r="O83" t="str">
        <f t="shared" si="3"/>
        <v>Light</v>
      </c>
      <c r="P83" t="str">
        <f>_xlfn.XLOOKUP(Orders[[#This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f>IF(_xlfn.XLOOKUP(C84,customers!$A:$A,customers!$C:$C,,0)=0,"",_xlfn.XLOOKUP(C84,customers!$A:$A,customers!$C:$C,,0))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6">
        <f>INDEX(products!$A$1:$G$49,MATCH(orders!$D84,products!$A$1:$A$49,0),MATCH(orders!L$1,products!$A$1:$G$1,0))</f>
        <v>33.464999999999996</v>
      </c>
      <c r="M84" s="6">
        <f t="shared" si="2"/>
        <v>100.39499999999998</v>
      </c>
      <c r="N84" t="str" cm="1">
        <f t="array" ref="N84">_xlfn.IFS(I84= "Rob", "Robusta", I84= "Exc", "Excelsa", I84= "Ara", "Arabica", I84= "Lib", "Liberica", I84= "", "")</f>
        <v>Liberica</v>
      </c>
      <c r="O84" t="str">
        <f t="shared" si="3"/>
        <v>Medium</v>
      </c>
      <c r="P84" t="str">
        <f>_xlfn.XLOOKUP(Orders[[#This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f>IF(_xlfn.XLOOKUP(C85,customers!$A:$A,customers!$C:$C,,0)=0,"",_xlfn.XLOOKUP(C85,customers!$A:$A,customers!$C:$C,,0))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6">
        <f>INDEX(products!$A$1:$G$49,MATCH(orders!$D85,products!$A$1:$A$49,0),MATCH(orders!L$1,products!$A$1:$G$1,0))</f>
        <v>20.584999999999997</v>
      </c>
      <c r="M85" s="6">
        <f t="shared" si="2"/>
        <v>82.339999999999989</v>
      </c>
      <c r="N85" t="str" cm="1">
        <f t="array" ref="N85">_xlfn.IFS(I85= "Rob", "Robusta", I85= "Exc", "Excelsa", I85= "Ara", "Arabica", I85= "Lib", "Liberica", I85= "", "")</f>
        <v>Robusta</v>
      </c>
      <c r="O85" t="str">
        <f t="shared" si="3"/>
        <v>Dark</v>
      </c>
      <c r="P85" t="str">
        <f>_xlfn.XLOOKUP(Orders[[#This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IF(_xlfn.XLOOKUP(C86,customers!$A:$A,customers!$C:$C,,0)=0,"",_xlfn.XLOOKUP(C86,customers!$A:$A,customers!$C:$C,,0))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6">
        <f>INDEX(products!$A$1:$G$49,MATCH(orders!$D86,products!$A$1:$A$49,0),MATCH(orders!L$1,products!$A$1:$G$1,0))</f>
        <v>9.51</v>
      </c>
      <c r="M86" s="6">
        <f t="shared" si="2"/>
        <v>9.51</v>
      </c>
      <c r="N86" t="str" cm="1">
        <f t="array" ref="N86">_xlfn.IFS(I86= "Rob", "Robusta", I86= "Exc", "Excelsa", I86= "Ara", "Arabica", I86= "Lib", "Liberica", I86= "", "")</f>
        <v>Liberica</v>
      </c>
      <c r="O86" t="str">
        <f t="shared" si="3"/>
        <v>Light</v>
      </c>
      <c r="P86" t="str">
        <f>_xlfn.XLOOKUP(Orders[[#This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f>IF(_xlfn.XLOOKUP(C87,customers!$A:$A,customers!$C:$C,,0)=0,"",_xlfn.XLOOKUP(C87,customers!$A:$A,customers!$C:$C,,0))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6">
        <f>INDEX(products!$A$1:$G$49,MATCH(orders!$D87,products!$A$1:$A$49,0),MATCH(orders!L$1,products!$A$1:$G$1,0))</f>
        <v>29.784999999999997</v>
      </c>
      <c r="M87" s="6">
        <f t="shared" si="2"/>
        <v>89.35499999999999</v>
      </c>
      <c r="N87" t="str" cm="1">
        <f t="array" ref="N87">_xlfn.IFS(I87= "Rob", "Robusta", I87= "Exc", "Excelsa", I87= "Ara", "Arabica", I87= "Lib", "Liberica", I87= "", "")</f>
        <v>Arabica</v>
      </c>
      <c r="O87" t="str">
        <f t="shared" si="3"/>
        <v>Light</v>
      </c>
      <c r="P87" t="str">
        <f>_xlfn.XLOOKUP(Orders[[#This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f>IF(_xlfn.XLOOKUP(C88,customers!$A:$A,customers!$C:$C,,0)=0,"",_xlfn.XLOOKUP(C88,customers!$A:$A,customers!$C:$C,,0))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6">
        <f>INDEX(products!$A$1:$G$49,MATCH(orders!$D88,products!$A$1:$A$49,0),MATCH(orders!L$1,products!$A$1:$G$1,0))</f>
        <v>2.9849999999999999</v>
      </c>
      <c r="M88" s="6">
        <f t="shared" si="2"/>
        <v>11.94</v>
      </c>
      <c r="N88" t="str" cm="1">
        <f t="array" ref="N88">_xlfn.IFS(I88= "Rob", "Robusta", I88= "Exc", "Excelsa", I88= "Ara", "Arabica", I88= "Lib", "Liberica", I88= "", "")</f>
        <v>Arabica</v>
      </c>
      <c r="O88" t="str">
        <f t="shared" si="3"/>
        <v>Dark</v>
      </c>
      <c r="P88" t="str">
        <f>_xlfn.XLOOKUP(Orders[[#This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IF(_xlfn.XLOOKUP(C89,customers!$A:$A,customers!$C:$C,,0)=0,"",_xlfn.XLOOKUP(C89,customers!$A:$A,customers!$C:$C,,0))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6">
        <f>INDEX(products!$A$1:$G$49,MATCH(orders!$D89,products!$A$1:$A$49,0),MATCH(orders!L$1,products!$A$1:$G$1,0))</f>
        <v>11.25</v>
      </c>
      <c r="M89" s="6">
        <f t="shared" si="2"/>
        <v>33.75</v>
      </c>
      <c r="N89" t="str" cm="1">
        <f t="array" ref="N89">_xlfn.IFS(I89= "Rob", "Robusta", I89= "Exc", "Excelsa", I89= "Ara", "Arabica", I89= "Lib", "Liberica", I89= "", "")</f>
        <v>Arabica</v>
      </c>
      <c r="O89" t="str">
        <f t="shared" si="3"/>
        <v>Medium</v>
      </c>
      <c r="P89" t="str">
        <f>_xlfn.XLOOKUP(Orders[[#This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f>IF(_xlfn.XLOOKUP(C90,customers!$A:$A,customers!$C:$C,,0)=0,"",_xlfn.XLOOKUP(C90,customers!$A:$A,customers!$C:$C,,0))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6">
        <f>INDEX(products!$A$1:$G$49,MATCH(orders!$D90,products!$A$1:$A$49,0),MATCH(orders!L$1,products!$A$1:$G$1,0))</f>
        <v>11.95</v>
      </c>
      <c r="M90" s="6">
        <f t="shared" si="2"/>
        <v>35.849999999999994</v>
      </c>
      <c r="N90" t="str" cm="1">
        <f t="array" ref="N90">_xlfn.IFS(I90= "Rob", "Robusta", I90= "Exc", "Excelsa", I90= "Ara", "Arabica", I90= "Lib", "Liberica", I90= "", "")</f>
        <v>Robusta</v>
      </c>
      <c r="O90" t="str">
        <f t="shared" si="3"/>
        <v>Light</v>
      </c>
      <c r="P90" t="str">
        <f>_xlfn.XLOOKUP(Orders[[#This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f>IF(_xlfn.XLOOKUP(C91,customers!$A:$A,customers!$C:$C,,0)=0,"",_xlfn.XLOOKUP(C91,customers!$A:$A,customers!$C:$C,,0))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6">
        <f>INDEX(products!$A$1:$G$49,MATCH(orders!$D91,products!$A$1:$A$49,0),MATCH(orders!L$1,products!$A$1:$G$1,0))</f>
        <v>12.95</v>
      </c>
      <c r="M91" s="6">
        <f t="shared" si="2"/>
        <v>77.699999999999989</v>
      </c>
      <c r="N91" t="str" cm="1">
        <f t="array" ref="N91">_xlfn.IFS(I91= "Rob", "Robusta", I91= "Exc", "Excelsa", I91= "Ara", "Arabica", I91= "Lib", "Liberica", I91= "", "")</f>
        <v>Arabica</v>
      </c>
      <c r="O91" t="str">
        <f t="shared" si="3"/>
        <v>Light</v>
      </c>
      <c r="P91" t="str">
        <f>_xlfn.XLOOKUP(Orders[[#This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f>IF(_xlfn.XLOOKUP(C92,customers!$A:$A,customers!$C:$C,,0)=0,"",_xlfn.XLOOKUP(C92,customers!$A:$A,customers!$C:$C,,0))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6">
        <f>INDEX(products!$A$1:$G$49,MATCH(orders!$D92,products!$A$1:$A$49,0),MATCH(orders!L$1,products!$A$1:$G$1,0))</f>
        <v>12.95</v>
      </c>
      <c r="M92" s="6">
        <f t="shared" si="2"/>
        <v>51.8</v>
      </c>
      <c r="N92" t="str" cm="1">
        <f t="array" ref="N92">_xlfn.IFS(I92= "Rob", "Robusta", I92= "Exc", "Excelsa", I92= "Ara", "Arabica", I92= "Lib", "Liberica", I92= "", "")</f>
        <v>Arabica</v>
      </c>
      <c r="O92" t="str">
        <f t="shared" si="3"/>
        <v>Light</v>
      </c>
      <c r="P92" t="str">
        <f>_xlfn.XLOOKUP(Orders[[#This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IF(_xlfn.XLOOKUP(C93,customers!$A:$A,customers!$C:$C,,0)=0,"",_xlfn.XLOOKUP(C93,customers!$A:$A,customers!$C:$C,,0))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6">
        <f>INDEX(products!$A$1:$G$49,MATCH(orders!$D93,products!$A$1:$A$49,0),MATCH(orders!L$1,products!$A$1:$G$1,0))</f>
        <v>25.874999999999996</v>
      </c>
      <c r="M93" s="6">
        <f t="shared" si="2"/>
        <v>103.49999999999999</v>
      </c>
      <c r="N93" t="str" cm="1">
        <f t="array" ref="N93">_xlfn.IFS(I93= "Rob", "Robusta", I93= "Exc", "Excelsa", I93= "Ara", "Arabica", I93= "Lib", "Liberica", I93= "", "")</f>
        <v>Arabica</v>
      </c>
      <c r="O93" t="str">
        <f t="shared" si="3"/>
        <v>Medium</v>
      </c>
      <c r="P93" t="str">
        <f>_xlfn.XLOOKUP(Orders[[#This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IF(_xlfn.XLOOKUP(C94,customers!$A:$A,customers!$C:$C,,0)=0,"",_xlfn.XLOOKUP(C94,customers!$A:$A,customers!$C:$C,,0))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6">
        <f>INDEX(products!$A$1:$G$49,MATCH(orders!$D94,products!$A$1:$A$49,0),MATCH(orders!L$1,products!$A$1:$G$1,0))</f>
        <v>14.85</v>
      </c>
      <c r="M94" s="6">
        <f t="shared" si="2"/>
        <v>44.55</v>
      </c>
      <c r="N94" t="str" cm="1">
        <f t="array" ref="N94">_xlfn.IFS(I94= "Rob", "Robusta", I94= "Exc", "Excelsa", I94= "Ara", "Arabica", I94= "Lib", "Liberica", I94= "", "")</f>
        <v>Excelsa</v>
      </c>
      <c r="O94" t="str">
        <f t="shared" si="3"/>
        <v>Light</v>
      </c>
      <c r="P94" t="str">
        <f>_xlfn.XLOOKUP(Orders[[#This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IF(_xlfn.XLOOKUP(C95,customers!$A:$A,customers!$C:$C,,0)=0,"",_xlfn.XLOOKUP(C95,customers!$A:$A,customers!$C:$C,,0))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6">
        <f>INDEX(products!$A$1:$G$49,MATCH(orders!$D95,products!$A$1:$A$49,0),MATCH(orders!L$1,products!$A$1:$G$1,0))</f>
        <v>8.91</v>
      </c>
      <c r="M95" s="6">
        <f t="shared" si="2"/>
        <v>35.64</v>
      </c>
      <c r="N95" t="str" cm="1">
        <f t="array" ref="N95">_xlfn.IFS(I95= "Rob", "Robusta", I95= "Exc", "Excelsa", I95= "Ara", "Arabica", I95= "Lib", "Liberica", I95= "", "")</f>
        <v>Excelsa</v>
      </c>
      <c r="O95" t="str">
        <f t="shared" si="3"/>
        <v>Light</v>
      </c>
      <c r="P95" t="str">
        <f>_xlfn.XLOOKUP(Orders[[#This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IF(_xlfn.XLOOKUP(C96,customers!$A:$A,customers!$C:$C,,0)=0,"",_xlfn.XLOOKUP(C96,customers!$A:$A,customers!$C:$C,,0))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6">
        <f>INDEX(products!$A$1:$G$49,MATCH(orders!$D96,products!$A$1:$A$49,0),MATCH(orders!L$1,products!$A$1:$G$1,0))</f>
        <v>2.9849999999999999</v>
      </c>
      <c r="M96" s="6">
        <f t="shared" si="2"/>
        <v>17.91</v>
      </c>
      <c r="N96" t="str" cm="1">
        <f t="array" ref="N96">_xlfn.IFS(I96= "Rob", "Robusta", I96= "Exc", "Excelsa", I96= "Ara", "Arabica", I96= "Lib", "Liberica", I96= "", "")</f>
        <v>Arabica</v>
      </c>
      <c r="O96" t="str">
        <f t="shared" si="3"/>
        <v>Dark</v>
      </c>
      <c r="P96" t="str">
        <f>_xlfn.XLOOKUP(Orders[[#This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IF(_xlfn.XLOOKUP(C97,customers!$A:$A,customers!$C:$C,,0)=0,"",_xlfn.XLOOKUP(C97,customers!$A:$A,customers!$C:$C,,0))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6">
        <f>INDEX(products!$A$1:$G$49,MATCH(orders!$D97,products!$A$1:$A$49,0),MATCH(orders!L$1,products!$A$1:$G$1,0))</f>
        <v>25.874999999999996</v>
      </c>
      <c r="M97" s="6">
        <f t="shared" si="2"/>
        <v>155.24999999999997</v>
      </c>
      <c r="N97" t="str" cm="1">
        <f t="array" ref="N97">_xlfn.IFS(I97= "Rob", "Robusta", I97= "Exc", "Excelsa", I97= "Ara", "Arabica", I97= "Lib", "Liberica", I97= "", "")</f>
        <v>Arabica</v>
      </c>
      <c r="O97" t="str">
        <f t="shared" si="3"/>
        <v>Medium</v>
      </c>
      <c r="P97" t="str">
        <f>_xlfn.XLOOKUP(Orders[[#This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f>IF(_xlfn.XLOOKUP(C98,customers!$A:$A,customers!$C:$C,,0)=0,"",_xlfn.XLOOKUP(C98,customers!$A:$A,customers!$C:$C,,0))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6">
        <f>INDEX(products!$A$1:$G$49,MATCH(orders!$D98,products!$A$1:$A$49,0),MATCH(orders!L$1,products!$A$1:$G$1,0))</f>
        <v>2.9849999999999999</v>
      </c>
      <c r="M98" s="6">
        <f t="shared" si="2"/>
        <v>5.97</v>
      </c>
      <c r="N98" t="str" cm="1">
        <f t="array" ref="N98">_xlfn.IFS(I98= "Rob", "Robusta", I98= "Exc", "Excelsa", I98= "Ara", "Arabica", I98= "Lib", "Liberica", I98= "", "")</f>
        <v>Arabica</v>
      </c>
      <c r="O98" t="str">
        <f t="shared" si="3"/>
        <v>Dark</v>
      </c>
      <c r="P98" t="str">
        <f>_xlfn.XLOOKUP(Orders[[#This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f>IF(_xlfn.XLOOKUP(C99,customers!$A:$A,customers!$C:$C,,0)=0,"",_xlfn.XLOOKUP(C99,customers!$A:$A,customers!$C:$C,,0))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6">
        <f>INDEX(products!$A$1:$G$49,MATCH(orders!$D99,products!$A$1:$A$49,0),MATCH(orders!L$1,products!$A$1:$G$1,0))</f>
        <v>6.75</v>
      </c>
      <c r="M99" s="6">
        <f t="shared" si="2"/>
        <v>13.5</v>
      </c>
      <c r="N99" t="str" cm="1">
        <f t="array" ref="N99">_xlfn.IFS(I99= "Rob", "Robusta", I99= "Exc", "Excelsa", I99= "Ara", "Arabica", I99= "Lib", "Liberica", I99= "", "")</f>
        <v>Arabica</v>
      </c>
      <c r="O99" t="str">
        <f t="shared" si="3"/>
        <v>Medium</v>
      </c>
      <c r="P99" t="str">
        <f>_xlfn.XLOOKUP(Orders[[#This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IF(_xlfn.XLOOKUP(C100,customers!$A:$A,customers!$C:$C,,0)=0,"",_xlfn.XLOOKUP(C100,customers!$A:$A,customers!$C:$C,,0))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6">
        <f>INDEX(products!$A$1:$G$49,MATCH(orders!$D100,products!$A$1:$A$49,0),MATCH(orders!L$1,products!$A$1:$G$1,0))</f>
        <v>2.9849999999999999</v>
      </c>
      <c r="M100" s="6">
        <f t="shared" si="2"/>
        <v>2.9849999999999999</v>
      </c>
      <c r="N100" t="str" cm="1">
        <f t="array" ref="N100">_xlfn.IFS(I100= "Rob", "Robusta", I100= "Exc", "Excelsa", I100= "Ara", "Arabica", I100= "Lib", "Liberica", I100= "", "")</f>
        <v>Arabica</v>
      </c>
      <c r="O100" t="str">
        <f t="shared" si="3"/>
        <v>Dark</v>
      </c>
      <c r="P100" t="str">
        <f>_xlfn.XLOOKUP(Orders[[#This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IF(_xlfn.XLOOKUP(C101,customers!$A:$A,customers!$C:$C,,0)=0,"",_xlfn.XLOOKUP(C101,customers!$A:$A,customers!$C:$C,,0))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6">
        <f>INDEX(products!$A$1:$G$49,MATCH(orders!$D101,products!$A$1:$A$49,0),MATCH(orders!L$1,products!$A$1:$G$1,0))</f>
        <v>4.3650000000000002</v>
      </c>
      <c r="M101" s="6">
        <f t="shared" si="2"/>
        <v>13.095000000000001</v>
      </c>
      <c r="N101" t="str" cm="1">
        <f t="array" ref="N101">_xlfn.IFS(I101= "Rob", "Robusta", I101= "Exc", "Excelsa", I101= "Ara", "Arabica", I101= "Lib", "Liberica", I101= "", "")</f>
        <v>Liberica</v>
      </c>
      <c r="O101" t="str">
        <f t="shared" si="3"/>
        <v>Medium</v>
      </c>
      <c r="P101" t="str">
        <f>_xlfn.XLOOKUP(Orders[[#This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IF(_xlfn.XLOOKUP(C102,customers!$A:$A,customers!$C:$C,,0)=0,"",_xlfn.XLOOKUP(C102,customers!$A:$A,customers!$C:$C,,0))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6">
        <f>INDEX(products!$A$1:$G$49,MATCH(orders!$D102,products!$A$1:$A$49,0),MATCH(orders!L$1,products!$A$1:$G$1,0))</f>
        <v>3.8849999999999998</v>
      </c>
      <c r="M102" s="6">
        <f t="shared" si="2"/>
        <v>7.77</v>
      </c>
      <c r="N102" t="str" cm="1">
        <f t="array" ref="N102">_xlfn.IFS(I102= "Rob", "Robusta", I102= "Exc", "Excelsa", I102= "Ara", "Arabica", I102= "Lib", "Liberica", I102= "", "")</f>
        <v>Arabica</v>
      </c>
      <c r="O102" t="str">
        <f t="shared" si="3"/>
        <v>Light</v>
      </c>
      <c r="P102" t="str">
        <f>_xlfn.XLOOKUP(Orders[[#This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IF(_xlfn.XLOOKUP(C103,customers!$A:$A,customers!$C:$C,,0)=0,"",_xlfn.XLOOKUP(C103,customers!$A:$A,customers!$C:$C,,0))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6">
        <f>INDEX(products!$A$1:$G$49,MATCH(orders!$D103,products!$A$1:$A$49,0),MATCH(orders!L$1,products!$A$1:$G$1,0))</f>
        <v>29.784999999999997</v>
      </c>
      <c r="M103" s="6">
        <f t="shared" si="2"/>
        <v>148.92499999999998</v>
      </c>
      <c r="N103" t="str" cm="1">
        <f t="array" ref="N103">_xlfn.IFS(I103= "Rob", "Robusta", I103= "Exc", "Excelsa", I103= "Ara", "Arabica", I103= "Lib", "Liberica", I103= "", "")</f>
        <v>Liberica</v>
      </c>
      <c r="O103" t="str">
        <f t="shared" si="3"/>
        <v>Dark</v>
      </c>
      <c r="P103" t="str">
        <f>_xlfn.XLOOKUP(Orders[[#This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IF(_xlfn.XLOOKUP(C104,customers!$A:$A,customers!$C:$C,,0)=0,"",_xlfn.XLOOKUP(C104,customers!$A:$A,customers!$C:$C,,0))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6">
        <f>INDEX(products!$A$1:$G$49,MATCH(orders!$D104,products!$A$1:$A$49,0),MATCH(orders!L$1,products!$A$1:$G$1,0))</f>
        <v>12.95</v>
      </c>
      <c r="M104" s="6">
        <f t="shared" si="2"/>
        <v>38.849999999999994</v>
      </c>
      <c r="N104" t="str" cm="1">
        <f t="array" ref="N104">_xlfn.IFS(I104= "Rob", "Robusta", I104= "Exc", "Excelsa", I104= "Ara", "Arabica", I104= "Lib", "Liberica", I104= "", "")</f>
        <v>Liberica</v>
      </c>
      <c r="O104" t="str">
        <f t="shared" si="3"/>
        <v>Dark</v>
      </c>
      <c r="P104" t="str">
        <f>_xlfn.XLOOKUP(Orders[[#This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IF(_xlfn.XLOOKUP(C105,customers!$A:$A,customers!$C:$C,,0)=0,"",_xlfn.XLOOKUP(C105,customers!$A:$A,customers!$C:$C,,0))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6">
        <f>INDEX(products!$A$1:$G$49,MATCH(orders!$D105,products!$A$1:$A$49,0),MATCH(orders!L$1,products!$A$1:$G$1,0))</f>
        <v>2.9849999999999999</v>
      </c>
      <c r="M105" s="6">
        <f t="shared" si="2"/>
        <v>11.94</v>
      </c>
      <c r="N105" t="str" cm="1">
        <f t="array" ref="N105">_xlfn.IFS(I105= "Rob", "Robusta", I105= "Exc", "Excelsa", I105= "Ara", "Arabica", I105= "Lib", "Liberica", I105= "", "")</f>
        <v>Robusta</v>
      </c>
      <c r="O105" t="str">
        <f t="shared" si="3"/>
        <v>Medium</v>
      </c>
      <c r="P105" t="str">
        <f>_xlfn.XLOOKUP(Orders[[#This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IF(_xlfn.XLOOKUP(C106,customers!$A:$A,customers!$C:$C,,0)=0,"",_xlfn.XLOOKUP(C106,customers!$A:$A,customers!$C:$C,,0))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6">
        <f>INDEX(products!$A$1:$G$49,MATCH(orders!$D106,products!$A$1:$A$49,0),MATCH(orders!L$1,products!$A$1:$G$1,0))</f>
        <v>14.55</v>
      </c>
      <c r="M106" s="6">
        <f t="shared" si="2"/>
        <v>87.300000000000011</v>
      </c>
      <c r="N106" t="str" cm="1">
        <f t="array" ref="N106">_xlfn.IFS(I106= "Rob", "Robusta", I106= "Exc", "Excelsa", I106= "Ara", "Arabica", I106= "Lib", "Liberica", I106= "", "")</f>
        <v>Liberica</v>
      </c>
      <c r="O106" t="str">
        <f t="shared" si="3"/>
        <v>Medium</v>
      </c>
      <c r="P106" t="str">
        <f>_xlfn.XLOOKUP(Orders[[#This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IF(_xlfn.XLOOKUP(C107,customers!$A:$A,customers!$C:$C,,0)=0,"",_xlfn.XLOOKUP(C107,customers!$A:$A,customers!$C:$C,,0))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6">
        <f>INDEX(products!$A$1:$G$49,MATCH(orders!$D107,products!$A$1:$A$49,0),MATCH(orders!L$1,products!$A$1:$G$1,0))</f>
        <v>6.75</v>
      </c>
      <c r="M107" s="6">
        <f t="shared" si="2"/>
        <v>40.5</v>
      </c>
      <c r="N107" t="str" cm="1">
        <f t="array" ref="N107">_xlfn.IFS(I107= "Rob", "Robusta", I107= "Exc", "Excelsa", I107= "Ara", "Arabica", I107= "Lib", "Liberica", I107= "", "")</f>
        <v>Arabica</v>
      </c>
      <c r="O107" t="str">
        <f t="shared" si="3"/>
        <v>Medium</v>
      </c>
      <c r="P107" t="str">
        <f>_xlfn.XLOOKUP(Orders[[#This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IF(_xlfn.XLOOKUP(C108,customers!$A:$A,customers!$C:$C,,0)=0,"",_xlfn.XLOOKUP(C108,customers!$A:$A,customers!$C:$C,,0))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6">
        <f>INDEX(products!$A$1:$G$49,MATCH(orders!$D108,products!$A$1:$A$49,0),MATCH(orders!L$1,products!$A$1:$G$1,0))</f>
        <v>12.15</v>
      </c>
      <c r="M108" s="6">
        <f t="shared" si="2"/>
        <v>24.3</v>
      </c>
      <c r="N108" t="str" cm="1">
        <f t="array" ref="N108">_xlfn.IFS(I108= "Rob", "Robusta", I108= "Exc", "Excelsa", I108= "Ara", "Arabica", I108= "Lib", "Liberica", I108= "", "")</f>
        <v>Excelsa</v>
      </c>
      <c r="O108" t="str">
        <f t="shared" si="3"/>
        <v>Dark</v>
      </c>
      <c r="P108" t="str">
        <f>_xlfn.XLOOKUP(Orders[[#This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IF(_xlfn.XLOOKUP(C109,customers!$A:$A,customers!$C:$C,,0)=0,"",_xlfn.XLOOKUP(C109,customers!$A:$A,customers!$C:$C,,0))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6">
        <f>INDEX(products!$A$1:$G$49,MATCH(orders!$D109,products!$A$1:$A$49,0),MATCH(orders!L$1,products!$A$1:$G$1,0))</f>
        <v>5.97</v>
      </c>
      <c r="M109" s="6">
        <f t="shared" si="2"/>
        <v>17.91</v>
      </c>
      <c r="N109" t="str" cm="1">
        <f t="array" ref="N109">_xlfn.IFS(I109= "Rob", "Robusta", I109= "Exc", "Excelsa", I109= "Ara", "Arabica", I109= "Lib", "Liberica", I109= "", "")</f>
        <v>Robusta</v>
      </c>
      <c r="O109" t="str">
        <f t="shared" si="3"/>
        <v>Medium</v>
      </c>
      <c r="P109" t="str">
        <f>_xlfn.XLOOKUP(Orders[[#This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IF(_xlfn.XLOOKUP(C110,customers!$A:$A,customers!$C:$C,,0)=0,"",_xlfn.XLOOKUP(C110,customers!$A:$A,customers!$C:$C,,0))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6">
        <f>INDEX(products!$A$1:$G$49,MATCH(orders!$D110,products!$A$1:$A$49,0),MATCH(orders!L$1,products!$A$1:$G$1,0))</f>
        <v>6.75</v>
      </c>
      <c r="M110" s="6">
        <f t="shared" si="2"/>
        <v>27</v>
      </c>
      <c r="N110" t="str" cm="1">
        <f t="array" ref="N110">_xlfn.IFS(I110= "Rob", "Robusta", I110= "Exc", "Excelsa", I110= "Ara", "Arabica", I110= "Lib", "Liberica", I110= "", "")</f>
        <v>Arabica</v>
      </c>
      <c r="O110" t="str">
        <f t="shared" si="3"/>
        <v>Medium</v>
      </c>
      <c r="P110" t="str">
        <f>_xlfn.XLOOKUP(Orders[[#This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IF(_xlfn.XLOOKUP(C111,customers!$A:$A,customers!$C:$C,,0)=0,"",_xlfn.XLOOKUP(C111,customers!$A:$A,customers!$C:$C,,0))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6">
        <f>INDEX(products!$A$1:$G$49,MATCH(orders!$D111,products!$A$1:$A$49,0),MATCH(orders!L$1,products!$A$1:$G$1,0))</f>
        <v>7.77</v>
      </c>
      <c r="M111" s="6">
        <f t="shared" si="2"/>
        <v>7.77</v>
      </c>
      <c r="N111" t="str" cm="1">
        <f t="array" ref="N111">_xlfn.IFS(I111= "Rob", "Robusta", I111= "Exc", "Excelsa", I111= "Ara", "Arabica", I111= "Lib", "Liberica", I111= "", "")</f>
        <v>Liberica</v>
      </c>
      <c r="O111" t="str">
        <f t="shared" si="3"/>
        <v>Dark</v>
      </c>
      <c r="P111" t="str">
        <f>_xlfn.XLOOKUP(Orders[[#This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IF(_xlfn.XLOOKUP(C112,customers!$A:$A,customers!$C:$C,,0)=0,"",_xlfn.XLOOKUP(C112,customers!$A:$A,customers!$C:$C,,0))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6">
        <f>INDEX(products!$A$1:$G$49,MATCH(orders!$D112,products!$A$1:$A$49,0),MATCH(orders!L$1,products!$A$1:$G$1,0))</f>
        <v>4.4550000000000001</v>
      </c>
      <c r="M112" s="6">
        <f t="shared" si="2"/>
        <v>13.365</v>
      </c>
      <c r="N112" t="str" cm="1">
        <f t="array" ref="N112">_xlfn.IFS(I112= "Rob", "Robusta", I112= "Exc", "Excelsa", I112= "Ara", "Arabica", I112= "Lib", "Liberica", I112= "", "")</f>
        <v>Excelsa</v>
      </c>
      <c r="O112" t="str">
        <f t="shared" si="3"/>
        <v>Light</v>
      </c>
      <c r="P112" t="str">
        <f>_xlfn.XLOOKUP(Orders[[#This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IF(_xlfn.XLOOKUP(C113,customers!$A:$A,customers!$C:$C,,0)=0,"",_xlfn.XLOOKUP(C113,customers!$A:$A,customers!$C:$C,,0))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6">
        <f>INDEX(products!$A$1:$G$49,MATCH(orders!$D113,products!$A$1:$A$49,0),MATCH(orders!L$1,products!$A$1:$G$1,0))</f>
        <v>5.3699999999999992</v>
      </c>
      <c r="M113" s="6">
        <f t="shared" si="2"/>
        <v>26.849999999999994</v>
      </c>
      <c r="N113" t="str" cm="1">
        <f t="array" ref="N113">_xlfn.IFS(I113= "Rob", "Robusta", I113= "Exc", "Excelsa", I113= "Ara", "Arabica", I113= "Lib", "Liberica", I113= "", "")</f>
        <v>Robusta</v>
      </c>
      <c r="O113" t="str">
        <f t="shared" si="3"/>
        <v>Dark</v>
      </c>
      <c r="P113" t="str">
        <f>_xlfn.XLOOKUP(Orders[[#This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IF(_xlfn.XLOOKUP(C114,customers!$A:$A,customers!$C:$C,,0)=0,"",_xlfn.XLOOKUP(C114,customers!$A:$A,customers!$C:$C,,0))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6">
        <f>INDEX(products!$A$1:$G$49,MATCH(orders!$D114,products!$A$1:$A$49,0),MATCH(orders!L$1,products!$A$1:$G$1,0))</f>
        <v>11.25</v>
      </c>
      <c r="M114" s="6">
        <f t="shared" si="2"/>
        <v>11.25</v>
      </c>
      <c r="N114" t="str" cm="1">
        <f t="array" ref="N114">_xlfn.IFS(I114= "Rob", "Robusta", I114= "Exc", "Excelsa", I114= "Ara", "Arabica", I114= "Lib", "Liberica", I114= "", "")</f>
        <v>Arabica</v>
      </c>
      <c r="O114" t="str">
        <f t="shared" si="3"/>
        <v>Medium</v>
      </c>
      <c r="P114" t="str">
        <f>_xlfn.XLOOKUP(Orders[[#This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IF(_xlfn.XLOOKUP(C115,customers!$A:$A,customers!$C:$C,,0)=0,"",_xlfn.XLOOKUP(C115,customers!$A:$A,customers!$C:$C,,0))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6">
        <f>INDEX(products!$A$1:$G$49,MATCH(orders!$D115,products!$A$1:$A$49,0),MATCH(orders!L$1,products!$A$1:$G$1,0))</f>
        <v>14.55</v>
      </c>
      <c r="M115" s="6">
        <f t="shared" si="2"/>
        <v>14.55</v>
      </c>
      <c r="N115" t="str" cm="1">
        <f t="array" ref="N115">_xlfn.IFS(I115= "Rob", "Robusta", I115= "Exc", "Excelsa", I115= "Ara", "Arabica", I115= "Lib", "Liberica", I115= "", "")</f>
        <v>Liberica</v>
      </c>
      <c r="O115" t="str">
        <f t="shared" si="3"/>
        <v>Medium</v>
      </c>
      <c r="P115" t="str">
        <f>_xlfn.XLOOKUP(Orders[[#This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IF(_xlfn.XLOOKUP(C116,customers!$A:$A,customers!$C:$C,,0)=0,"",_xlfn.XLOOKUP(C116,customers!$A:$A,customers!$C:$C,,0))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6">
        <f>INDEX(products!$A$1:$G$49,MATCH(orders!$D116,products!$A$1:$A$49,0),MATCH(orders!L$1,products!$A$1:$G$1,0))</f>
        <v>3.5849999999999995</v>
      </c>
      <c r="M116" s="6">
        <f t="shared" si="2"/>
        <v>14.339999999999998</v>
      </c>
      <c r="N116" t="str" cm="1">
        <f t="array" ref="N116">_xlfn.IFS(I116= "Rob", "Robusta", I116= "Exc", "Excelsa", I116= "Ara", "Arabica", I116= "Lib", "Liberica", I116= "", "")</f>
        <v>Robusta</v>
      </c>
      <c r="O116" t="str">
        <f t="shared" si="3"/>
        <v>Light</v>
      </c>
      <c r="P116" t="str">
        <f>_xlfn.XLOOKUP(Orders[[#This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IF(_xlfn.XLOOKUP(C117,customers!$A:$A,customers!$C:$C,,0)=0,"",_xlfn.XLOOKUP(C117,customers!$A:$A,customers!$C:$C,,0))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6">
        <f>INDEX(products!$A$1:$G$49,MATCH(orders!$D117,products!$A$1:$A$49,0),MATCH(orders!L$1,products!$A$1:$G$1,0))</f>
        <v>15.85</v>
      </c>
      <c r="M117" s="6">
        <f t="shared" si="2"/>
        <v>15.85</v>
      </c>
      <c r="N117" t="str" cm="1">
        <f t="array" ref="N117">_xlfn.IFS(I117= "Rob", "Robusta", I117= "Exc", "Excelsa", I117= "Ara", "Arabica", I117= "Lib", "Liberica", I117= "", "")</f>
        <v>Liberica</v>
      </c>
      <c r="O117" t="str">
        <f t="shared" si="3"/>
        <v>Light</v>
      </c>
      <c r="P117" t="str">
        <f>_xlfn.XLOOKUP(Orders[[#This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IF(_xlfn.XLOOKUP(C118,customers!$A:$A,customers!$C:$C,,0)=0,"",_xlfn.XLOOKUP(C118,customers!$A:$A,customers!$C:$C,,0))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6">
        <f>INDEX(products!$A$1:$G$49,MATCH(orders!$D118,products!$A$1:$A$49,0),MATCH(orders!L$1,products!$A$1:$G$1,0))</f>
        <v>4.7549999999999999</v>
      </c>
      <c r="M118" s="6">
        <f t="shared" si="2"/>
        <v>19.02</v>
      </c>
      <c r="N118" t="str" cm="1">
        <f t="array" ref="N118">_xlfn.IFS(I118= "Rob", "Robusta", I118= "Exc", "Excelsa", I118= "Ara", "Arabica", I118= "Lib", "Liberica", I118= "", "")</f>
        <v>Liberica</v>
      </c>
      <c r="O118" t="str">
        <f t="shared" si="3"/>
        <v>Light</v>
      </c>
      <c r="P118" t="str">
        <f>_xlfn.XLOOKUP(Orders[[#This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IF(_xlfn.XLOOKUP(C119,customers!$A:$A,customers!$C:$C,,0)=0,"",_xlfn.XLOOKUP(C119,customers!$A:$A,customers!$C:$C,,0))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6">
        <f>INDEX(products!$A$1:$G$49,MATCH(orders!$D119,products!$A$1:$A$49,0),MATCH(orders!L$1,products!$A$1:$G$1,0))</f>
        <v>9.51</v>
      </c>
      <c r="M119" s="6">
        <f t="shared" si="2"/>
        <v>38.04</v>
      </c>
      <c r="N119" t="str" cm="1">
        <f t="array" ref="N119">_xlfn.IFS(I119= "Rob", "Robusta", I119= "Exc", "Excelsa", I119= "Ara", "Arabica", I119= "Lib", "Liberica", I119= "", "")</f>
        <v>Liberica</v>
      </c>
      <c r="O119" t="str">
        <f t="shared" si="3"/>
        <v>Light</v>
      </c>
      <c r="P119" t="str">
        <f>_xlfn.XLOOKUP(Orders[[#This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IF(_xlfn.XLOOKUP(C120,customers!$A:$A,customers!$C:$C,,0)=0,"",_xlfn.XLOOKUP(C120,customers!$A:$A,customers!$C:$C,,0))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6">
        <f>INDEX(products!$A$1:$G$49,MATCH(orders!$D120,products!$A$1:$A$49,0),MATCH(orders!L$1,products!$A$1:$G$1,0))</f>
        <v>7.29</v>
      </c>
      <c r="M120" s="6">
        <f t="shared" si="2"/>
        <v>21.87</v>
      </c>
      <c r="N120" t="str" cm="1">
        <f t="array" ref="N120">_xlfn.IFS(I120= "Rob", "Robusta", I120= "Exc", "Excelsa", I120= "Ara", "Arabica", I120= "Lib", "Liberica", I120= "", "")</f>
        <v>Excelsa</v>
      </c>
      <c r="O120" t="str">
        <f t="shared" si="3"/>
        <v>Dark</v>
      </c>
      <c r="P120" t="str">
        <f>_xlfn.XLOOKUP(Orders[[#This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IF(_xlfn.XLOOKUP(C121,customers!$A:$A,customers!$C:$C,,0)=0,"",_xlfn.XLOOKUP(C121,customers!$A:$A,customers!$C:$C,,0))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6">
        <f>INDEX(products!$A$1:$G$49,MATCH(orders!$D121,products!$A$1:$A$49,0),MATCH(orders!L$1,products!$A$1:$G$1,0))</f>
        <v>4.125</v>
      </c>
      <c r="M121" s="6">
        <f t="shared" si="2"/>
        <v>4.125</v>
      </c>
      <c r="N121" t="str" cm="1">
        <f t="array" ref="N121">_xlfn.IFS(I121= "Rob", "Robusta", I121= "Exc", "Excelsa", I121= "Ara", "Arabica", I121= "Lib", "Liberica", I121= "", "")</f>
        <v>Excelsa</v>
      </c>
      <c r="O121" t="str">
        <f t="shared" si="3"/>
        <v>Medium</v>
      </c>
      <c r="P121" t="str">
        <f>_xlfn.XLOOKUP(Orders[[#This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IF(_xlfn.XLOOKUP(C122,customers!$A:$A,customers!$C:$C,,0)=0,"",_xlfn.XLOOKUP(C122,customers!$A:$A,customers!$C:$C,,0))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6">
        <f>INDEX(products!$A$1:$G$49,MATCH(orders!$D122,products!$A$1:$A$49,0),MATCH(orders!L$1,products!$A$1:$G$1,0))</f>
        <v>3.8849999999999998</v>
      </c>
      <c r="M122" s="6">
        <f t="shared" si="2"/>
        <v>3.8849999999999998</v>
      </c>
      <c r="N122" t="str" cm="1">
        <f t="array" ref="N122">_xlfn.IFS(I122= "Rob", "Robusta", I122= "Exc", "Excelsa", I122= "Ara", "Arabica", I122= "Lib", "Liberica", I122= "", "")</f>
        <v>Arabica</v>
      </c>
      <c r="O122" t="str">
        <f t="shared" si="3"/>
        <v>Light</v>
      </c>
      <c r="P122" t="str">
        <f>_xlfn.XLOOKUP(Orders[[#This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IF(_xlfn.XLOOKUP(C123,customers!$A:$A,customers!$C:$C,,0)=0,"",_xlfn.XLOOKUP(C123,customers!$A:$A,customers!$C:$C,,0))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6">
        <f>INDEX(products!$A$1:$G$49,MATCH(orders!$D123,products!$A$1:$A$49,0),MATCH(orders!L$1,products!$A$1:$G$1,0))</f>
        <v>13.75</v>
      </c>
      <c r="M123" s="6">
        <f t="shared" si="2"/>
        <v>68.75</v>
      </c>
      <c r="N123" t="str" cm="1">
        <f t="array" ref="N123">_xlfn.IFS(I123= "Rob", "Robusta", I123= "Exc", "Excelsa", I123= "Ara", "Arabica", I123= "Lib", "Liberica", I123= "", "")</f>
        <v>Excelsa</v>
      </c>
      <c r="O123" t="str">
        <f t="shared" si="3"/>
        <v>Medium</v>
      </c>
      <c r="P123" t="str">
        <f>_xlfn.XLOOKUP(Orders[[#This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IF(_xlfn.XLOOKUP(C124,customers!$A:$A,customers!$C:$C,,0)=0,"",_xlfn.XLOOKUP(C124,customers!$A:$A,customers!$C:$C,,0))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6">
        <f>INDEX(products!$A$1:$G$49,MATCH(orders!$D124,products!$A$1:$A$49,0),MATCH(orders!L$1,products!$A$1:$G$1,0))</f>
        <v>5.97</v>
      </c>
      <c r="M124" s="6">
        <f t="shared" si="2"/>
        <v>23.88</v>
      </c>
      <c r="N124" t="str" cm="1">
        <f t="array" ref="N124">_xlfn.IFS(I124= "Rob", "Robusta", I124= "Exc", "Excelsa", I124= "Ara", "Arabica", I124= "Lib", "Liberica", I124= "", "")</f>
        <v>Arabica</v>
      </c>
      <c r="O124" t="str">
        <f t="shared" si="3"/>
        <v>Dark</v>
      </c>
      <c r="P124" t="str">
        <f>_xlfn.XLOOKUP(Orders[[#This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IF(_xlfn.XLOOKUP(C125,customers!$A:$A,customers!$C:$C,,0)=0,"",_xlfn.XLOOKUP(C125,customers!$A:$A,customers!$C:$C,,0))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6">
        <f>INDEX(products!$A$1:$G$49,MATCH(orders!$D125,products!$A$1:$A$49,0),MATCH(orders!L$1,products!$A$1:$G$1,0))</f>
        <v>36.454999999999998</v>
      </c>
      <c r="M125" s="6">
        <f t="shared" si="2"/>
        <v>145.82</v>
      </c>
      <c r="N125" t="str" cm="1">
        <f t="array" ref="N125">_xlfn.IFS(I125= "Rob", "Robusta", I125= "Exc", "Excelsa", I125= "Ara", "Arabica", I125= "Lib", "Liberica", I125= "", "")</f>
        <v>Liberica</v>
      </c>
      <c r="O125" t="str">
        <f t="shared" si="3"/>
        <v>Light</v>
      </c>
      <c r="P125" t="str">
        <f>_xlfn.XLOOKUP(Orders[[#This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IF(_xlfn.XLOOKUP(C126,customers!$A:$A,customers!$C:$C,,0)=0,"",_xlfn.XLOOKUP(C126,customers!$A:$A,customers!$C:$C,,0))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6">
        <f>INDEX(products!$A$1:$G$49,MATCH(orders!$D126,products!$A$1:$A$49,0),MATCH(orders!L$1,products!$A$1:$G$1,0))</f>
        <v>4.3650000000000002</v>
      </c>
      <c r="M126" s="6">
        <f t="shared" si="2"/>
        <v>21.825000000000003</v>
      </c>
      <c r="N126" t="str" cm="1">
        <f t="array" ref="N126">_xlfn.IFS(I126= "Rob", "Robusta", I126= "Exc", "Excelsa", I126= "Ara", "Arabica", I126= "Lib", "Liberica", I126= "", "")</f>
        <v>Liberica</v>
      </c>
      <c r="O126" t="str">
        <f t="shared" si="3"/>
        <v>Medium</v>
      </c>
      <c r="P126" t="str">
        <f>_xlfn.XLOOKUP(Orders[[#This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IF(_xlfn.XLOOKUP(C127,customers!$A:$A,customers!$C:$C,,0)=0,"",_xlfn.XLOOKUP(C127,customers!$A:$A,customers!$C:$C,,0))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6">
        <f>INDEX(products!$A$1:$G$49,MATCH(orders!$D127,products!$A$1:$A$49,0),MATCH(orders!L$1,products!$A$1:$G$1,0))</f>
        <v>8.73</v>
      </c>
      <c r="M127" s="6">
        <f t="shared" si="2"/>
        <v>26.19</v>
      </c>
      <c r="N127" t="str" cm="1">
        <f t="array" ref="N127">_xlfn.IFS(I127= "Rob", "Robusta", I127= "Exc", "Excelsa", I127= "Ara", "Arabica", I127= "Lib", "Liberica", I127= "", "")</f>
        <v>Liberica</v>
      </c>
      <c r="O127" t="str">
        <f t="shared" si="3"/>
        <v>Medium</v>
      </c>
      <c r="P127" t="str">
        <f>_xlfn.XLOOKUP(Orders[[#This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IF(_xlfn.XLOOKUP(C128,customers!$A:$A,customers!$C:$C,,0)=0,"",_xlfn.XLOOKUP(C128,customers!$A:$A,customers!$C:$C,,0))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6">
        <f>INDEX(products!$A$1:$G$49,MATCH(orders!$D128,products!$A$1:$A$49,0),MATCH(orders!L$1,products!$A$1:$G$1,0))</f>
        <v>11.25</v>
      </c>
      <c r="M128" s="6">
        <f t="shared" si="2"/>
        <v>11.25</v>
      </c>
      <c r="N128" t="str" cm="1">
        <f t="array" ref="N128">_xlfn.IFS(I128= "Rob", "Robusta", I128= "Exc", "Excelsa", I128= "Ara", "Arabica", I128= "Lib", "Liberica", I128= "", "")</f>
        <v>Arabica</v>
      </c>
      <c r="O128" t="str">
        <f t="shared" si="3"/>
        <v>Medium</v>
      </c>
      <c r="P128" t="str">
        <f>_xlfn.XLOOKUP(Orders[[#This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IF(_xlfn.XLOOKUP(C129,customers!$A:$A,customers!$C:$C,,0)=0,"",_xlfn.XLOOKUP(C129,customers!$A:$A,customers!$C:$C,,0))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6">
        <f>INDEX(products!$A$1:$G$49,MATCH(orders!$D129,products!$A$1:$A$49,0),MATCH(orders!L$1,products!$A$1:$G$1,0))</f>
        <v>12.95</v>
      </c>
      <c r="M129" s="6">
        <f t="shared" si="2"/>
        <v>77.699999999999989</v>
      </c>
      <c r="N129" t="str" cm="1">
        <f t="array" ref="N129">_xlfn.IFS(I129= "Rob", "Robusta", I129= "Exc", "Excelsa", I129= "Ara", "Arabica", I129= "Lib", "Liberica", I129= "", "")</f>
        <v>Liberica</v>
      </c>
      <c r="O129" t="str">
        <f t="shared" si="3"/>
        <v>Dark</v>
      </c>
      <c r="P129" t="str">
        <f>_xlfn.XLOOKUP(Orders[[#This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IF(_xlfn.XLOOKUP(C130,customers!$A:$A,customers!$C:$C,,0)=0,"",_xlfn.XLOOKUP(C130,customers!$A:$A,customers!$C:$C,,0))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6">
        <f>INDEX(products!$A$1:$G$49,MATCH(orders!$D130,products!$A$1:$A$49,0),MATCH(orders!L$1,products!$A$1:$G$1,0))</f>
        <v>6.75</v>
      </c>
      <c r="M130" s="6">
        <f t="shared" si="2"/>
        <v>6.75</v>
      </c>
      <c r="N130" t="str" cm="1">
        <f t="array" ref="N130">_xlfn.IFS(I130= "Rob", "Robusta", I130= "Exc", "Excelsa", I130= "Ara", "Arabica", I130= "Lib", "Liberica", I130= "", "")</f>
        <v>Arabica</v>
      </c>
      <c r="O130" t="str">
        <f t="shared" si="3"/>
        <v>Medium</v>
      </c>
      <c r="P130" t="str">
        <f>_xlfn.XLOOKUP(Orders[[#This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IF(_xlfn.XLOOKUP(C131,customers!$A:$A,customers!$C:$C,,0)=0,"",_xlfn.XLOOKUP(C131,customers!$A:$A,customers!$C:$C,,0))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6">
        <f>INDEX(products!$A$1:$G$49,MATCH(orders!$D131,products!$A$1:$A$49,0),MATCH(orders!L$1,products!$A$1:$G$1,0))</f>
        <v>12.15</v>
      </c>
      <c r="M131" s="6">
        <f t="shared" ref="M131:M194" si="4">L131*E131</f>
        <v>12.15</v>
      </c>
      <c r="N131" t="str" cm="1">
        <f t="array" ref="N131">_xlfn.IFS(I131= "Rob", "Robusta", I131= "Exc", "Excelsa", I131= "Ara", "Arabica", I131= "Lib", "Liberica", I131= "", "")</f>
        <v>Excelsa</v>
      </c>
      <c r="O131" t="str">
        <f t="shared" ref="O131:O194" si="5">IF(J131="M", "Medium", IF(J131="L", "Light", IF(J131="D", "Dark", IF(J131="", "" ))))</f>
        <v>Dark</v>
      </c>
      <c r="P131" t="str">
        <f>_xlfn.XLOOKUP(Orders[[#This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IF(_xlfn.XLOOKUP(C132,customers!$A:$A,customers!$C:$C,,0)=0,"",_xlfn.XLOOKUP(C132,customers!$A:$A,customers!$C:$C,,0))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6">
        <f>INDEX(products!$A$1:$G$49,MATCH(orders!$D132,products!$A$1:$A$49,0),MATCH(orders!L$1,products!$A$1:$G$1,0))</f>
        <v>29.784999999999997</v>
      </c>
      <c r="M132" s="6">
        <f t="shared" si="4"/>
        <v>148.92499999999998</v>
      </c>
      <c r="N132" t="str" cm="1">
        <f t="array" ref="N132">_xlfn.IFS(I132= "Rob", "Robusta", I132= "Exc", "Excelsa", I132= "Ara", "Arabica", I132= "Lib", "Liberica", I132= "", "")</f>
        <v>Arabica</v>
      </c>
      <c r="O132" t="str">
        <f t="shared" si="5"/>
        <v>Light</v>
      </c>
      <c r="P132" t="str">
        <f>_xlfn.XLOOKUP(Orders[[#This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IF(_xlfn.XLOOKUP(C133,customers!$A:$A,customers!$C:$C,,0)=0,"",_xlfn.XLOOKUP(C133,customers!$A:$A,customers!$C:$C,,0))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6">
        <f>INDEX(products!$A$1:$G$49,MATCH(orders!$D133,products!$A$1:$A$49,0),MATCH(orders!L$1,products!$A$1:$G$1,0))</f>
        <v>7.29</v>
      </c>
      <c r="M133" s="6">
        <f t="shared" si="4"/>
        <v>14.58</v>
      </c>
      <c r="N133" t="str" cm="1">
        <f t="array" ref="N133">_xlfn.IFS(I133= "Rob", "Robusta", I133= "Exc", "Excelsa", I133= "Ara", "Arabica", I133= "Lib", "Liberica", I133= "", "")</f>
        <v>Excelsa</v>
      </c>
      <c r="O133" t="str">
        <f t="shared" si="5"/>
        <v>Dark</v>
      </c>
      <c r="P133" t="str">
        <f>_xlfn.XLOOKUP(Orders[[#This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IF(_xlfn.XLOOKUP(C134,customers!$A:$A,customers!$C:$C,,0)=0,"",_xlfn.XLOOKUP(C134,customers!$A:$A,customers!$C:$C,,0))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6">
        <f>INDEX(products!$A$1:$G$49,MATCH(orders!$D134,products!$A$1:$A$49,0),MATCH(orders!L$1,products!$A$1:$G$1,0))</f>
        <v>29.784999999999997</v>
      </c>
      <c r="M134" s="6">
        <f t="shared" si="4"/>
        <v>148.92499999999998</v>
      </c>
      <c r="N134" t="str" cm="1">
        <f t="array" ref="N134">_xlfn.IFS(I134= "Rob", "Robusta", I134= "Exc", "Excelsa", I134= "Ara", "Arabica", I134= "Lib", "Liberica", I134= "", "")</f>
        <v>Arabica</v>
      </c>
      <c r="O134" t="str">
        <f t="shared" si="5"/>
        <v>Light</v>
      </c>
      <c r="P134" t="str">
        <f>_xlfn.XLOOKUP(Orders[[#This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IF(_xlfn.XLOOKUP(C135,customers!$A:$A,customers!$C:$C,,0)=0,"",_xlfn.XLOOKUP(C135,customers!$A:$A,customers!$C:$C,,0))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6">
        <f>INDEX(products!$A$1:$G$49,MATCH(orders!$D135,products!$A$1:$A$49,0),MATCH(orders!L$1,products!$A$1:$G$1,0))</f>
        <v>12.95</v>
      </c>
      <c r="M135" s="6">
        <f t="shared" si="4"/>
        <v>12.95</v>
      </c>
      <c r="N135" t="str" cm="1">
        <f t="array" ref="N135">_xlfn.IFS(I135= "Rob", "Robusta", I135= "Exc", "Excelsa", I135= "Ara", "Arabica", I135= "Lib", "Liberica", I135= "", "")</f>
        <v>Liberica</v>
      </c>
      <c r="O135" t="str">
        <f t="shared" si="5"/>
        <v>Dark</v>
      </c>
      <c r="P135" t="str">
        <f>_xlfn.XLOOKUP(Orders[[#This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IF(_xlfn.XLOOKUP(C136,customers!$A:$A,customers!$C:$C,,0)=0,"",_xlfn.XLOOKUP(C136,customers!$A:$A,customers!$C:$C,,0))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6">
        <f>INDEX(products!$A$1:$G$49,MATCH(orders!$D136,products!$A$1:$A$49,0),MATCH(orders!L$1,products!$A$1:$G$1,0))</f>
        <v>31.624999999999996</v>
      </c>
      <c r="M136" s="6">
        <f t="shared" si="4"/>
        <v>94.874999999999986</v>
      </c>
      <c r="N136" t="str" cm="1">
        <f t="array" ref="N136">_xlfn.IFS(I136= "Rob", "Robusta", I136= "Exc", "Excelsa", I136= "Ara", "Arabica", I136= "Lib", "Liberica", I136= "", "")</f>
        <v>Excelsa</v>
      </c>
      <c r="O136" t="str">
        <f t="shared" si="5"/>
        <v>Medium</v>
      </c>
      <c r="P136" t="str">
        <f>_xlfn.XLOOKUP(Orders[[#This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IF(_xlfn.XLOOKUP(C137,customers!$A:$A,customers!$C:$C,,0)=0,"",_xlfn.XLOOKUP(C137,customers!$A:$A,customers!$C:$C,,0))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6">
        <f>INDEX(products!$A$1:$G$49,MATCH(orders!$D137,products!$A$1:$A$49,0),MATCH(orders!L$1,products!$A$1:$G$1,0))</f>
        <v>7.77</v>
      </c>
      <c r="M137" s="6">
        <f t="shared" si="4"/>
        <v>38.849999999999994</v>
      </c>
      <c r="N137" t="str" cm="1">
        <f t="array" ref="N137">_xlfn.IFS(I137= "Rob", "Robusta", I137= "Exc", "Excelsa", I137= "Ara", "Arabica", I137= "Lib", "Liberica", I137= "", "")</f>
        <v>Arabica</v>
      </c>
      <c r="O137" t="str">
        <f t="shared" si="5"/>
        <v>Light</v>
      </c>
      <c r="P137" t="str">
        <f>_xlfn.XLOOKUP(Orders[[#This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IF(_xlfn.XLOOKUP(C138,customers!$A:$A,customers!$C:$C,,0)=0,"",_xlfn.XLOOKUP(C138,customers!$A:$A,customers!$C:$C,,0))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6">
        <f>INDEX(products!$A$1:$G$49,MATCH(orders!$D138,products!$A$1:$A$49,0),MATCH(orders!L$1,products!$A$1:$G$1,0))</f>
        <v>2.9849999999999999</v>
      </c>
      <c r="M138" s="6">
        <f t="shared" si="4"/>
        <v>11.94</v>
      </c>
      <c r="N138" t="str" cm="1">
        <f t="array" ref="N138">_xlfn.IFS(I138= "Rob", "Robusta", I138= "Exc", "Excelsa", I138= "Ara", "Arabica", I138= "Lib", "Liberica", I138= "", "")</f>
        <v>Arabica</v>
      </c>
      <c r="O138" t="str">
        <f t="shared" si="5"/>
        <v>Dark</v>
      </c>
      <c r="P138" t="str">
        <f>_xlfn.XLOOKUP(Orders[[#This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IF(_xlfn.XLOOKUP(C139,customers!$A:$A,customers!$C:$C,,0)=0,"",_xlfn.XLOOKUP(C139,customers!$A:$A,customers!$C:$C,,0))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6">
        <f>INDEX(products!$A$1:$G$49,MATCH(orders!$D139,products!$A$1:$A$49,0),MATCH(orders!L$1,products!$A$1:$G$1,0))</f>
        <v>34.154999999999994</v>
      </c>
      <c r="M139" s="6">
        <f t="shared" si="4"/>
        <v>102.46499999999997</v>
      </c>
      <c r="N139" t="str" cm="1">
        <f t="array" ref="N139">_xlfn.IFS(I139= "Rob", "Robusta", I139= "Exc", "Excelsa", I139= "Ara", "Arabica", I139= "Lib", "Liberica", I139= "", "")</f>
        <v>Excelsa</v>
      </c>
      <c r="O139" t="str">
        <f t="shared" si="5"/>
        <v>Light</v>
      </c>
      <c r="P139" t="str">
        <f>_xlfn.XLOOKUP(Orders[[#This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IF(_xlfn.XLOOKUP(C140,customers!$A:$A,customers!$C:$C,,0)=0,"",_xlfn.XLOOKUP(C140,customers!$A:$A,customers!$C:$C,,0))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6">
        <f>INDEX(products!$A$1:$G$49,MATCH(orders!$D140,products!$A$1:$A$49,0),MATCH(orders!L$1,products!$A$1:$G$1,0))</f>
        <v>12.15</v>
      </c>
      <c r="M140" s="6">
        <f t="shared" si="4"/>
        <v>48.6</v>
      </c>
      <c r="N140" t="str" cm="1">
        <f t="array" ref="N140">_xlfn.IFS(I140= "Rob", "Robusta", I140= "Exc", "Excelsa", I140= "Ara", "Arabica", I140= "Lib", "Liberica", I140= "", "")</f>
        <v>Excelsa</v>
      </c>
      <c r="O140" t="str">
        <f t="shared" si="5"/>
        <v>Dark</v>
      </c>
      <c r="P140" t="str">
        <f>_xlfn.XLOOKUP(Orders[[#This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IF(_xlfn.XLOOKUP(C141,customers!$A:$A,customers!$C:$C,,0)=0,"",_xlfn.XLOOKUP(C141,customers!$A:$A,customers!$C:$C,,0))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6">
        <f>INDEX(products!$A$1:$G$49,MATCH(orders!$D141,products!$A$1:$A$49,0),MATCH(orders!L$1,products!$A$1:$G$1,0))</f>
        <v>12.95</v>
      </c>
      <c r="M141" s="6">
        <f t="shared" si="4"/>
        <v>77.699999999999989</v>
      </c>
      <c r="N141" t="str" cm="1">
        <f t="array" ref="N141">_xlfn.IFS(I141= "Rob", "Robusta", I141= "Exc", "Excelsa", I141= "Ara", "Arabica", I141= "Lib", "Liberica", I141= "", "")</f>
        <v>Liberica</v>
      </c>
      <c r="O141" t="str">
        <f t="shared" si="5"/>
        <v>Dark</v>
      </c>
      <c r="P141" t="str">
        <f>_xlfn.XLOOKUP(Orders[[#This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IF(_xlfn.XLOOKUP(C142,customers!$A:$A,customers!$C:$C,,0)=0,"",_xlfn.XLOOKUP(C142,customers!$A:$A,customers!$C:$C,,0))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6">
        <f>INDEX(products!$A$1:$G$49,MATCH(orders!$D142,products!$A$1:$A$49,0),MATCH(orders!L$1,products!$A$1:$G$1,0))</f>
        <v>29.784999999999997</v>
      </c>
      <c r="M142" s="6">
        <f t="shared" si="4"/>
        <v>29.784999999999997</v>
      </c>
      <c r="N142" t="str" cm="1">
        <f t="array" ref="N142">_xlfn.IFS(I142= "Rob", "Robusta", I142= "Exc", "Excelsa", I142= "Ara", "Arabica", I142= "Lib", "Liberica", I142= "", "")</f>
        <v>Liberica</v>
      </c>
      <c r="O142" t="str">
        <f t="shared" si="5"/>
        <v>Dark</v>
      </c>
      <c r="P142" t="str">
        <f>_xlfn.XLOOKUP(Orders[[#This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IF(_xlfn.XLOOKUP(C143,customers!$A:$A,customers!$C:$C,,0)=0,"",_xlfn.XLOOKUP(C143,customers!$A:$A,customers!$C:$C,,0))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6">
        <f>INDEX(products!$A$1:$G$49,MATCH(orders!$D143,products!$A$1:$A$49,0),MATCH(orders!L$1,products!$A$1:$G$1,0))</f>
        <v>3.8849999999999998</v>
      </c>
      <c r="M143" s="6">
        <f t="shared" si="4"/>
        <v>15.54</v>
      </c>
      <c r="N143" t="str" cm="1">
        <f t="array" ref="N143">_xlfn.IFS(I143= "Rob", "Robusta", I143= "Exc", "Excelsa", I143= "Ara", "Arabica", I143= "Lib", "Liberica", I143= "", "")</f>
        <v>Arabica</v>
      </c>
      <c r="O143" t="str">
        <f t="shared" si="5"/>
        <v>Light</v>
      </c>
      <c r="P143" t="str">
        <f>_xlfn.XLOOKUP(Orders[[#This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IF(_xlfn.XLOOKUP(C144,customers!$A:$A,customers!$C:$C,,0)=0,"",_xlfn.XLOOKUP(C144,customers!$A:$A,customers!$C:$C,,0))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6">
        <f>INDEX(products!$A$1:$G$49,MATCH(orders!$D144,products!$A$1:$A$49,0),MATCH(orders!L$1,products!$A$1:$G$1,0))</f>
        <v>34.154999999999994</v>
      </c>
      <c r="M144" s="6">
        <f t="shared" si="4"/>
        <v>136.61999999999998</v>
      </c>
      <c r="N144" t="str" cm="1">
        <f t="array" ref="N144">_xlfn.IFS(I144= "Rob", "Robusta", I144= "Exc", "Excelsa", I144= "Ara", "Arabica", I144= "Lib", "Liberica", I144= "", "")</f>
        <v>Excelsa</v>
      </c>
      <c r="O144" t="str">
        <f t="shared" si="5"/>
        <v>Light</v>
      </c>
      <c r="P144" t="str">
        <f>_xlfn.XLOOKUP(Orders[[#This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IF(_xlfn.XLOOKUP(C145,customers!$A:$A,customers!$C:$C,,0)=0,"",_xlfn.XLOOKUP(C145,customers!$A:$A,customers!$C:$C,,0))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6">
        <f>INDEX(products!$A$1:$G$49,MATCH(orders!$D145,products!$A$1:$A$49,0),MATCH(orders!L$1,products!$A$1:$G$1,0))</f>
        <v>8.73</v>
      </c>
      <c r="M145" s="6">
        <f t="shared" si="4"/>
        <v>17.46</v>
      </c>
      <c r="N145" t="str" cm="1">
        <f t="array" ref="N145">_xlfn.IFS(I145= "Rob", "Robusta", I145= "Exc", "Excelsa", I145= "Ara", "Arabica", I145= "Lib", "Liberica", I145= "", "")</f>
        <v>Liberica</v>
      </c>
      <c r="O145" t="str">
        <f t="shared" si="5"/>
        <v>Medium</v>
      </c>
      <c r="P145" t="str">
        <f>_xlfn.XLOOKUP(Orders[[#This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IF(_xlfn.XLOOKUP(C146,customers!$A:$A,customers!$C:$C,,0)=0,"",_xlfn.XLOOKUP(C146,customers!$A:$A,customers!$C:$C,,0))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6">
        <f>INDEX(products!$A$1:$G$49,MATCH(orders!$D146,products!$A$1:$A$49,0),MATCH(orders!L$1,products!$A$1:$G$1,0))</f>
        <v>34.154999999999994</v>
      </c>
      <c r="M146" s="6">
        <f t="shared" si="4"/>
        <v>68.309999999999988</v>
      </c>
      <c r="N146" t="str" cm="1">
        <f t="array" ref="N146">_xlfn.IFS(I146= "Rob", "Robusta", I146= "Exc", "Excelsa", I146= "Ara", "Arabica", I146= "Lib", "Liberica", I146= "", "")</f>
        <v>Excelsa</v>
      </c>
      <c r="O146" t="str">
        <f t="shared" si="5"/>
        <v>Light</v>
      </c>
      <c r="P146" t="str">
        <f>_xlfn.XLOOKUP(Orders[[#This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IF(_xlfn.XLOOKUP(C147,customers!$A:$A,customers!$C:$C,,0)=0,"",_xlfn.XLOOKUP(C147,customers!$A:$A,customers!$C:$C,,0))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6">
        <f>INDEX(products!$A$1:$G$49,MATCH(orders!$D147,products!$A$1:$A$49,0),MATCH(orders!L$1,products!$A$1:$G$1,0))</f>
        <v>4.3650000000000002</v>
      </c>
      <c r="M147" s="6">
        <f t="shared" si="4"/>
        <v>17.46</v>
      </c>
      <c r="N147" t="str" cm="1">
        <f t="array" ref="N147">_xlfn.IFS(I147= "Rob", "Robusta", I147= "Exc", "Excelsa", I147= "Ara", "Arabica", I147= "Lib", "Liberica", I147= "", "")</f>
        <v>Liberica</v>
      </c>
      <c r="O147" t="str">
        <f t="shared" si="5"/>
        <v>Medium</v>
      </c>
      <c r="P147" t="str">
        <f>_xlfn.XLOOKUP(Orders[[#This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IF(_xlfn.XLOOKUP(C148,customers!$A:$A,customers!$C:$C,,0)=0,"",_xlfn.XLOOKUP(C148,customers!$A:$A,customers!$C:$C,,0))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6">
        <f>INDEX(products!$A$1:$G$49,MATCH(orders!$D148,products!$A$1:$A$49,0),MATCH(orders!L$1,products!$A$1:$G$1,0))</f>
        <v>14.55</v>
      </c>
      <c r="M148" s="6">
        <f t="shared" si="4"/>
        <v>43.650000000000006</v>
      </c>
      <c r="N148" t="str" cm="1">
        <f t="array" ref="N148">_xlfn.IFS(I148= "Rob", "Robusta", I148= "Exc", "Excelsa", I148= "Ara", "Arabica", I148= "Lib", "Liberica", I148= "", "")</f>
        <v>Liberica</v>
      </c>
      <c r="O148" t="str">
        <f t="shared" si="5"/>
        <v>Medium</v>
      </c>
      <c r="P148" t="str">
        <f>_xlfn.XLOOKUP(Orders[[#This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IF(_xlfn.XLOOKUP(C149,customers!$A:$A,customers!$C:$C,,0)=0,"",_xlfn.XLOOKUP(C149,customers!$A:$A,customers!$C:$C,,0))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6">
        <f>INDEX(products!$A$1:$G$49,MATCH(orders!$D149,products!$A$1:$A$49,0),MATCH(orders!L$1,products!$A$1:$G$1,0))</f>
        <v>13.75</v>
      </c>
      <c r="M149" s="6">
        <f t="shared" si="4"/>
        <v>27.5</v>
      </c>
      <c r="N149" t="str" cm="1">
        <f t="array" ref="N149">_xlfn.IFS(I149= "Rob", "Robusta", I149= "Exc", "Excelsa", I149= "Ara", "Arabica", I149= "Lib", "Liberica", I149= "", "")</f>
        <v>Excelsa</v>
      </c>
      <c r="O149" t="str">
        <f t="shared" si="5"/>
        <v>Medium</v>
      </c>
      <c r="P149" t="str">
        <f>_xlfn.XLOOKUP(Orders[[#This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IF(_xlfn.XLOOKUP(C150,customers!$A:$A,customers!$C:$C,,0)=0,"",_xlfn.XLOOKUP(C150,customers!$A:$A,customers!$C:$C,,0))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6">
        <f>INDEX(products!$A$1:$G$49,MATCH(orders!$D150,products!$A$1:$A$49,0),MATCH(orders!L$1,products!$A$1:$G$1,0))</f>
        <v>3.645</v>
      </c>
      <c r="M150" s="6">
        <f t="shared" si="4"/>
        <v>18.225000000000001</v>
      </c>
      <c r="N150" t="str" cm="1">
        <f t="array" ref="N150">_xlfn.IFS(I150= "Rob", "Robusta", I150= "Exc", "Excelsa", I150= "Ara", "Arabica", I150= "Lib", "Liberica", I150= "", "")</f>
        <v>Excelsa</v>
      </c>
      <c r="O150" t="str">
        <f t="shared" si="5"/>
        <v>Dark</v>
      </c>
      <c r="P150" t="str">
        <f>_xlfn.XLOOKUP(Orders[[#This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IF(_xlfn.XLOOKUP(C151,customers!$A:$A,customers!$C:$C,,0)=0,"",_xlfn.XLOOKUP(C151,customers!$A:$A,customers!$C:$C,,0))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6">
        <f>INDEX(products!$A$1:$G$49,MATCH(orders!$D151,products!$A$1:$A$49,0),MATCH(orders!L$1,products!$A$1:$G$1,0))</f>
        <v>25.874999999999996</v>
      </c>
      <c r="M151" s="6">
        <f t="shared" si="4"/>
        <v>51.749999999999993</v>
      </c>
      <c r="N151" t="str" cm="1">
        <f t="array" ref="N151">_xlfn.IFS(I151= "Rob", "Robusta", I151= "Exc", "Excelsa", I151= "Ara", "Arabica", I151= "Lib", "Liberica", I151= "", "")</f>
        <v>Arabica</v>
      </c>
      <c r="O151" t="str">
        <f t="shared" si="5"/>
        <v>Medium</v>
      </c>
      <c r="P151" t="str">
        <f>_xlfn.XLOOKUP(Orders[[#This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IF(_xlfn.XLOOKUP(C152,customers!$A:$A,customers!$C:$C,,0)=0,"",_xlfn.XLOOKUP(C152,customers!$A:$A,customers!$C:$C,,0))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6">
        <f>INDEX(products!$A$1:$G$49,MATCH(orders!$D152,products!$A$1:$A$49,0),MATCH(orders!L$1,products!$A$1:$G$1,0))</f>
        <v>12.95</v>
      </c>
      <c r="M152" s="6">
        <f t="shared" si="4"/>
        <v>12.95</v>
      </c>
      <c r="N152" t="str" cm="1">
        <f t="array" ref="N152">_xlfn.IFS(I152= "Rob", "Robusta", I152= "Exc", "Excelsa", I152= "Ara", "Arabica", I152= "Lib", "Liberica", I152= "", "")</f>
        <v>Liberica</v>
      </c>
      <c r="O152" t="str">
        <f t="shared" si="5"/>
        <v>Dark</v>
      </c>
      <c r="P152" t="str">
        <f>_xlfn.XLOOKUP(Orders[[#This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IF(_xlfn.XLOOKUP(C153,customers!$A:$A,customers!$C:$C,,0)=0,"",_xlfn.XLOOKUP(C153,customers!$A:$A,customers!$C:$C,,0))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6">
        <f>INDEX(products!$A$1:$G$49,MATCH(orders!$D153,products!$A$1:$A$49,0),MATCH(orders!L$1,products!$A$1:$G$1,0))</f>
        <v>11.25</v>
      </c>
      <c r="M153" s="6">
        <f t="shared" si="4"/>
        <v>33.75</v>
      </c>
      <c r="N153" t="str" cm="1">
        <f t="array" ref="N153">_xlfn.IFS(I153= "Rob", "Robusta", I153= "Exc", "Excelsa", I153= "Ara", "Arabica", I153= "Lib", "Liberica", I153= "", "")</f>
        <v>Arabica</v>
      </c>
      <c r="O153" t="str">
        <f t="shared" si="5"/>
        <v>Medium</v>
      </c>
      <c r="P153" t="str">
        <f>_xlfn.XLOOKUP(Orders[[#This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IF(_xlfn.XLOOKUP(C154,customers!$A:$A,customers!$C:$C,,0)=0,"",_xlfn.XLOOKUP(C154,customers!$A:$A,customers!$C:$C,,0))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6">
        <f>INDEX(products!$A$1:$G$49,MATCH(orders!$D154,products!$A$1:$A$49,0),MATCH(orders!L$1,products!$A$1:$G$1,0))</f>
        <v>22.884999999999998</v>
      </c>
      <c r="M154" s="6">
        <f t="shared" si="4"/>
        <v>68.655000000000001</v>
      </c>
      <c r="N154" t="str" cm="1">
        <f t="array" ref="N154">_xlfn.IFS(I154= "Rob", "Robusta", I154= "Exc", "Excelsa", I154= "Ara", "Arabica", I154= "Lib", "Liberica", I154= "", "")</f>
        <v>Robusta</v>
      </c>
      <c r="O154" t="str">
        <f t="shared" si="5"/>
        <v>Medium</v>
      </c>
      <c r="P154" t="str">
        <f>_xlfn.XLOOKUP(Orders[[#This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IF(_xlfn.XLOOKUP(C155,customers!$A:$A,customers!$C:$C,,0)=0,"",_xlfn.XLOOKUP(C155,customers!$A:$A,customers!$C:$C,,0))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6">
        <f>INDEX(products!$A$1:$G$49,MATCH(orders!$D155,products!$A$1:$A$49,0),MATCH(orders!L$1,products!$A$1:$G$1,0))</f>
        <v>2.6849999999999996</v>
      </c>
      <c r="M155" s="6">
        <f t="shared" si="4"/>
        <v>2.6849999999999996</v>
      </c>
      <c r="N155" t="str" cm="1">
        <f t="array" ref="N155">_xlfn.IFS(I155= "Rob", "Robusta", I155= "Exc", "Excelsa", I155= "Ara", "Arabica", I155= "Lib", "Liberica", I155= "", "")</f>
        <v>Robusta</v>
      </c>
      <c r="O155" t="str">
        <f t="shared" si="5"/>
        <v>Dark</v>
      </c>
      <c r="P155" t="str">
        <f>_xlfn.XLOOKUP(Orders[[#This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IF(_xlfn.XLOOKUP(C156,customers!$A:$A,customers!$C:$C,,0)=0,"",_xlfn.XLOOKUP(C156,customers!$A:$A,customers!$C:$C,,0))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6">
        <f>INDEX(products!$A$1:$G$49,MATCH(orders!$D156,products!$A$1:$A$49,0),MATCH(orders!L$1,products!$A$1:$G$1,0))</f>
        <v>22.884999999999998</v>
      </c>
      <c r="M156" s="6">
        <f t="shared" si="4"/>
        <v>114.42499999999998</v>
      </c>
      <c r="N156" t="str" cm="1">
        <f t="array" ref="N156">_xlfn.IFS(I156= "Rob", "Robusta", I156= "Exc", "Excelsa", I156= "Ara", "Arabica", I156= "Lib", "Liberica", I156= "", "")</f>
        <v>Arabica</v>
      </c>
      <c r="O156" t="str">
        <f t="shared" si="5"/>
        <v>Dark</v>
      </c>
      <c r="P156" t="str">
        <f>_xlfn.XLOOKUP(Orders[[#This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IF(_xlfn.XLOOKUP(C157,customers!$A:$A,customers!$C:$C,,0)=0,"",_xlfn.XLOOKUP(C157,customers!$A:$A,customers!$C:$C,,0))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6">
        <f>INDEX(products!$A$1:$G$49,MATCH(orders!$D157,products!$A$1:$A$49,0),MATCH(orders!L$1,products!$A$1:$G$1,0))</f>
        <v>25.874999999999996</v>
      </c>
      <c r="M157" s="6">
        <f t="shared" si="4"/>
        <v>155.24999999999997</v>
      </c>
      <c r="N157" t="str" cm="1">
        <f t="array" ref="N157">_xlfn.IFS(I157= "Rob", "Robusta", I157= "Exc", "Excelsa", I157= "Ara", "Arabica", I157= "Lib", "Liberica", I157= "", "")</f>
        <v>Arabica</v>
      </c>
      <c r="O157" t="str">
        <f t="shared" si="5"/>
        <v>Medium</v>
      </c>
      <c r="P157" t="str">
        <f>_xlfn.XLOOKUP(Orders[[#This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IF(_xlfn.XLOOKUP(C158,customers!$A:$A,customers!$C:$C,,0)=0,"",_xlfn.XLOOKUP(C158,customers!$A:$A,customers!$C:$C,,0))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6">
        <f>INDEX(products!$A$1:$G$49,MATCH(orders!$D158,products!$A$1:$A$49,0),MATCH(orders!L$1,products!$A$1:$G$1,0))</f>
        <v>25.874999999999996</v>
      </c>
      <c r="M158" s="6">
        <f t="shared" si="4"/>
        <v>77.624999999999986</v>
      </c>
      <c r="N158" t="str" cm="1">
        <f t="array" ref="N158">_xlfn.IFS(I158= "Rob", "Robusta", I158= "Exc", "Excelsa", I158= "Ara", "Arabica", I158= "Lib", "Liberica", I158= "", "")</f>
        <v>Arabica</v>
      </c>
      <c r="O158" t="str">
        <f t="shared" si="5"/>
        <v>Medium</v>
      </c>
      <c r="P158" t="str">
        <f>_xlfn.XLOOKUP(Orders[[#This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IF(_xlfn.XLOOKUP(C159,customers!$A:$A,customers!$C:$C,,0)=0,"",_xlfn.XLOOKUP(C159,customers!$A:$A,customers!$C:$C,,0))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6">
        <f>INDEX(products!$A$1:$G$49,MATCH(orders!$D159,products!$A$1:$A$49,0),MATCH(orders!L$1,products!$A$1:$G$1,0))</f>
        <v>20.584999999999997</v>
      </c>
      <c r="M159" s="6">
        <f t="shared" si="4"/>
        <v>61.754999999999995</v>
      </c>
      <c r="N159" t="str" cm="1">
        <f t="array" ref="N159">_xlfn.IFS(I159= "Rob", "Robusta", I159= "Exc", "Excelsa", I159= "Ara", "Arabica", I159= "Lib", "Liberica", I159= "", "")</f>
        <v>Robusta</v>
      </c>
      <c r="O159" t="str">
        <f t="shared" si="5"/>
        <v>Dark</v>
      </c>
      <c r="P159" t="str">
        <f>_xlfn.XLOOKUP(Orders[[#This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IF(_xlfn.XLOOKUP(C160,customers!$A:$A,customers!$C:$C,,0)=0,"",_xlfn.XLOOKUP(C160,customers!$A:$A,customers!$C:$C,,0))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6">
        <f>INDEX(products!$A$1:$G$49,MATCH(orders!$D160,products!$A$1:$A$49,0),MATCH(orders!L$1,products!$A$1:$G$1,0))</f>
        <v>20.584999999999997</v>
      </c>
      <c r="M160" s="6">
        <f t="shared" si="4"/>
        <v>123.50999999999999</v>
      </c>
      <c r="N160" t="str" cm="1">
        <f t="array" ref="N160">_xlfn.IFS(I160= "Rob", "Robusta", I160= "Exc", "Excelsa", I160= "Ara", "Arabica", I160= "Lib", "Liberica", I160= "", "")</f>
        <v>Robusta</v>
      </c>
      <c r="O160" t="str">
        <f t="shared" si="5"/>
        <v>Dark</v>
      </c>
      <c r="P160" t="str">
        <f>_xlfn.XLOOKUP(Orders[[#This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IF(_xlfn.XLOOKUP(C161,customers!$A:$A,customers!$C:$C,,0)=0,"",_xlfn.XLOOKUP(C161,customers!$A:$A,customers!$C:$C,,0))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6">
        <f>INDEX(products!$A$1:$G$49,MATCH(orders!$D161,products!$A$1:$A$49,0),MATCH(orders!L$1,products!$A$1:$G$1,0))</f>
        <v>36.454999999999998</v>
      </c>
      <c r="M161" s="6">
        <f t="shared" si="4"/>
        <v>218.73</v>
      </c>
      <c r="N161" t="str" cm="1">
        <f t="array" ref="N161">_xlfn.IFS(I161= "Rob", "Robusta", I161= "Exc", "Excelsa", I161= "Ara", "Arabica", I161= "Lib", "Liberica", I161= "", "")</f>
        <v>Liberica</v>
      </c>
      <c r="O161" t="str">
        <f t="shared" si="5"/>
        <v>Light</v>
      </c>
      <c r="P161" t="str">
        <f>_xlfn.XLOOKUP(Orders[[#This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IF(_xlfn.XLOOKUP(C162,customers!$A:$A,customers!$C:$C,,0)=0,"",_xlfn.XLOOKUP(C162,customers!$A:$A,customers!$C:$C,,0))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6">
        <f>INDEX(products!$A$1:$G$49,MATCH(orders!$D162,products!$A$1:$A$49,0),MATCH(orders!L$1,products!$A$1:$G$1,0))</f>
        <v>8.25</v>
      </c>
      <c r="M162" s="6">
        <f t="shared" si="4"/>
        <v>33</v>
      </c>
      <c r="N162" t="str" cm="1">
        <f t="array" ref="N162">_xlfn.IFS(I162= "Rob", "Robusta", I162= "Exc", "Excelsa", I162= "Ara", "Arabica", I162= "Lib", "Liberica", I162= "", "")</f>
        <v>Excelsa</v>
      </c>
      <c r="O162" t="str">
        <f t="shared" si="5"/>
        <v>Medium</v>
      </c>
      <c r="P162" t="str">
        <f>_xlfn.XLOOKUP(Orders[[#This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IF(_xlfn.XLOOKUP(C163,customers!$A:$A,customers!$C:$C,,0)=0,"",_xlfn.XLOOKUP(C163,customers!$A:$A,customers!$C:$C,,0))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6">
        <f>INDEX(products!$A$1:$G$49,MATCH(orders!$D163,products!$A$1:$A$49,0),MATCH(orders!L$1,products!$A$1:$G$1,0))</f>
        <v>7.77</v>
      </c>
      <c r="M163" s="6">
        <f t="shared" si="4"/>
        <v>23.31</v>
      </c>
      <c r="N163" t="str" cm="1">
        <f t="array" ref="N163">_xlfn.IFS(I163= "Rob", "Robusta", I163= "Exc", "Excelsa", I163= "Ara", "Arabica", I163= "Lib", "Liberica", I163= "", "")</f>
        <v>Arabica</v>
      </c>
      <c r="O163" t="str">
        <f t="shared" si="5"/>
        <v>Light</v>
      </c>
      <c r="P163" t="str">
        <f>_xlfn.XLOOKUP(Orders[[#This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IF(_xlfn.XLOOKUP(C164,customers!$A:$A,customers!$C:$C,,0)=0,"",_xlfn.XLOOKUP(C164,customers!$A:$A,customers!$C:$C,,0))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6">
        <f>INDEX(products!$A$1:$G$49,MATCH(orders!$D164,products!$A$1:$A$49,0),MATCH(orders!L$1,products!$A$1:$G$1,0))</f>
        <v>7.29</v>
      </c>
      <c r="M164" s="6">
        <f t="shared" si="4"/>
        <v>21.87</v>
      </c>
      <c r="N164" t="str" cm="1">
        <f t="array" ref="N164">_xlfn.IFS(I164= "Rob", "Robusta", I164= "Exc", "Excelsa", I164= "Ara", "Arabica", I164= "Lib", "Liberica", I164= "", "")</f>
        <v>Excelsa</v>
      </c>
      <c r="O164" t="str">
        <f t="shared" si="5"/>
        <v>Dark</v>
      </c>
      <c r="P164" t="str">
        <f>_xlfn.XLOOKUP(Orders[[#This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IF(_xlfn.XLOOKUP(C165,customers!$A:$A,customers!$C:$C,,0)=0,"",_xlfn.XLOOKUP(C165,customers!$A:$A,customers!$C:$C,,0))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6">
        <f>INDEX(products!$A$1:$G$49,MATCH(orders!$D165,products!$A$1:$A$49,0),MATCH(orders!L$1,products!$A$1:$G$1,0))</f>
        <v>2.6849999999999996</v>
      </c>
      <c r="M165" s="6">
        <f t="shared" si="4"/>
        <v>16.11</v>
      </c>
      <c r="N165" t="str" cm="1">
        <f t="array" ref="N165">_xlfn.IFS(I165= "Rob", "Robusta", I165= "Exc", "Excelsa", I165= "Ara", "Arabica", I165= "Lib", "Liberica", I165= "", "")</f>
        <v>Robusta</v>
      </c>
      <c r="O165" t="str">
        <f t="shared" si="5"/>
        <v>Dark</v>
      </c>
      <c r="P165" t="str">
        <f>_xlfn.XLOOKUP(Orders[[#This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IF(_xlfn.XLOOKUP(C166,customers!$A:$A,customers!$C:$C,,0)=0,"",_xlfn.XLOOKUP(C166,customers!$A:$A,customers!$C:$C,,0))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6">
        <f>INDEX(products!$A$1:$G$49,MATCH(orders!$D166,products!$A$1:$A$49,0),MATCH(orders!L$1,products!$A$1:$G$1,0))</f>
        <v>7.29</v>
      </c>
      <c r="M166" s="6">
        <f t="shared" si="4"/>
        <v>29.16</v>
      </c>
      <c r="N166" t="str" cm="1">
        <f t="array" ref="N166">_xlfn.IFS(I166= "Rob", "Robusta", I166= "Exc", "Excelsa", I166= "Ara", "Arabica", I166= "Lib", "Liberica", I166= "", "")</f>
        <v>Excelsa</v>
      </c>
      <c r="O166" t="str">
        <f t="shared" si="5"/>
        <v>Dark</v>
      </c>
      <c r="P166" t="str">
        <f>_xlfn.XLOOKUP(Orders[[#This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IF(_xlfn.XLOOKUP(C167,customers!$A:$A,customers!$C:$C,,0)=0,"",_xlfn.XLOOKUP(C167,customers!$A:$A,customers!$C:$C,,0))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6">
        <f>INDEX(products!$A$1:$G$49,MATCH(orders!$D167,products!$A$1:$A$49,0),MATCH(orders!L$1,products!$A$1:$G$1,0))</f>
        <v>8.9499999999999993</v>
      </c>
      <c r="M167" s="6">
        <f t="shared" si="4"/>
        <v>53.699999999999996</v>
      </c>
      <c r="N167" t="str" cm="1">
        <f t="array" ref="N167">_xlfn.IFS(I167= "Rob", "Robusta", I167= "Exc", "Excelsa", I167= "Ara", "Arabica", I167= "Lib", "Liberica", I167= "", "")</f>
        <v>Robusta</v>
      </c>
      <c r="O167" t="str">
        <f t="shared" si="5"/>
        <v>Dark</v>
      </c>
      <c r="P167" t="str">
        <f>_xlfn.XLOOKUP(Orders[[#This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IF(_xlfn.XLOOKUP(C168,customers!$A:$A,customers!$C:$C,,0)=0,"",_xlfn.XLOOKUP(C168,customers!$A:$A,customers!$C:$C,,0))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6">
        <f>INDEX(products!$A$1:$G$49,MATCH(orders!$D168,products!$A$1:$A$49,0),MATCH(orders!L$1,products!$A$1:$G$1,0))</f>
        <v>5.3699999999999992</v>
      </c>
      <c r="M168" s="6">
        <f t="shared" si="4"/>
        <v>26.849999999999994</v>
      </c>
      <c r="N168" t="str" cm="1">
        <f t="array" ref="N168">_xlfn.IFS(I168= "Rob", "Robusta", I168= "Exc", "Excelsa", I168= "Ara", "Arabica", I168= "Lib", "Liberica", I168= "", "")</f>
        <v>Robusta</v>
      </c>
      <c r="O168" t="str">
        <f t="shared" si="5"/>
        <v>Dark</v>
      </c>
      <c r="P168" t="str">
        <f>_xlfn.XLOOKUP(Orders[[#This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IF(_xlfn.XLOOKUP(C169,customers!$A:$A,customers!$C:$C,,0)=0,"",_xlfn.XLOOKUP(C169,customers!$A:$A,customers!$C:$C,,0))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6">
        <f>INDEX(products!$A$1:$G$49,MATCH(orders!$D169,products!$A$1:$A$49,0),MATCH(orders!L$1,products!$A$1:$G$1,0))</f>
        <v>8.25</v>
      </c>
      <c r="M169" s="6">
        <f t="shared" si="4"/>
        <v>41.25</v>
      </c>
      <c r="N169" t="str" cm="1">
        <f t="array" ref="N169">_xlfn.IFS(I169= "Rob", "Robusta", I169= "Exc", "Excelsa", I169= "Ara", "Arabica", I169= "Lib", "Liberica", I169= "", "")</f>
        <v>Excelsa</v>
      </c>
      <c r="O169" t="str">
        <f t="shared" si="5"/>
        <v>Medium</v>
      </c>
      <c r="P169" t="str">
        <f>_xlfn.XLOOKUP(Orders[[#This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IF(_xlfn.XLOOKUP(C170,customers!$A:$A,customers!$C:$C,,0)=0,"",_xlfn.XLOOKUP(C170,customers!$A:$A,customers!$C:$C,,0))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6">
        <f>INDEX(products!$A$1:$G$49,MATCH(orders!$D170,products!$A$1:$A$49,0),MATCH(orders!L$1,products!$A$1:$G$1,0))</f>
        <v>6.75</v>
      </c>
      <c r="M170" s="6">
        <f t="shared" si="4"/>
        <v>40.5</v>
      </c>
      <c r="N170" t="str" cm="1">
        <f t="array" ref="N170">_xlfn.IFS(I170= "Rob", "Robusta", I170= "Exc", "Excelsa", I170= "Ara", "Arabica", I170= "Lib", "Liberica", I170= "", "")</f>
        <v>Arabica</v>
      </c>
      <c r="O170" t="str">
        <f t="shared" si="5"/>
        <v>Medium</v>
      </c>
      <c r="P170" t="str">
        <f>_xlfn.XLOOKUP(Orders[[#This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IF(_xlfn.XLOOKUP(C171,customers!$A:$A,customers!$C:$C,,0)=0,"",_xlfn.XLOOKUP(C171,customers!$A:$A,customers!$C:$C,,0))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6">
        <f>INDEX(products!$A$1:$G$49,MATCH(orders!$D171,products!$A$1:$A$49,0),MATCH(orders!L$1,products!$A$1:$G$1,0))</f>
        <v>8.9499999999999993</v>
      </c>
      <c r="M171" s="6">
        <f t="shared" si="4"/>
        <v>17.899999999999999</v>
      </c>
      <c r="N171" t="str" cm="1">
        <f t="array" ref="N171">_xlfn.IFS(I171= "Rob", "Robusta", I171= "Exc", "Excelsa", I171= "Ara", "Arabica", I171= "Lib", "Liberica", I171= "", "")</f>
        <v>Robusta</v>
      </c>
      <c r="O171" t="str">
        <f t="shared" si="5"/>
        <v>Dark</v>
      </c>
      <c r="P171" t="str">
        <f>_xlfn.XLOOKUP(Orders[[#This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IF(_xlfn.XLOOKUP(C172,customers!$A:$A,customers!$C:$C,,0)=0,"",_xlfn.XLOOKUP(C172,customers!$A:$A,customers!$C:$C,,0))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6">
        <f>INDEX(products!$A$1:$G$49,MATCH(orders!$D172,products!$A$1:$A$49,0),MATCH(orders!L$1,products!$A$1:$G$1,0))</f>
        <v>34.154999999999994</v>
      </c>
      <c r="M172" s="6">
        <f t="shared" si="4"/>
        <v>68.309999999999988</v>
      </c>
      <c r="N172" t="str" cm="1">
        <f t="array" ref="N172">_xlfn.IFS(I172= "Rob", "Robusta", I172= "Exc", "Excelsa", I172= "Ara", "Arabica", I172= "Lib", "Liberica", I172= "", "")</f>
        <v>Excelsa</v>
      </c>
      <c r="O172" t="str">
        <f t="shared" si="5"/>
        <v>Light</v>
      </c>
      <c r="P172" t="str">
        <f>_xlfn.XLOOKUP(Orders[[#This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IF(_xlfn.XLOOKUP(C173,customers!$A:$A,customers!$C:$C,,0)=0,"",_xlfn.XLOOKUP(C173,customers!$A:$A,customers!$C:$C,,0))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6">
        <f>INDEX(products!$A$1:$G$49,MATCH(orders!$D173,products!$A$1:$A$49,0),MATCH(orders!L$1,products!$A$1:$G$1,0))</f>
        <v>31.624999999999996</v>
      </c>
      <c r="M173" s="6">
        <f t="shared" si="4"/>
        <v>63.249999999999993</v>
      </c>
      <c r="N173" t="str" cm="1">
        <f t="array" ref="N173">_xlfn.IFS(I173= "Rob", "Robusta", I173= "Exc", "Excelsa", I173= "Ara", "Arabica", I173= "Lib", "Liberica", I173= "", "")</f>
        <v>Excelsa</v>
      </c>
      <c r="O173" t="str">
        <f t="shared" si="5"/>
        <v>Medium</v>
      </c>
      <c r="P173" t="str">
        <f>_xlfn.XLOOKUP(Orders[[#This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IF(_xlfn.XLOOKUP(C174,customers!$A:$A,customers!$C:$C,,0)=0,"",_xlfn.XLOOKUP(C174,customers!$A:$A,customers!$C:$C,,0))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6">
        <f>INDEX(products!$A$1:$G$49,MATCH(orders!$D174,products!$A$1:$A$49,0),MATCH(orders!L$1,products!$A$1:$G$1,0))</f>
        <v>7.29</v>
      </c>
      <c r="M174" s="6">
        <f t="shared" si="4"/>
        <v>21.87</v>
      </c>
      <c r="N174" t="str" cm="1">
        <f t="array" ref="N174">_xlfn.IFS(I174= "Rob", "Robusta", I174= "Exc", "Excelsa", I174= "Ara", "Arabica", I174= "Lib", "Liberica", I174= "", "")</f>
        <v>Excelsa</v>
      </c>
      <c r="O174" t="str">
        <f t="shared" si="5"/>
        <v>Dark</v>
      </c>
      <c r="P174" t="str">
        <f>_xlfn.XLOOKUP(Orders[[#This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IF(_xlfn.XLOOKUP(C175,customers!$A:$A,customers!$C:$C,,0)=0,"",_xlfn.XLOOKUP(C175,customers!$A:$A,customers!$C:$C,,0))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6">
        <f>INDEX(products!$A$1:$G$49,MATCH(orders!$D175,products!$A$1:$A$49,0),MATCH(orders!L$1,products!$A$1:$G$1,0))</f>
        <v>22.884999999999998</v>
      </c>
      <c r="M175" s="6">
        <f t="shared" si="4"/>
        <v>91.539999999999992</v>
      </c>
      <c r="N175" t="str" cm="1">
        <f t="array" ref="N175">_xlfn.IFS(I175= "Rob", "Robusta", I175= "Exc", "Excelsa", I175= "Ara", "Arabica", I175= "Lib", "Liberica", I175= "", "")</f>
        <v>Robusta</v>
      </c>
      <c r="O175" t="str">
        <f t="shared" si="5"/>
        <v>Medium</v>
      </c>
      <c r="P175" t="str">
        <f>_xlfn.XLOOKUP(Orders[[#This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IF(_xlfn.XLOOKUP(C176,customers!$A:$A,customers!$C:$C,,0)=0,"",_xlfn.XLOOKUP(C176,customers!$A:$A,customers!$C:$C,,0))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6">
        <f>INDEX(products!$A$1:$G$49,MATCH(orders!$D176,products!$A$1:$A$49,0),MATCH(orders!L$1,products!$A$1:$G$1,0))</f>
        <v>34.154999999999994</v>
      </c>
      <c r="M176" s="6">
        <f t="shared" si="4"/>
        <v>204.92999999999995</v>
      </c>
      <c r="N176" t="str" cm="1">
        <f t="array" ref="N176">_xlfn.IFS(I176= "Rob", "Robusta", I176= "Exc", "Excelsa", I176= "Ara", "Arabica", I176= "Lib", "Liberica", I176= "", "")</f>
        <v>Excelsa</v>
      </c>
      <c r="O176" t="str">
        <f t="shared" si="5"/>
        <v>Light</v>
      </c>
      <c r="P176" t="str">
        <f>_xlfn.XLOOKUP(Orders[[#This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IF(_xlfn.XLOOKUP(C177,customers!$A:$A,customers!$C:$C,,0)=0,"",_xlfn.XLOOKUP(C177,customers!$A:$A,customers!$C:$C,,0))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6">
        <f>INDEX(products!$A$1:$G$49,MATCH(orders!$D177,products!$A$1:$A$49,0),MATCH(orders!L$1,products!$A$1:$G$1,0))</f>
        <v>31.624999999999996</v>
      </c>
      <c r="M177" s="6">
        <f t="shared" si="4"/>
        <v>63.249999999999993</v>
      </c>
      <c r="N177" t="str" cm="1">
        <f t="array" ref="N177">_xlfn.IFS(I177= "Rob", "Robusta", I177= "Exc", "Excelsa", I177= "Ara", "Arabica", I177= "Lib", "Liberica", I177= "", "")</f>
        <v>Excelsa</v>
      </c>
      <c r="O177" t="str">
        <f t="shared" si="5"/>
        <v>Medium</v>
      </c>
      <c r="P177" t="str">
        <f>_xlfn.XLOOKUP(Orders[[#This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IF(_xlfn.XLOOKUP(C178,customers!$A:$A,customers!$C:$C,,0)=0,"",_xlfn.XLOOKUP(C178,customers!$A:$A,customers!$C:$C,,0))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6">
        <f>INDEX(products!$A$1:$G$49,MATCH(orders!$D178,products!$A$1:$A$49,0),MATCH(orders!L$1,products!$A$1:$G$1,0))</f>
        <v>34.154999999999994</v>
      </c>
      <c r="M178" s="6">
        <f t="shared" si="4"/>
        <v>34.154999999999994</v>
      </c>
      <c r="N178" t="str" cm="1">
        <f t="array" ref="N178">_xlfn.IFS(I178= "Rob", "Robusta", I178= "Exc", "Excelsa", I178= "Ara", "Arabica", I178= "Lib", "Liberica", I178= "", "")</f>
        <v>Excelsa</v>
      </c>
      <c r="O178" t="str">
        <f t="shared" si="5"/>
        <v>Light</v>
      </c>
      <c r="P178" t="str">
        <f>_xlfn.XLOOKUP(Orders[[#This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IF(_xlfn.XLOOKUP(C179,customers!$A:$A,customers!$C:$C,,0)=0,"",_xlfn.XLOOKUP(C179,customers!$A:$A,customers!$C:$C,,0))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6">
        <f>INDEX(products!$A$1:$G$49,MATCH(orders!$D179,products!$A$1:$A$49,0),MATCH(orders!L$1,products!$A$1:$G$1,0))</f>
        <v>27.484999999999996</v>
      </c>
      <c r="M179" s="6">
        <f t="shared" si="4"/>
        <v>109.93999999999998</v>
      </c>
      <c r="N179" t="str" cm="1">
        <f t="array" ref="N179">_xlfn.IFS(I179= "Rob", "Robusta", I179= "Exc", "Excelsa", I179= "Ara", "Arabica", I179= "Lib", "Liberica", I179= "", "")</f>
        <v>Robusta</v>
      </c>
      <c r="O179" t="str">
        <f t="shared" si="5"/>
        <v>Light</v>
      </c>
      <c r="P179" t="str">
        <f>_xlfn.XLOOKUP(Orders[[#This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IF(_xlfn.XLOOKUP(C180,customers!$A:$A,customers!$C:$C,,0)=0,"",_xlfn.XLOOKUP(C180,customers!$A:$A,customers!$C:$C,,0))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6">
        <f>INDEX(products!$A$1:$G$49,MATCH(orders!$D180,products!$A$1:$A$49,0),MATCH(orders!L$1,products!$A$1:$G$1,0))</f>
        <v>12.95</v>
      </c>
      <c r="M180" s="6">
        <f t="shared" si="4"/>
        <v>25.9</v>
      </c>
      <c r="N180" t="str" cm="1">
        <f t="array" ref="N180">_xlfn.IFS(I180= "Rob", "Robusta", I180= "Exc", "Excelsa", I180= "Ara", "Arabica", I180= "Lib", "Liberica", I180= "", "")</f>
        <v>Arabica</v>
      </c>
      <c r="O180" t="str">
        <f t="shared" si="5"/>
        <v>Light</v>
      </c>
      <c r="P180" t="str">
        <f>_xlfn.XLOOKUP(Orders[[#This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IF(_xlfn.XLOOKUP(C181,customers!$A:$A,customers!$C:$C,,0)=0,"",_xlfn.XLOOKUP(C181,customers!$A:$A,customers!$C:$C,,0))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6">
        <f>INDEX(products!$A$1:$G$49,MATCH(orders!$D181,products!$A$1:$A$49,0),MATCH(orders!L$1,products!$A$1:$G$1,0))</f>
        <v>2.9849999999999999</v>
      </c>
      <c r="M181" s="6">
        <f t="shared" si="4"/>
        <v>2.9849999999999999</v>
      </c>
      <c r="N181" t="str" cm="1">
        <f t="array" ref="N181">_xlfn.IFS(I181= "Rob", "Robusta", I181= "Exc", "Excelsa", I181= "Ara", "Arabica", I181= "Lib", "Liberica", I181= "", "")</f>
        <v>Arabica</v>
      </c>
      <c r="O181" t="str">
        <f t="shared" si="5"/>
        <v>Dark</v>
      </c>
      <c r="P181" t="str">
        <f>_xlfn.XLOOKUP(Orders[[#This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IF(_xlfn.XLOOKUP(C182,customers!$A:$A,customers!$C:$C,,0)=0,"",_xlfn.XLOOKUP(C182,customers!$A:$A,customers!$C:$C,,0))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6">
        <f>INDEX(products!$A$1:$G$49,MATCH(orders!$D182,products!$A$1:$A$49,0),MATCH(orders!L$1,products!$A$1:$G$1,0))</f>
        <v>4.4550000000000001</v>
      </c>
      <c r="M182" s="6">
        <f t="shared" si="4"/>
        <v>22.274999999999999</v>
      </c>
      <c r="N182" t="str" cm="1">
        <f t="array" ref="N182">_xlfn.IFS(I182= "Rob", "Robusta", I182= "Exc", "Excelsa", I182= "Ara", "Arabica", I182= "Lib", "Liberica", I182= "", "")</f>
        <v>Excelsa</v>
      </c>
      <c r="O182" t="str">
        <f t="shared" si="5"/>
        <v>Light</v>
      </c>
      <c r="P182" t="str">
        <f>_xlfn.XLOOKUP(Orders[[#This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IF(_xlfn.XLOOKUP(C183,customers!$A:$A,customers!$C:$C,,0)=0,"",_xlfn.XLOOKUP(C183,customers!$A:$A,customers!$C:$C,,0))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6">
        <f>INDEX(products!$A$1:$G$49,MATCH(orders!$D183,products!$A$1:$A$49,0),MATCH(orders!L$1,products!$A$1:$G$1,0))</f>
        <v>5.97</v>
      </c>
      <c r="M183" s="6">
        <f t="shared" si="4"/>
        <v>29.849999999999998</v>
      </c>
      <c r="N183" t="str" cm="1">
        <f t="array" ref="N183">_xlfn.IFS(I183= "Rob", "Robusta", I183= "Exc", "Excelsa", I183= "Ara", "Arabica", I183= "Lib", "Liberica", I183= "", "")</f>
        <v>Arabica</v>
      </c>
      <c r="O183" t="str">
        <f t="shared" si="5"/>
        <v>Dark</v>
      </c>
      <c r="P183" t="str">
        <f>_xlfn.XLOOKUP(Orders[[#This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IF(_xlfn.XLOOKUP(C184,customers!$A:$A,customers!$C:$C,,0)=0,"",_xlfn.XLOOKUP(C184,customers!$A:$A,customers!$C:$C,,0))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6">
        <f>INDEX(products!$A$1:$G$49,MATCH(orders!$D184,products!$A$1:$A$49,0),MATCH(orders!L$1,products!$A$1:$G$1,0))</f>
        <v>5.3699999999999992</v>
      </c>
      <c r="M184" s="6">
        <f t="shared" si="4"/>
        <v>32.22</v>
      </c>
      <c r="N184" t="str" cm="1">
        <f t="array" ref="N184">_xlfn.IFS(I184= "Rob", "Robusta", I184= "Exc", "Excelsa", I184= "Ara", "Arabica", I184= "Lib", "Liberica", I184= "", "")</f>
        <v>Robusta</v>
      </c>
      <c r="O184" t="str">
        <f t="shared" si="5"/>
        <v>Dark</v>
      </c>
      <c r="P184" t="str">
        <f>_xlfn.XLOOKUP(Orders[[#This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IF(_xlfn.XLOOKUP(C185,customers!$A:$A,customers!$C:$C,,0)=0,"",_xlfn.XLOOKUP(C185,customers!$A:$A,customers!$C:$C,,0))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6">
        <f>INDEX(products!$A$1:$G$49,MATCH(orders!$D185,products!$A$1:$A$49,0),MATCH(orders!L$1,products!$A$1:$G$1,0))</f>
        <v>4.125</v>
      </c>
      <c r="M185" s="6">
        <f t="shared" si="4"/>
        <v>8.25</v>
      </c>
      <c r="N185" t="str" cm="1">
        <f t="array" ref="N185">_xlfn.IFS(I185= "Rob", "Robusta", I185= "Exc", "Excelsa", I185= "Ara", "Arabica", I185= "Lib", "Liberica", I185= "", "")</f>
        <v>Excelsa</v>
      </c>
      <c r="O185" t="str">
        <f t="shared" si="5"/>
        <v>Medium</v>
      </c>
      <c r="P185" t="str">
        <f>_xlfn.XLOOKUP(Orders[[#This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IF(_xlfn.XLOOKUP(C186,customers!$A:$A,customers!$C:$C,,0)=0,"",_xlfn.XLOOKUP(C186,customers!$A:$A,customers!$C:$C,,0))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6">
        <f>INDEX(products!$A$1:$G$49,MATCH(orders!$D186,products!$A$1:$A$49,0),MATCH(orders!L$1,products!$A$1:$G$1,0))</f>
        <v>7.77</v>
      </c>
      <c r="M186" s="6">
        <f t="shared" si="4"/>
        <v>31.08</v>
      </c>
      <c r="N186" t="str" cm="1">
        <f t="array" ref="N186">_xlfn.IFS(I186= "Rob", "Robusta", I186= "Exc", "Excelsa", I186= "Ara", "Arabica", I186= "Lib", "Liberica", I186= "", "")</f>
        <v>Arabica</v>
      </c>
      <c r="O186" t="str">
        <f t="shared" si="5"/>
        <v>Light</v>
      </c>
      <c r="P186" t="str">
        <f>_xlfn.XLOOKUP(Orders[[#This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IF(_xlfn.XLOOKUP(C187,customers!$A:$A,customers!$C:$C,,0)=0,"",_xlfn.XLOOKUP(C187,customers!$A:$A,customers!$C:$C,,0))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6">
        <f>INDEX(products!$A$1:$G$49,MATCH(orders!$D187,products!$A$1:$A$49,0),MATCH(orders!L$1,products!$A$1:$G$1,0))</f>
        <v>7.29</v>
      </c>
      <c r="M187" s="6">
        <f t="shared" si="4"/>
        <v>36.450000000000003</v>
      </c>
      <c r="N187" t="str" cm="1">
        <f t="array" ref="N187">_xlfn.IFS(I187= "Rob", "Robusta", I187= "Exc", "Excelsa", I187= "Ara", "Arabica", I187= "Lib", "Liberica", I187= "", "")</f>
        <v>Excelsa</v>
      </c>
      <c r="O187" t="str">
        <f t="shared" si="5"/>
        <v>Dark</v>
      </c>
      <c r="P187" t="str">
        <f>_xlfn.XLOOKUP(Orders[[#This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IF(_xlfn.XLOOKUP(C188,customers!$A:$A,customers!$C:$C,,0)=0,"",_xlfn.XLOOKUP(C188,customers!$A:$A,customers!$C:$C,,0))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6">
        <f>INDEX(products!$A$1:$G$49,MATCH(orders!$D188,products!$A$1:$A$49,0),MATCH(orders!L$1,products!$A$1:$G$1,0))</f>
        <v>22.884999999999998</v>
      </c>
      <c r="M188" s="6">
        <f t="shared" si="4"/>
        <v>68.655000000000001</v>
      </c>
      <c r="N188" t="str" cm="1">
        <f t="array" ref="N188">_xlfn.IFS(I188= "Rob", "Robusta", I188= "Exc", "Excelsa", I188= "Ara", "Arabica", I188= "Lib", "Liberica", I188= "", "")</f>
        <v>Robusta</v>
      </c>
      <c r="O188" t="str">
        <f t="shared" si="5"/>
        <v>Medium</v>
      </c>
      <c r="P188" t="str">
        <f>_xlfn.XLOOKUP(Orders[[#This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IF(_xlfn.XLOOKUP(C189,customers!$A:$A,customers!$C:$C,,0)=0,"",_xlfn.XLOOKUP(C189,customers!$A:$A,customers!$C:$C,,0))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6">
        <f>INDEX(products!$A$1:$G$49,MATCH(orders!$D189,products!$A$1:$A$49,0),MATCH(orders!L$1,products!$A$1:$G$1,0))</f>
        <v>8.73</v>
      </c>
      <c r="M189" s="6">
        <f t="shared" si="4"/>
        <v>43.650000000000006</v>
      </c>
      <c r="N189" t="str" cm="1">
        <f t="array" ref="N189">_xlfn.IFS(I189= "Rob", "Robusta", I189= "Exc", "Excelsa", I189= "Ara", "Arabica", I189= "Lib", "Liberica", I189= "", "")</f>
        <v>Liberica</v>
      </c>
      <c r="O189" t="str">
        <f t="shared" si="5"/>
        <v>Medium</v>
      </c>
      <c r="P189" t="str">
        <f>_xlfn.XLOOKUP(Orders[[#This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IF(_xlfn.XLOOKUP(C190,customers!$A:$A,customers!$C:$C,,0)=0,"",_xlfn.XLOOKUP(C190,customers!$A:$A,customers!$C:$C,,0))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6">
        <f>INDEX(products!$A$1:$G$49,MATCH(orders!$D190,products!$A$1:$A$49,0),MATCH(orders!L$1,products!$A$1:$G$1,0))</f>
        <v>4.4550000000000001</v>
      </c>
      <c r="M190" s="6">
        <f t="shared" si="4"/>
        <v>4.4550000000000001</v>
      </c>
      <c r="N190" t="str" cm="1">
        <f t="array" ref="N190">_xlfn.IFS(I190= "Rob", "Robusta", I190= "Exc", "Excelsa", I190= "Ara", "Arabica", I190= "Lib", "Liberica", I190= "", "")</f>
        <v>Excelsa</v>
      </c>
      <c r="O190" t="str">
        <f t="shared" si="5"/>
        <v>Light</v>
      </c>
      <c r="P190" t="str">
        <f>_xlfn.XLOOKUP(Orders[[#This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IF(_xlfn.XLOOKUP(C191,customers!$A:$A,customers!$C:$C,,0)=0,"",_xlfn.XLOOKUP(C191,customers!$A:$A,customers!$C:$C,,0))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6">
        <f>INDEX(products!$A$1:$G$49,MATCH(orders!$D191,products!$A$1:$A$49,0),MATCH(orders!L$1,products!$A$1:$G$1,0))</f>
        <v>14.55</v>
      </c>
      <c r="M191" s="6">
        <f t="shared" si="4"/>
        <v>43.650000000000006</v>
      </c>
      <c r="N191" t="str" cm="1">
        <f t="array" ref="N191">_xlfn.IFS(I191= "Rob", "Robusta", I191= "Exc", "Excelsa", I191= "Ara", "Arabica", I191= "Lib", "Liberica", I191= "", "")</f>
        <v>Liberica</v>
      </c>
      <c r="O191" t="str">
        <f t="shared" si="5"/>
        <v>Medium</v>
      </c>
      <c r="P191" t="str">
        <f>_xlfn.XLOOKUP(Orders[[#This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IF(_xlfn.XLOOKUP(C192,customers!$A:$A,customers!$C:$C,,0)=0,"",_xlfn.XLOOKUP(C192,customers!$A:$A,customers!$C:$C,,0))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6">
        <f>INDEX(products!$A$1:$G$49,MATCH(orders!$D192,products!$A$1:$A$49,0),MATCH(orders!L$1,products!$A$1:$G$1,0))</f>
        <v>33.464999999999996</v>
      </c>
      <c r="M192" s="6">
        <f t="shared" si="4"/>
        <v>33.464999999999996</v>
      </c>
      <c r="N192" t="str" cm="1">
        <f t="array" ref="N192">_xlfn.IFS(I192= "Rob", "Robusta", I192= "Exc", "Excelsa", I192= "Ara", "Arabica", I192= "Lib", "Liberica", I192= "", "")</f>
        <v>Liberica</v>
      </c>
      <c r="O192" t="str">
        <f t="shared" si="5"/>
        <v>Medium</v>
      </c>
      <c r="P192" t="str">
        <f>_xlfn.XLOOKUP(Orders[[#This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IF(_xlfn.XLOOKUP(C193,customers!$A:$A,customers!$C:$C,,0)=0,"",_xlfn.XLOOKUP(C193,customers!$A:$A,customers!$C:$C,,0))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6">
        <f>INDEX(products!$A$1:$G$49,MATCH(orders!$D193,products!$A$1:$A$49,0),MATCH(orders!L$1,products!$A$1:$G$1,0))</f>
        <v>3.8849999999999998</v>
      </c>
      <c r="M193" s="6">
        <f t="shared" si="4"/>
        <v>19.424999999999997</v>
      </c>
      <c r="N193" t="str" cm="1">
        <f t="array" ref="N193">_xlfn.IFS(I193= "Rob", "Robusta", I193= "Exc", "Excelsa", I193= "Ara", "Arabica", I193= "Lib", "Liberica", I193= "", "")</f>
        <v>Liberica</v>
      </c>
      <c r="O193" t="str">
        <f t="shared" si="5"/>
        <v>Dark</v>
      </c>
      <c r="P193" t="str">
        <f>_xlfn.XLOOKUP(Orders[[#This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IF(_xlfn.XLOOKUP(C194,customers!$A:$A,customers!$C:$C,,0)=0,"",_xlfn.XLOOKUP(C194,customers!$A:$A,customers!$C:$C,,0))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6">
        <f>INDEX(products!$A$1:$G$49,MATCH(orders!$D194,products!$A$1:$A$49,0),MATCH(orders!L$1,products!$A$1:$G$1,0))</f>
        <v>12.15</v>
      </c>
      <c r="M194" s="6">
        <f t="shared" si="4"/>
        <v>72.900000000000006</v>
      </c>
      <c r="N194" t="str" cm="1">
        <f t="array" ref="N194">_xlfn.IFS(I194= "Rob", "Robusta", I194= "Exc", "Excelsa", I194= "Ara", "Arabica", I194= "Lib", "Liberica", I194= "", "")</f>
        <v>Excelsa</v>
      </c>
      <c r="O194" t="str">
        <f t="shared" si="5"/>
        <v>Dark</v>
      </c>
      <c r="P194" t="str">
        <f>_xlfn.XLOOKUP(Orders[[#This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IF(_xlfn.XLOOKUP(C195,customers!$A:$A,customers!$C:$C,,0)=0,"",_xlfn.XLOOKUP(C195,customers!$A:$A,customers!$C:$C,,0))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6">
        <f>INDEX(products!$A$1:$G$49,MATCH(orders!$D195,products!$A$1:$A$49,0),MATCH(orders!L$1,products!$A$1:$G$1,0))</f>
        <v>14.85</v>
      </c>
      <c r="M195" s="6">
        <f t="shared" ref="M195:M258" si="6">L195*E195</f>
        <v>44.55</v>
      </c>
      <c r="N195" t="str" cm="1">
        <f t="array" ref="N195">_xlfn.IFS(I195= "Rob", "Robusta", I195= "Exc", "Excelsa", I195= "Ara", "Arabica", I195= "Lib", "Liberica", I195= "", "")</f>
        <v>Excelsa</v>
      </c>
      <c r="O195" t="str">
        <f t="shared" ref="O195:O258" si="7">IF(J195="M", "Medium", IF(J195="L", "Light", IF(J195="D", "Dark", IF(J195="", "" ))))</f>
        <v>Light</v>
      </c>
      <c r="P195" t="str">
        <f>_xlfn.XLOOKUP(Orders[[#This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IF(_xlfn.XLOOKUP(C196,customers!$A:$A,customers!$C:$C,,0)=0,"",_xlfn.XLOOKUP(C196,customers!$A:$A,customers!$C:$C,,0))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6">
        <f>INDEX(products!$A$1:$G$49,MATCH(orders!$D196,products!$A$1:$A$49,0),MATCH(orders!L$1,products!$A$1:$G$1,0))</f>
        <v>7.29</v>
      </c>
      <c r="M196" s="6">
        <f t="shared" si="6"/>
        <v>36.450000000000003</v>
      </c>
      <c r="N196" t="str" cm="1">
        <f t="array" ref="N196">_xlfn.IFS(I196= "Rob", "Robusta", I196= "Exc", "Excelsa", I196= "Ara", "Arabica", I196= "Lib", "Liberica", I196= "", "")</f>
        <v>Excelsa</v>
      </c>
      <c r="O196" t="str">
        <f t="shared" si="7"/>
        <v>Dark</v>
      </c>
      <c r="P196" t="str">
        <f>_xlfn.XLOOKUP(Orders[[#This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IF(_xlfn.XLOOKUP(C197,customers!$A:$A,customers!$C:$C,,0)=0,"",_xlfn.XLOOKUP(C197,customers!$A:$A,customers!$C:$C,,0))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6">
        <f>INDEX(products!$A$1:$G$49,MATCH(orders!$D197,products!$A$1:$A$49,0),MATCH(orders!L$1,products!$A$1:$G$1,0))</f>
        <v>12.95</v>
      </c>
      <c r="M197" s="6">
        <f t="shared" si="6"/>
        <v>38.849999999999994</v>
      </c>
      <c r="N197" t="str" cm="1">
        <f t="array" ref="N197">_xlfn.IFS(I197= "Rob", "Robusta", I197= "Exc", "Excelsa", I197= "Ara", "Arabica", I197= "Lib", "Liberica", I197= "", "")</f>
        <v>Arabica</v>
      </c>
      <c r="O197" t="str">
        <f t="shared" si="7"/>
        <v>Light</v>
      </c>
      <c r="P197" t="str">
        <f>_xlfn.XLOOKUP(Orders[[#This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IF(_xlfn.XLOOKUP(C198,customers!$A:$A,customers!$C:$C,,0)=0,"",_xlfn.XLOOKUP(C198,customers!$A:$A,customers!$C:$C,,0))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6">
        <f>INDEX(products!$A$1:$G$49,MATCH(orders!$D198,products!$A$1:$A$49,0),MATCH(orders!L$1,products!$A$1:$G$1,0))</f>
        <v>8.91</v>
      </c>
      <c r="M198" s="6">
        <f t="shared" si="6"/>
        <v>53.46</v>
      </c>
      <c r="N198" t="str" cm="1">
        <f t="array" ref="N198">_xlfn.IFS(I198= "Rob", "Robusta", I198= "Exc", "Excelsa", I198= "Ara", "Arabica", I198= "Lib", "Liberica", I198= "", "")</f>
        <v>Excelsa</v>
      </c>
      <c r="O198" t="str">
        <f t="shared" si="7"/>
        <v>Light</v>
      </c>
      <c r="P198" t="str">
        <f>_xlfn.XLOOKUP(Orders[[#This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IF(_xlfn.XLOOKUP(C199,customers!$A:$A,customers!$C:$C,,0)=0,"",_xlfn.XLOOKUP(C199,customers!$A:$A,customers!$C:$C,,0))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6">
        <f>INDEX(products!$A$1:$G$49,MATCH(orders!$D199,products!$A$1:$A$49,0),MATCH(orders!L$1,products!$A$1:$G$1,0))</f>
        <v>29.784999999999997</v>
      </c>
      <c r="M199" s="6">
        <f t="shared" si="6"/>
        <v>59.569999999999993</v>
      </c>
      <c r="N199" t="str" cm="1">
        <f t="array" ref="N199">_xlfn.IFS(I199= "Rob", "Robusta", I199= "Exc", "Excelsa", I199= "Ara", "Arabica", I199= "Lib", "Liberica", I199= "", "")</f>
        <v>Liberica</v>
      </c>
      <c r="O199" t="str">
        <f t="shared" si="7"/>
        <v>Dark</v>
      </c>
      <c r="P199" t="str">
        <f>_xlfn.XLOOKUP(Orders[[#This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IF(_xlfn.XLOOKUP(C200,customers!$A:$A,customers!$C:$C,,0)=0,"",_xlfn.XLOOKUP(C200,customers!$A:$A,customers!$C:$C,,0))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6">
        <f>INDEX(products!$A$1:$G$49,MATCH(orders!$D200,products!$A$1:$A$49,0),MATCH(orders!L$1,products!$A$1:$G$1,0))</f>
        <v>29.784999999999997</v>
      </c>
      <c r="M200" s="6">
        <f t="shared" si="6"/>
        <v>89.35499999999999</v>
      </c>
      <c r="N200" t="str" cm="1">
        <f t="array" ref="N200">_xlfn.IFS(I200= "Rob", "Robusta", I200= "Exc", "Excelsa", I200= "Ara", "Arabica", I200= "Lib", "Liberica", I200= "", "")</f>
        <v>Liberica</v>
      </c>
      <c r="O200" t="str">
        <f t="shared" si="7"/>
        <v>Dark</v>
      </c>
      <c r="P200" t="str">
        <f>_xlfn.XLOOKUP(Orders[[#This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IF(_xlfn.XLOOKUP(C201,customers!$A:$A,customers!$C:$C,,0)=0,"",_xlfn.XLOOKUP(C201,customers!$A:$A,customers!$C:$C,,0))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6">
        <f>INDEX(products!$A$1:$G$49,MATCH(orders!$D201,products!$A$1:$A$49,0),MATCH(orders!L$1,products!$A$1:$G$1,0))</f>
        <v>9.51</v>
      </c>
      <c r="M201" s="6">
        <f t="shared" si="6"/>
        <v>38.04</v>
      </c>
      <c r="N201" t="str" cm="1">
        <f t="array" ref="N201">_xlfn.IFS(I201= "Rob", "Robusta", I201= "Exc", "Excelsa", I201= "Ara", "Arabica", I201= "Lib", "Liberica", I201= "", "")</f>
        <v>Liberica</v>
      </c>
      <c r="O201" t="str">
        <f t="shared" si="7"/>
        <v>Light</v>
      </c>
      <c r="P201" t="str">
        <f>_xlfn.XLOOKUP(Orders[[#This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IF(_xlfn.XLOOKUP(C202,customers!$A:$A,customers!$C:$C,,0)=0,"",_xlfn.XLOOKUP(C202,customers!$A:$A,customers!$C:$C,,0))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6">
        <f>INDEX(products!$A$1:$G$49,MATCH(orders!$D202,products!$A$1:$A$49,0),MATCH(orders!L$1,products!$A$1:$G$1,0))</f>
        <v>13.75</v>
      </c>
      <c r="M202" s="6">
        <f t="shared" si="6"/>
        <v>41.25</v>
      </c>
      <c r="N202" t="str" cm="1">
        <f t="array" ref="N202">_xlfn.IFS(I202= "Rob", "Robusta", I202= "Exc", "Excelsa", I202= "Ara", "Arabica", I202= "Lib", "Liberica", I202= "", "")</f>
        <v>Excelsa</v>
      </c>
      <c r="O202" t="str">
        <f t="shared" si="7"/>
        <v>Medium</v>
      </c>
      <c r="P202" t="str">
        <f>_xlfn.XLOOKUP(Orders[[#This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IF(_xlfn.XLOOKUP(C203,customers!$A:$A,customers!$C:$C,,0)=0,"",_xlfn.XLOOKUP(C203,customers!$A:$A,customers!$C:$C,,0))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6">
        <f>INDEX(products!$A$1:$G$49,MATCH(orders!$D203,products!$A$1:$A$49,0),MATCH(orders!L$1,products!$A$1:$G$1,0))</f>
        <v>9.51</v>
      </c>
      <c r="M203" s="6">
        <f t="shared" si="6"/>
        <v>57.06</v>
      </c>
      <c r="N203" t="str" cm="1">
        <f t="array" ref="N203">_xlfn.IFS(I203= "Rob", "Robusta", I203= "Exc", "Excelsa", I203= "Ara", "Arabica", I203= "Lib", "Liberica", I203= "", "")</f>
        <v>Liberica</v>
      </c>
      <c r="O203" t="str">
        <f t="shared" si="7"/>
        <v>Light</v>
      </c>
      <c r="P203" t="str">
        <f>_xlfn.XLOOKUP(Orders[[#This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IF(_xlfn.XLOOKUP(C204,customers!$A:$A,customers!$C:$C,,0)=0,"",_xlfn.XLOOKUP(C204,customers!$A:$A,customers!$C:$C,,0))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6">
        <f>INDEX(products!$A$1:$G$49,MATCH(orders!$D204,products!$A$1:$A$49,0),MATCH(orders!L$1,products!$A$1:$G$1,0))</f>
        <v>29.784999999999997</v>
      </c>
      <c r="M204" s="6">
        <f t="shared" si="6"/>
        <v>178.70999999999998</v>
      </c>
      <c r="N204" t="str" cm="1">
        <f t="array" ref="N204">_xlfn.IFS(I204= "Rob", "Robusta", I204= "Exc", "Excelsa", I204= "Ara", "Arabica", I204= "Lib", "Liberica", I204= "", "")</f>
        <v>Liberica</v>
      </c>
      <c r="O204" t="str">
        <f t="shared" si="7"/>
        <v>Dark</v>
      </c>
      <c r="P204" t="str">
        <f>_xlfn.XLOOKUP(Orders[[#This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IF(_xlfn.XLOOKUP(C205,customers!$A:$A,customers!$C:$C,,0)=0,"",_xlfn.XLOOKUP(C205,customers!$A:$A,customers!$C:$C,,0))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6">
        <f>INDEX(products!$A$1:$G$49,MATCH(orders!$D205,products!$A$1:$A$49,0),MATCH(orders!L$1,products!$A$1:$G$1,0))</f>
        <v>4.7549999999999999</v>
      </c>
      <c r="M205" s="6">
        <f t="shared" si="6"/>
        <v>4.7549999999999999</v>
      </c>
      <c r="N205" t="str" cm="1">
        <f t="array" ref="N205">_xlfn.IFS(I205= "Rob", "Robusta", I205= "Exc", "Excelsa", I205= "Ara", "Arabica", I205= "Lib", "Liberica", I205= "", "")</f>
        <v>Liberica</v>
      </c>
      <c r="O205" t="str">
        <f t="shared" si="7"/>
        <v>Light</v>
      </c>
      <c r="P205" t="str">
        <f>_xlfn.XLOOKUP(Orders[[#This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IF(_xlfn.XLOOKUP(C206,customers!$A:$A,customers!$C:$C,,0)=0,"",_xlfn.XLOOKUP(C206,customers!$A:$A,customers!$C:$C,,0))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6">
        <f>INDEX(products!$A$1:$G$49,MATCH(orders!$D206,products!$A$1:$A$49,0),MATCH(orders!L$1,products!$A$1:$G$1,0))</f>
        <v>13.75</v>
      </c>
      <c r="M206" s="6">
        <f t="shared" si="6"/>
        <v>82.5</v>
      </c>
      <c r="N206" t="str" cm="1">
        <f t="array" ref="N206">_xlfn.IFS(I206= "Rob", "Robusta", I206= "Exc", "Excelsa", I206= "Ara", "Arabica", I206= "Lib", "Liberica", I206= "", "")</f>
        <v>Excelsa</v>
      </c>
      <c r="O206" t="str">
        <f t="shared" si="7"/>
        <v>Medium</v>
      </c>
      <c r="P206" t="str">
        <f>_xlfn.XLOOKUP(Orders[[#This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IF(_xlfn.XLOOKUP(C207,customers!$A:$A,customers!$C:$C,,0)=0,"",_xlfn.XLOOKUP(C207,customers!$A:$A,customers!$C:$C,,0))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6">
        <f>INDEX(products!$A$1:$G$49,MATCH(orders!$D207,products!$A$1:$A$49,0),MATCH(orders!L$1,products!$A$1:$G$1,0))</f>
        <v>2.6849999999999996</v>
      </c>
      <c r="M207" s="6">
        <f t="shared" si="6"/>
        <v>8.0549999999999997</v>
      </c>
      <c r="N207" t="str" cm="1">
        <f t="array" ref="N207">_xlfn.IFS(I207= "Rob", "Robusta", I207= "Exc", "Excelsa", I207= "Ara", "Arabica", I207= "Lib", "Liberica", I207= "", "")</f>
        <v>Robusta</v>
      </c>
      <c r="O207" t="str">
        <f t="shared" si="7"/>
        <v>Dark</v>
      </c>
      <c r="P207" t="str">
        <f>_xlfn.XLOOKUP(Orders[[#This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IF(_xlfn.XLOOKUP(C208,customers!$A:$A,customers!$C:$C,,0)=0,"",_xlfn.XLOOKUP(C208,customers!$A:$A,customers!$C:$C,,0))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6">
        <f>INDEX(products!$A$1:$G$49,MATCH(orders!$D208,products!$A$1:$A$49,0),MATCH(orders!L$1,products!$A$1:$G$1,0))</f>
        <v>11.25</v>
      </c>
      <c r="M208" s="6">
        <f t="shared" si="6"/>
        <v>22.5</v>
      </c>
      <c r="N208" t="str" cm="1">
        <f t="array" ref="N208">_xlfn.IFS(I208= "Rob", "Robusta", I208= "Exc", "Excelsa", I208= "Ara", "Arabica", I208= "Lib", "Liberica", I208= "", "")</f>
        <v>Arabica</v>
      </c>
      <c r="O208" t="str">
        <f t="shared" si="7"/>
        <v>Medium</v>
      </c>
      <c r="P208" t="str">
        <f>_xlfn.XLOOKUP(Orders[[#This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IF(_xlfn.XLOOKUP(C209,customers!$A:$A,customers!$C:$C,,0)=0,"",_xlfn.XLOOKUP(C209,customers!$A:$A,customers!$C:$C,,0))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6">
        <f>INDEX(products!$A$1:$G$49,MATCH(orders!$D209,products!$A$1:$A$49,0),MATCH(orders!L$1,products!$A$1:$G$1,0))</f>
        <v>6.75</v>
      </c>
      <c r="M209" s="6">
        <f t="shared" si="6"/>
        <v>40.5</v>
      </c>
      <c r="N209" t="str" cm="1">
        <f t="array" ref="N209">_xlfn.IFS(I209= "Rob", "Robusta", I209= "Exc", "Excelsa", I209= "Ara", "Arabica", I209= "Lib", "Liberica", I209= "", "")</f>
        <v>Arabica</v>
      </c>
      <c r="O209" t="str">
        <f t="shared" si="7"/>
        <v>Medium</v>
      </c>
      <c r="P209" t="str">
        <f>_xlfn.XLOOKUP(Orders[[#This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IF(_xlfn.XLOOKUP(C210,customers!$A:$A,customers!$C:$C,,0)=0,"",_xlfn.XLOOKUP(C210,customers!$A:$A,customers!$C:$C,,0))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6">
        <f>INDEX(products!$A$1:$G$49,MATCH(orders!$D210,products!$A$1:$A$49,0),MATCH(orders!L$1,products!$A$1:$G$1,0))</f>
        <v>7.29</v>
      </c>
      <c r="M210" s="6">
        <f t="shared" si="6"/>
        <v>29.16</v>
      </c>
      <c r="N210" t="str" cm="1">
        <f t="array" ref="N210">_xlfn.IFS(I210= "Rob", "Robusta", I210= "Exc", "Excelsa", I210= "Ara", "Arabica", I210= "Lib", "Liberica", I210= "", "")</f>
        <v>Excelsa</v>
      </c>
      <c r="O210" t="str">
        <f t="shared" si="7"/>
        <v>Dark</v>
      </c>
      <c r="P210" t="str">
        <f>_xlfn.XLOOKUP(Orders[[#This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IF(_xlfn.XLOOKUP(C211,customers!$A:$A,customers!$C:$C,,0)=0,"",_xlfn.XLOOKUP(C211,customers!$A:$A,customers!$C:$C,,0))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6">
        <f>INDEX(products!$A$1:$G$49,MATCH(orders!$D211,products!$A$1:$A$49,0),MATCH(orders!L$1,products!$A$1:$G$1,0))</f>
        <v>6.75</v>
      </c>
      <c r="M211" s="6">
        <f t="shared" si="6"/>
        <v>6.75</v>
      </c>
      <c r="N211" t="str" cm="1">
        <f t="array" ref="N211">_xlfn.IFS(I211= "Rob", "Robusta", I211= "Exc", "Excelsa", I211= "Ara", "Arabica", I211= "Lib", "Liberica", I211= "", "")</f>
        <v>Arabica</v>
      </c>
      <c r="O211" t="str">
        <f t="shared" si="7"/>
        <v>Medium</v>
      </c>
      <c r="P211" t="str">
        <f>_xlfn.XLOOKUP(Orders[[#This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IF(_xlfn.XLOOKUP(C212,customers!$A:$A,customers!$C:$C,,0)=0,"",_xlfn.XLOOKUP(C212,customers!$A:$A,customers!$C:$C,,0))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6">
        <f>INDEX(products!$A$1:$G$49,MATCH(orders!$D212,products!$A$1:$A$49,0),MATCH(orders!L$1,products!$A$1:$G$1,0))</f>
        <v>12.95</v>
      </c>
      <c r="M212" s="6">
        <f t="shared" si="6"/>
        <v>51.8</v>
      </c>
      <c r="N212" t="str" cm="1">
        <f t="array" ref="N212">_xlfn.IFS(I212= "Rob", "Robusta", I212= "Exc", "Excelsa", I212= "Ara", "Arabica", I212= "Lib", "Liberica", I212= "", "")</f>
        <v>Liberica</v>
      </c>
      <c r="O212" t="str">
        <f t="shared" si="7"/>
        <v>Dark</v>
      </c>
      <c r="P212" t="str">
        <f>_xlfn.XLOOKUP(Orders[[#This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IF(_xlfn.XLOOKUP(C213,customers!$A:$A,customers!$C:$C,,0)=0,"",_xlfn.XLOOKUP(C213,customers!$A:$A,customers!$C:$C,,0))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6">
        <f>INDEX(products!$A$1:$G$49,MATCH(orders!$D213,products!$A$1:$A$49,0),MATCH(orders!L$1,products!$A$1:$G$1,0))</f>
        <v>8.91</v>
      </c>
      <c r="M213" s="6">
        <f t="shared" si="6"/>
        <v>53.46</v>
      </c>
      <c r="N213" t="str" cm="1">
        <f t="array" ref="N213">_xlfn.IFS(I213= "Rob", "Robusta", I213= "Exc", "Excelsa", I213= "Ara", "Arabica", I213= "Lib", "Liberica", I213= "", "")</f>
        <v>Excelsa</v>
      </c>
      <c r="O213" t="str">
        <f t="shared" si="7"/>
        <v>Light</v>
      </c>
      <c r="P213" t="str">
        <f>_xlfn.XLOOKUP(Orders[[#This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IF(_xlfn.XLOOKUP(C214,customers!$A:$A,customers!$C:$C,,0)=0,"",_xlfn.XLOOKUP(C214,customers!$A:$A,customers!$C:$C,,0))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6">
        <f>INDEX(products!$A$1:$G$49,MATCH(orders!$D214,products!$A$1:$A$49,0),MATCH(orders!L$1,products!$A$1:$G$1,0))</f>
        <v>3.645</v>
      </c>
      <c r="M214" s="6">
        <f t="shared" si="6"/>
        <v>14.58</v>
      </c>
      <c r="N214" t="str" cm="1">
        <f t="array" ref="N214">_xlfn.IFS(I214= "Rob", "Robusta", I214= "Exc", "Excelsa", I214= "Ara", "Arabica", I214= "Lib", "Liberica", I214= "", "")</f>
        <v>Excelsa</v>
      </c>
      <c r="O214" t="str">
        <f t="shared" si="7"/>
        <v>Dark</v>
      </c>
      <c r="P214" t="str">
        <f>_xlfn.XLOOKUP(Orders[[#This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IF(_xlfn.XLOOKUP(C215,customers!$A:$A,customers!$C:$C,,0)=0,"",_xlfn.XLOOKUP(C215,customers!$A:$A,customers!$C:$C,,0))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6">
        <f>INDEX(products!$A$1:$G$49,MATCH(orders!$D215,products!$A$1:$A$49,0),MATCH(orders!L$1,products!$A$1:$G$1,0))</f>
        <v>20.584999999999997</v>
      </c>
      <c r="M215" s="6">
        <f t="shared" si="6"/>
        <v>20.584999999999997</v>
      </c>
      <c r="N215" t="str" cm="1">
        <f t="array" ref="N215">_xlfn.IFS(I215= "Rob", "Robusta", I215= "Exc", "Excelsa", I215= "Ara", "Arabica", I215= "Lib", "Liberica", I215= "", "")</f>
        <v>Robusta</v>
      </c>
      <c r="O215" t="str">
        <f t="shared" si="7"/>
        <v>Dark</v>
      </c>
      <c r="P215" t="str">
        <f>_xlfn.XLOOKUP(Orders[[#This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IF(_xlfn.XLOOKUP(C216,customers!$A:$A,customers!$C:$C,,0)=0,"",_xlfn.XLOOKUP(C216,customers!$A:$A,customers!$C:$C,,0))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6">
        <f>INDEX(products!$A$1:$G$49,MATCH(orders!$D216,products!$A$1:$A$49,0),MATCH(orders!L$1,products!$A$1:$G$1,0))</f>
        <v>15.85</v>
      </c>
      <c r="M216" s="6">
        <f t="shared" si="6"/>
        <v>31.7</v>
      </c>
      <c r="N216" t="str" cm="1">
        <f t="array" ref="N216">_xlfn.IFS(I216= "Rob", "Robusta", I216= "Exc", "Excelsa", I216= "Ara", "Arabica", I216= "Lib", "Liberica", I216= "", "")</f>
        <v>Liberica</v>
      </c>
      <c r="O216" t="str">
        <f t="shared" si="7"/>
        <v>Light</v>
      </c>
      <c r="P216" t="str">
        <f>_xlfn.XLOOKUP(Orders[[#This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IF(_xlfn.XLOOKUP(C217,customers!$A:$A,customers!$C:$C,,0)=0,"",_xlfn.XLOOKUP(C217,customers!$A:$A,customers!$C:$C,,0))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6">
        <f>INDEX(products!$A$1:$G$49,MATCH(orders!$D217,products!$A$1:$A$49,0),MATCH(orders!L$1,products!$A$1:$G$1,0))</f>
        <v>3.8849999999999998</v>
      </c>
      <c r="M217" s="6">
        <f t="shared" si="6"/>
        <v>23.31</v>
      </c>
      <c r="N217" t="str" cm="1">
        <f t="array" ref="N217">_xlfn.IFS(I217= "Rob", "Robusta", I217= "Exc", "Excelsa", I217= "Ara", "Arabica", I217= "Lib", "Liberica", I217= "", "")</f>
        <v>Liberica</v>
      </c>
      <c r="O217" t="str">
        <f t="shared" si="7"/>
        <v>Dark</v>
      </c>
      <c r="P217" t="str">
        <f>_xlfn.XLOOKUP(Orders[[#This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IF(_xlfn.XLOOKUP(C218,customers!$A:$A,customers!$C:$C,,0)=0,"",_xlfn.XLOOKUP(C218,customers!$A:$A,customers!$C:$C,,0))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6">
        <f>INDEX(products!$A$1:$G$49,MATCH(orders!$D218,products!$A$1:$A$49,0),MATCH(orders!L$1,products!$A$1:$G$1,0))</f>
        <v>14.55</v>
      </c>
      <c r="M218" s="6">
        <f t="shared" si="6"/>
        <v>58.2</v>
      </c>
      <c r="N218" t="str" cm="1">
        <f t="array" ref="N218">_xlfn.IFS(I218= "Rob", "Robusta", I218= "Exc", "Excelsa", I218= "Ara", "Arabica", I218= "Lib", "Liberica", I218= "", "")</f>
        <v>Liberica</v>
      </c>
      <c r="O218" t="str">
        <f t="shared" si="7"/>
        <v>Medium</v>
      </c>
      <c r="P218" t="str">
        <f>_xlfn.XLOOKUP(Orders[[#This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IF(_xlfn.XLOOKUP(C219,customers!$A:$A,customers!$C:$C,,0)=0,"",_xlfn.XLOOKUP(C219,customers!$A:$A,customers!$C:$C,,0))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6">
        <f>INDEX(products!$A$1:$G$49,MATCH(orders!$D219,products!$A$1:$A$49,0),MATCH(orders!L$1,products!$A$1:$G$1,0))</f>
        <v>8.91</v>
      </c>
      <c r="M219" s="6">
        <f t="shared" si="6"/>
        <v>35.64</v>
      </c>
      <c r="N219" t="str" cm="1">
        <f t="array" ref="N219">_xlfn.IFS(I219= "Rob", "Robusta", I219= "Exc", "Excelsa", I219= "Ara", "Arabica", I219= "Lib", "Liberica", I219= "", "")</f>
        <v>Excelsa</v>
      </c>
      <c r="O219" t="str">
        <f t="shared" si="7"/>
        <v>Light</v>
      </c>
      <c r="P219" t="str">
        <f>_xlfn.XLOOKUP(Orders[[#This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IF(_xlfn.XLOOKUP(C220,customers!$A:$A,customers!$C:$C,,0)=0,"",_xlfn.XLOOKUP(C220,customers!$A:$A,customers!$C:$C,,0))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6">
        <f>INDEX(products!$A$1:$G$49,MATCH(orders!$D220,products!$A$1:$A$49,0),MATCH(orders!L$1,products!$A$1:$G$1,0))</f>
        <v>11.25</v>
      </c>
      <c r="M220" s="6">
        <f t="shared" si="6"/>
        <v>56.25</v>
      </c>
      <c r="N220" t="str" cm="1">
        <f t="array" ref="N220">_xlfn.IFS(I220= "Rob", "Robusta", I220= "Exc", "Excelsa", I220= "Ara", "Arabica", I220= "Lib", "Liberica", I220= "", "")</f>
        <v>Arabica</v>
      </c>
      <c r="O220" t="str">
        <f t="shared" si="7"/>
        <v>Medium</v>
      </c>
      <c r="P220" t="str">
        <f>_xlfn.XLOOKUP(Orders[[#This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IF(_xlfn.XLOOKUP(C221,customers!$A:$A,customers!$C:$C,,0)=0,"",_xlfn.XLOOKUP(C221,customers!$A:$A,customers!$C:$C,,0))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6">
        <f>INDEX(products!$A$1:$G$49,MATCH(orders!$D221,products!$A$1:$A$49,0),MATCH(orders!L$1,products!$A$1:$G$1,0))</f>
        <v>3.5849999999999995</v>
      </c>
      <c r="M221" s="6">
        <f t="shared" si="6"/>
        <v>10.754999999999999</v>
      </c>
      <c r="N221" t="str" cm="1">
        <f t="array" ref="N221">_xlfn.IFS(I221= "Rob", "Robusta", I221= "Exc", "Excelsa", I221= "Ara", "Arabica", I221= "Lib", "Liberica", I221= "", "")</f>
        <v>Robusta</v>
      </c>
      <c r="O221" t="str">
        <f t="shared" si="7"/>
        <v>Light</v>
      </c>
      <c r="P221" t="str">
        <f>_xlfn.XLOOKUP(Orders[[#This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IF(_xlfn.XLOOKUP(C222,customers!$A:$A,customers!$C:$C,,0)=0,"",_xlfn.XLOOKUP(C222,customers!$A:$A,customers!$C:$C,,0))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6">
        <f>INDEX(products!$A$1:$G$49,MATCH(orders!$D222,products!$A$1:$A$49,0),MATCH(orders!L$1,products!$A$1:$G$1,0))</f>
        <v>2.9849999999999999</v>
      </c>
      <c r="M222" s="6">
        <f t="shared" si="6"/>
        <v>14.924999999999999</v>
      </c>
      <c r="N222" t="str" cm="1">
        <f t="array" ref="N222">_xlfn.IFS(I222= "Rob", "Robusta", I222= "Exc", "Excelsa", I222= "Ara", "Arabica", I222= "Lib", "Liberica", I222= "", "")</f>
        <v>Robusta</v>
      </c>
      <c r="O222" t="str">
        <f t="shared" si="7"/>
        <v>Medium</v>
      </c>
      <c r="P222" t="str">
        <f>_xlfn.XLOOKUP(Orders[[#This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IF(_xlfn.XLOOKUP(C223,customers!$A:$A,customers!$C:$C,,0)=0,"",_xlfn.XLOOKUP(C223,customers!$A:$A,customers!$C:$C,,0))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6">
        <f>INDEX(products!$A$1:$G$49,MATCH(orders!$D223,products!$A$1:$A$49,0),MATCH(orders!L$1,products!$A$1:$G$1,0))</f>
        <v>12.95</v>
      </c>
      <c r="M223" s="6">
        <f t="shared" si="6"/>
        <v>77.699999999999989</v>
      </c>
      <c r="N223" t="str" cm="1">
        <f t="array" ref="N223">_xlfn.IFS(I223= "Rob", "Robusta", I223= "Exc", "Excelsa", I223= "Ara", "Arabica", I223= "Lib", "Liberica", I223= "", "")</f>
        <v>Arabica</v>
      </c>
      <c r="O223" t="str">
        <f t="shared" si="7"/>
        <v>Light</v>
      </c>
      <c r="P223" t="str">
        <f>_xlfn.XLOOKUP(Orders[[#This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IF(_xlfn.XLOOKUP(C224,customers!$A:$A,customers!$C:$C,,0)=0,"",_xlfn.XLOOKUP(C224,customers!$A:$A,customers!$C:$C,,0))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6">
        <f>INDEX(products!$A$1:$G$49,MATCH(orders!$D224,products!$A$1:$A$49,0),MATCH(orders!L$1,products!$A$1:$G$1,0))</f>
        <v>7.77</v>
      </c>
      <c r="M224" s="6">
        <f t="shared" si="6"/>
        <v>23.31</v>
      </c>
      <c r="N224" t="str" cm="1">
        <f t="array" ref="N224">_xlfn.IFS(I224= "Rob", "Robusta", I224= "Exc", "Excelsa", I224= "Ara", "Arabica", I224= "Lib", "Liberica", I224= "", "")</f>
        <v>Liberica</v>
      </c>
      <c r="O224" t="str">
        <f t="shared" si="7"/>
        <v>Dark</v>
      </c>
      <c r="P224" t="str">
        <f>_xlfn.XLOOKUP(Orders[[#This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IF(_xlfn.XLOOKUP(C225,customers!$A:$A,customers!$C:$C,,0)=0,"",_xlfn.XLOOKUP(C225,customers!$A:$A,customers!$C:$C,,0))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6">
        <f>INDEX(products!$A$1:$G$49,MATCH(orders!$D225,products!$A$1:$A$49,0),MATCH(orders!L$1,products!$A$1:$G$1,0))</f>
        <v>14.85</v>
      </c>
      <c r="M225" s="6">
        <f t="shared" si="6"/>
        <v>59.4</v>
      </c>
      <c r="N225" t="str" cm="1">
        <f t="array" ref="N225">_xlfn.IFS(I225= "Rob", "Robusta", I225= "Exc", "Excelsa", I225= "Ara", "Arabica", I225= "Lib", "Liberica", I225= "", "")</f>
        <v>Excelsa</v>
      </c>
      <c r="O225" t="str">
        <f t="shared" si="7"/>
        <v>Light</v>
      </c>
      <c r="P225" t="str">
        <f>_xlfn.XLOOKUP(Orders[[#This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IF(_xlfn.XLOOKUP(C226,customers!$A:$A,customers!$C:$C,,0)=0,"",_xlfn.XLOOKUP(C226,customers!$A:$A,customers!$C:$C,,0))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6">
        <f>INDEX(products!$A$1:$G$49,MATCH(orders!$D226,products!$A$1:$A$49,0),MATCH(orders!L$1,products!$A$1:$G$1,0))</f>
        <v>29.784999999999997</v>
      </c>
      <c r="M226" s="6">
        <f t="shared" si="6"/>
        <v>119.13999999999999</v>
      </c>
      <c r="N226" t="str" cm="1">
        <f t="array" ref="N226">_xlfn.IFS(I226= "Rob", "Robusta", I226= "Exc", "Excelsa", I226= "Ara", "Arabica", I226= "Lib", "Liberica", I226= "", "")</f>
        <v>Liberica</v>
      </c>
      <c r="O226" t="str">
        <f t="shared" si="7"/>
        <v>Dark</v>
      </c>
      <c r="P226" t="str">
        <f>_xlfn.XLOOKUP(Orders[[#This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IF(_xlfn.XLOOKUP(C227,customers!$A:$A,customers!$C:$C,,0)=0,"",_xlfn.XLOOKUP(C227,customers!$A:$A,customers!$C:$C,,0))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6">
        <f>INDEX(products!$A$1:$G$49,MATCH(orders!$D227,products!$A$1:$A$49,0),MATCH(orders!L$1,products!$A$1:$G$1,0))</f>
        <v>3.5849999999999995</v>
      </c>
      <c r="M227" s="6">
        <f t="shared" si="6"/>
        <v>14.339999999999998</v>
      </c>
      <c r="N227" t="str" cm="1">
        <f t="array" ref="N227">_xlfn.IFS(I227= "Rob", "Robusta", I227= "Exc", "Excelsa", I227= "Ara", "Arabica", I227= "Lib", "Liberica", I227= "", "")</f>
        <v>Robusta</v>
      </c>
      <c r="O227" t="str">
        <f t="shared" si="7"/>
        <v>Light</v>
      </c>
      <c r="P227" t="str">
        <f>_xlfn.XLOOKUP(Orders[[#This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IF(_xlfn.XLOOKUP(C228,customers!$A:$A,customers!$C:$C,,0)=0,"",_xlfn.XLOOKUP(C228,customers!$A:$A,customers!$C:$C,,0))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6">
        <f>INDEX(products!$A$1:$G$49,MATCH(orders!$D228,products!$A$1:$A$49,0),MATCH(orders!L$1,products!$A$1:$G$1,0))</f>
        <v>25.874999999999996</v>
      </c>
      <c r="M228" s="6">
        <f t="shared" si="6"/>
        <v>129.37499999999997</v>
      </c>
      <c r="N228" t="str" cm="1">
        <f t="array" ref="N228">_xlfn.IFS(I228= "Rob", "Robusta", I228= "Exc", "Excelsa", I228= "Ara", "Arabica", I228= "Lib", "Liberica", I228= "", "")</f>
        <v>Arabica</v>
      </c>
      <c r="O228" t="str">
        <f t="shared" si="7"/>
        <v>Medium</v>
      </c>
      <c r="P228" t="str">
        <f>_xlfn.XLOOKUP(Orders[[#This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IF(_xlfn.XLOOKUP(C229,customers!$A:$A,customers!$C:$C,,0)=0,"",_xlfn.XLOOKUP(C229,customers!$A:$A,customers!$C:$C,,0))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6">
        <f>INDEX(products!$A$1:$G$49,MATCH(orders!$D229,products!$A$1:$A$49,0),MATCH(orders!L$1,products!$A$1:$G$1,0))</f>
        <v>2.6849999999999996</v>
      </c>
      <c r="M229" s="6">
        <f t="shared" si="6"/>
        <v>16.11</v>
      </c>
      <c r="N229" t="str" cm="1">
        <f t="array" ref="N229">_xlfn.IFS(I229= "Rob", "Robusta", I229= "Exc", "Excelsa", I229= "Ara", "Arabica", I229= "Lib", "Liberica", I229= "", "")</f>
        <v>Robusta</v>
      </c>
      <c r="O229" t="str">
        <f t="shared" si="7"/>
        <v>Dark</v>
      </c>
      <c r="P229" t="str">
        <f>_xlfn.XLOOKUP(Orders[[#This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IF(_xlfn.XLOOKUP(C230,customers!$A:$A,customers!$C:$C,,0)=0,"",_xlfn.XLOOKUP(C230,customers!$A:$A,customers!$C:$C,,0))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6">
        <f>INDEX(products!$A$1:$G$49,MATCH(orders!$D230,products!$A$1:$A$49,0),MATCH(orders!L$1,products!$A$1:$G$1,0))</f>
        <v>3.5849999999999995</v>
      </c>
      <c r="M230" s="6">
        <f t="shared" si="6"/>
        <v>17.924999999999997</v>
      </c>
      <c r="N230" t="str" cm="1">
        <f t="array" ref="N230">_xlfn.IFS(I230= "Rob", "Robusta", I230= "Exc", "Excelsa", I230= "Ara", "Arabica", I230= "Lib", "Liberica", I230= "", "")</f>
        <v>Robusta</v>
      </c>
      <c r="O230" t="str">
        <f t="shared" si="7"/>
        <v>Light</v>
      </c>
      <c r="P230" t="str">
        <f>_xlfn.XLOOKUP(Orders[[#This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IF(_xlfn.XLOOKUP(C231,customers!$A:$A,customers!$C:$C,,0)=0,"",_xlfn.XLOOKUP(C231,customers!$A:$A,customers!$C:$C,,0))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6">
        <f>INDEX(products!$A$1:$G$49,MATCH(orders!$D231,products!$A$1:$A$49,0),MATCH(orders!L$1,products!$A$1:$G$1,0))</f>
        <v>4.3650000000000002</v>
      </c>
      <c r="M231" s="6">
        <f t="shared" si="6"/>
        <v>8.73</v>
      </c>
      <c r="N231" t="str" cm="1">
        <f t="array" ref="N231">_xlfn.IFS(I231= "Rob", "Robusta", I231= "Exc", "Excelsa", I231= "Ara", "Arabica", I231= "Lib", "Liberica", I231= "", "")</f>
        <v>Liberica</v>
      </c>
      <c r="O231" t="str">
        <f t="shared" si="7"/>
        <v>Medium</v>
      </c>
      <c r="P231" t="str">
        <f>_xlfn.XLOOKUP(Orders[[#This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IF(_xlfn.XLOOKUP(C232,customers!$A:$A,customers!$C:$C,,0)=0,"",_xlfn.XLOOKUP(C232,customers!$A:$A,customers!$C:$C,,0))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6">
        <f>INDEX(products!$A$1:$G$49,MATCH(orders!$D232,products!$A$1:$A$49,0),MATCH(orders!L$1,products!$A$1:$G$1,0))</f>
        <v>25.874999999999996</v>
      </c>
      <c r="M232" s="6">
        <f t="shared" si="6"/>
        <v>51.749999999999993</v>
      </c>
      <c r="N232" t="str" cm="1">
        <f t="array" ref="N232">_xlfn.IFS(I232= "Rob", "Robusta", I232= "Exc", "Excelsa", I232= "Ara", "Arabica", I232= "Lib", "Liberica", I232= "", "")</f>
        <v>Arabica</v>
      </c>
      <c r="O232" t="str">
        <f t="shared" si="7"/>
        <v>Medium</v>
      </c>
      <c r="P232" t="str">
        <f>_xlfn.XLOOKUP(Orders[[#This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IF(_xlfn.XLOOKUP(C233,customers!$A:$A,customers!$C:$C,,0)=0,"",_xlfn.XLOOKUP(C233,customers!$A:$A,customers!$C:$C,,0))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6">
        <f>INDEX(products!$A$1:$G$49,MATCH(orders!$D233,products!$A$1:$A$49,0),MATCH(orders!L$1,products!$A$1:$G$1,0))</f>
        <v>4.3650000000000002</v>
      </c>
      <c r="M233" s="6">
        <f t="shared" si="6"/>
        <v>8.73</v>
      </c>
      <c r="N233" t="str" cm="1">
        <f t="array" ref="N233">_xlfn.IFS(I233= "Rob", "Robusta", I233= "Exc", "Excelsa", I233= "Ara", "Arabica", I233= "Lib", "Liberica", I233= "", "")</f>
        <v>Liberica</v>
      </c>
      <c r="O233" t="str">
        <f t="shared" si="7"/>
        <v>Medium</v>
      </c>
      <c r="P233" t="str">
        <f>_xlfn.XLOOKUP(Orders[[#This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IF(_xlfn.XLOOKUP(C234,customers!$A:$A,customers!$C:$C,,0)=0,"",_xlfn.XLOOKUP(C234,customers!$A:$A,customers!$C:$C,,0))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6">
        <f>INDEX(products!$A$1:$G$49,MATCH(orders!$D234,products!$A$1:$A$49,0),MATCH(orders!L$1,products!$A$1:$G$1,0))</f>
        <v>4.7549999999999999</v>
      </c>
      <c r="M234" s="6">
        <f t="shared" si="6"/>
        <v>23.774999999999999</v>
      </c>
      <c r="N234" t="str" cm="1">
        <f t="array" ref="N234">_xlfn.IFS(I234= "Rob", "Robusta", I234= "Exc", "Excelsa", I234= "Ara", "Arabica", I234= "Lib", "Liberica", I234= "", "")</f>
        <v>Liberica</v>
      </c>
      <c r="O234" t="str">
        <f t="shared" si="7"/>
        <v>Light</v>
      </c>
      <c r="P234" t="str">
        <f>_xlfn.XLOOKUP(Orders[[#This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IF(_xlfn.XLOOKUP(C235,customers!$A:$A,customers!$C:$C,,0)=0,"",_xlfn.XLOOKUP(C235,customers!$A:$A,customers!$C:$C,,0))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6">
        <f>INDEX(products!$A$1:$G$49,MATCH(orders!$D235,products!$A$1:$A$49,0),MATCH(orders!L$1,products!$A$1:$G$1,0))</f>
        <v>4.125</v>
      </c>
      <c r="M235" s="6">
        <f t="shared" si="6"/>
        <v>20.625</v>
      </c>
      <c r="N235" t="str" cm="1">
        <f t="array" ref="N235">_xlfn.IFS(I235= "Rob", "Robusta", I235= "Exc", "Excelsa", I235= "Ara", "Arabica", I235= "Lib", "Liberica", I235= "", "")</f>
        <v>Excelsa</v>
      </c>
      <c r="O235" t="str">
        <f t="shared" si="7"/>
        <v>Medium</v>
      </c>
      <c r="P235" t="str">
        <f>_xlfn.XLOOKUP(Orders[[#This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IF(_xlfn.XLOOKUP(C236,customers!$A:$A,customers!$C:$C,,0)=0,"",_xlfn.XLOOKUP(C236,customers!$A:$A,customers!$C:$C,,0))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6">
        <f>INDEX(products!$A$1:$G$49,MATCH(orders!$D236,products!$A$1:$A$49,0),MATCH(orders!L$1,products!$A$1:$G$1,0))</f>
        <v>36.454999999999998</v>
      </c>
      <c r="M236" s="6">
        <f t="shared" si="6"/>
        <v>36.454999999999998</v>
      </c>
      <c r="N236" t="str" cm="1">
        <f t="array" ref="N236">_xlfn.IFS(I236= "Rob", "Robusta", I236= "Exc", "Excelsa", I236= "Ara", "Arabica", I236= "Lib", "Liberica", I236= "", "")</f>
        <v>Liberica</v>
      </c>
      <c r="O236" t="str">
        <f t="shared" si="7"/>
        <v>Light</v>
      </c>
      <c r="P236" t="str">
        <f>_xlfn.XLOOKUP(Orders[[#This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IF(_xlfn.XLOOKUP(C237,customers!$A:$A,customers!$C:$C,,0)=0,"",_xlfn.XLOOKUP(C237,customers!$A:$A,customers!$C:$C,,0))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6">
        <f>INDEX(products!$A$1:$G$49,MATCH(orders!$D237,products!$A$1:$A$49,0),MATCH(orders!L$1,products!$A$1:$G$1,0))</f>
        <v>36.454999999999998</v>
      </c>
      <c r="M237" s="6">
        <f t="shared" si="6"/>
        <v>182.27499999999998</v>
      </c>
      <c r="N237" t="str" cm="1">
        <f t="array" ref="N237">_xlfn.IFS(I237= "Rob", "Robusta", I237= "Exc", "Excelsa", I237= "Ara", "Arabica", I237= "Lib", "Liberica", I237= "", "")</f>
        <v>Liberica</v>
      </c>
      <c r="O237" t="str">
        <f t="shared" si="7"/>
        <v>Light</v>
      </c>
      <c r="P237" t="str">
        <f>_xlfn.XLOOKUP(Orders[[#This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IF(_xlfn.XLOOKUP(C238,customers!$A:$A,customers!$C:$C,,0)=0,"",_xlfn.XLOOKUP(C238,customers!$A:$A,customers!$C:$C,,0))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6">
        <f>INDEX(products!$A$1:$G$49,MATCH(orders!$D238,products!$A$1:$A$49,0),MATCH(orders!L$1,products!$A$1:$G$1,0))</f>
        <v>29.784999999999997</v>
      </c>
      <c r="M238" s="6">
        <f t="shared" si="6"/>
        <v>89.35499999999999</v>
      </c>
      <c r="N238" t="str" cm="1">
        <f t="array" ref="N238">_xlfn.IFS(I238= "Rob", "Robusta", I238= "Exc", "Excelsa", I238= "Ara", "Arabica", I238= "Lib", "Liberica", I238= "", "")</f>
        <v>Liberica</v>
      </c>
      <c r="O238" t="str">
        <f t="shared" si="7"/>
        <v>Dark</v>
      </c>
      <c r="P238" t="str">
        <f>_xlfn.XLOOKUP(Orders[[#This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IF(_xlfn.XLOOKUP(C239,customers!$A:$A,customers!$C:$C,,0)=0,"",_xlfn.XLOOKUP(C239,customers!$A:$A,customers!$C:$C,,0))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6">
        <f>INDEX(products!$A$1:$G$49,MATCH(orders!$D239,products!$A$1:$A$49,0),MATCH(orders!L$1,products!$A$1:$G$1,0))</f>
        <v>3.5849999999999995</v>
      </c>
      <c r="M239" s="6">
        <f t="shared" si="6"/>
        <v>3.5849999999999995</v>
      </c>
      <c r="N239" t="str" cm="1">
        <f t="array" ref="N239">_xlfn.IFS(I239= "Rob", "Robusta", I239= "Exc", "Excelsa", I239= "Ara", "Arabica", I239= "Lib", "Liberica", I239= "", "")</f>
        <v>Robusta</v>
      </c>
      <c r="O239" t="str">
        <f t="shared" si="7"/>
        <v>Light</v>
      </c>
      <c r="P239" t="str">
        <f>_xlfn.XLOOKUP(Orders[[#This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IF(_xlfn.XLOOKUP(C240,customers!$A:$A,customers!$C:$C,,0)=0,"",_xlfn.XLOOKUP(C240,customers!$A:$A,customers!$C:$C,,0))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6">
        <f>INDEX(products!$A$1:$G$49,MATCH(orders!$D240,products!$A$1:$A$49,0),MATCH(orders!L$1,products!$A$1:$G$1,0))</f>
        <v>22.884999999999998</v>
      </c>
      <c r="M240" s="6">
        <f t="shared" si="6"/>
        <v>45.769999999999996</v>
      </c>
      <c r="N240" t="str" cm="1">
        <f t="array" ref="N240">_xlfn.IFS(I240= "Rob", "Robusta", I240= "Exc", "Excelsa", I240= "Ara", "Arabica", I240= "Lib", "Liberica", I240= "", "")</f>
        <v>Robusta</v>
      </c>
      <c r="O240" t="str">
        <f t="shared" si="7"/>
        <v>Medium</v>
      </c>
      <c r="P240" t="str">
        <f>_xlfn.XLOOKUP(Orders[[#This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IF(_xlfn.XLOOKUP(C241,customers!$A:$A,customers!$C:$C,,0)=0,"",_xlfn.XLOOKUP(C241,customers!$A:$A,customers!$C:$C,,0))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6">
        <f>INDEX(products!$A$1:$G$49,MATCH(orders!$D241,products!$A$1:$A$49,0),MATCH(orders!L$1,products!$A$1:$G$1,0))</f>
        <v>14.85</v>
      </c>
      <c r="M241" s="6">
        <f t="shared" si="6"/>
        <v>59.4</v>
      </c>
      <c r="N241" t="str" cm="1">
        <f t="array" ref="N241">_xlfn.IFS(I241= "Rob", "Robusta", I241= "Exc", "Excelsa", I241= "Ara", "Arabica", I241= "Lib", "Liberica", I241= "", "")</f>
        <v>Excelsa</v>
      </c>
      <c r="O241" t="str">
        <f t="shared" si="7"/>
        <v>Light</v>
      </c>
      <c r="P241" t="str">
        <f>_xlfn.XLOOKUP(Orders[[#This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IF(_xlfn.XLOOKUP(C242,customers!$A:$A,customers!$C:$C,,0)=0,"",_xlfn.XLOOKUP(C242,customers!$A:$A,customers!$C:$C,,0))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6">
        <f>INDEX(products!$A$1:$G$49,MATCH(orders!$D242,products!$A$1:$A$49,0),MATCH(orders!L$1,products!$A$1:$G$1,0))</f>
        <v>25.874999999999996</v>
      </c>
      <c r="M242" s="6">
        <f t="shared" si="6"/>
        <v>155.24999999999997</v>
      </c>
      <c r="N242" t="str" cm="1">
        <f t="array" ref="N242">_xlfn.IFS(I242= "Rob", "Robusta", I242= "Exc", "Excelsa", I242= "Ara", "Arabica", I242= "Lib", "Liberica", I242= "", "")</f>
        <v>Arabica</v>
      </c>
      <c r="O242" t="str">
        <f t="shared" si="7"/>
        <v>Medium</v>
      </c>
      <c r="P242" t="str">
        <f>_xlfn.XLOOKUP(Orders[[#This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IF(_xlfn.XLOOKUP(C243,customers!$A:$A,customers!$C:$C,,0)=0,"",_xlfn.XLOOKUP(C243,customers!$A:$A,customers!$C:$C,,0))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6">
        <f>INDEX(products!$A$1:$G$49,MATCH(orders!$D243,products!$A$1:$A$49,0),MATCH(orders!L$1,products!$A$1:$G$1,0))</f>
        <v>22.884999999999998</v>
      </c>
      <c r="M243" s="6">
        <f t="shared" si="6"/>
        <v>45.769999999999996</v>
      </c>
      <c r="N243" t="str" cm="1">
        <f t="array" ref="N243">_xlfn.IFS(I243= "Rob", "Robusta", I243= "Exc", "Excelsa", I243= "Ara", "Arabica", I243= "Lib", "Liberica", I243= "", "")</f>
        <v>Robusta</v>
      </c>
      <c r="O243" t="str">
        <f t="shared" si="7"/>
        <v>Medium</v>
      </c>
      <c r="P243" t="str">
        <f>_xlfn.XLOOKUP(Orders[[#This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IF(_xlfn.XLOOKUP(C244,customers!$A:$A,customers!$C:$C,,0)=0,"",_xlfn.XLOOKUP(C244,customers!$A:$A,customers!$C:$C,,0))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6">
        <f>INDEX(products!$A$1:$G$49,MATCH(orders!$D244,products!$A$1:$A$49,0),MATCH(orders!L$1,products!$A$1:$G$1,0))</f>
        <v>12.15</v>
      </c>
      <c r="M244" s="6">
        <f t="shared" si="6"/>
        <v>36.450000000000003</v>
      </c>
      <c r="N244" t="str" cm="1">
        <f t="array" ref="N244">_xlfn.IFS(I244= "Rob", "Robusta", I244= "Exc", "Excelsa", I244= "Ara", "Arabica", I244= "Lib", "Liberica", I244= "", "")</f>
        <v>Excelsa</v>
      </c>
      <c r="O244" t="str">
        <f t="shared" si="7"/>
        <v>Dark</v>
      </c>
      <c r="P244" t="str">
        <f>_xlfn.XLOOKUP(Orders[[#This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IF(_xlfn.XLOOKUP(C245,customers!$A:$A,customers!$C:$C,,0)=0,"",_xlfn.XLOOKUP(C245,customers!$A:$A,customers!$C:$C,,0))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6">
        <f>INDEX(products!$A$1:$G$49,MATCH(orders!$D245,products!$A$1:$A$49,0),MATCH(orders!L$1,products!$A$1:$G$1,0))</f>
        <v>7.29</v>
      </c>
      <c r="M245" s="6">
        <f t="shared" si="6"/>
        <v>29.16</v>
      </c>
      <c r="N245" t="str" cm="1">
        <f t="array" ref="N245">_xlfn.IFS(I245= "Rob", "Robusta", I245= "Exc", "Excelsa", I245= "Ara", "Arabica", I245= "Lib", "Liberica", I245= "", "")</f>
        <v>Excelsa</v>
      </c>
      <c r="O245" t="str">
        <f t="shared" si="7"/>
        <v>Dark</v>
      </c>
      <c r="P245" t="str">
        <f>_xlfn.XLOOKUP(Orders[[#This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IF(_xlfn.XLOOKUP(C246,customers!$A:$A,customers!$C:$C,,0)=0,"",_xlfn.XLOOKUP(C246,customers!$A:$A,customers!$C:$C,,0))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6">
        <f>INDEX(products!$A$1:$G$49,MATCH(orders!$D246,products!$A$1:$A$49,0),MATCH(orders!L$1,products!$A$1:$G$1,0))</f>
        <v>33.464999999999996</v>
      </c>
      <c r="M246" s="6">
        <f t="shared" si="6"/>
        <v>133.85999999999999</v>
      </c>
      <c r="N246" t="str" cm="1">
        <f t="array" ref="N246">_xlfn.IFS(I246= "Rob", "Robusta", I246= "Exc", "Excelsa", I246= "Ara", "Arabica", I246= "Lib", "Liberica", I246= "", "")</f>
        <v>Liberica</v>
      </c>
      <c r="O246" t="str">
        <f t="shared" si="7"/>
        <v>Medium</v>
      </c>
      <c r="P246" t="str">
        <f>_xlfn.XLOOKUP(Orders[[#This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IF(_xlfn.XLOOKUP(C247,customers!$A:$A,customers!$C:$C,,0)=0,"",_xlfn.XLOOKUP(C247,customers!$A:$A,customers!$C:$C,,0))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6">
        <f>INDEX(products!$A$1:$G$49,MATCH(orders!$D247,products!$A$1:$A$49,0),MATCH(orders!L$1,products!$A$1:$G$1,0))</f>
        <v>4.7549999999999999</v>
      </c>
      <c r="M247" s="6">
        <f t="shared" si="6"/>
        <v>23.774999999999999</v>
      </c>
      <c r="N247" t="str" cm="1">
        <f t="array" ref="N247">_xlfn.IFS(I247= "Rob", "Robusta", I247= "Exc", "Excelsa", I247= "Ara", "Arabica", I247= "Lib", "Liberica", I247= "", "")</f>
        <v>Liberica</v>
      </c>
      <c r="O247" t="str">
        <f t="shared" si="7"/>
        <v>Light</v>
      </c>
      <c r="P247" t="str">
        <f>_xlfn.XLOOKUP(Orders[[#This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IF(_xlfn.XLOOKUP(C248,customers!$A:$A,customers!$C:$C,,0)=0,"",_xlfn.XLOOKUP(C248,customers!$A:$A,customers!$C:$C,,0))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6">
        <f>INDEX(products!$A$1:$G$49,MATCH(orders!$D248,products!$A$1:$A$49,0),MATCH(orders!L$1,products!$A$1:$G$1,0))</f>
        <v>12.95</v>
      </c>
      <c r="M248" s="6">
        <f t="shared" si="6"/>
        <v>38.849999999999994</v>
      </c>
      <c r="N248" t="str" cm="1">
        <f t="array" ref="N248">_xlfn.IFS(I248= "Rob", "Robusta", I248= "Exc", "Excelsa", I248= "Ara", "Arabica", I248= "Lib", "Liberica", I248= "", "")</f>
        <v>Liberica</v>
      </c>
      <c r="O248" t="str">
        <f t="shared" si="7"/>
        <v>Dark</v>
      </c>
      <c r="P248" t="str">
        <f>_xlfn.XLOOKUP(Orders[[#This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IF(_xlfn.XLOOKUP(C249,customers!$A:$A,customers!$C:$C,,0)=0,"",_xlfn.XLOOKUP(C249,customers!$A:$A,customers!$C:$C,,0))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6">
        <f>INDEX(products!$A$1:$G$49,MATCH(orders!$D249,products!$A$1:$A$49,0),MATCH(orders!L$1,products!$A$1:$G$1,0))</f>
        <v>3.5849999999999995</v>
      </c>
      <c r="M249" s="6">
        <f t="shared" si="6"/>
        <v>21.509999999999998</v>
      </c>
      <c r="N249" t="str" cm="1">
        <f t="array" ref="N249">_xlfn.IFS(I249= "Rob", "Robusta", I249= "Exc", "Excelsa", I249= "Ara", "Arabica", I249= "Lib", "Liberica", I249= "", "")</f>
        <v>Robusta</v>
      </c>
      <c r="O249" t="str">
        <f t="shared" si="7"/>
        <v>Light</v>
      </c>
      <c r="P249" t="str">
        <f>_xlfn.XLOOKUP(Orders[[#This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IF(_xlfn.XLOOKUP(C250,customers!$A:$A,customers!$C:$C,,0)=0,"",_xlfn.XLOOKUP(C250,customers!$A:$A,customers!$C:$C,,0))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6">
        <f>INDEX(products!$A$1:$G$49,MATCH(orders!$D250,products!$A$1:$A$49,0),MATCH(orders!L$1,products!$A$1:$G$1,0))</f>
        <v>9.9499999999999993</v>
      </c>
      <c r="M250" s="6">
        <f t="shared" si="6"/>
        <v>9.9499999999999993</v>
      </c>
      <c r="N250" t="str" cm="1">
        <f t="array" ref="N250">_xlfn.IFS(I250= "Rob", "Robusta", I250= "Exc", "Excelsa", I250= "Ara", "Arabica", I250= "Lib", "Liberica", I250= "", "")</f>
        <v>Arabica</v>
      </c>
      <c r="O250" t="str">
        <f t="shared" si="7"/>
        <v>Dark</v>
      </c>
      <c r="P250" t="str">
        <f>_xlfn.XLOOKUP(Orders[[#This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IF(_xlfn.XLOOKUP(C251,customers!$A:$A,customers!$C:$C,,0)=0,"",_xlfn.XLOOKUP(C251,customers!$A:$A,customers!$C:$C,,0))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6">
        <f>INDEX(products!$A$1:$G$49,MATCH(orders!$D251,products!$A$1:$A$49,0),MATCH(orders!L$1,products!$A$1:$G$1,0))</f>
        <v>15.85</v>
      </c>
      <c r="M251" s="6">
        <f t="shared" si="6"/>
        <v>15.85</v>
      </c>
      <c r="N251" t="str" cm="1">
        <f t="array" ref="N251">_xlfn.IFS(I251= "Rob", "Robusta", I251= "Exc", "Excelsa", I251= "Ara", "Arabica", I251= "Lib", "Liberica", I251= "", "")</f>
        <v>Liberica</v>
      </c>
      <c r="O251" t="str">
        <f t="shared" si="7"/>
        <v>Light</v>
      </c>
      <c r="P251" t="str">
        <f>_xlfn.XLOOKUP(Orders[[#This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IF(_xlfn.XLOOKUP(C252,customers!$A:$A,customers!$C:$C,,0)=0,"",_xlfn.XLOOKUP(C252,customers!$A:$A,customers!$C:$C,,0))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6">
        <f>INDEX(products!$A$1:$G$49,MATCH(orders!$D252,products!$A$1:$A$49,0),MATCH(orders!L$1,products!$A$1:$G$1,0))</f>
        <v>2.9849999999999999</v>
      </c>
      <c r="M252" s="6">
        <f t="shared" si="6"/>
        <v>2.9849999999999999</v>
      </c>
      <c r="N252" t="str" cm="1">
        <f t="array" ref="N252">_xlfn.IFS(I252= "Rob", "Robusta", I252= "Exc", "Excelsa", I252= "Ara", "Arabica", I252= "Lib", "Liberica", I252= "", "")</f>
        <v>Robusta</v>
      </c>
      <c r="O252" t="str">
        <f t="shared" si="7"/>
        <v>Medium</v>
      </c>
      <c r="P252" t="str">
        <f>_xlfn.XLOOKUP(Orders[[#This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IF(_xlfn.XLOOKUP(C253,customers!$A:$A,customers!$C:$C,,0)=0,"",_xlfn.XLOOKUP(C253,customers!$A:$A,customers!$C:$C,,0))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6">
        <f>INDEX(products!$A$1:$G$49,MATCH(orders!$D253,products!$A$1:$A$49,0),MATCH(orders!L$1,products!$A$1:$G$1,0))</f>
        <v>13.75</v>
      </c>
      <c r="M253" s="6">
        <f t="shared" si="6"/>
        <v>68.75</v>
      </c>
      <c r="N253" t="str" cm="1">
        <f t="array" ref="N253">_xlfn.IFS(I253= "Rob", "Robusta", I253= "Exc", "Excelsa", I253= "Ara", "Arabica", I253= "Lib", "Liberica", I253= "", "")</f>
        <v>Excelsa</v>
      </c>
      <c r="O253" t="str">
        <f t="shared" si="7"/>
        <v>Medium</v>
      </c>
      <c r="P253" t="str">
        <f>_xlfn.XLOOKUP(Orders[[#This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IF(_xlfn.XLOOKUP(C254,customers!$A:$A,customers!$C:$C,,0)=0,"",_xlfn.XLOOKUP(C254,customers!$A:$A,customers!$C:$C,,0))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6">
        <f>INDEX(products!$A$1:$G$49,MATCH(orders!$D254,products!$A$1:$A$49,0),MATCH(orders!L$1,products!$A$1:$G$1,0))</f>
        <v>9.9499999999999993</v>
      </c>
      <c r="M254" s="6">
        <f t="shared" si="6"/>
        <v>29.849999999999998</v>
      </c>
      <c r="N254" t="str" cm="1">
        <f t="array" ref="N254">_xlfn.IFS(I254= "Rob", "Robusta", I254= "Exc", "Excelsa", I254= "Ara", "Arabica", I254= "Lib", "Liberica", I254= "", "")</f>
        <v>Arabica</v>
      </c>
      <c r="O254" t="str">
        <f t="shared" si="7"/>
        <v>Dark</v>
      </c>
      <c r="P254" t="str">
        <f>_xlfn.XLOOKUP(Orders[[#This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IF(_xlfn.XLOOKUP(C255,customers!$A:$A,customers!$C:$C,,0)=0,"",_xlfn.XLOOKUP(C255,customers!$A:$A,customers!$C:$C,,0))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6">
        <f>INDEX(products!$A$1:$G$49,MATCH(orders!$D255,products!$A$1:$A$49,0),MATCH(orders!L$1,products!$A$1:$G$1,0))</f>
        <v>14.55</v>
      </c>
      <c r="M255" s="6">
        <f t="shared" si="6"/>
        <v>58.2</v>
      </c>
      <c r="N255" t="str" cm="1">
        <f t="array" ref="N255">_xlfn.IFS(I255= "Rob", "Robusta", I255= "Exc", "Excelsa", I255= "Ara", "Arabica", I255= "Lib", "Liberica", I255= "", "")</f>
        <v>Liberica</v>
      </c>
      <c r="O255" t="str">
        <f t="shared" si="7"/>
        <v>Medium</v>
      </c>
      <c r="P255" t="str">
        <f>_xlfn.XLOOKUP(Orders[[#This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IF(_xlfn.XLOOKUP(C256,customers!$A:$A,customers!$C:$C,,0)=0,"",_xlfn.XLOOKUP(C256,customers!$A:$A,customers!$C:$C,,0))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6">
        <f>INDEX(products!$A$1:$G$49,MATCH(orders!$D256,products!$A$1:$A$49,0),MATCH(orders!L$1,products!$A$1:$G$1,0))</f>
        <v>7.169999999999999</v>
      </c>
      <c r="M256" s="6">
        <f t="shared" si="6"/>
        <v>28.679999999999996</v>
      </c>
      <c r="N256" t="str" cm="1">
        <f t="array" ref="N256">_xlfn.IFS(I256= "Rob", "Robusta", I256= "Exc", "Excelsa", I256= "Ara", "Arabica", I256= "Lib", "Liberica", I256= "", "")</f>
        <v>Robusta</v>
      </c>
      <c r="O256" t="str">
        <f t="shared" si="7"/>
        <v>Light</v>
      </c>
      <c r="P256" t="str">
        <f>_xlfn.XLOOKUP(Orders[[#This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IF(_xlfn.XLOOKUP(C257,customers!$A:$A,customers!$C:$C,,0)=0,"",_xlfn.XLOOKUP(C257,customers!$A:$A,customers!$C:$C,,0))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6">
        <f>INDEX(products!$A$1:$G$49,MATCH(orders!$D257,products!$A$1:$A$49,0),MATCH(orders!L$1,products!$A$1:$G$1,0))</f>
        <v>7.169999999999999</v>
      </c>
      <c r="M257" s="6">
        <f t="shared" si="6"/>
        <v>21.509999999999998</v>
      </c>
      <c r="N257" t="str" cm="1">
        <f t="array" ref="N257">_xlfn.IFS(I257= "Rob", "Robusta", I257= "Exc", "Excelsa", I257= "Ara", "Arabica", I257= "Lib", "Liberica", I257= "", "")</f>
        <v>Robusta</v>
      </c>
      <c r="O257" t="str">
        <f t="shared" si="7"/>
        <v>Light</v>
      </c>
      <c r="P257" t="str">
        <f>_xlfn.XLOOKUP(Orders[[#This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IF(_xlfn.XLOOKUP(C258,customers!$A:$A,customers!$C:$C,,0)=0,"",_xlfn.XLOOKUP(C258,customers!$A:$A,customers!$C:$C,,0))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6">
        <f>INDEX(products!$A$1:$G$49,MATCH(orders!$D258,products!$A$1:$A$49,0),MATCH(orders!L$1,products!$A$1:$G$1,0))</f>
        <v>8.73</v>
      </c>
      <c r="M258" s="6">
        <f t="shared" si="6"/>
        <v>17.46</v>
      </c>
      <c r="N258" t="str" cm="1">
        <f t="array" ref="N258">_xlfn.IFS(I258= "Rob", "Robusta", I258= "Exc", "Excelsa", I258= "Ara", "Arabica", I258= "Lib", "Liberica", I258= "", "")</f>
        <v>Liberica</v>
      </c>
      <c r="O258" t="str">
        <f t="shared" si="7"/>
        <v>Medium</v>
      </c>
      <c r="P258" t="str">
        <f>_xlfn.XLOOKUP(Orders[[#This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IF(_xlfn.XLOOKUP(C259,customers!$A:$A,customers!$C:$C,,0)=0,"",_xlfn.XLOOKUP(C259,customers!$A:$A,customers!$C:$C,,0))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6">
        <f>INDEX(products!$A$1:$G$49,MATCH(orders!$D259,products!$A$1:$A$49,0),MATCH(orders!L$1,products!$A$1:$G$1,0))</f>
        <v>27.945</v>
      </c>
      <c r="M259" s="6">
        <f t="shared" ref="M259:M322" si="8">L259*E259</f>
        <v>27.945</v>
      </c>
      <c r="N259" t="str" cm="1">
        <f t="array" ref="N259">_xlfn.IFS(I259= "Rob", "Robusta", I259= "Exc", "Excelsa", I259= "Ara", "Arabica", I259= "Lib", "Liberica", I259= "", "")</f>
        <v>Excelsa</v>
      </c>
      <c r="O259" t="str">
        <f t="shared" ref="O259:O322" si="9">IF(J259="M", "Medium", IF(J259="L", "Light", IF(J259="D", "Dark", IF(J259="", "" ))))</f>
        <v>Dark</v>
      </c>
      <c r="P259" t="str">
        <f>_xlfn.XLOOKUP(Orders[[#This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IF(_xlfn.XLOOKUP(C260,customers!$A:$A,customers!$C:$C,,0)=0,"",_xlfn.XLOOKUP(C260,customers!$A:$A,customers!$C:$C,,0))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6">
        <f>INDEX(products!$A$1:$G$49,MATCH(orders!$D260,products!$A$1:$A$49,0),MATCH(orders!L$1,products!$A$1:$G$1,0))</f>
        <v>27.945</v>
      </c>
      <c r="M260" s="6">
        <f t="shared" si="8"/>
        <v>139.72499999999999</v>
      </c>
      <c r="N260" t="str" cm="1">
        <f t="array" ref="N260">_xlfn.IFS(I260= "Rob", "Robusta", I260= "Exc", "Excelsa", I260= "Ara", "Arabica", I260= "Lib", "Liberica", I260= "", "")</f>
        <v>Excelsa</v>
      </c>
      <c r="O260" t="str">
        <f t="shared" si="9"/>
        <v>Dark</v>
      </c>
      <c r="P260" t="str">
        <f>_xlfn.XLOOKUP(Orders[[#This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IF(_xlfn.XLOOKUP(C261,customers!$A:$A,customers!$C:$C,,0)=0,"",_xlfn.XLOOKUP(C261,customers!$A:$A,customers!$C:$C,,0))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6">
        <f>INDEX(products!$A$1:$G$49,MATCH(orders!$D261,products!$A$1:$A$49,0),MATCH(orders!L$1,products!$A$1:$G$1,0))</f>
        <v>2.9849999999999999</v>
      </c>
      <c r="M261" s="6">
        <f t="shared" si="8"/>
        <v>5.97</v>
      </c>
      <c r="N261" t="str" cm="1">
        <f t="array" ref="N261">_xlfn.IFS(I261= "Rob", "Robusta", I261= "Exc", "Excelsa", I261= "Ara", "Arabica", I261= "Lib", "Liberica", I261= "", "")</f>
        <v>Robusta</v>
      </c>
      <c r="O261" t="str">
        <f t="shared" si="9"/>
        <v>Medium</v>
      </c>
      <c r="P261" t="str">
        <f>_xlfn.XLOOKUP(Orders[[#This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IF(_xlfn.XLOOKUP(C262,customers!$A:$A,customers!$C:$C,,0)=0,"",_xlfn.XLOOKUP(C262,customers!$A:$A,customers!$C:$C,,0))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6">
        <f>INDEX(products!$A$1:$G$49,MATCH(orders!$D262,products!$A$1:$A$49,0),MATCH(orders!L$1,products!$A$1:$G$1,0))</f>
        <v>27.484999999999996</v>
      </c>
      <c r="M262" s="6">
        <f t="shared" si="8"/>
        <v>27.484999999999996</v>
      </c>
      <c r="N262" t="str" cm="1">
        <f t="array" ref="N262">_xlfn.IFS(I262= "Rob", "Robusta", I262= "Exc", "Excelsa", I262= "Ara", "Arabica", I262= "Lib", "Liberica", I262= "", "")</f>
        <v>Robusta</v>
      </c>
      <c r="O262" t="str">
        <f t="shared" si="9"/>
        <v>Light</v>
      </c>
      <c r="P262" t="str">
        <f>_xlfn.XLOOKUP(Orders[[#This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IF(_xlfn.XLOOKUP(C263,customers!$A:$A,customers!$C:$C,,0)=0,"",_xlfn.XLOOKUP(C263,customers!$A:$A,customers!$C:$C,,0))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6">
        <f>INDEX(products!$A$1:$G$49,MATCH(orders!$D263,products!$A$1:$A$49,0),MATCH(orders!L$1,products!$A$1:$G$1,0))</f>
        <v>11.95</v>
      </c>
      <c r="M263" s="6">
        <f t="shared" si="8"/>
        <v>59.75</v>
      </c>
      <c r="N263" t="str" cm="1">
        <f t="array" ref="N263">_xlfn.IFS(I263= "Rob", "Robusta", I263= "Exc", "Excelsa", I263= "Ara", "Arabica", I263= "Lib", "Liberica", I263= "", "")</f>
        <v>Robusta</v>
      </c>
      <c r="O263" t="str">
        <f t="shared" si="9"/>
        <v>Light</v>
      </c>
      <c r="P263" t="str">
        <f>_xlfn.XLOOKUP(Orders[[#This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IF(_xlfn.XLOOKUP(C264,customers!$A:$A,customers!$C:$C,,0)=0,"",_xlfn.XLOOKUP(C264,customers!$A:$A,customers!$C:$C,,0))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6">
        <f>INDEX(products!$A$1:$G$49,MATCH(orders!$D264,products!$A$1:$A$49,0),MATCH(orders!L$1,products!$A$1:$G$1,0))</f>
        <v>13.75</v>
      </c>
      <c r="M264" s="6">
        <f t="shared" si="8"/>
        <v>41.25</v>
      </c>
      <c r="N264" t="str" cm="1">
        <f t="array" ref="N264">_xlfn.IFS(I264= "Rob", "Robusta", I264= "Exc", "Excelsa", I264= "Ara", "Arabica", I264= "Lib", "Liberica", I264= "", "")</f>
        <v>Excelsa</v>
      </c>
      <c r="O264" t="str">
        <f t="shared" si="9"/>
        <v>Medium</v>
      </c>
      <c r="P264" t="str">
        <f>_xlfn.XLOOKUP(Orders[[#This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IF(_xlfn.XLOOKUP(C265,customers!$A:$A,customers!$C:$C,,0)=0,"",_xlfn.XLOOKUP(C265,customers!$A:$A,customers!$C:$C,,0))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6">
        <f>INDEX(products!$A$1:$G$49,MATCH(orders!$D265,products!$A$1:$A$49,0),MATCH(orders!L$1,products!$A$1:$G$1,0))</f>
        <v>33.464999999999996</v>
      </c>
      <c r="M265" s="6">
        <f t="shared" si="8"/>
        <v>133.85999999999999</v>
      </c>
      <c r="N265" t="str" cm="1">
        <f t="array" ref="N265">_xlfn.IFS(I265= "Rob", "Robusta", I265= "Exc", "Excelsa", I265= "Ara", "Arabica", I265= "Lib", "Liberica", I265= "", "")</f>
        <v>Liberica</v>
      </c>
      <c r="O265" t="str">
        <f t="shared" si="9"/>
        <v>Medium</v>
      </c>
      <c r="P265" t="str">
        <f>_xlfn.XLOOKUP(Orders[[#This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IF(_xlfn.XLOOKUP(C266,customers!$A:$A,customers!$C:$C,,0)=0,"",_xlfn.XLOOKUP(C266,customers!$A:$A,customers!$C:$C,,0))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6">
        <f>INDEX(products!$A$1:$G$49,MATCH(orders!$D266,products!$A$1:$A$49,0),MATCH(orders!L$1,products!$A$1:$G$1,0))</f>
        <v>11.95</v>
      </c>
      <c r="M266" s="6">
        <f t="shared" si="8"/>
        <v>59.75</v>
      </c>
      <c r="N266" t="str" cm="1">
        <f t="array" ref="N266">_xlfn.IFS(I266= "Rob", "Robusta", I266= "Exc", "Excelsa", I266= "Ara", "Arabica", I266= "Lib", "Liberica", I266= "", "")</f>
        <v>Robusta</v>
      </c>
      <c r="O266" t="str">
        <f t="shared" si="9"/>
        <v>Light</v>
      </c>
      <c r="P266" t="str">
        <f>_xlfn.XLOOKUP(Orders[[#This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IF(_xlfn.XLOOKUP(C267,customers!$A:$A,customers!$C:$C,,0)=0,"",_xlfn.XLOOKUP(C267,customers!$A:$A,customers!$C:$C,,0))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6">
        <f>INDEX(products!$A$1:$G$49,MATCH(orders!$D267,products!$A$1:$A$49,0),MATCH(orders!L$1,products!$A$1:$G$1,0))</f>
        <v>5.97</v>
      </c>
      <c r="M267" s="6">
        <f t="shared" si="8"/>
        <v>5.97</v>
      </c>
      <c r="N267" t="str" cm="1">
        <f t="array" ref="N267">_xlfn.IFS(I267= "Rob", "Robusta", I267= "Exc", "Excelsa", I267= "Ara", "Arabica", I267= "Lib", "Liberica", I267= "", "")</f>
        <v>Arabica</v>
      </c>
      <c r="O267" t="str">
        <f t="shared" si="9"/>
        <v>Dark</v>
      </c>
      <c r="P267" t="str">
        <f>_xlfn.XLOOKUP(Orders[[#This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IF(_xlfn.XLOOKUP(C268,customers!$A:$A,customers!$C:$C,,0)=0,"",_xlfn.XLOOKUP(C268,customers!$A:$A,customers!$C:$C,,0))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6">
        <f>INDEX(products!$A$1:$G$49,MATCH(orders!$D268,products!$A$1:$A$49,0),MATCH(orders!L$1,products!$A$1:$G$1,0))</f>
        <v>12.15</v>
      </c>
      <c r="M268" s="6">
        <f t="shared" si="8"/>
        <v>24.3</v>
      </c>
      <c r="N268" t="str" cm="1">
        <f t="array" ref="N268">_xlfn.IFS(I268= "Rob", "Robusta", I268= "Exc", "Excelsa", I268= "Ara", "Arabica", I268= "Lib", "Liberica", I268= "", "")</f>
        <v>Excelsa</v>
      </c>
      <c r="O268" t="str">
        <f t="shared" si="9"/>
        <v>Dark</v>
      </c>
      <c r="P268" t="str">
        <f>_xlfn.XLOOKUP(Orders[[#This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IF(_xlfn.XLOOKUP(C269,customers!$A:$A,customers!$C:$C,,0)=0,"",_xlfn.XLOOKUP(C269,customers!$A:$A,customers!$C:$C,,0))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6">
        <f>INDEX(products!$A$1:$G$49,MATCH(orders!$D269,products!$A$1:$A$49,0),MATCH(orders!L$1,products!$A$1:$G$1,0))</f>
        <v>3.645</v>
      </c>
      <c r="M269" s="6">
        <f t="shared" si="8"/>
        <v>21.87</v>
      </c>
      <c r="N269" t="str" cm="1">
        <f t="array" ref="N269">_xlfn.IFS(I269= "Rob", "Robusta", I269= "Exc", "Excelsa", I269= "Ara", "Arabica", I269= "Lib", "Liberica", I269= "", "")</f>
        <v>Excelsa</v>
      </c>
      <c r="O269" t="str">
        <f t="shared" si="9"/>
        <v>Dark</v>
      </c>
      <c r="P269" t="str">
        <f>_xlfn.XLOOKUP(Orders[[#This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IF(_xlfn.XLOOKUP(C270,customers!$A:$A,customers!$C:$C,,0)=0,"",_xlfn.XLOOKUP(C270,customers!$A:$A,customers!$C:$C,,0))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6">
        <f>INDEX(products!$A$1:$G$49,MATCH(orders!$D270,products!$A$1:$A$49,0),MATCH(orders!L$1,products!$A$1:$G$1,0))</f>
        <v>9.9499999999999993</v>
      </c>
      <c r="M270" s="6">
        <f t="shared" si="8"/>
        <v>19.899999999999999</v>
      </c>
      <c r="N270" t="str" cm="1">
        <f t="array" ref="N270">_xlfn.IFS(I270= "Rob", "Robusta", I270= "Exc", "Excelsa", I270= "Ara", "Arabica", I270= "Lib", "Liberica", I270= "", "")</f>
        <v>Arabica</v>
      </c>
      <c r="O270" t="str">
        <f t="shared" si="9"/>
        <v>Dark</v>
      </c>
      <c r="P270" t="str">
        <f>_xlfn.XLOOKUP(Orders[[#This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IF(_xlfn.XLOOKUP(C271,customers!$A:$A,customers!$C:$C,,0)=0,"",_xlfn.XLOOKUP(C271,customers!$A:$A,customers!$C:$C,,0))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6">
        <f>INDEX(products!$A$1:$G$49,MATCH(orders!$D271,products!$A$1:$A$49,0),MATCH(orders!L$1,products!$A$1:$G$1,0))</f>
        <v>2.9849999999999999</v>
      </c>
      <c r="M271" s="6">
        <f t="shared" si="8"/>
        <v>5.97</v>
      </c>
      <c r="N271" t="str" cm="1">
        <f t="array" ref="N271">_xlfn.IFS(I271= "Rob", "Robusta", I271= "Exc", "Excelsa", I271= "Ara", "Arabica", I271= "Lib", "Liberica", I271= "", "")</f>
        <v>Arabica</v>
      </c>
      <c r="O271" t="str">
        <f t="shared" si="9"/>
        <v>Dark</v>
      </c>
      <c r="P271" t="str">
        <f>_xlfn.XLOOKUP(Orders[[#This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IF(_xlfn.XLOOKUP(C272,customers!$A:$A,customers!$C:$C,,0)=0,"",_xlfn.XLOOKUP(C272,customers!$A:$A,customers!$C:$C,,0))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6">
        <f>INDEX(products!$A$1:$G$49,MATCH(orders!$D272,products!$A$1:$A$49,0),MATCH(orders!L$1,products!$A$1:$G$1,0))</f>
        <v>7.29</v>
      </c>
      <c r="M272" s="6">
        <f t="shared" si="8"/>
        <v>7.29</v>
      </c>
      <c r="N272" t="str" cm="1">
        <f t="array" ref="N272">_xlfn.IFS(I272= "Rob", "Robusta", I272= "Exc", "Excelsa", I272= "Ara", "Arabica", I272= "Lib", "Liberica", I272= "", "")</f>
        <v>Excelsa</v>
      </c>
      <c r="O272" t="str">
        <f t="shared" si="9"/>
        <v>Dark</v>
      </c>
      <c r="P272" t="str">
        <f>_xlfn.XLOOKUP(Orders[[#This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IF(_xlfn.XLOOKUP(C273,customers!$A:$A,customers!$C:$C,,0)=0,"",_xlfn.XLOOKUP(C273,customers!$A:$A,customers!$C:$C,,0))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6">
        <f>INDEX(products!$A$1:$G$49,MATCH(orders!$D273,products!$A$1:$A$49,0),MATCH(orders!L$1,products!$A$1:$G$1,0))</f>
        <v>2.9849999999999999</v>
      </c>
      <c r="M273" s="6">
        <f t="shared" si="8"/>
        <v>11.94</v>
      </c>
      <c r="N273" t="str" cm="1">
        <f t="array" ref="N273">_xlfn.IFS(I273= "Rob", "Robusta", I273= "Exc", "Excelsa", I273= "Ara", "Arabica", I273= "Lib", "Liberica", I273= "", "")</f>
        <v>Arabica</v>
      </c>
      <c r="O273" t="str">
        <f t="shared" si="9"/>
        <v>Dark</v>
      </c>
      <c r="P273" t="str">
        <f>_xlfn.XLOOKUP(Orders[[#This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IF(_xlfn.XLOOKUP(C274,customers!$A:$A,customers!$C:$C,,0)=0,"",_xlfn.XLOOKUP(C274,customers!$A:$A,customers!$C:$C,,0))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6">
        <f>INDEX(products!$A$1:$G$49,MATCH(orders!$D274,products!$A$1:$A$49,0),MATCH(orders!L$1,products!$A$1:$G$1,0))</f>
        <v>11.95</v>
      </c>
      <c r="M274" s="6">
        <f t="shared" si="8"/>
        <v>71.699999999999989</v>
      </c>
      <c r="N274" t="str" cm="1">
        <f t="array" ref="N274">_xlfn.IFS(I274= "Rob", "Robusta", I274= "Exc", "Excelsa", I274= "Ara", "Arabica", I274= "Lib", "Liberica", I274= "", "")</f>
        <v>Robusta</v>
      </c>
      <c r="O274" t="str">
        <f t="shared" si="9"/>
        <v>Light</v>
      </c>
      <c r="P274" t="str">
        <f>_xlfn.XLOOKUP(Orders[[#This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IF(_xlfn.XLOOKUP(C275,customers!$A:$A,customers!$C:$C,,0)=0,"",_xlfn.XLOOKUP(C275,customers!$A:$A,customers!$C:$C,,0))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6">
        <f>INDEX(products!$A$1:$G$49,MATCH(orders!$D275,products!$A$1:$A$49,0),MATCH(orders!L$1,products!$A$1:$G$1,0))</f>
        <v>3.8849999999999998</v>
      </c>
      <c r="M275" s="6">
        <f t="shared" si="8"/>
        <v>7.77</v>
      </c>
      <c r="N275" t="str" cm="1">
        <f t="array" ref="N275">_xlfn.IFS(I275= "Rob", "Robusta", I275= "Exc", "Excelsa", I275= "Ara", "Arabica", I275= "Lib", "Liberica", I275= "", "")</f>
        <v>Arabica</v>
      </c>
      <c r="O275" t="str">
        <f t="shared" si="9"/>
        <v>Light</v>
      </c>
      <c r="P275" t="str">
        <f>_xlfn.XLOOKUP(Orders[[#This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IF(_xlfn.XLOOKUP(C276,customers!$A:$A,customers!$C:$C,,0)=0,"",_xlfn.XLOOKUP(C276,customers!$A:$A,customers!$C:$C,,0))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6">
        <f>INDEX(products!$A$1:$G$49,MATCH(orders!$D276,products!$A$1:$A$49,0),MATCH(orders!L$1,products!$A$1:$G$1,0))</f>
        <v>25.874999999999996</v>
      </c>
      <c r="M276" s="6">
        <f t="shared" si="8"/>
        <v>25.874999999999996</v>
      </c>
      <c r="N276" t="str" cm="1">
        <f t="array" ref="N276">_xlfn.IFS(I276= "Rob", "Robusta", I276= "Exc", "Excelsa", I276= "Ara", "Arabica", I276= "Lib", "Liberica", I276= "", "")</f>
        <v>Arabica</v>
      </c>
      <c r="O276" t="str">
        <f t="shared" si="9"/>
        <v>Medium</v>
      </c>
      <c r="P276" t="str">
        <f>_xlfn.XLOOKUP(Orders[[#This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IF(_xlfn.XLOOKUP(C277,customers!$A:$A,customers!$C:$C,,0)=0,"",_xlfn.XLOOKUP(C277,customers!$A:$A,customers!$C:$C,,0))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6">
        <f>INDEX(products!$A$1:$G$49,MATCH(orders!$D277,products!$A$1:$A$49,0),MATCH(orders!L$1,products!$A$1:$G$1,0))</f>
        <v>34.154999999999994</v>
      </c>
      <c r="M277" s="6">
        <f t="shared" si="8"/>
        <v>204.92999999999995</v>
      </c>
      <c r="N277" t="str" cm="1">
        <f t="array" ref="N277">_xlfn.IFS(I277= "Rob", "Robusta", I277= "Exc", "Excelsa", I277= "Ara", "Arabica", I277= "Lib", "Liberica", I277= "", "")</f>
        <v>Excelsa</v>
      </c>
      <c r="O277" t="str">
        <f t="shared" si="9"/>
        <v>Light</v>
      </c>
      <c r="P277" t="str">
        <f>_xlfn.XLOOKUP(Orders[[#This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IF(_xlfn.XLOOKUP(C278,customers!$A:$A,customers!$C:$C,,0)=0,"",_xlfn.XLOOKUP(C278,customers!$A:$A,customers!$C:$C,,0))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6">
        <f>INDEX(products!$A$1:$G$49,MATCH(orders!$D278,products!$A$1:$A$49,0),MATCH(orders!L$1,products!$A$1:$G$1,0))</f>
        <v>27.484999999999996</v>
      </c>
      <c r="M278" s="6">
        <f t="shared" si="8"/>
        <v>109.93999999999998</v>
      </c>
      <c r="N278" t="str" cm="1">
        <f t="array" ref="N278">_xlfn.IFS(I278= "Rob", "Robusta", I278= "Exc", "Excelsa", I278= "Ara", "Arabica", I278= "Lib", "Liberica", I278= "", "")</f>
        <v>Robusta</v>
      </c>
      <c r="O278" t="str">
        <f t="shared" si="9"/>
        <v>Light</v>
      </c>
      <c r="P278" t="str">
        <f>_xlfn.XLOOKUP(Orders[[#This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IF(_xlfn.XLOOKUP(C279,customers!$A:$A,customers!$C:$C,,0)=0,"",_xlfn.XLOOKUP(C279,customers!$A:$A,customers!$C:$C,,0))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6">
        <f>INDEX(products!$A$1:$G$49,MATCH(orders!$D279,products!$A$1:$A$49,0),MATCH(orders!L$1,products!$A$1:$G$1,0))</f>
        <v>14.85</v>
      </c>
      <c r="M279" s="6">
        <f t="shared" si="8"/>
        <v>89.1</v>
      </c>
      <c r="N279" t="str" cm="1">
        <f t="array" ref="N279">_xlfn.IFS(I279= "Rob", "Robusta", I279= "Exc", "Excelsa", I279= "Ara", "Arabica", I279= "Lib", "Liberica", I279= "", "")</f>
        <v>Excelsa</v>
      </c>
      <c r="O279" t="str">
        <f t="shared" si="9"/>
        <v>Light</v>
      </c>
      <c r="P279" t="str">
        <f>_xlfn.XLOOKUP(Orders[[#This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IF(_xlfn.XLOOKUP(C280,customers!$A:$A,customers!$C:$C,,0)=0,"",_xlfn.XLOOKUP(C280,customers!$A:$A,customers!$C:$C,,0))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6">
        <f>INDEX(products!$A$1:$G$49,MATCH(orders!$D280,products!$A$1:$A$49,0),MATCH(orders!L$1,products!$A$1:$G$1,0))</f>
        <v>3.8849999999999998</v>
      </c>
      <c r="M280" s="6">
        <f t="shared" si="8"/>
        <v>7.77</v>
      </c>
      <c r="N280" t="str" cm="1">
        <f t="array" ref="N280">_xlfn.IFS(I280= "Rob", "Robusta", I280= "Exc", "Excelsa", I280= "Ara", "Arabica", I280= "Lib", "Liberica", I280= "", "")</f>
        <v>Arabica</v>
      </c>
      <c r="O280" t="str">
        <f t="shared" si="9"/>
        <v>Light</v>
      </c>
      <c r="P280" t="str">
        <f>_xlfn.XLOOKUP(Orders[[#This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IF(_xlfn.XLOOKUP(C281,customers!$A:$A,customers!$C:$C,,0)=0,"",_xlfn.XLOOKUP(C281,customers!$A:$A,customers!$C:$C,,0))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6">
        <f>INDEX(products!$A$1:$G$49,MATCH(orders!$D281,products!$A$1:$A$49,0),MATCH(orders!L$1,products!$A$1:$G$1,0))</f>
        <v>33.464999999999996</v>
      </c>
      <c r="M281" s="6">
        <f t="shared" si="8"/>
        <v>33.464999999999996</v>
      </c>
      <c r="N281" t="str" cm="1">
        <f t="array" ref="N281">_xlfn.IFS(I281= "Rob", "Robusta", I281= "Exc", "Excelsa", I281= "Ara", "Arabica", I281= "Lib", "Liberica", I281= "", "")</f>
        <v>Liberica</v>
      </c>
      <c r="O281" t="str">
        <f t="shared" si="9"/>
        <v>Medium</v>
      </c>
      <c r="P281" t="str">
        <f>_xlfn.XLOOKUP(Orders[[#This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IF(_xlfn.XLOOKUP(C282,customers!$A:$A,customers!$C:$C,,0)=0,"",_xlfn.XLOOKUP(C282,customers!$A:$A,customers!$C:$C,,0))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6">
        <f>INDEX(products!$A$1:$G$49,MATCH(orders!$D282,products!$A$1:$A$49,0),MATCH(orders!L$1,products!$A$1:$G$1,0))</f>
        <v>8.25</v>
      </c>
      <c r="M282" s="6">
        <f t="shared" si="8"/>
        <v>41.25</v>
      </c>
      <c r="N282" t="str" cm="1">
        <f t="array" ref="N282">_xlfn.IFS(I282= "Rob", "Robusta", I282= "Exc", "Excelsa", I282= "Ara", "Arabica", I282= "Lib", "Liberica", I282= "", "")</f>
        <v>Excelsa</v>
      </c>
      <c r="O282" t="str">
        <f t="shared" si="9"/>
        <v>Medium</v>
      </c>
      <c r="P282" t="str">
        <f>_xlfn.XLOOKUP(Orders[[#This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IF(_xlfn.XLOOKUP(C283,customers!$A:$A,customers!$C:$C,,0)=0,"",_xlfn.XLOOKUP(C283,customers!$A:$A,customers!$C:$C,,0))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6">
        <f>INDEX(products!$A$1:$G$49,MATCH(orders!$D283,products!$A$1:$A$49,0),MATCH(orders!L$1,products!$A$1:$G$1,0))</f>
        <v>14.85</v>
      </c>
      <c r="M283" s="6">
        <f t="shared" si="8"/>
        <v>59.4</v>
      </c>
      <c r="N283" t="str" cm="1">
        <f t="array" ref="N283">_xlfn.IFS(I283= "Rob", "Robusta", I283= "Exc", "Excelsa", I283= "Ara", "Arabica", I283= "Lib", "Liberica", I283= "", "")</f>
        <v>Excelsa</v>
      </c>
      <c r="O283" t="str">
        <f t="shared" si="9"/>
        <v>Light</v>
      </c>
      <c r="P283" t="str">
        <f>_xlfn.XLOOKUP(Orders[[#This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IF(_xlfn.XLOOKUP(C284,customers!$A:$A,customers!$C:$C,,0)=0,"",_xlfn.XLOOKUP(C284,customers!$A:$A,customers!$C:$C,,0))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6">
        <f>INDEX(products!$A$1:$G$49,MATCH(orders!$D284,products!$A$1:$A$49,0),MATCH(orders!L$1,products!$A$1:$G$1,0))</f>
        <v>7.77</v>
      </c>
      <c r="M284" s="6">
        <f t="shared" si="8"/>
        <v>7.77</v>
      </c>
      <c r="N284" t="str" cm="1">
        <f t="array" ref="N284">_xlfn.IFS(I284= "Rob", "Robusta", I284= "Exc", "Excelsa", I284= "Ara", "Arabica", I284= "Lib", "Liberica", I284= "", "")</f>
        <v>Arabica</v>
      </c>
      <c r="O284" t="str">
        <f t="shared" si="9"/>
        <v>Light</v>
      </c>
      <c r="P284" t="str">
        <f>_xlfn.XLOOKUP(Orders[[#This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IF(_xlfn.XLOOKUP(C285,customers!$A:$A,customers!$C:$C,,0)=0,"",_xlfn.XLOOKUP(C285,customers!$A:$A,customers!$C:$C,,0))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6">
        <f>INDEX(products!$A$1:$G$49,MATCH(orders!$D285,products!$A$1:$A$49,0),MATCH(orders!L$1,products!$A$1:$G$1,0))</f>
        <v>5.3699999999999992</v>
      </c>
      <c r="M285" s="6">
        <f t="shared" si="8"/>
        <v>5.3699999999999992</v>
      </c>
      <c r="N285" t="str" cm="1">
        <f t="array" ref="N285">_xlfn.IFS(I285= "Rob", "Robusta", I285= "Exc", "Excelsa", I285= "Ara", "Arabica", I285= "Lib", "Liberica", I285= "", "")</f>
        <v>Robusta</v>
      </c>
      <c r="O285" t="str">
        <f t="shared" si="9"/>
        <v>Dark</v>
      </c>
      <c r="P285" t="str">
        <f>_xlfn.XLOOKUP(Orders[[#This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IF(_xlfn.XLOOKUP(C286,customers!$A:$A,customers!$C:$C,,0)=0,"",_xlfn.XLOOKUP(C286,customers!$A:$A,customers!$C:$C,,0))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6">
        <f>INDEX(products!$A$1:$G$49,MATCH(orders!$D286,products!$A$1:$A$49,0),MATCH(orders!L$1,products!$A$1:$G$1,0))</f>
        <v>31.624999999999996</v>
      </c>
      <c r="M286" s="6">
        <f t="shared" si="8"/>
        <v>94.874999999999986</v>
      </c>
      <c r="N286" t="str" cm="1">
        <f t="array" ref="N286">_xlfn.IFS(I286= "Rob", "Robusta", I286= "Exc", "Excelsa", I286= "Ara", "Arabica", I286= "Lib", "Liberica", I286= "", "")</f>
        <v>Excelsa</v>
      </c>
      <c r="O286" t="str">
        <f t="shared" si="9"/>
        <v>Medium</v>
      </c>
      <c r="P286" t="str">
        <f>_xlfn.XLOOKUP(Orders[[#This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IF(_xlfn.XLOOKUP(C287,customers!$A:$A,customers!$C:$C,,0)=0,"",_xlfn.XLOOKUP(C287,customers!$A:$A,customers!$C:$C,,0))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6">
        <f>INDEX(products!$A$1:$G$49,MATCH(orders!$D287,products!$A$1:$A$49,0),MATCH(orders!L$1,products!$A$1:$G$1,0))</f>
        <v>36.454999999999998</v>
      </c>
      <c r="M287" s="6">
        <f t="shared" si="8"/>
        <v>36.454999999999998</v>
      </c>
      <c r="N287" t="str" cm="1">
        <f t="array" ref="N287">_xlfn.IFS(I287= "Rob", "Robusta", I287= "Exc", "Excelsa", I287= "Ara", "Arabica", I287= "Lib", "Liberica", I287= "", "")</f>
        <v>Liberica</v>
      </c>
      <c r="O287" t="str">
        <f t="shared" si="9"/>
        <v>Light</v>
      </c>
      <c r="P287" t="str">
        <f>_xlfn.XLOOKUP(Orders[[#This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IF(_xlfn.XLOOKUP(C288,customers!$A:$A,customers!$C:$C,,0)=0,"",_xlfn.XLOOKUP(C288,customers!$A:$A,customers!$C:$C,,0))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6">
        <f>INDEX(products!$A$1:$G$49,MATCH(orders!$D288,products!$A$1:$A$49,0),MATCH(orders!L$1,products!$A$1:$G$1,0))</f>
        <v>3.375</v>
      </c>
      <c r="M288" s="6">
        <f t="shared" si="8"/>
        <v>13.5</v>
      </c>
      <c r="N288" t="str" cm="1">
        <f t="array" ref="N288">_xlfn.IFS(I288= "Rob", "Robusta", I288= "Exc", "Excelsa", I288= "Ara", "Arabica", I288= "Lib", "Liberica", I288= "", "")</f>
        <v>Arabica</v>
      </c>
      <c r="O288" t="str">
        <f t="shared" si="9"/>
        <v>Medium</v>
      </c>
      <c r="P288" t="str">
        <f>_xlfn.XLOOKUP(Orders[[#This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IF(_xlfn.XLOOKUP(C289,customers!$A:$A,customers!$C:$C,,0)=0,"",_xlfn.XLOOKUP(C289,customers!$A:$A,customers!$C:$C,,0))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6">
        <f>INDEX(products!$A$1:$G$49,MATCH(orders!$D289,products!$A$1:$A$49,0),MATCH(orders!L$1,products!$A$1:$G$1,0))</f>
        <v>3.5849999999999995</v>
      </c>
      <c r="M289" s="6">
        <f t="shared" si="8"/>
        <v>14.339999999999998</v>
      </c>
      <c r="N289" t="str" cm="1">
        <f t="array" ref="N289">_xlfn.IFS(I289= "Rob", "Robusta", I289= "Exc", "Excelsa", I289= "Ara", "Arabica", I289= "Lib", "Liberica", I289= "", "")</f>
        <v>Robusta</v>
      </c>
      <c r="O289" t="str">
        <f t="shared" si="9"/>
        <v>Light</v>
      </c>
      <c r="P289" t="str">
        <f>_xlfn.XLOOKUP(Orders[[#This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IF(_xlfn.XLOOKUP(C290,customers!$A:$A,customers!$C:$C,,0)=0,"",_xlfn.XLOOKUP(C290,customers!$A:$A,customers!$C:$C,,0))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6">
        <f>INDEX(products!$A$1:$G$49,MATCH(orders!$D290,products!$A$1:$A$49,0),MATCH(orders!L$1,products!$A$1:$G$1,0))</f>
        <v>8.25</v>
      </c>
      <c r="M290" s="6">
        <f t="shared" si="8"/>
        <v>8.25</v>
      </c>
      <c r="N290" t="str" cm="1">
        <f t="array" ref="N290">_xlfn.IFS(I290= "Rob", "Robusta", I290= "Exc", "Excelsa", I290= "Ara", "Arabica", I290= "Lib", "Liberica", I290= "", "")</f>
        <v>Excelsa</v>
      </c>
      <c r="O290" t="str">
        <f t="shared" si="9"/>
        <v>Medium</v>
      </c>
      <c r="P290" t="str">
        <f>_xlfn.XLOOKUP(Orders[[#This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IF(_xlfn.XLOOKUP(C291,customers!$A:$A,customers!$C:$C,,0)=0,"",_xlfn.XLOOKUP(C291,customers!$A:$A,customers!$C:$C,,0))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6">
        <f>INDEX(products!$A$1:$G$49,MATCH(orders!$D291,products!$A$1:$A$49,0),MATCH(orders!L$1,products!$A$1:$G$1,0))</f>
        <v>2.6849999999999996</v>
      </c>
      <c r="M291" s="6">
        <f t="shared" si="8"/>
        <v>13.424999999999997</v>
      </c>
      <c r="N291" t="str" cm="1">
        <f t="array" ref="N291">_xlfn.IFS(I291= "Rob", "Robusta", I291= "Exc", "Excelsa", I291= "Ara", "Arabica", I291= "Lib", "Liberica", I291= "", "")</f>
        <v>Robusta</v>
      </c>
      <c r="O291" t="str">
        <f t="shared" si="9"/>
        <v>Dark</v>
      </c>
      <c r="P291" t="str">
        <f>_xlfn.XLOOKUP(Orders[[#This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IF(_xlfn.XLOOKUP(C292,customers!$A:$A,customers!$C:$C,,0)=0,"",_xlfn.XLOOKUP(C292,customers!$A:$A,customers!$C:$C,,0))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6">
        <f>INDEX(products!$A$1:$G$49,MATCH(orders!$D292,products!$A$1:$A$49,0),MATCH(orders!L$1,products!$A$1:$G$1,0))</f>
        <v>9.9499999999999993</v>
      </c>
      <c r="M292" s="6">
        <f t="shared" si="8"/>
        <v>49.75</v>
      </c>
      <c r="N292" t="str" cm="1">
        <f t="array" ref="N292">_xlfn.IFS(I292= "Rob", "Robusta", I292= "Exc", "Excelsa", I292= "Ara", "Arabica", I292= "Lib", "Liberica", I292= "", "")</f>
        <v>Arabica</v>
      </c>
      <c r="O292" t="str">
        <f t="shared" si="9"/>
        <v>Dark</v>
      </c>
      <c r="P292" t="str">
        <f>_xlfn.XLOOKUP(Orders[[#This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IF(_xlfn.XLOOKUP(C293,customers!$A:$A,customers!$C:$C,,0)=0,"",_xlfn.XLOOKUP(C293,customers!$A:$A,customers!$C:$C,,0))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6">
        <f>INDEX(products!$A$1:$G$49,MATCH(orders!$D293,products!$A$1:$A$49,0),MATCH(orders!L$1,products!$A$1:$G$1,0))</f>
        <v>8.25</v>
      </c>
      <c r="M293" s="6">
        <f t="shared" si="8"/>
        <v>16.5</v>
      </c>
      <c r="N293" t="str" cm="1">
        <f t="array" ref="N293">_xlfn.IFS(I293= "Rob", "Robusta", I293= "Exc", "Excelsa", I293= "Ara", "Arabica", I293= "Lib", "Liberica", I293= "", "")</f>
        <v>Excelsa</v>
      </c>
      <c r="O293" t="str">
        <f t="shared" si="9"/>
        <v>Medium</v>
      </c>
      <c r="P293" t="str">
        <f>_xlfn.XLOOKUP(Orders[[#This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IF(_xlfn.XLOOKUP(C294,customers!$A:$A,customers!$C:$C,,0)=0,"",_xlfn.XLOOKUP(C294,customers!$A:$A,customers!$C:$C,,0))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6">
        <f>INDEX(products!$A$1:$G$49,MATCH(orders!$D294,products!$A$1:$A$49,0),MATCH(orders!L$1,products!$A$1:$G$1,0))</f>
        <v>5.97</v>
      </c>
      <c r="M294" s="6">
        <f t="shared" si="8"/>
        <v>17.91</v>
      </c>
      <c r="N294" t="str" cm="1">
        <f t="array" ref="N294">_xlfn.IFS(I294= "Rob", "Robusta", I294= "Exc", "Excelsa", I294= "Ara", "Arabica", I294= "Lib", "Liberica", I294= "", "")</f>
        <v>Arabica</v>
      </c>
      <c r="O294" t="str">
        <f t="shared" si="9"/>
        <v>Dark</v>
      </c>
      <c r="P294" t="str">
        <f>_xlfn.XLOOKUP(Orders[[#This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IF(_xlfn.XLOOKUP(C295,customers!$A:$A,customers!$C:$C,,0)=0,"",_xlfn.XLOOKUP(C295,customers!$A:$A,customers!$C:$C,,0))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6">
        <f>INDEX(products!$A$1:$G$49,MATCH(orders!$D295,products!$A$1:$A$49,0),MATCH(orders!L$1,products!$A$1:$G$1,0))</f>
        <v>5.97</v>
      </c>
      <c r="M295" s="6">
        <f t="shared" si="8"/>
        <v>29.849999999999998</v>
      </c>
      <c r="N295" t="str" cm="1">
        <f t="array" ref="N295">_xlfn.IFS(I295= "Rob", "Robusta", I295= "Exc", "Excelsa", I295= "Ara", "Arabica", I295= "Lib", "Liberica", I295= "", "")</f>
        <v>Arabica</v>
      </c>
      <c r="O295" t="str">
        <f t="shared" si="9"/>
        <v>Dark</v>
      </c>
      <c r="P295" t="str">
        <f>_xlfn.XLOOKUP(Orders[[#This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IF(_xlfn.XLOOKUP(C296,customers!$A:$A,customers!$C:$C,,0)=0,"",_xlfn.XLOOKUP(C296,customers!$A:$A,customers!$C:$C,,0))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6">
        <f>INDEX(products!$A$1:$G$49,MATCH(orders!$D296,products!$A$1:$A$49,0),MATCH(orders!L$1,products!$A$1:$G$1,0))</f>
        <v>14.85</v>
      </c>
      <c r="M296" s="6">
        <f t="shared" si="8"/>
        <v>44.55</v>
      </c>
      <c r="N296" t="str" cm="1">
        <f t="array" ref="N296">_xlfn.IFS(I296= "Rob", "Robusta", I296= "Exc", "Excelsa", I296= "Ara", "Arabica", I296= "Lib", "Liberica", I296= "", "")</f>
        <v>Excelsa</v>
      </c>
      <c r="O296" t="str">
        <f t="shared" si="9"/>
        <v>Light</v>
      </c>
      <c r="P296" t="str">
        <f>_xlfn.XLOOKUP(Orders[[#This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IF(_xlfn.XLOOKUP(C297,customers!$A:$A,customers!$C:$C,,0)=0,"",_xlfn.XLOOKUP(C297,customers!$A:$A,customers!$C:$C,,0))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6">
        <f>INDEX(products!$A$1:$G$49,MATCH(orders!$D297,products!$A$1:$A$49,0),MATCH(orders!L$1,products!$A$1:$G$1,0))</f>
        <v>13.75</v>
      </c>
      <c r="M297" s="6">
        <f t="shared" si="8"/>
        <v>27.5</v>
      </c>
      <c r="N297" t="str" cm="1">
        <f t="array" ref="N297">_xlfn.IFS(I297= "Rob", "Robusta", I297= "Exc", "Excelsa", I297= "Ara", "Arabica", I297= "Lib", "Liberica", I297= "", "")</f>
        <v>Excelsa</v>
      </c>
      <c r="O297" t="str">
        <f t="shared" si="9"/>
        <v>Medium</v>
      </c>
      <c r="P297" t="str">
        <f>_xlfn.XLOOKUP(Orders[[#This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IF(_xlfn.XLOOKUP(C298,customers!$A:$A,customers!$C:$C,,0)=0,"",_xlfn.XLOOKUP(C298,customers!$A:$A,customers!$C:$C,,0))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6">
        <f>INDEX(products!$A$1:$G$49,MATCH(orders!$D298,products!$A$1:$A$49,0),MATCH(orders!L$1,products!$A$1:$G$1,0))</f>
        <v>5.97</v>
      </c>
      <c r="M298" s="6">
        <f t="shared" si="8"/>
        <v>35.82</v>
      </c>
      <c r="N298" t="str" cm="1">
        <f t="array" ref="N298">_xlfn.IFS(I298= "Rob", "Robusta", I298= "Exc", "Excelsa", I298= "Ara", "Arabica", I298= "Lib", "Liberica", I298= "", "")</f>
        <v>Robusta</v>
      </c>
      <c r="O298" t="str">
        <f t="shared" si="9"/>
        <v>Medium</v>
      </c>
      <c r="P298" t="str">
        <f>_xlfn.XLOOKUP(Orders[[#This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IF(_xlfn.XLOOKUP(C299,customers!$A:$A,customers!$C:$C,,0)=0,"",_xlfn.XLOOKUP(C299,customers!$A:$A,customers!$C:$C,,0))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6">
        <f>INDEX(products!$A$1:$G$49,MATCH(orders!$D299,products!$A$1:$A$49,0),MATCH(orders!L$1,products!$A$1:$G$1,0))</f>
        <v>5.3699999999999992</v>
      </c>
      <c r="M299" s="6">
        <f t="shared" si="8"/>
        <v>16.11</v>
      </c>
      <c r="N299" t="str" cm="1">
        <f t="array" ref="N299">_xlfn.IFS(I299= "Rob", "Robusta", I299= "Exc", "Excelsa", I299= "Ara", "Arabica", I299= "Lib", "Liberica", I299= "", "")</f>
        <v>Robusta</v>
      </c>
      <c r="O299" t="str">
        <f t="shared" si="9"/>
        <v>Dark</v>
      </c>
      <c r="P299" t="str">
        <f>_xlfn.XLOOKUP(Orders[[#This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IF(_xlfn.XLOOKUP(C300,customers!$A:$A,customers!$C:$C,,0)=0,"",_xlfn.XLOOKUP(C300,customers!$A:$A,customers!$C:$C,,0))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6">
        <f>INDEX(products!$A$1:$G$49,MATCH(orders!$D300,products!$A$1:$A$49,0),MATCH(orders!L$1,products!$A$1:$G$1,0))</f>
        <v>4.4550000000000001</v>
      </c>
      <c r="M300" s="6">
        <f t="shared" si="8"/>
        <v>26.73</v>
      </c>
      <c r="N300" t="str" cm="1">
        <f t="array" ref="N300">_xlfn.IFS(I300= "Rob", "Robusta", I300= "Exc", "Excelsa", I300= "Ara", "Arabica", I300= "Lib", "Liberica", I300= "", "")</f>
        <v>Excelsa</v>
      </c>
      <c r="O300" t="str">
        <f t="shared" si="9"/>
        <v>Light</v>
      </c>
      <c r="P300" t="str">
        <f>_xlfn.XLOOKUP(Orders[[#This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IF(_xlfn.XLOOKUP(C301,customers!$A:$A,customers!$C:$C,,0)=0,"",_xlfn.XLOOKUP(C301,customers!$A:$A,customers!$C:$C,,0))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6">
        <f>INDEX(products!$A$1:$G$49,MATCH(orders!$D301,products!$A$1:$A$49,0),MATCH(orders!L$1,products!$A$1:$G$1,0))</f>
        <v>34.154999999999994</v>
      </c>
      <c r="M301" s="6">
        <f t="shared" si="8"/>
        <v>204.92999999999995</v>
      </c>
      <c r="N301" t="str" cm="1">
        <f t="array" ref="N301">_xlfn.IFS(I301= "Rob", "Robusta", I301= "Exc", "Excelsa", I301= "Ara", "Arabica", I301= "Lib", "Liberica", I301= "", "")</f>
        <v>Excelsa</v>
      </c>
      <c r="O301" t="str">
        <f t="shared" si="9"/>
        <v>Light</v>
      </c>
      <c r="P301" t="str">
        <f>_xlfn.XLOOKUP(Orders[[#This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IF(_xlfn.XLOOKUP(C302,customers!$A:$A,customers!$C:$C,,0)=0,"",_xlfn.XLOOKUP(C302,customers!$A:$A,customers!$C:$C,,0))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6">
        <f>INDEX(products!$A$1:$G$49,MATCH(orders!$D302,products!$A$1:$A$49,0),MATCH(orders!L$1,products!$A$1:$G$1,0))</f>
        <v>12.95</v>
      </c>
      <c r="M302" s="6">
        <f t="shared" si="8"/>
        <v>38.849999999999994</v>
      </c>
      <c r="N302" t="str" cm="1">
        <f t="array" ref="N302">_xlfn.IFS(I302= "Rob", "Robusta", I302= "Exc", "Excelsa", I302= "Ara", "Arabica", I302= "Lib", "Liberica", I302= "", "")</f>
        <v>Arabica</v>
      </c>
      <c r="O302" t="str">
        <f t="shared" si="9"/>
        <v>Light</v>
      </c>
      <c r="P302" t="str">
        <f>_xlfn.XLOOKUP(Orders[[#This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IF(_xlfn.XLOOKUP(C303,customers!$A:$A,customers!$C:$C,,0)=0,"",_xlfn.XLOOKUP(C303,customers!$A:$A,customers!$C:$C,,0))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6">
        <f>INDEX(products!$A$1:$G$49,MATCH(orders!$D303,products!$A$1:$A$49,0),MATCH(orders!L$1,products!$A$1:$G$1,0))</f>
        <v>3.8849999999999998</v>
      </c>
      <c r="M303" s="6">
        <f t="shared" si="8"/>
        <v>15.54</v>
      </c>
      <c r="N303" t="str" cm="1">
        <f t="array" ref="N303">_xlfn.IFS(I303= "Rob", "Robusta", I303= "Exc", "Excelsa", I303= "Ara", "Arabica", I303= "Lib", "Liberica", I303= "", "")</f>
        <v>Liberica</v>
      </c>
      <c r="O303" t="str">
        <f t="shared" si="9"/>
        <v>Dark</v>
      </c>
      <c r="P303" t="str">
        <f>_xlfn.XLOOKUP(Orders[[#This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IF(_xlfn.XLOOKUP(C304,customers!$A:$A,customers!$C:$C,,0)=0,"",_xlfn.XLOOKUP(C304,customers!$A:$A,customers!$C:$C,,0))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6">
        <f>INDEX(products!$A$1:$G$49,MATCH(orders!$D304,products!$A$1:$A$49,0),MATCH(orders!L$1,products!$A$1:$G$1,0))</f>
        <v>6.75</v>
      </c>
      <c r="M304" s="6">
        <f t="shared" si="8"/>
        <v>6.75</v>
      </c>
      <c r="N304" t="str" cm="1">
        <f t="array" ref="N304">_xlfn.IFS(I304= "Rob", "Robusta", I304= "Exc", "Excelsa", I304= "Ara", "Arabica", I304= "Lib", "Liberica", I304= "", "")</f>
        <v>Arabica</v>
      </c>
      <c r="O304" t="str">
        <f t="shared" si="9"/>
        <v>Medium</v>
      </c>
      <c r="P304" t="str">
        <f>_xlfn.XLOOKUP(Orders[[#This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IF(_xlfn.XLOOKUP(C305,customers!$A:$A,customers!$C:$C,,0)=0,"",_xlfn.XLOOKUP(C305,customers!$A:$A,customers!$C:$C,,0))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6">
        <f>INDEX(products!$A$1:$G$49,MATCH(orders!$D305,products!$A$1:$A$49,0),MATCH(orders!L$1,products!$A$1:$G$1,0))</f>
        <v>27.945</v>
      </c>
      <c r="M305" s="6">
        <f t="shared" si="8"/>
        <v>111.78</v>
      </c>
      <c r="N305" t="str" cm="1">
        <f t="array" ref="N305">_xlfn.IFS(I305= "Rob", "Robusta", I305= "Exc", "Excelsa", I305= "Ara", "Arabica", I305= "Lib", "Liberica", I305= "", "")</f>
        <v>Excelsa</v>
      </c>
      <c r="O305" t="str">
        <f t="shared" si="9"/>
        <v>Dark</v>
      </c>
      <c r="P305" t="str">
        <f>_xlfn.XLOOKUP(Orders[[#This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IF(_xlfn.XLOOKUP(C306,customers!$A:$A,customers!$C:$C,,0)=0,"",_xlfn.XLOOKUP(C306,customers!$A:$A,customers!$C:$C,,0))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6">
        <f>INDEX(products!$A$1:$G$49,MATCH(orders!$D306,products!$A$1:$A$49,0),MATCH(orders!L$1,products!$A$1:$G$1,0))</f>
        <v>3.8849999999999998</v>
      </c>
      <c r="M306" s="6">
        <f t="shared" si="8"/>
        <v>3.8849999999999998</v>
      </c>
      <c r="N306" t="str" cm="1">
        <f t="array" ref="N306">_xlfn.IFS(I306= "Rob", "Robusta", I306= "Exc", "Excelsa", I306= "Ara", "Arabica", I306= "Lib", "Liberica", I306= "", "")</f>
        <v>Arabica</v>
      </c>
      <c r="O306" t="str">
        <f t="shared" si="9"/>
        <v>Light</v>
      </c>
      <c r="P306" t="str">
        <f>_xlfn.XLOOKUP(Orders[[#This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IF(_xlfn.XLOOKUP(C307,customers!$A:$A,customers!$C:$C,,0)=0,"",_xlfn.XLOOKUP(C307,customers!$A:$A,customers!$C:$C,,0))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6">
        <f>INDEX(products!$A$1:$G$49,MATCH(orders!$D307,products!$A$1:$A$49,0),MATCH(orders!L$1,products!$A$1:$G$1,0))</f>
        <v>4.3650000000000002</v>
      </c>
      <c r="M307" s="6">
        <f t="shared" si="8"/>
        <v>21.825000000000003</v>
      </c>
      <c r="N307" t="str" cm="1">
        <f t="array" ref="N307">_xlfn.IFS(I307= "Rob", "Robusta", I307= "Exc", "Excelsa", I307= "Ara", "Arabica", I307= "Lib", "Liberica", I307= "", "")</f>
        <v>Liberica</v>
      </c>
      <c r="O307" t="str">
        <f t="shared" si="9"/>
        <v>Medium</v>
      </c>
      <c r="P307" t="str">
        <f>_xlfn.XLOOKUP(Orders[[#This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IF(_xlfn.XLOOKUP(C308,customers!$A:$A,customers!$C:$C,,0)=0,"",_xlfn.XLOOKUP(C308,customers!$A:$A,customers!$C:$C,,0))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6">
        <f>INDEX(products!$A$1:$G$49,MATCH(orders!$D308,products!$A$1:$A$49,0),MATCH(orders!L$1,products!$A$1:$G$1,0))</f>
        <v>2.9849999999999999</v>
      </c>
      <c r="M308" s="6">
        <f t="shared" si="8"/>
        <v>14.924999999999999</v>
      </c>
      <c r="N308" t="str" cm="1">
        <f t="array" ref="N308">_xlfn.IFS(I308= "Rob", "Robusta", I308= "Exc", "Excelsa", I308= "Ara", "Arabica", I308= "Lib", "Liberica", I308= "", "")</f>
        <v>Robusta</v>
      </c>
      <c r="O308" t="str">
        <f t="shared" si="9"/>
        <v>Medium</v>
      </c>
      <c r="P308" t="str">
        <f>_xlfn.XLOOKUP(Orders[[#This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IF(_xlfn.XLOOKUP(C309,customers!$A:$A,customers!$C:$C,,0)=0,"",_xlfn.XLOOKUP(C309,customers!$A:$A,customers!$C:$C,,0))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6">
        <f>INDEX(products!$A$1:$G$49,MATCH(orders!$D309,products!$A$1:$A$49,0),MATCH(orders!L$1,products!$A$1:$G$1,0))</f>
        <v>11.25</v>
      </c>
      <c r="M309" s="6">
        <f t="shared" si="8"/>
        <v>33.75</v>
      </c>
      <c r="N309" t="str" cm="1">
        <f t="array" ref="N309">_xlfn.IFS(I309= "Rob", "Robusta", I309= "Exc", "Excelsa", I309= "Ara", "Arabica", I309= "Lib", "Liberica", I309= "", "")</f>
        <v>Arabica</v>
      </c>
      <c r="O309" t="str">
        <f t="shared" si="9"/>
        <v>Medium</v>
      </c>
      <c r="P309" t="str">
        <f>_xlfn.XLOOKUP(Orders[[#This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IF(_xlfn.XLOOKUP(C310,customers!$A:$A,customers!$C:$C,,0)=0,"",_xlfn.XLOOKUP(C310,customers!$A:$A,customers!$C:$C,,0))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6">
        <f>INDEX(products!$A$1:$G$49,MATCH(orders!$D310,products!$A$1:$A$49,0),MATCH(orders!L$1,products!$A$1:$G$1,0))</f>
        <v>11.25</v>
      </c>
      <c r="M310" s="6">
        <f t="shared" si="8"/>
        <v>33.75</v>
      </c>
      <c r="N310" t="str" cm="1">
        <f t="array" ref="N310">_xlfn.IFS(I310= "Rob", "Robusta", I310= "Exc", "Excelsa", I310= "Ara", "Arabica", I310= "Lib", "Liberica", I310= "", "")</f>
        <v>Arabica</v>
      </c>
      <c r="O310" t="str">
        <f t="shared" si="9"/>
        <v>Medium</v>
      </c>
      <c r="P310" t="str">
        <f>_xlfn.XLOOKUP(Orders[[#This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IF(_xlfn.XLOOKUP(C311,customers!$A:$A,customers!$C:$C,,0)=0,"",_xlfn.XLOOKUP(C311,customers!$A:$A,customers!$C:$C,,0))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6">
        <f>INDEX(products!$A$1:$G$49,MATCH(orders!$D311,products!$A$1:$A$49,0),MATCH(orders!L$1,products!$A$1:$G$1,0))</f>
        <v>4.3650000000000002</v>
      </c>
      <c r="M311" s="6">
        <f t="shared" si="8"/>
        <v>26.19</v>
      </c>
      <c r="N311" t="str" cm="1">
        <f t="array" ref="N311">_xlfn.IFS(I311= "Rob", "Robusta", I311= "Exc", "Excelsa", I311= "Ara", "Arabica", I311= "Lib", "Liberica", I311= "", "")</f>
        <v>Liberica</v>
      </c>
      <c r="O311" t="str">
        <f t="shared" si="9"/>
        <v>Medium</v>
      </c>
      <c r="P311" t="str">
        <f>_xlfn.XLOOKUP(Orders[[#This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IF(_xlfn.XLOOKUP(C312,customers!$A:$A,customers!$C:$C,,0)=0,"",_xlfn.XLOOKUP(C312,customers!$A:$A,customers!$C:$C,,0))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6">
        <f>INDEX(products!$A$1:$G$49,MATCH(orders!$D312,products!$A$1:$A$49,0),MATCH(orders!L$1,products!$A$1:$G$1,0))</f>
        <v>14.85</v>
      </c>
      <c r="M312" s="6">
        <f t="shared" si="8"/>
        <v>14.85</v>
      </c>
      <c r="N312" t="str" cm="1">
        <f t="array" ref="N312">_xlfn.IFS(I312= "Rob", "Robusta", I312= "Exc", "Excelsa", I312= "Ara", "Arabica", I312= "Lib", "Liberica", I312= "", "")</f>
        <v>Excelsa</v>
      </c>
      <c r="O312" t="str">
        <f t="shared" si="9"/>
        <v>Light</v>
      </c>
      <c r="P312" t="str">
        <f>_xlfn.XLOOKUP(Orders[[#This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IF(_xlfn.XLOOKUP(C313,customers!$A:$A,customers!$C:$C,,0)=0,"",_xlfn.XLOOKUP(C313,customers!$A:$A,customers!$C:$C,,0))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6">
        <f>INDEX(products!$A$1:$G$49,MATCH(orders!$D313,products!$A$1:$A$49,0),MATCH(orders!L$1,products!$A$1:$G$1,0))</f>
        <v>31.624999999999996</v>
      </c>
      <c r="M313" s="6">
        <f t="shared" si="8"/>
        <v>189.74999999999997</v>
      </c>
      <c r="N313" t="str" cm="1">
        <f t="array" ref="N313">_xlfn.IFS(I313= "Rob", "Robusta", I313= "Exc", "Excelsa", I313= "Ara", "Arabica", I313= "Lib", "Liberica", I313= "", "")</f>
        <v>Excelsa</v>
      </c>
      <c r="O313" t="str">
        <f t="shared" si="9"/>
        <v>Medium</v>
      </c>
      <c r="P313" t="str">
        <f>_xlfn.XLOOKUP(Orders[[#This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IF(_xlfn.XLOOKUP(C314,customers!$A:$A,customers!$C:$C,,0)=0,"",_xlfn.XLOOKUP(C314,customers!$A:$A,customers!$C:$C,,0))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6">
        <f>INDEX(products!$A$1:$G$49,MATCH(orders!$D314,products!$A$1:$A$49,0),MATCH(orders!L$1,products!$A$1:$G$1,0))</f>
        <v>5.97</v>
      </c>
      <c r="M314" s="6">
        <f t="shared" si="8"/>
        <v>5.97</v>
      </c>
      <c r="N314" t="str" cm="1">
        <f t="array" ref="N314">_xlfn.IFS(I314= "Rob", "Robusta", I314= "Exc", "Excelsa", I314= "Ara", "Arabica", I314= "Lib", "Liberica", I314= "", "")</f>
        <v>Robusta</v>
      </c>
      <c r="O314" t="str">
        <f t="shared" si="9"/>
        <v>Medium</v>
      </c>
      <c r="P314" t="str">
        <f>_xlfn.XLOOKUP(Orders[[#This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IF(_xlfn.XLOOKUP(C315,customers!$A:$A,customers!$C:$C,,0)=0,"",_xlfn.XLOOKUP(C315,customers!$A:$A,customers!$C:$C,,0))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6">
        <f>INDEX(products!$A$1:$G$49,MATCH(orders!$D315,products!$A$1:$A$49,0),MATCH(orders!L$1,products!$A$1:$G$1,0))</f>
        <v>9.9499999999999993</v>
      </c>
      <c r="M315" s="6">
        <f t="shared" si="8"/>
        <v>29.849999999999998</v>
      </c>
      <c r="N315" t="str" cm="1">
        <f t="array" ref="N315">_xlfn.IFS(I315= "Rob", "Robusta", I315= "Exc", "Excelsa", I315= "Ara", "Arabica", I315= "Lib", "Liberica", I315= "", "")</f>
        <v>Robusta</v>
      </c>
      <c r="O315" t="str">
        <f t="shared" si="9"/>
        <v>Medium</v>
      </c>
      <c r="P315" t="str">
        <f>_xlfn.XLOOKUP(Orders[[#This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IF(_xlfn.XLOOKUP(C316,customers!$A:$A,customers!$C:$C,,0)=0,"",_xlfn.XLOOKUP(C316,customers!$A:$A,customers!$C:$C,,0))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6">
        <f>INDEX(products!$A$1:$G$49,MATCH(orders!$D316,products!$A$1:$A$49,0),MATCH(orders!L$1,products!$A$1:$G$1,0))</f>
        <v>8.9499999999999993</v>
      </c>
      <c r="M316" s="6">
        <f t="shared" si="8"/>
        <v>44.75</v>
      </c>
      <c r="N316" t="str" cm="1">
        <f t="array" ref="N316">_xlfn.IFS(I316= "Rob", "Robusta", I316= "Exc", "Excelsa", I316= "Ara", "Arabica", I316= "Lib", "Liberica", I316= "", "")</f>
        <v>Robusta</v>
      </c>
      <c r="O316" t="str">
        <f t="shared" si="9"/>
        <v>Dark</v>
      </c>
      <c r="P316" t="str">
        <f>_xlfn.XLOOKUP(Orders[[#This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IF(_xlfn.XLOOKUP(C317,customers!$A:$A,customers!$C:$C,,0)=0,"",_xlfn.XLOOKUP(C317,customers!$A:$A,customers!$C:$C,,0))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6">
        <f>INDEX(products!$A$1:$G$49,MATCH(orders!$D317,products!$A$1:$A$49,0),MATCH(orders!L$1,products!$A$1:$G$1,0))</f>
        <v>34.154999999999994</v>
      </c>
      <c r="M317" s="6">
        <f t="shared" si="8"/>
        <v>34.154999999999994</v>
      </c>
      <c r="N317" t="str" cm="1">
        <f t="array" ref="N317">_xlfn.IFS(I317= "Rob", "Robusta", I317= "Exc", "Excelsa", I317= "Ara", "Arabica", I317= "Lib", "Liberica", I317= "", "")</f>
        <v>Excelsa</v>
      </c>
      <c r="O317" t="str">
        <f t="shared" si="9"/>
        <v>Light</v>
      </c>
      <c r="P317" t="str">
        <f>_xlfn.XLOOKUP(Orders[[#This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IF(_xlfn.XLOOKUP(C318,customers!$A:$A,customers!$C:$C,,0)=0,"",_xlfn.XLOOKUP(C318,customers!$A:$A,customers!$C:$C,,0))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6">
        <f>INDEX(products!$A$1:$G$49,MATCH(orders!$D318,products!$A$1:$A$49,0),MATCH(orders!L$1,products!$A$1:$G$1,0))</f>
        <v>34.154999999999994</v>
      </c>
      <c r="M318" s="6">
        <f t="shared" si="8"/>
        <v>204.92999999999995</v>
      </c>
      <c r="N318" t="str" cm="1">
        <f t="array" ref="N318">_xlfn.IFS(I318= "Rob", "Robusta", I318= "Exc", "Excelsa", I318= "Ara", "Arabica", I318= "Lib", "Liberica", I318= "", "")</f>
        <v>Excelsa</v>
      </c>
      <c r="O318" t="str">
        <f t="shared" si="9"/>
        <v>Light</v>
      </c>
      <c r="P318" t="str">
        <f>_xlfn.XLOOKUP(Orders[[#This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IF(_xlfn.XLOOKUP(C319,customers!$A:$A,customers!$C:$C,,0)=0,"",_xlfn.XLOOKUP(C319,customers!$A:$A,customers!$C:$C,,0))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6">
        <f>INDEX(products!$A$1:$G$49,MATCH(orders!$D319,products!$A$1:$A$49,0),MATCH(orders!L$1,products!$A$1:$G$1,0))</f>
        <v>7.29</v>
      </c>
      <c r="M319" s="6">
        <f t="shared" si="8"/>
        <v>21.87</v>
      </c>
      <c r="N319" t="str" cm="1">
        <f t="array" ref="N319">_xlfn.IFS(I319= "Rob", "Robusta", I319= "Exc", "Excelsa", I319= "Ara", "Arabica", I319= "Lib", "Liberica", I319= "", "")</f>
        <v>Excelsa</v>
      </c>
      <c r="O319" t="str">
        <f t="shared" si="9"/>
        <v>Dark</v>
      </c>
      <c r="P319" t="str">
        <f>_xlfn.XLOOKUP(Orders[[#This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IF(_xlfn.XLOOKUP(C320,customers!$A:$A,customers!$C:$C,,0)=0,"",_xlfn.XLOOKUP(C320,customers!$A:$A,customers!$C:$C,,0))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6">
        <f>INDEX(products!$A$1:$G$49,MATCH(orders!$D320,products!$A$1:$A$49,0),MATCH(orders!L$1,products!$A$1:$G$1,0))</f>
        <v>25.874999999999996</v>
      </c>
      <c r="M320" s="6">
        <f t="shared" si="8"/>
        <v>51.749999999999993</v>
      </c>
      <c r="N320" t="str" cm="1">
        <f t="array" ref="N320">_xlfn.IFS(I320= "Rob", "Robusta", I320= "Exc", "Excelsa", I320= "Ara", "Arabica", I320= "Lib", "Liberica", I320= "", "")</f>
        <v>Arabica</v>
      </c>
      <c r="O320" t="str">
        <f t="shared" si="9"/>
        <v>Medium</v>
      </c>
      <c r="P320" t="str">
        <f>_xlfn.XLOOKUP(Orders[[#This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IF(_xlfn.XLOOKUP(C321,customers!$A:$A,customers!$C:$C,,0)=0,"",_xlfn.XLOOKUP(C321,customers!$A:$A,customers!$C:$C,,0))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6">
        <f>INDEX(products!$A$1:$G$49,MATCH(orders!$D321,products!$A$1:$A$49,0),MATCH(orders!L$1,products!$A$1:$G$1,0))</f>
        <v>4.125</v>
      </c>
      <c r="M321" s="6">
        <f t="shared" si="8"/>
        <v>8.25</v>
      </c>
      <c r="N321" t="str" cm="1">
        <f t="array" ref="N321">_xlfn.IFS(I321= "Rob", "Robusta", I321= "Exc", "Excelsa", I321= "Ara", "Arabica", I321= "Lib", "Liberica", I321= "", "")</f>
        <v>Excelsa</v>
      </c>
      <c r="O321" t="str">
        <f t="shared" si="9"/>
        <v>Medium</v>
      </c>
      <c r="P321" t="str">
        <f>_xlfn.XLOOKUP(Orders[[#This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IF(_xlfn.XLOOKUP(C322,customers!$A:$A,customers!$C:$C,,0)=0,"",_xlfn.XLOOKUP(C322,customers!$A:$A,customers!$C:$C,,0))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6">
        <f>INDEX(products!$A$1:$G$49,MATCH(orders!$D322,products!$A$1:$A$49,0),MATCH(orders!L$1,products!$A$1:$G$1,0))</f>
        <v>3.8849999999999998</v>
      </c>
      <c r="M322" s="6">
        <f t="shared" si="8"/>
        <v>19.424999999999997</v>
      </c>
      <c r="N322" t="str" cm="1">
        <f t="array" ref="N322">_xlfn.IFS(I322= "Rob", "Robusta", I322= "Exc", "Excelsa", I322= "Ara", "Arabica", I322= "Lib", "Liberica", I322= "", "")</f>
        <v>Arabica</v>
      </c>
      <c r="O322" t="str">
        <f t="shared" si="9"/>
        <v>Light</v>
      </c>
      <c r="P322" t="str">
        <f>_xlfn.XLOOKUP(Orders[[#This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IF(_xlfn.XLOOKUP(C323,customers!$A:$A,customers!$C:$C,,0)=0,"",_xlfn.XLOOKUP(C323,customers!$A:$A,customers!$C:$C,,0))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6">
        <f>INDEX(products!$A$1:$G$49,MATCH(orders!$D323,products!$A$1:$A$49,0),MATCH(orders!L$1,products!$A$1:$G$1,0))</f>
        <v>3.375</v>
      </c>
      <c r="M323" s="6">
        <f t="shared" ref="M323:M386" si="10">L323*E323</f>
        <v>20.25</v>
      </c>
      <c r="N323" t="str" cm="1">
        <f t="array" ref="N323">_xlfn.IFS(I323= "Rob", "Robusta", I323= "Exc", "Excelsa", I323= "Ara", "Arabica", I323= "Lib", "Liberica", I323= "", "")</f>
        <v>Arabica</v>
      </c>
      <c r="O323" t="str">
        <f t="shared" ref="O323:O386" si="11">IF(J323="M", "Medium", IF(J323="L", "Light", IF(J323="D", "Dark", IF(J323="", "" ))))</f>
        <v>Medium</v>
      </c>
      <c r="P323" t="str">
        <f>_xlfn.XLOOKUP(Orders[[#This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IF(_xlfn.XLOOKUP(C324,customers!$A:$A,customers!$C:$C,,0)=0,"",_xlfn.XLOOKUP(C324,customers!$A:$A,customers!$C:$C,,0))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6">
        <f>INDEX(products!$A$1:$G$49,MATCH(orders!$D324,products!$A$1:$A$49,0),MATCH(orders!L$1,products!$A$1:$G$1,0))</f>
        <v>7.77</v>
      </c>
      <c r="M324" s="6">
        <f t="shared" si="10"/>
        <v>23.31</v>
      </c>
      <c r="N324" t="str" cm="1">
        <f t="array" ref="N324">_xlfn.IFS(I324= "Rob", "Robusta", I324= "Exc", "Excelsa", I324= "Ara", "Arabica", I324= "Lib", "Liberica", I324= "", "")</f>
        <v>Liberica</v>
      </c>
      <c r="O324" t="str">
        <f t="shared" si="11"/>
        <v>Dark</v>
      </c>
      <c r="P324" t="str">
        <f>_xlfn.XLOOKUP(Orders[[#This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IF(_xlfn.XLOOKUP(C325,customers!$A:$A,customers!$C:$C,,0)=0,"",_xlfn.XLOOKUP(C325,customers!$A:$A,customers!$C:$C,,0))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6">
        <f>INDEX(products!$A$1:$G$49,MATCH(orders!$D325,products!$A$1:$A$49,0),MATCH(orders!L$1,products!$A$1:$G$1,0))</f>
        <v>3.645</v>
      </c>
      <c r="M325" s="6">
        <f t="shared" si="10"/>
        <v>18.225000000000001</v>
      </c>
      <c r="N325" t="str" cm="1">
        <f t="array" ref="N325">_xlfn.IFS(I325= "Rob", "Robusta", I325= "Exc", "Excelsa", I325= "Ara", "Arabica", I325= "Lib", "Liberica", I325= "", "")</f>
        <v>Excelsa</v>
      </c>
      <c r="O325" t="str">
        <f t="shared" si="11"/>
        <v>Dark</v>
      </c>
      <c r="P325" t="str">
        <f>_xlfn.XLOOKUP(Orders[[#This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IF(_xlfn.XLOOKUP(C326,customers!$A:$A,customers!$C:$C,,0)=0,"",_xlfn.XLOOKUP(C326,customers!$A:$A,customers!$C:$C,,0))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6">
        <f>INDEX(products!$A$1:$G$49,MATCH(orders!$D326,products!$A$1:$A$49,0),MATCH(orders!L$1,products!$A$1:$G$1,0))</f>
        <v>13.75</v>
      </c>
      <c r="M326" s="6">
        <f t="shared" si="10"/>
        <v>13.75</v>
      </c>
      <c r="N326" t="str" cm="1">
        <f t="array" ref="N326">_xlfn.IFS(I326= "Rob", "Robusta", I326= "Exc", "Excelsa", I326= "Ara", "Arabica", I326= "Lib", "Liberica", I326= "", "")</f>
        <v>Excelsa</v>
      </c>
      <c r="O326" t="str">
        <f t="shared" si="11"/>
        <v>Medium</v>
      </c>
      <c r="P326" t="str">
        <f>_xlfn.XLOOKUP(Orders[[#This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IF(_xlfn.XLOOKUP(C327,customers!$A:$A,customers!$C:$C,,0)=0,"",_xlfn.XLOOKUP(C327,customers!$A:$A,customers!$C:$C,,0))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6">
        <f>INDEX(products!$A$1:$G$49,MATCH(orders!$D327,products!$A$1:$A$49,0),MATCH(orders!L$1,products!$A$1:$G$1,0))</f>
        <v>29.784999999999997</v>
      </c>
      <c r="M327" s="6">
        <f t="shared" si="10"/>
        <v>29.784999999999997</v>
      </c>
      <c r="N327" t="str" cm="1">
        <f t="array" ref="N327">_xlfn.IFS(I327= "Rob", "Robusta", I327= "Exc", "Excelsa", I327= "Ara", "Arabica", I327= "Lib", "Liberica", I327= "", "")</f>
        <v>Arabica</v>
      </c>
      <c r="O327" t="str">
        <f t="shared" si="11"/>
        <v>Light</v>
      </c>
      <c r="P327" t="str">
        <f>_xlfn.XLOOKUP(Orders[[#This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IF(_xlfn.XLOOKUP(C328,customers!$A:$A,customers!$C:$C,,0)=0,"",_xlfn.XLOOKUP(C328,customers!$A:$A,customers!$C:$C,,0))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6">
        <f>INDEX(products!$A$1:$G$49,MATCH(orders!$D328,products!$A$1:$A$49,0),MATCH(orders!L$1,products!$A$1:$G$1,0))</f>
        <v>8.9499999999999993</v>
      </c>
      <c r="M328" s="6">
        <f t="shared" si="10"/>
        <v>44.75</v>
      </c>
      <c r="N328" t="str" cm="1">
        <f t="array" ref="N328">_xlfn.IFS(I328= "Rob", "Robusta", I328= "Exc", "Excelsa", I328= "Ara", "Arabica", I328= "Lib", "Liberica", I328= "", "")</f>
        <v>Robusta</v>
      </c>
      <c r="O328" t="str">
        <f t="shared" si="11"/>
        <v>Dark</v>
      </c>
      <c r="P328" t="str">
        <f>_xlfn.XLOOKUP(Orders[[#This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IF(_xlfn.XLOOKUP(C329,customers!$A:$A,customers!$C:$C,,0)=0,"",_xlfn.XLOOKUP(C329,customers!$A:$A,customers!$C:$C,,0))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6">
        <f>INDEX(products!$A$1:$G$49,MATCH(orders!$D329,products!$A$1:$A$49,0),MATCH(orders!L$1,products!$A$1:$G$1,0))</f>
        <v>8.9499999999999993</v>
      </c>
      <c r="M329" s="6">
        <f t="shared" si="10"/>
        <v>44.75</v>
      </c>
      <c r="N329" t="str" cm="1">
        <f t="array" ref="N329">_xlfn.IFS(I329= "Rob", "Robusta", I329= "Exc", "Excelsa", I329= "Ara", "Arabica", I329= "Lib", "Liberica", I329= "", "")</f>
        <v>Robusta</v>
      </c>
      <c r="O329" t="str">
        <f t="shared" si="11"/>
        <v>Dark</v>
      </c>
      <c r="P329" t="str">
        <f>_xlfn.XLOOKUP(Orders[[#This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IF(_xlfn.XLOOKUP(C330,customers!$A:$A,customers!$C:$C,,0)=0,"",_xlfn.XLOOKUP(C330,customers!$A:$A,customers!$C:$C,,0))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6">
        <f>INDEX(products!$A$1:$G$49,MATCH(orders!$D330,products!$A$1:$A$49,0),MATCH(orders!L$1,products!$A$1:$G$1,0))</f>
        <v>9.51</v>
      </c>
      <c r="M330" s="6">
        <f t="shared" si="10"/>
        <v>38.04</v>
      </c>
      <c r="N330" t="str" cm="1">
        <f t="array" ref="N330">_xlfn.IFS(I330= "Rob", "Robusta", I330= "Exc", "Excelsa", I330= "Ara", "Arabica", I330= "Lib", "Liberica", I330= "", "")</f>
        <v>Liberica</v>
      </c>
      <c r="O330" t="str">
        <f t="shared" si="11"/>
        <v>Light</v>
      </c>
      <c r="P330" t="str">
        <f>_xlfn.XLOOKUP(Orders[[#This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IF(_xlfn.XLOOKUP(C331,customers!$A:$A,customers!$C:$C,,0)=0,"",_xlfn.XLOOKUP(C331,customers!$A:$A,customers!$C:$C,,0))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6">
        <f>INDEX(products!$A$1:$G$49,MATCH(orders!$D331,products!$A$1:$A$49,0),MATCH(orders!L$1,products!$A$1:$G$1,0))</f>
        <v>5.3699999999999992</v>
      </c>
      <c r="M331" s="6">
        <f t="shared" si="10"/>
        <v>21.479999999999997</v>
      </c>
      <c r="N331" t="str" cm="1">
        <f t="array" ref="N331">_xlfn.IFS(I331= "Rob", "Robusta", I331= "Exc", "Excelsa", I331= "Ara", "Arabica", I331= "Lib", "Liberica", I331= "", "")</f>
        <v>Robusta</v>
      </c>
      <c r="O331" t="str">
        <f t="shared" si="11"/>
        <v>Dark</v>
      </c>
      <c r="P331" t="str">
        <f>_xlfn.XLOOKUP(Orders[[#This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IF(_xlfn.XLOOKUP(C332,customers!$A:$A,customers!$C:$C,,0)=0,"",_xlfn.XLOOKUP(C332,customers!$A:$A,customers!$C:$C,,0))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6">
        <f>INDEX(products!$A$1:$G$49,MATCH(orders!$D332,products!$A$1:$A$49,0),MATCH(orders!L$1,products!$A$1:$G$1,0))</f>
        <v>5.3699999999999992</v>
      </c>
      <c r="M332" s="6">
        <f t="shared" si="10"/>
        <v>16.11</v>
      </c>
      <c r="N332" t="str" cm="1">
        <f t="array" ref="N332">_xlfn.IFS(I332= "Rob", "Robusta", I332= "Exc", "Excelsa", I332= "Ara", "Arabica", I332= "Lib", "Liberica", I332= "", "")</f>
        <v>Robusta</v>
      </c>
      <c r="O332" t="str">
        <f t="shared" si="11"/>
        <v>Dark</v>
      </c>
      <c r="P332" t="str">
        <f>_xlfn.XLOOKUP(Orders[[#This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IF(_xlfn.XLOOKUP(C333,customers!$A:$A,customers!$C:$C,,0)=0,"",_xlfn.XLOOKUP(C333,customers!$A:$A,customers!$C:$C,,0))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6">
        <f>INDEX(products!$A$1:$G$49,MATCH(orders!$D333,products!$A$1:$A$49,0),MATCH(orders!L$1,products!$A$1:$G$1,0))</f>
        <v>22.884999999999998</v>
      </c>
      <c r="M333" s="6">
        <f t="shared" si="10"/>
        <v>22.884999999999998</v>
      </c>
      <c r="N333" t="str" cm="1">
        <f t="array" ref="N333">_xlfn.IFS(I333= "Rob", "Robusta", I333= "Exc", "Excelsa", I333= "Ara", "Arabica", I333= "Lib", "Liberica", I333= "", "")</f>
        <v>Robusta</v>
      </c>
      <c r="O333" t="str">
        <f t="shared" si="11"/>
        <v>Medium</v>
      </c>
      <c r="P333" t="str">
        <f>_xlfn.XLOOKUP(Orders[[#This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IF(_xlfn.XLOOKUP(C334,customers!$A:$A,customers!$C:$C,,0)=0,"",_xlfn.XLOOKUP(C334,customers!$A:$A,customers!$C:$C,,0))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6">
        <f>INDEX(products!$A$1:$G$49,MATCH(orders!$D334,products!$A$1:$A$49,0),MATCH(orders!L$1,products!$A$1:$G$1,0))</f>
        <v>5.97</v>
      </c>
      <c r="M334" s="6">
        <f t="shared" si="10"/>
        <v>17.91</v>
      </c>
      <c r="N334" t="str" cm="1">
        <f t="array" ref="N334">_xlfn.IFS(I334= "Rob", "Robusta", I334= "Exc", "Excelsa", I334= "Ara", "Arabica", I334= "Lib", "Liberica", I334= "", "")</f>
        <v>Arabica</v>
      </c>
      <c r="O334" t="str">
        <f t="shared" si="11"/>
        <v>Dark</v>
      </c>
      <c r="P334" t="str">
        <f>_xlfn.XLOOKUP(Orders[[#This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IF(_xlfn.XLOOKUP(C335,customers!$A:$A,customers!$C:$C,,0)=0,"",_xlfn.XLOOKUP(C335,customers!$A:$A,customers!$C:$C,,0))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6">
        <f>INDEX(products!$A$1:$G$49,MATCH(orders!$D335,products!$A$1:$A$49,0),MATCH(orders!L$1,products!$A$1:$G$1,0))</f>
        <v>5.97</v>
      </c>
      <c r="M335" s="6">
        <f t="shared" si="10"/>
        <v>23.88</v>
      </c>
      <c r="N335" t="str" cm="1">
        <f t="array" ref="N335">_xlfn.IFS(I335= "Rob", "Robusta", I335= "Exc", "Excelsa", I335= "Ara", "Arabica", I335= "Lib", "Liberica", I335= "", "")</f>
        <v>Robusta</v>
      </c>
      <c r="O335" t="str">
        <f t="shared" si="11"/>
        <v>Medium</v>
      </c>
      <c r="P335" t="str">
        <f>_xlfn.XLOOKUP(Orders[[#This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IF(_xlfn.XLOOKUP(C336,customers!$A:$A,customers!$C:$C,,0)=0,"",_xlfn.XLOOKUP(C336,customers!$A:$A,customers!$C:$C,,0))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6">
        <f>INDEX(products!$A$1:$G$49,MATCH(orders!$D336,products!$A$1:$A$49,0),MATCH(orders!L$1,products!$A$1:$G$1,0))</f>
        <v>11.95</v>
      </c>
      <c r="M336" s="6">
        <f t="shared" si="10"/>
        <v>59.75</v>
      </c>
      <c r="N336" t="str" cm="1">
        <f t="array" ref="N336">_xlfn.IFS(I336= "Rob", "Robusta", I336= "Exc", "Excelsa", I336= "Ara", "Arabica", I336= "Lib", "Liberica", I336= "", "")</f>
        <v>Robusta</v>
      </c>
      <c r="O336" t="str">
        <f t="shared" si="11"/>
        <v>Light</v>
      </c>
      <c r="P336" t="str">
        <f>_xlfn.XLOOKUP(Orders[[#This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IF(_xlfn.XLOOKUP(C337,customers!$A:$A,customers!$C:$C,,0)=0,"",_xlfn.XLOOKUP(C337,customers!$A:$A,customers!$C:$C,,0))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6">
        <f>INDEX(products!$A$1:$G$49,MATCH(orders!$D337,products!$A$1:$A$49,0),MATCH(orders!L$1,products!$A$1:$G$1,0))</f>
        <v>4.7549999999999999</v>
      </c>
      <c r="M337" s="6">
        <f t="shared" si="10"/>
        <v>28.53</v>
      </c>
      <c r="N337" t="str" cm="1">
        <f t="array" ref="N337">_xlfn.IFS(I337= "Rob", "Robusta", I337= "Exc", "Excelsa", I337= "Ara", "Arabica", I337= "Lib", "Liberica", I337= "", "")</f>
        <v>Liberica</v>
      </c>
      <c r="O337" t="str">
        <f t="shared" si="11"/>
        <v>Light</v>
      </c>
      <c r="P337" t="str">
        <f>_xlfn.XLOOKUP(Orders[[#This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IF(_xlfn.XLOOKUP(C338,customers!$A:$A,customers!$C:$C,,0)=0,"",_xlfn.XLOOKUP(C338,customers!$A:$A,customers!$C:$C,,0))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6">
        <f>INDEX(products!$A$1:$G$49,MATCH(orders!$D338,products!$A$1:$A$49,0),MATCH(orders!L$1,products!$A$1:$G$1,0))</f>
        <v>11.25</v>
      </c>
      <c r="M338" s="6">
        <f t="shared" si="10"/>
        <v>45</v>
      </c>
      <c r="N338" t="str" cm="1">
        <f t="array" ref="N338">_xlfn.IFS(I338= "Rob", "Robusta", I338= "Exc", "Excelsa", I338= "Ara", "Arabica", I338= "Lib", "Liberica", I338= "", "")</f>
        <v>Arabica</v>
      </c>
      <c r="O338" t="str">
        <f t="shared" si="11"/>
        <v>Medium</v>
      </c>
      <c r="P338" t="str">
        <f>_xlfn.XLOOKUP(Orders[[#This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IF(_xlfn.XLOOKUP(C339,customers!$A:$A,customers!$C:$C,,0)=0,"",_xlfn.XLOOKUP(C339,customers!$A:$A,customers!$C:$C,,0))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6">
        <f>INDEX(products!$A$1:$G$49,MATCH(orders!$D339,products!$A$1:$A$49,0),MATCH(orders!L$1,products!$A$1:$G$1,0))</f>
        <v>27.945</v>
      </c>
      <c r="M339" s="6">
        <f t="shared" si="10"/>
        <v>55.89</v>
      </c>
      <c r="N339" t="str" cm="1">
        <f t="array" ref="N339">_xlfn.IFS(I339= "Rob", "Robusta", I339= "Exc", "Excelsa", I339= "Ara", "Arabica", I339= "Lib", "Liberica", I339= "", "")</f>
        <v>Excelsa</v>
      </c>
      <c r="O339" t="str">
        <f t="shared" si="11"/>
        <v>Dark</v>
      </c>
      <c r="P339" t="str">
        <f>_xlfn.XLOOKUP(Orders[[#This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IF(_xlfn.XLOOKUP(C340,customers!$A:$A,customers!$C:$C,,0)=0,"",_xlfn.XLOOKUP(C340,customers!$A:$A,customers!$C:$C,,0))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6">
        <f>INDEX(products!$A$1:$G$49,MATCH(orders!$D340,products!$A$1:$A$49,0),MATCH(orders!L$1,products!$A$1:$G$1,0))</f>
        <v>14.85</v>
      </c>
      <c r="M340" s="6">
        <f t="shared" si="10"/>
        <v>59.4</v>
      </c>
      <c r="N340" t="str" cm="1">
        <f t="array" ref="N340">_xlfn.IFS(I340= "Rob", "Robusta", I340= "Exc", "Excelsa", I340= "Ara", "Arabica", I340= "Lib", "Liberica", I340= "", "")</f>
        <v>Excelsa</v>
      </c>
      <c r="O340" t="str">
        <f t="shared" si="11"/>
        <v>Light</v>
      </c>
      <c r="P340" t="str">
        <f>_xlfn.XLOOKUP(Orders[[#This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IF(_xlfn.XLOOKUP(C341,customers!$A:$A,customers!$C:$C,,0)=0,"",_xlfn.XLOOKUP(C341,customers!$A:$A,customers!$C:$C,,0))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6">
        <f>INDEX(products!$A$1:$G$49,MATCH(orders!$D341,products!$A$1:$A$49,0),MATCH(orders!L$1,products!$A$1:$G$1,0))</f>
        <v>3.645</v>
      </c>
      <c r="M341" s="6">
        <f t="shared" si="10"/>
        <v>7.29</v>
      </c>
      <c r="N341" t="str" cm="1">
        <f t="array" ref="N341">_xlfn.IFS(I341= "Rob", "Robusta", I341= "Exc", "Excelsa", I341= "Ara", "Arabica", I341= "Lib", "Liberica", I341= "", "")</f>
        <v>Excelsa</v>
      </c>
      <c r="O341" t="str">
        <f t="shared" si="11"/>
        <v>Dark</v>
      </c>
      <c r="P341" t="str">
        <f>_xlfn.XLOOKUP(Orders[[#This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IF(_xlfn.XLOOKUP(C342,customers!$A:$A,customers!$C:$C,,0)=0,"",_xlfn.XLOOKUP(C342,customers!$A:$A,customers!$C:$C,,0))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6">
        <f>INDEX(products!$A$1:$G$49,MATCH(orders!$D342,products!$A$1:$A$49,0),MATCH(orders!L$1,products!$A$1:$G$1,0))</f>
        <v>7.29</v>
      </c>
      <c r="M342" s="6">
        <f t="shared" si="10"/>
        <v>7.29</v>
      </c>
      <c r="N342" t="str" cm="1">
        <f t="array" ref="N342">_xlfn.IFS(I342= "Rob", "Robusta", I342= "Exc", "Excelsa", I342= "Ara", "Arabica", I342= "Lib", "Liberica", I342= "", "")</f>
        <v>Excelsa</v>
      </c>
      <c r="O342" t="str">
        <f t="shared" si="11"/>
        <v>Dark</v>
      </c>
      <c r="P342" t="str">
        <f>_xlfn.XLOOKUP(Orders[[#This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IF(_xlfn.XLOOKUP(C343,customers!$A:$A,customers!$C:$C,,0)=0,"",_xlfn.XLOOKUP(C343,customers!$A:$A,customers!$C:$C,,0))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6">
        <f>INDEX(products!$A$1:$G$49,MATCH(orders!$D343,products!$A$1:$A$49,0),MATCH(orders!L$1,products!$A$1:$G$1,0))</f>
        <v>8.91</v>
      </c>
      <c r="M343" s="6">
        <f t="shared" si="10"/>
        <v>17.82</v>
      </c>
      <c r="N343" t="str" cm="1">
        <f t="array" ref="N343">_xlfn.IFS(I343= "Rob", "Robusta", I343= "Exc", "Excelsa", I343= "Ara", "Arabica", I343= "Lib", "Liberica", I343= "", "")</f>
        <v>Excelsa</v>
      </c>
      <c r="O343" t="str">
        <f t="shared" si="11"/>
        <v>Light</v>
      </c>
      <c r="P343" t="str">
        <f>_xlfn.XLOOKUP(Orders[[#This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IF(_xlfn.XLOOKUP(C344,customers!$A:$A,customers!$C:$C,,0)=0,"",_xlfn.XLOOKUP(C344,customers!$A:$A,customers!$C:$C,,0))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6">
        <f>INDEX(products!$A$1:$G$49,MATCH(orders!$D344,products!$A$1:$A$49,0),MATCH(orders!L$1,products!$A$1:$G$1,0))</f>
        <v>7.77</v>
      </c>
      <c r="M344" s="6">
        <f t="shared" si="10"/>
        <v>38.849999999999994</v>
      </c>
      <c r="N344" t="str" cm="1">
        <f t="array" ref="N344">_xlfn.IFS(I344= "Rob", "Robusta", I344= "Exc", "Excelsa", I344= "Ara", "Arabica", I344= "Lib", "Liberica", I344= "", "")</f>
        <v>Liberica</v>
      </c>
      <c r="O344" t="str">
        <f t="shared" si="11"/>
        <v>Dark</v>
      </c>
      <c r="P344" t="str">
        <f>_xlfn.XLOOKUP(Orders[[#This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IF(_xlfn.XLOOKUP(C345,customers!$A:$A,customers!$C:$C,,0)=0,"",_xlfn.XLOOKUP(C345,customers!$A:$A,customers!$C:$C,,0))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6">
        <f>INDEX(products!$A$1:$G$49,MATCH(orders!$D345,products!$A$1:$A$49,0),MATCH(orders!L$1,products!$A$1:$G$1,0))</f>
        <v>5.3699999999999992</v>
      </c>
      <c r="M345" s="6">
        <f t="shared" si="10"/>
        <v>32.22</v>
      </c>
      <c r="N345" t="str" cm="1">
        <f t="array" ref="N345">_xlfn.IFS(I345= "Rob", "Robusta", I345= "Exc", "Excelsa", I345= "Ara", "Arabica", I345= "Lib", "Liberica", I345= "", "")</f>
        <v>Robusta</v>
      </c>
      <c r="O345" t="str">
        <f t="shared" si="11"/>
        <v>Dark</v>
      </c>
      <c r="P345" t="str">
        <f>_xlfn.XLOOKUP(Orders[[#This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IF(_xlfn.XLOOKUP(C346,customers!$A:$A,customers!$C:$C,,0)=0,"",_xlfn.XLOOKUP(C346,customers!$A:$A,customers!$C:$C,,0))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6">
        <f>INDEX(products!$A$1:$G$49,MATCH(orders!$D346,products!$A$1:$A$49,0),MATCH(orders!L$1,products!$A$1:$G$1,0))</f>
        <v>9.9499999999999993</v>
      </c>
      <c r="M346" s="6">
        <f t="shared" si="10"/>
        <v>19.899999999999999</v>
      </c>
      <c r="N346" t="str" cm="1">
        <f t="array" ref="N346">_xlfn.IFS(I346= "Rob", "Robusta", I346= "Exc", "Excelsa", I346= "Ara", "Arabica", I346= "Lib", "Liberica", I346= "", "")</f>
        <v>Robusta</v>
      </c>
      <c r="O346" t="str">
        <f t="shared" si="11"/>
        <v>Medium</v>
      </c>
      <c r="P346" t="str">
        <f>_xlfn.XLOOKUP(Orders[[#This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IF(_xlfn.XLOOKUP(C347,customers!$A:$A,customers!$C:$C,,0)=0,"",_xlfn.XLOOKUP(C347,customers!$A:$A,customers!$C:$C,,0))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6">
        <f>INDEX(products!$A$1:$G$49,MATCH(orders!$D347,products!$A$1:$A$49,0),MATCH(orders!L$1,products!$A$1:$G$1,0))</f>
        <v>11.95</v>
      </c>
      <c r="M347" s="6">
        <f t="shared" si="10"/>
        <v>59.75</v>
      </c>
      <c r="N347" t="str" cm="1">
        <f t="array" ref="N347">_xlfn.IFS(I347= "Rob", "Robusta", I347= "Exc", "Excelsa", I347= "Ara", "Arabica", I347= "Lib", "Liberica", I347= "", "")</f>
        <v>Robusta</v>
      </c>
      <c r="O347" t="str">
        <f t="shared" si="11"/>
        <v>Light</v>
      </c>
      <c r="P347" t="str">
        <f>_xlfn.XLOOKUP(Orders[[#This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IF(_xlfn.XLOOKUP(C348,customers!$A:$A,customers!$C:$C,,0)=0,"",_xlfn.XLOOKUP(C348,customers!$A:$A,customers!$C:$C,,0))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6">
        <f>INDEX(products!$A$1:$G$49,MATCH(orders!$D348,products!$A$1:$A$49,0),MATCH(orders!L$1,products!$A$1:$G$1,0))</f>
        <v>7.77</v>
      </c>
      <c r="M348" s="6">
        <f t="shared" si="10"/>
        <v>23.31</v>
      </c>
      <c r="N348" t="str" cm="1">
        <f t="array" ref="N348">_xlfn.IFS(I348= "Rob", "Robusta", I348= "Exc", "Excelsa", I348= "Ara", "Arabica", I348= "Lib", "Liberica", I348= "", "")</f>
        <v>Arabica</v>
      </c>
      <c r="O348" t="str">
        <f t="shared" si="11"/>
        <v>Light</v>
      </c>
      <c r="P348" t="str">
        <f>_xlfn.XLOOKUP(Orders[[#This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IF(_xlfn.XLOOKUP(C349,customers!$A:$A,customers!$C:$C,,0)=0,"",_xlfn.XLOOKUP(C349,customers!$A:$A,customers!$C:$C,,0))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6">
        <f>INDEX(products!$A$1:$G$49,MATCH(orders!$D349,products!$A$1:$A$49,0),MATCH(orders!L$1,products!$A$1:$G$1,0))</f>
        <v>14.55</v>
      </c>
      <c r="M349" s="6">
        <f t="shared" si="10"/>
        <v>43.650000000000006</v>
      </c>
      <c r="N349" t="str" cm="1">
        <f t="array" ref="N349">_xlfn.IFS(I349= "Rob", "Robusta", I349= "Exc", "Excelsa", I349= "Ara", "Arabica", I349= "Lib", "Liberica", I349= "", "")</f>
        <v>Liberica</v>
      </c>
      <c r="O349" t="str">
        <f t="shared" si="11"/>
        <v>Medium</v>
      </c>
      <c r="P349" t="str">
        <f>_xlfn.XLOOKUP(Orders[[#This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IF(_xlfn.XLOOKUP(C350,customers!$A:$A,customers!$C:$C,,0)=0,"",_xlfn.XLOOKUP(C350,customers!$A:$A,customers!$C:$C,,0))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6">
        <f>INDEX(products!$A$1:$G$49,MATCH(orders!$D350,products!$A$1:$A$49,0),MATCH(orders!L$1,products!$A$1:$G$1,0))</f>
        <v>34.154999999999994</v>
      </c>
      <c r="M350" s="6">
        <f t="shared" si="10"/>
        <v>204.92999999999995</v>
      </c>
      <c r="N350" t="str" cm="1">
        <f t="array" ref="N350">_xlfn.IFS(I350= "Rob", "Robusta", I350= "Exc", "Excelsa", I350= "Ara", "Arabica", I350= "Lib", "Liberica", I350= "", "")</f>
        <v>Excelsa</v>
      </c>
      <c r="O350" t="str">
        <f t="shared" si="11"/>
        <v>Light</v>
      </c>
      <c r="P350" t="str">
        <f>_xlfn.XLOOKUP(Orders[[#This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IF(_xlfn.XLOOKUP(C351,customers!$A:$A,customers!$C:$C,,0)=0,"",_xlfn.XLOOKUP(C351,customers!$A:$A,customers!$C:$C,,0))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6">
        <f>INDEX(products!$A$1:$G$49,MATCH(orders!$D351,products!$A$1:$A$49,0),MATCH(orders!L$1,products!$A$1:$G$1,0))</f>
        <v>3.5849999999999995</v>
      </c>
      <c r="M351" s="6">
        <f t="shared" si="10"/>
        <v>14.339999999999998</v>
      </c>
      <c r="N351" t="str" cm="1">
        <f t="array" ref="N351">_xlfn.IFS(I351= "Rob", "Robusta", I351= "Exc", "Excelsa", I351= "Ara", "Arabica", I351= "Lib", "Liberica", I351= "", "")</f>
        <v>Robusta</v>
      </c>
      <c r="O351" t="str">
        <f t="shared" si="11"/>
        <v>Light</v>
      </c>
      <c r="P351" t="str">
        <f>_xlfn.XLOOKUP(Orders[[#This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IF(_xlfn.XLOOKUP(C352,customers!$A:$A,customers!$C:$C,,0)=0,"",_xlfn.XLOOKUP(C352,customers!$A:$A,customers!$C:$C,,0))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6">
        <f>INDEX(products!$A$1:$G$49,MATCH(orders!$D352,products!$A$1:$A$49,0),MATCH(orders!L$1,products!$A$1:$G$1,0))</f>
        <v>5.97</v>
      </c>
      <c r="M352" s="6">
        <f t="shared" si="10"/>
        <v>23.88</v>
      </c>
      <c r="N352" t="str" cm="1">
        <f t="array" ref="N352">_xlfn.IFS(I352= "Rob", "Robusta", I352= "Exc", "Excelsa", I352= "Ara", "Arabica", I352= "Lib", "Liberica", I352= "", "")</f>
        <v>Arabica</v>
      </c>
      <c r="O352" t="str">
        <f t="shared" si="11"/>
        <v>Dark</v>
      </c>
      <c r="P352" t="str">
        <f>_xlfn.XLOOKUP(Orders[[#This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IF(_xlfn.XLOOKUP(C353,customers!$A:$A,customers!$C:$C,,0)=0,"",_xlfn.XLOOKUP(C353,customers!$A:$A,customers!$C:$C,,0))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6">
        <f>INDEX(products!$A$1:$G$49,MATCH(orders!$D353,products!$A$1:$A$49,0),MATCH(orders!L$1,products!$A$1:$G$1,0))</f>
        <v>11.25</v>
      </c>
      <c r="M353" s="6">
        <f t="shared" si="10"/>
        <v>22.5</v>
      </c>
      <c r="N353" t="str" cm="1">
        <f t="array" ref="N353">_xlfn.IFS(I353= "Rob", "Robusta", I353= "Exc", "Excelsa", I353= "Ara", "Arabica", I353= "Lib", "Liberica", I353= "", "")</f>
        <v>Arabica</v>
      </c>
      <c r="O353" t="str">
        <f t="shared" si="11"/>
        <v>Medium</v>
      </c>
      <c r="P353" t="str">
        <f>_xlfn.XLOOKUP(Orders[[#This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IF(_xlfn.XLOOKUP(C354,customers!$A:$A,customers!$C:$C,,0)=0,"",_xlfn.XLOOKUP(C354,customers!$A:$A,customers!$C:$C,,0))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6">
        <f>INDEX(products!$A$1:$G$49,MATCH(orders!$D354,products!$A$1:$A$49,0),MATCH(orders!L$1,products!$A$1:$G$1,0))</f>
        <v>7.29</v>
      </c>
      <c r="M354" s="6">
        <f t="shared" si="10"/>
        <v>36.450000000000003</v>
      </c>
      <c r="N354" t="str" cm="1">
        <f t="array" ref="N354">_xlfn.IFS(I354= "Rob", "Robusta", I354= "Exc", "Excelsa", I354= "Ara", "Arabica", I354= "Lib", "Liberica", I354= "", "")</f>
        <v>Excelsa</v>
      </c>
      <c r="O354" t="str">
        <f t="shared" si="11"/>
        <v>Dark</v>
      </c>
      <c r="P354" t="str">
        <f>_xlfn.XLOOKUP(Orders[[#This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IF(_xlfn.XLOOKUP(C355,customers!$A:$A,customers!$C:$C,,0)=0,"",_xlfn.XLOOKUP(C355,customers!$A:$A,customers!$C:$C,,0))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6">
        <f>INDEX(products!$A$1:$G$49,MATCH(orders!$D355,products!$A$1:$A$49,0),MATCH(orders!L$1,products!$A$1:$G$1,0))</f>
        <v>6.75</v>
      </c>
      <c r="M355" s="6">
        <f t="shared" si="10"/>
        <v>27</v>
      </c>
      <c r="N355" t="str" cm="1">
        <f t="array" ref="N355">_xlfn.IFS(I355= "Rob", "Robusta", I355= "Exc", "Excelsa", I355= "Ara", "Arabica", I355= "Lib", "Liberica", I355= "", "")</f>
        <v>Arabica</v>
      </c>
      <c r="O355" t="str">
        <f t="shared" si="11"/>
        <v>Medium</v>
      </c>
      <c r="P355" t="str">
        <f>_xlfn.XLOOKUP(Orders[[#This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IF(_xlfn.XLOOKUP(C356,customers!$A:$A,customers!$C:$C,,0)=0,"",_xlfn.XLOOKUP(C356,customers!$A:$A,customers!$C:$C,,0))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6">
        <f>INDEX(products!$A$1:$G$49,MATCH(orders!$D356,products!$A$1:$A$49,0),MATCH(orders!L$1,products!$A$1:$G$1,0))</f>
        <v>25.874999999999996</v>
      </c>
      <c r="M356" s="6">
        <f t="shared" si="10"/>
        <v>155.24999999999997</v>
      </c>
      <c r="N356" t="str" cm="1">
        <f t="array" ref="N356">_xlfn.IFS(I356= "Rob", "Robusta", I356= "Exc", "Excelsa", I356= "Ara", "Arabica", I356= "Lib", "Liberica", I356= "", "")</f>
        <v>Arabica</v>
      </c>
      <c r="O356" t="str">
        <f t="shared" si="11"/>
        <v>Medium</v>
      </c>
      <c r="P356" t="str">
        <f>_xlfn.XLOOKUP(Orders[[#This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IF(_xlfn.XLOOKUP(C357,customers!$A:$A,customers!$C:$C,,0)=0,"",_xlfn.XLOOKUP(C357,customers!$A:$A,customers!$C:$C,,0))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6">
        <f>INDEX(products!$A$1:$G$49,MATCH(orders!$D357,products!$A$1:$A$49,0),MATCH(orders!L$1,products!$A$1:$G$1,0))</f>
        <v>22.884999999999998</v>
      </c>
      <c r="M357" s="6">
        <f t="shared" si="10"/>
        <v>114.42499999999998</v>
      </c>
      <c r="N357" t="str" cm="1">
        <f t="array" ref="N357">_xlfn.IFS(I357= "Rob", "Robusta", I357= "Exc", "Excelsa", I357= "Ara", "Arabica", I357= "Lib", "Liberica", I357= "", "")</f>
        <v>Arabica</v>
      </c>
      <c r="O357" t="str">
        <f t="shared" si="11"/>
        <v>Dark</v>
      </c>
      <c r="P357" t="str">
        <f>_xlfn.XLOOKUP(Orders[[#This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IF(_xlfn.XLOOKUP(C358,customers!$A:$A,customers!$C:$C,,0)=0,"",_xlfn.XLOOKUP(C358,customers!$A:$A,customers!$C:$C,,0))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6">
        <f>INDEX(products!$A$1:$G$49,MATCH(orders!$D358,products!$A$1:$A$49,0),MATCH(orders!L$1,products!$A$1:$G$1,0))</f>
        <v>12.95</v>
      </c>
      <c r="M358" s="6">
        <f t="shared" si="10"/>
        <v>51.8</v>
      </c>
      <c r="N358" t="str" cm="1">
        <f t="array" ref="N358">_xlfn.IFS(I358= "Rob", "Robusta", I358= "Exc", "Excelsa", I358= "Ara", "Arabica", I358= "Lib", "Liberica", I358= "", "")</f>
        <v>Liberica</v>
      </c>
      <c r="O358" t="str">
        <f t="shared" si="11"/>
        <v>Dark</v>
      </c>
      <c r="P358" t="str">
        <f>_xlfn.XLOOKUP(Orders[[#This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IF(_xlfn.XLOOKUP(C359,customers!$A:$A,customers!$C:$C,,0)=0,"",_xlfn.XLOOKUP(C359,customers!$A:$A,customers!$C:$C,,0))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6">
        <f>INDEX(products!$A$1:$G$49,MATCH(orders!$D359,products!$A$1:$A$49,0),MATCH(orders!L$1,products!$A$1:$G$1,0))</f>
        <v>25.874999999999996</v>
      </c>
      <c r="M359" s="6">
        <f t="shared" si="10"/>
        <v>155.24999999999997</v>
      </c>
      <c r="N359" t="str" cm="1">
        <f t="array" ref="N359">_xlfn.IFS(I359= "Rob", "Robusta", I359= "Exc", "Excelsa", I359= "Ara", "Arabica", I359= "Lib", "Liberica", I359= "", "")</f>
        <v>Arabica</v>
      </c>
      <c r="O359" t="str">
        <f t="shared" si="11"/>
        <v>Medium</v>
      </c>
      <c r="P359" t="str">
        <f>_xlfn.XLOOKUP(Orders[[#This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IF(_xlfn.XLOOKUP(C360,customers!$A:$A,customers!$C:$C,,0)=0,"",_xlfn.XLOOKUP(C360,customers!$A:$A,customers!$C:$C,,0))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6">
        <f>INDEX(products!$A$1:$G$49,MATCH(orders!$D360,products!$A$1:$A$49,0),MATCH(orders!L$1,products!$A$1:$G$1,0))</f>
        <v>29.784999999999997</v>
      </c>
      <c r="M360" s="6">
        <f t="shared" si="10"/>
        <v>29.784999999999997</v>
      </c>
      <c r="N360" t="str" cm="1">
        <f t="array" ref="N360">_xlfn.IFS(I360= "Rob", "Robusta", I360= "Exc", "Excelsa", I360= "Ara", "Arabica", I360= "Lib", "Liberica", I360= "", "")</f>
        <v>Arabica</v>
      </c>
      <c r="O360" t="str">
        <f t="shared" si="11"/>
        <v>Light</v>
      </c>
      <c r="P360" t="str">
        <f>_xlfn.XLOOKUP(Orders[[#This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IF(_xlfn.XLOOKUP(C361,customers!$A:$A,customers!$C:$C,,0)=0,"",_xlfn.XLOOKUP(C361,customers!$A:$A,customers!$C:$C,,0))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6">
        <f>INDEX(products!$A$1:$G$49,MATCH(orders!$D361,products!$A$1:$A$49,0),MATCH(orders!L$1,products!$A$1:$G$1,0))</f>
        <v>3.5849999999999995</v>
      </c>
      <c r="M361" s="6">
        <f t="shared" si="10"/>
        <v>21.509999999999998</v>
      </c>
      <c r="N361" t="str" cm="1">
        <f t="array" ref="N361">_xlfn.IFS(I361= "Rob", "Robusta", I361= "Exc", "Excelsa", I361= "Ara", "Arabica", I361= "Lib", "Liberica", I361= "", "")</f>
        <v>Robusta</v>
      </c>
      <c r="O361" t="str">
        <f t="shared" si="11"/>
        <v>Light</v>
      </c>
      <c r="P361" t="str">
        <f>_xlfn.XLOOKUP(Orders[[#This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IF(_xlfn.XLOOKUP(C362,customers!$A:$A,customers!$C:$C,,0)=0,"",_xlfn.XLOOKUP(C362,customers!$A:$A,customers!$C:$C,,0))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6">
        <f>INDEX(products!$A$1:$G$49,MATCH(orders!$D362,products!$A$1:$A$49,0),MATCH(orders!L$1,products!$A$1:$G$1,0))</f>
        <v>20.584999999999997</v>
      </c>
      <c r="M362" s="6">
        <f t="shared" si="10"/>
        <v>41.169999999999995</v>
      </c>
      <c r="N362" t="str" cm="1">
        <f t="array" ref="N362">_xlfn.IFS(I362= "Rob", "Robusta", I362= "Exc", "Excelsa", I362= "Ara", "Arabica", I362= "Lib", "Liberica", I362= "", "")</f>
        <v>Robusta</v>
      </c>
      <c r="O362" t="str">
        <f t="shared" si="11"/>
        <v>Dark</v>
      </c>
      <c r="P362" t="str">
        <f>_xlfn.XLOOKUP(Orders[[#This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IF(_xlfn.XLOOKUP(C363,customers!$A:$A,customers!$C:$C,,0)=0,"",_xlfn.XLOOKUP(C363,customers!$A:$A,customers!$C:$C,,0))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6">
        <f>INDEX(products!$A$1:$G$49,MATCH(orders!$D363,products!$A$1:$A$49,0),MATCH(orders!L$1,products!$A$1:$G$1,0))</f>
        <v>5.97</v>
      </c>
      <c r="M363" s="6">
        <f t="shared" si="10"/>
        <v>5.97</v>
      </c>
      <c r="N363" t="str" cm="1">
        <f t="array" ref="N363">_xlfn.IFS(I363= "Rob", "Robusta", I363= "Exc", "Excelsa", I363= "Ara", "Arabica", I363= "Lib", "Liberica", I363= "", "")</f>
        <v>Robusta</v>
      </c>
      <c r="O363" t="str">
        <f t="shared" si="11"/>
        <v>Medium</v>
      </c>
      <c r="P363" t="str">
        <f>_xlfn.XLOOKUP(Orders[[#This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IF(_xlfn.XLOOKUP(C364,customers!$A:$A,customers!$C:$C,,0)=0,"",_xlfn.XLOOKUP(C364,customers!$A:$A,customers!$C:$C,,0))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6">
        <f>INDEX(products!$A$1:$G$49,MATCH(orders!$D364,products!$A$1:$A$49,0),MATCH(orders!L$1,products!$A$1:$G$1,0))</f>
        <v>14.85</v>
      </c>
      <c r="M364" s="6">
        <f t="shared" si="10"/>
        <v>74.25</v>
      </c>
      <c r="N364" t="str" cm="1">
        <f t="array" ref="N364">_xlfn.IFS(I364= "Rob", "Robusta", I364= "Exc", "Excelsa", I364= "Ara", "Arabica", I364= "Lib", "Liberica", I364= "", "")</f>
        <v>Excelsa</v>
      </c>
      <c r="O364" t="str">
        <f t="shared" si="11"/>
        <v>Light</v>
      </c>
      <c r="P364" t="str">
        <f>_xlfn.XLOOKUP(Orders[[#This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IF(_xlfn.XLOOKUP(C365,customers!$A:$A,customers!$C:$C,,0)=0,"",_xlfn.XLOOKUP(C365,customers!$A:$A,customers!$C:$C,,0))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6">
        <f>INDEX(products!$A$1:$G$49,MATCH(orders!$D365,products!$A$1:$A$49,0),MATCH(orders!L$1,products!$A$1:$G$1,0))</f>
        <v>14.55</v>
      </c>
      <c r="M365" s="6">
        <f t="shared" si="10"/>
        <v>87.300000000000011</v>
      </c>
      <c r="N365" t="str" cm="1">
        <f t="array" ref="N365">_xlfn.IFS(I365= "Rob", "Robusta", I365= "Exc", "Excelsa", I365= "Ara", "Arabica", I365= "Lib", "Liberica", I365= "", "")</f>
        <v>Liberica</v>
      </c>
      <c r="O365" t="str">
        <f t="shared" si="11"/>
        <v>Medium</v>
      </c>
      <c r="P365" t="str">
        <f>_xlfn.XLOOKUP(Orders[[#This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IF(_xlfn.XLOOKUP(C366,customers!$A:$A,customers!$C:$C,,0)=0,"",_xlfn.XLOOKUP(C366,customers!$A:$A,customers!$C:$C,,0))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6">
        <f>INDEX(products!$A$1:$G$49,MATCH(orders!$D366,products!$A$1:$A$49,0),MATCH(orders!L$1,products!$A$1:$G$1,0))</f>
        <v>12.15</v>
      </c>
      <c r="M366" s="6">
        <f t="shared" si="10"/>
        <v>72.900000000000006</v>
      </c>
      <c r="N366" t="str" cm="1">
        <f t="array" ref="N366">_xlfn.IFS(I366= "Rob", "Robusta", I366= "Exc", "Excelsa", I366= "Ara", "Arabica", I366= "Lib", "Liberica", I366= "", "")</f>
        <v>Excelsa</v>
      </c>
      <c r="O366" t="str">
        <f t="shared" si="11"/>
        <v>Dark</v>
      </c>
      <c r="P366" t="str">
        <f>_xlfn.XLOOKUP(Orders[[#This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IF(_xlfn.XLOOKUP(C367,customers!$A:$A,customers!$C:$C,,0)=0,"",_xlfn.XLOOKUP(C367,customers!$A:$A,customers!$C:$C,,0))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6">
        <f>INDEX(products!$A$1:$G$49,MATCH(orders!$D367,products!$A$1:$A$49,0),MATCH(orders!L$1,products!$A$1:$G$1,0))</f>
        <v>7.77</v>
      </c>
      <c r="M367" s="6">
        <f t="shared" si="10"/>
        <v>7.77</v>
      </c>
      <c r="N367" t="str" cm="1">
        <f t="array" ref="N367">_xlfn.IFS(I367= "Rob", "Robusta", I367= "Exc", "Excelsa", I367= "Ara", "Arabica", I367= "Lib", "Liberica", I367= "", "")</f>
        <v>Liberica</v>
      </c>
      <c r="O367" t="str">
        <f t="shared" si="11"/>
        <v>Dark</v>
      </c>
      <c r="P367" t="str">
        <f>_xlfn.XLOOKUP(Orders[[#This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IF(_xlfn.XLOOKUP(C368,customers!$A:$A,customers!$C:$C,,0)=0,"",_xlfn.XLOOKUP(C368,customers!$A:$A,customers!$C:$C,,0))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6">
        <f>INDEX(products!$A$1:$G$49,MATCH(orders!$D368,products!$A$1:$A$49,0),MATCH(orders!L$1,products!$A$1:$G$1,0))</f>
        <v>7.29</v>
      </c>
      <c r="M368" s="6">
        <f t="shared" si="10"/>
        <v>43.74</v>
      </c>
      <c r="N368" t="str" cm="1">
        <f t="array" ref="N368">_xlfn.IFS(I368= "Rob", "Robusta", I368= "Exc", "Excelsa", I368= "Ara", "Arabica", I368= "Lib", "Liberica", I368= "", "")</f>
        <v>Excelsa</v>
      </c>
      <c r="O368" t="str">
        <f t="shared" si="11"/>
        <v>Dark</v>
      </c>
      <c r="P368" t="str">
        <f>_xlfn.XLOOKUP(Orders[[#This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IF(_xlfn.XLOOKUP(C369,customers!$A:$A,customers!$C:$C,,0)=0,"",_xlfn.XLOOKUP(C369,customers!$A:$A,customers!$C:$C,,0))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6">
        <f>INDEX(products!$A$1:$G$49,MATCH(orders!$D369,products!$A$1:$A$49,0),MATCH(orders!L$1,products!$A$1:$G$1,0))</f>
        <v>4.3650000000000002</v>
      </c>
      <c r="M369" s="6">
        <f t="shared" si="10"/>
        <v>8.73</v>
      </c>
      <c r="N369" t="str" cm="1">
        <f t="array" ref="N369">_xlfn.IFS(I369= "Rob", "Robusta", I369= "Exc", "Excelsa", I369= "Ara", "Arabica", I369= "Lib", "Liberica", I369= "", "")</f>
        <v>Liberica</v>
      </c>
      <c r="O369" t="str">
        <f t="shared" si="11"/>
        <v>Medium</v>
      </c>
      <c r="P369" t="str">
        <f>_xlfn.XLOOKUP(Orders[[#This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IF(_xlfn.XLOOKUP(C370,customers!$A:$A,customers!$C:$C,,0)=0,"",_xlfn.XLOOKUP(C370,customers!$A:$A,customers!$C:$C,,0))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6">
        <f>INDEX(products!$A$1:$G$49,MATCH(orders!$D370,products!$A$1:$A$49,0),MATCH(orders!L$1,products!$A$1:$G$1,0))</f>
        <v>31.624999999999996</v>
      </c>
      <c r="M370" s="6">
        <f t="shared" si="10"/>
        <v>63.249999999999993</v>
      </c>
      <c r="N370" t="str" cm="1">
        <f t="array" ref="N370">_xlfn.IFS(I370= "Rob", "Robusta", I370= "Exc", "Excelsa", I370= "Ara", "Arabica", I370= "Lib", "Liberica", I370= "", "")</f>
        <v>Excelsa</v>
      </c>
      <c r="O370" t="str">
        <f t="shared" si="11"/>
        <v>Medium</v>
      </c>
      <c r="P370" t="str">
        <f>_xlfn.XLOOKUP(Orders[[#This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IF(_xlfn.XLOOKUP(C371,customers!$A:$A,customers!$C:$C,,0)=0,"",_xlfn.XLOOKUP(C371,customers!$A:$A,customers!$C:$C,,0))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6">
        <f>INDEX(products!$A$1:$G$49,MATCH(orders!$D371,products!$A$1:$A$49,0),MATCH(orders!L$1,products!$A$1:$G$1,0))</f>
        <v>8.91</v>
      </c>
      <c r="M371" s="6">
        <f t="shared" si="10"/>
        <v>8.91</v>
      </c>
      <c r="N371" t="str" cm="1">
        <f t="array" ref="N371">_xlfn.IFS(I371= "Rob", "Robusta", I371= "Exc", "Excelsa", I371= "Ara", "Arabica", I371= "Lib", "Liberica", I371= "", "")</f>
        <v>Excelsa</v>
      </c>
      <c r="O371" t="str">
        <f t="shared" si="11"/>
        <v>Light</v>
      </c>
      <c r="P371" t="str">
        <f>_xlfn.XLOOKUP(Orders[[#This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IF(_xlfn.XLOOKUP(C372,customers!$A:$A,customers!$C:$C,,0)=0,"",_xlfn.XLOOKUP(C372,customers!$A:$A,customers!$C:$C,,0))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6">
        <f>INDEX(products!$A$1:$G$49,MATCH(orders!$D372,products!$A$1:$A$49,0),MATCH(orders!L$1,products!$A$1:$G$1,0))</f>
        <v>12.15</v>
      </c>
      <c r="M372" s="6">
        <f t="shared" si="10"/>
        <v>24.3</v>
      </c>
      <c r="N372" t="str" cm="1">
        <f t="array" ref="N372">_xlfn.IFS(I372= "Rob", "Robusta", I372= "Exc", "Excelsa", I372= "Ara", "Arabica", I372= "Lib", "Liberica", I372= "", "")</f>
        <v>Excelsa</v>
      </c>
      <c r="O372" t="str">
        <f t="shared" si="11"/>
        <v>Dark</v>
      </c>
      <c r="P372" t="str">
        <f>_xlfn.XLOOKUP(Orders[[#This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IF(_xlfn.XLOOKUP(C373,customers!$A:$A,customers!$C:$C,,0)=0,"",_xlfn.XLOOKUP(C373,customers!$A:$A,customers!$C:$C,,0))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6">
        <f>INDEX(products!$A$1:$G$49,MATCH(orders!$D373,products!$A$1:$A$49,0),MATCH(orders!L$1,products!$A$1:$G$1,0))</f>
        <v>7.77</v>
      </c>
      <c r="M373" s="6">
        <f t="shared" si="10"/>
        <v>46.62</v>
      </c>
      <c r="N373" t="str" cm="1">
        <f t="array" ref="N373">_xlfn.IFS(I373= "Rob", "Robusta", I373= "Exc", "Excelsa", I373= "Ara", "Arabica", I373= "Lib", "Liberica", I373= "", "")</f>
        <v>Arabica</v>
      </c>
      <c r="O373" t="str">
        <f t="shared" si="11"/>
        <v>Light</v>
      </c>
      <c r="P373" t="str">
        <f>_xlfn.XLOOKUP(Orders[[#This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IF(_xlfn.XLOOKUP(C374,customers!$A:$A,customers!$C:$C,,0)=0,"",_xlfn.XLOOKUP(C374,customers!$A:$A,customers!$C:$C,,0))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6">
        <f>INDEX(products!$A$1:$G$49,MATCH(orders!$D374,products!$A$1:$A$49,0),MATCH(orders!L$1,products!$A$1:$G$1,0))</f>
        <v>7.169999999999999</v>
      </c>
      <c r="M374" s="6">
        <f t="shared" si="10"/>
        <v>43.019999999999996</v>
      </c>
      <c r="N374" t="str" cm="1">
        <f t="array" ref="N374">_xlfn.IFS(I374= "Rob", "Robusta", I374= "Exc", "Excelsa", I374= "Ara", "Arabica", I374= "Lib", "Liberica", I374= "", "")</f>
        <v>Robusta</v>
      </c>
      <c r="O374" t="str">
        <f t="shared" si="11"/>
        <v>Light</v>
      </c>
      <c r="P374" t="str">
        <f>_xlfn.XLOOKUP(Orders[[#This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IF(_xlfn.XLOOKUP(C375,customers!$A:$A,customers!$C:$C,,0)=0,"",_xlfn.XLOOKUP(C375,customers!$A:$A,customers!$C:$C,,0))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6">
        <f>INDEX(products!$A$1:$G$49,MATCH(orders!$D375,products!$A$1:$A$49,0),MATCH(orders!L$1,products!$A$1:$G$1,0))</f>
        <v>5.97</v>
      </c>
      <c r="M375" s="6">
        <f t="shared" si="10"/>
        <v>17.91</v>
      </c>
      <c r="N375" t="str" cm="1">
        <f t="array" ref="N375">_xlfn.IFS(I375= "Rob", "Robusta", I375= "Exc", "Excelsa", I375= "Ara", "Arabica", I375= "Lib", "Liberica", I375= "", "")</f>
        <v>Arabica</v>
      </c>
      <c r="O375" t="str">
        <f t="shared" si="11"/>
        <v>Dark</v>
      </c>
      <c r="P375" t="str">
        <f>_xlfn.XLOOKUP(Orders[[#This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IF(_xlfn.XLOOKUP(C376,customers!$A:$A,customers!$C:$C,,0)=0,"",_xlfn.XLOOKUP(C376,customers!$A:$A,customers!$C:$C,,0))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6">
        <f>INDEX(products!$A$1:$G$49,MATCH(orders!$D376,products!$A$1:$A$49,0),MATCH(orders!L$1,products!$A$1:$G$1,0))</f>
        <v>9.51</v>
      </c>
      <c r="M376" s="6">
        <f t="shared" si="10"/>
        <v>38.04</v>
      </c>
      <c r="N376" t="str" cm="1">
        <f t="array" ref="N376">_xlfn.IFS(I376= "Rob", "Robusta", I376= "Exc", "Excelsa", I376= "Ara", "Arabica", I376= "Lib", "Liberica", I376= "", "")</f>
        <v>Liberica</v>
      </c>
      <c r="O376" t="str">
        <f t="shared" si="11"/>
        <v>Light</v>
      </c>
      <c r="P376" t="str">
        <f>_xlfn.XLOOKUP(Orders[[#This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IF(_xlfn.XLOOKUP(C377,customers!$A:$A,customers!$C:$C,,0)=0,"",_xlfn.XLOOKUP(C377,customers!$A:$A,customers!$C:$C,,0))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6">
        <f>INDEX(products!$A$1:$G$49,MATCH(orders!$D377,products!$A$1:$A$49,0),MATCH(orders!L$1,products!$A$1:$G$1,0))</f>
        <v>3.375</v>
      </c>
      <c r="M377" s="6">
        <f t="shared" si="10"/>
        <v>6.75</v>
      </c>
      <c r="N377" t="str" cm="1">
        <f t="array" ref="N377">_xlfn.IFS(I377= "Rob", "Robusta", I377= "Exc", "Excelsa", I377= "Ara", "Arabica", I377= "Lib", "Liberica", I377= "", "")</f>
        <v>Arabica</v>
      </c>
      <c r="O377" t="str">
        <f t="shared" si="11"/>
        <v>Medium</v>
      </c>
      <c r="P377" t="str">
        <f>_xlfn.XLOOKUP(Orders[[#This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IF(_xlfn.XLOOKUP(C378,customers!$A:$A,customers!$C:$C,,0)=0,"",_xlfn.XLOOKUP(C378,customers!$A:$A,customers!$C:$C,,0))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6">
        <f>INDEX(products!$A$1:$G$49,MATCH(orders!$D378,products!$A$1:$A$49,0),MATCH(orders!L$1,products!$A$1:$G$1,0))</f>
        <v>5.97</v>
      </c>
      <c r="M378" s="6">
        <f t="shared" si="10"/>
        <v>5.97</v>
      </c>
      <c r="N378" t="str" cm="1">
        <f t="array" ref="N378">_xlfn.IFS(I378= "Rob", "Robusta", I378= "Exc", "Excelsa", I378= "Ara", "Arabica", I378= "Lib", "Liberica", I378= "", "")</f>
        <v>Robusta</v>
      </c>
      <c r="O378" t="str">
        <f t="shared" si="11"/>
        <v>Medium</v>
      </c>
      <c r="P378" t="str">
        <f>_xlfn.XLOOKUP(Orders[[#This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IF(_xlfn.XLOOKUP(C379,customers!$A:$A,customers!$C:$C,,0)=0,"",_xlfn.XLOOKUP(C379,customers!$A:$A,customers!$C:$C,,0))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6">
        <f>INDEX(products!$A$1:$G$49,MATCH(orders!$D379,products!$A$1:$A$49,0),MATCH(orders!L$1,products!$A$1:$G$1,0))</f>
        <v>2.6849999999999996</v>
      </c>
      <c r="M379" s="6">
        <f t="shared" si="10"/>
        <v>8.0549999999999997</v>
      </c>
      <c r="N379" t="str" cm="1">
        <f t="array" ref="N379">_xlfn.IFS(I379= "Rob", "Robusta", I379= "Exc", "Excelsa", I379= "Ara", "Arabica", I379= "Lib", "Liberica", I379= "", "")</f>
        <v>Robusta</v>
      </c>
      <c r="O379" t="str">
        <f t="shared" si="11"/>
        <v>Dark</v>
      </c>
      <c r="P379" t="str">
        <f>_xlfn.XLOOKUP(Orders[[#This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IF(_xlfn.XLOOKUP(C380,customers!$A:$A,customers!$C:$C,,0)=0,"",_xlfn.XLOOKUP(C380,customers!$A:$A,customers!$C:$C,,0))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6">
        <f>INDEX(products!$A$1:$G$49,MATCH(orders!$D380,products!$A$1:$A$49,0),MATCH(orders!L$1,products!$A$1:$G$1,0))</f>
        <v>7.77</v>
      </c>
      <c r="M380" s="6">
        <f t="shared" si="10"/>
        <v>23.31</v>
      </c>
      <c r="N380" t="str" cm="1">
        <f t="array" ref="N380">_xlfn.IFS(I380= "Rob", "Robusta", I380= "Exc", "Excelsa", I380= "Ara", "Arabica", I380= "Lib", "Liberica", I380= "", "")</f>
        <v>Arabica</v>
      </c>
      <c r="O380" t="str">
        <f t="shared" si="11"/>
        <v>Light</v>
      </c>
      <c r="P380" t="str">
        <f>_xlfn.XLOOKUP(Orders[[#This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IF(_xlfn.XLOOKUP(C381,customers!$A:$A,customers!$C:$C,,0)=0,"",_xlfn.XLOOKUP(C381,customers!$A:$A,customers!$C:$C,,0))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6">
        <f>INDEX(products!$A$1:$G$49,MATCH(orders!$D381,products!$A$1:$A$49,0),MATCH(orders!L$1,products!$A$1:$G$1,0))</f>
        <v>7.169999999999999</v>
      </c>
      <c r="M381" s="6">
        <f t="shared" si="10"/>
        <v>43.019999999999996</v>
      </c>
      <c r="N381" t="str" cm="1">
        <f t="array" ref="N381">_xlfn.IFS(I381= "Rob", "Robusta", I381= "Exc", "Excelsa", I381= "Ara", "Arabica", I381= "Lib", "Liberica", I381= "", "")</f>
        <v>Robusta</v>
      </c>
      <c r="O381" t="str">
        <f t="shared" si="11"/>
        <v>Light</v>
      </c>
      <c r="P381" t="str">
        <f>_xlfn.XLOOKUP(Orders[[#This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IF(_xlfn.XLOOKUP(C382,customers!$A:$A,customers!$C:$C,,0)=0,"",_xlfn.XLOOKUP(C382,customers!$A:$A,customers!$C:$C,,0))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6">
        <f>INDEX(products!$A$1:$G$49,MATCH(orders!$D382,products!$A$1:$A$49,0),MATCH(orders!L$1,products!$A$1:$G$1,0))</f>
        <v>7.77</v>
      </c>
      <c r="M382" s="6">
        <f t="shared" si="10"/>
        <v>23.31</v>
      </c>
      <c r="N382" t="str" cm="1">
        <f t="array" ref="N382">_xlfn.IFS(I382= "Rob", "Robusta", I382= "Exc", "Excelsa", I382= "Ara", "Arabica", I382= "Lib", "Liberica", I382= "", "")</f>
        <v>Liberica</v>
      </c>
      <c r="O382" t="str">
        <f t="shared" si="11"/>
        <v>Dark</v>
      </c>
      <c r="P382" t="str">
        <f>_xlfn.XLOOKUP(Orders[[#This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IF(_xlfn.XLOOKUP(C383,customers!$A:$A,customers!$C:$C,,0)=0,"",_xlfn.XLOOKUP(C383,customers!$A:$A,customers!$C:$C,,0))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6">
        <f>INDEX(products!$A$1:$G$49,MATCH(orders!$D383,products!$A$1:$A$49,0),MATCH(orders!L$1,products!$A$1:$G$1,0))</f>
        <v>2.9849999999999999</v>
      </c>
      <c r="M383" s="6">
        <f t="shared" si="10"/>
        <v>14.924999999999999</v>
      </c>
      <c r="N383" t="str" cm="1">
        <f t="array" ref="N383">_xlfn.IFS(I383= "Rob", "Robusta", I383= "Exc", "Excelsa", I383= "Ara", "Arabica", I383= "Lib", "Liberica", I383= "", "")</f>
        <v>Arabica</v>
      </c>
      <c r="O383" t="str">
        <f t="shared" si="11"/>
        <v>Dark</v>
      </c>
      <c r="P383" t="str">
        <f>_xlfn.XLOOKUP(Orders[[#This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IF(_xlfn.XLOOKUP(C384,customers!$A:$A,customers!$C:$C,,0)=0,"",_xlfn.XLOOKUP(C384,customers!$A:$A,customers!$C:$C,,0))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6">
        <f>INDEX(products!$A$1:$G$49,MATCH(orders!$D384,products!$A$1:$A$49,0),MATCH(orders!L$1,products!$A$1:$G$1,0))</f>
        <v>7.29</v>
      </c>
      <c r="M384" s="6">
        <f t="shared" si="10"/>
        <v>21.87</v>
      </c>
      <c r="N384" t="str" cm="1">
        <f t="array" ref="N384">_xlfn.IFS(I384= "Rob", "Robusta", I384= "Exc", "Excelsa", I384= "Ara", "Arabica", I384= "Lib", "Liberica", I384= "", "")</f>
        <v>Excelsa</v>
      </c>
      <c r="O384" t="str">
        <f t="shared" si="11"/>
        <v>Dark</v>
      </c>
      <c r="P384" t="str">
        <f>_xlfn.XLOOKUP(Orders[[#This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IF(_xlfn.XLOOKUP(C385,customers!$A:$A,customers!$C:$C,,0)=0,"",_xlfn.XLOOKUP(C385,customers!$A:$A,customers!$C:$C,,0))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6">
        <f>INDEX(products!$A$1:$G$49,MATCH(orders!$D385,products!$A$1:$A$49,0),MATCH(orders!L$1,products!$A$1:$G$1,0))</f>
        <v>8.91</v>
      </c>
      <c r="M385" s="6">
        <f t="shared" si="10"/>
        <v>53.46</v>
      </c>
      <c r="N385" t="str" cm="1">
        <f t="array" ref="N385">_xlfn.IFS(I385= "Rob", "Robusta", I385= "Exc", "Excelsa", I385= "Ara", "Arabica", I385= "Lib", "Liberica", I385= "", "")</f>
        <v>Excelsa</v>
      </c>
      <c r="O385" t="str">
        <f t="shared" si="11"/>
        <v>Light</v>
      </c>
      <c r="P385" t="str">
        <f>_xlfn.XLOOKUP(Orders[[#This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IF(_xlfn.XLOOKUP(C386,customers!$A:$A,customers!$C:$C,,0)=0,"",_xlfn.XLOOKUP(C386,customers!$A:$A,customers!$C:$C,,0))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6">
        <f>INDEX(products!$A$1:$G$49,MATCH(orders!$D386,products!$A$1:$A$49,0),MATCH(orders!L$1,products!$A$1:$G$1,0))</f>
        <v>29.784999999999997</v>
      </c>
      <c r="M386" s="6">
        <f t="shared" si="10"/>
        <v>119.13999999999999</v>
      </c>
      <c r="N386" t="str" cm="1">
        <f t="array" ref="N386">_xlfn.IFS(I386= "Rob", "Robusta", I386= "Exc", "Excelsa", I386= "Ara", "Arabica", I386= "Lib", "Liberica", I386= "", "")</f>
        <v>Arabica</v>
      </c>
      <c r="O386" t="str">
        <f t="shared" si="11"/>
        <v>Light</v>
      </c>
      <c r="P386" t="str">
        <f>_xlfn.XLOOKUP(Orders[[#This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IF(_xlfn.XLOOKUP(C387,customers!$A:$A,customers!$C:$C,,0)=0,"",_xlfn.XLOOKUP(C387,customers!$A:$A,customers!$C:$C,,0))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6">
        <f>INDEX(products!$A$1:$G$49,MATCH(orders!$D387,products!$A$1:$A$49,0),MATCH(orders!L$1,products!$A$1:$G$1,0))</f>
        <v>8.73</v>
      </c>
      <c r="M387" s="6">
        <f t="shared" ref="M387:M450" si="12">L387*E387</f>
        <v>43.650000000000006</v>
      </c>
      <c r="N387" t="str" cm="1">
        <f t="array" ref="N387">_xlfn.IFS(I387= "Rob", "Robusta", I387= "Exc", "Excelsa", I387= "Ara", "Arabica", I387= "Lib", "Liberica", I387= "", "")</f>
        <v>Liberica</v>
      </c>
      <c r="O387" t="str">
        <f t="shared" ref="O387:O450" si="13">IF(J387="M", "Medium", IF(J387="L", "Light", IF(J387="D", "Dark", IF(J387="", "" ))))</f>
        <v>Medium</v>
      </c>
      <c r="P387" t="str">
        <f>_xlfn.XLOOKUP(Orders[[#This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IF(_xlfn.XLOOKUP(C388,customers!$A:$A,customers!$C:$C,,0)=0,"",_xlfn.XLOOKUP(C388,customers!$A:$A,customers!$C:$C,,0))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6">
        <f>INDEX(products!$A$1:$G$49,MATCH(orders!$D388,products!$A$1:$A$49,0),MATCH(orders!L$1,products!$A$1:$G$1,0))</f>
        <v>2.9849999999999999</v>
      </c>
      <c r="M388" s="6">
        <f t="shared" si="12"/>
        <v>17.91</v>
      </c>
      <c r="N388" t="str" cm="1">
        <f t="array" ref="N388">_xlfn.IFS(I388= "Rob", "Robusta", I388= "Exc", "Excelsa", I388= "Ara", "Arabica", I388= "Lib", "Liberica", I388= "", "")</f>
        <v>Arabica</v>
      </c>
      <c r="O388" t="str">
        <f t="shared" si="13"/>
        <v>Dark</v>
      </c>
      <c r="P388" t="str">
        <f>_xlfn.XLOOKUP(Orders[[#This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IF(_xlfn.XLOOKUP(C389,customers!$A:$A,customers!$C:$C,,0)=0,"",_xlfn.XLOOKUP(C389,customers!$A:$A,customers!$C:$C,,0))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6">
        <f>INDEX(products!$A$1:$G$49,MATCH(orders!$D389,products!$A$1:$A$49,0),MATCH(orders!L$1,products!$A$1:$G$1,0))</f>
        <v>14.85</v>
      </c>
      <c r="M389" s="6">
        <f t="shared" si="12"/>
        <v>74.25</v>
      </c>
      <c r="N389" t="str" cm="1">
        <f t="array" ref="N389">_xlfn.IFS(I389= "Rob", "Robusta", I389= "Exc", "Excelsa", I389= "Ara", "Arabica", I389= "Lib", "Liberica", I389= "", "")</f>
        <v>Excelsa</v>
      </c>
      <c r="O389" t="str">
        <f t="shared" si="13"/>
        <v>Light</v>
      </c>
      <c r="P389" t="str">
        <f>_xlfn.XLOOKUP(Orders[[#This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IF(_xlfn.XLOOKUP(C390,customers!$A:$A,customers!$C:$C,,0)=0,"",_xlfn.XLOOKUP(C390,customers!$A:$A,customers!$C:$C,,0))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6">
        <f>INDEX(products!$A$1:$G$49,MATCH(orders!$D390,products!$A$1:$A$49,0),MATCH(orders!L$1,products!$A$1:$G$1,0))</f>
        <v>3.8849999999999998</v>
      </c>
      <c r="M390" s="6">
        <f t="shared" si="12"/>
        <v>11.654999999999999</v>
      </c>
      <c r="N390" t="str" cm="1">
        <f t="array" ref="N390">_xlfn.IFS(I390= "Rob", "Robusta", I390= "Exc", "Excelsa", I390= "Ara", "Arabica", I390= "Lib", "Liberica", I390= "", "")</f>
        <v>Liberica</v>
      </c>
      <c r="O390" t="str">
        <f t="shared" si="13"/>
        <v>Dark</v>
      </c>
      <c r="P390" t="str">
        <f>_xlfn.XLOOKUP(Orders[[#This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IF(_xlfn.XLOOKUP(C391,customers!$A:$A,customers!$C:$C,,0)=0,"",_xlfn.XLOOKUP(C391,customers!$A:$A,customers!$C:$C,,0))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6">
        <f>INDEX(products!$A$1:$G$49,MATCH(orders!$D391,products!$A$1:$A$49,0),MATCH(orders!L$1,products!$A$1:$G$1,0))</f>
        <v>7.77</v>
      </c>
      <c r="M391" s="6">
        <f t="shared" si="12"/>
        <v>23.31</v>
      </c>
      <c r="N391" t="str" cm="1">
        <f t="array" ref="N391">_xlfn.IFS(I391= "Rob", "Robusta", I391= "Exc", "Excelsa", I391= "Ara", "Arabica", I391= "Lib", "Liberica", I391= "", "")</f>
        <v>Liberica</v>
      </c>
      <c r="O391" t="str">
        <f t="shared" si="13"/>
        <v>Dark</v>
      </c>
      <c r="P391" t="str">
        <f>_xlfn.XLOOKUP(Orders[[#This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IF(_xlfn.XLOOKUP(C392,customers!$A:$A,customers!$C:$C,,0)=0,"",_xlfn.XLOOKUP(C392,customers!$A:$A,customers!$C:$C,,0))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6">
        <f>INDEX(products!$A$1:$G$49,MATCH(orders!$D392,products!$A$1:$A$49,0),MATCH(orders!L$1,products!$A$1:$G$1,0))</f>
        <v>7.29</v>
      </c>
      <c r="M392" s="6">
        <f t="shared" si="12"/>
        <v>14.58</v>
      </c>
      <c r="N392" t="str" cm="1">
        <f t="array" ref="N392">_xlfn.IFS(I392= "Rob", "Robusta", I392= "Exc", "Excelsa", I392= "Ara", "Arabica", I392= "Lib", "Liberica", I392= "", "")</f>
        <v>Excelsa</v>
      </c>
      <c r="O392" t="str">
        <f t="shared" si="13"/>
        <v>Dark</v>
      </c>
      <c r="P392" t="str">
        <f>_xlfn.XLOOKUP(Orders[[#This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IF(_xlfn.XLOOKUP(C393,customers!$A:$A,customers!$C:$C,,0)=0,"",_xlfn.XLOOKUP(C393,customers!$A:$A,customers!$C:$C,,0))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6">
        <f>INDEX(products!$A$1:$G$49,MATCH(orders!$D393,products!$A$1:$A$49,0),MATCH(orders!L$1,products!$A$1:$G$1,0))</f>
        <v>6.75</v>
      </c>
      <c r="M393" s="6">
        <f t="shared" si="12"/>
        <v>13.5</v>
      </c>
      <c r="N393" t="str" cm="1">
        <f t="array" ref="N393">_xlfn.IFS(I393= "Rob", "Robusta", I393= "Exc", "Excelsa", I393= "Ara", "Arabica", I393= "Lib", "Liberica", I393= "", "")</f>
        <v>Arabica</v>
      </c>
      <c r="O393" t="str">
        <f t="shared" si="13"/>
        <v>Medium</v>
      </c>
      <c r="P393" t="str">
        <f>_xlfn.XLOOKUP(Orders[[#This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IF(_xlfn.XLOOKUP(C394,customers!$A:$A,customers!$C:$C,,0)=0,"",_xlfn.XLOOKUP(C394,customers!$A:$A,customers!$C:$C,,0))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6">
        <f>INDEX(products!$A$1:$G$49,MATCH(orders!$D394,products!$A$1:$A$49,0),MATCH(orders!L$1,products!$A$1:$G$1,0))</f>
        <v>14.85</v>
      </c>
      <c r="M394" s="6">
        <f t="shared" si="12"/>
        <v>89.1</v>
      </c>
      <c r="N394" t="str" cm="1">
        <f t="array" ref="N394">_xlfn.IFS(I394= "Rob", "Robusta", I394= "Exc", "Excelsa", I394= "Ara", "Arabica", I394= "Lib", "Liberica", I394= "", "")</f>
        <v>Excelsa</v>
      </c>
      <c r="O394" t="str">
        <f t="shared" si="13"/>
        <v>Light</v>
      </c>
      <c r="P394" t="str">
        <f>_xlfn.XLOOKUP(Orders[[#This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IF(_xlfn.XLOOKUP(C395,customers!$A:$A,customers!$C:$C,,0)=0,"",_xlfn.XLOOKUP(C395,customers!$A:$A,customers!$C:$C,,0))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6">
        <f>INDEX(products!$A$1:$G$49,MATCH(orders!$D395,products!$A$1:$A$49,0),MATCH(orders!L$1,products!$A$1:$G$1,0))</f>
        <v>3.8849999999999998</v>
      </c>
      <c r="M395" s="6">
        <f t="shared" si="12"/>
        <v>3.8849999999999998</v>
      </c>
      <c r="N395" t="str" cm="1">
        <f t="array" ref="N395">_xlfn.IFS(I395= "Rob", "Robusta", I395= "Exc", "Excelsa", I395= "Ara", "Arabica", I395= "Lib", "Liberica", I395= "", "")</f>
        <v>Arabica</v>
      </c>
      <c r="O395" t="str">
        <f t="shared" si="13"/>
        <v>Light</v>
      </c>
      <c r="P395" t="str">
        <f>_xlfn.XLOOKUP(Orders[[#This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IF(_xlfn.XLOOKUP(C396,customers!$A:$A,customers!$C:$C,,0)=0,"",_xlfn.XLOOKUP(C396,customers!$A:$A,customers!$C:$C,,0))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6">
        <f>INDEX(products!$A$1:$G$49,MATCH(orders!$D396,products!$A$1:$A$49,0),MATCH(orders!L$1,products!$A$1:$G$1,0))</f>
        <v>27.484999999999996</v>
      </c>
      <c r="M396" s="6">
        <f t="shared" si="12"/>
        <v>109.93999999999998</v>
      </c>
      <c r="N396" t="str" cm="1">
        <f t="array" ref="N396">_xlfn.IFS(I396= "Rob", "Robusta", I396= "Exc", "Excelsa", I396= "Ara", "Arabica", I396= "Lib", "Liberica", I396= "", "")</f>
        <v>Robusta</v>
      </c>
      <c r="O396" t="str">
        <f t="shared" si="13"/>
        <v>Light</v>
      </c>
      <c r="P396" t="str">
        <f>_xlfn.XLOOKUP(Orders[[#This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IF(_xlfn.XLOOKUP(C397,customers!$A:$A,customers!$C:$C,,0)=0,"",_xlfn.XLOOKUP(C397,customers!$A:$A,customers!$C:$C,,0))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6">
        <f>INDEX(products!$A$1:$G$49,MATCH(orders!$D397,products!$A$1:$A$49,0),MATCH(orders!L$1,products!$A$1:$G$1,0))</f>
        <v>7.77</v>
      </c>
      <c r="M397" s="6">
        <f t="shared" si="12"/>
        <v>46.62</v>
      </c>
      <c r="N397" t="str" cm="1">
        <f t="array" ref="N397">_xlfn.IFS(I397= "Rob", "Robusta", I397= "Exc", "Excelsa", I397= "Ara", "Arabica", I397= "Lib", "Liberica", I397= "", "")</f>
        <v>Liberica</v>
      </c>
      <c r="O397" t="str">
        <f t="shared" si="13"/>
        <v>Dark</v>
      </c>
      <c r="P397" t="str">
        <f>_xlfn.XLOOKUP(Orders[[#This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IF(_xlfn.XLOOKUP(C398,customers!$A:$A,customers!$C:$C,,0)=0,"",_xlfn.XLOOKUP(C398,customers!$A:$A,customers!$C:$C,,0))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6">
        <f>INDEX(products!$A$1:$G$49,MATCH(orders!$D398,products!$A$1:$A$49,0),MATCH(orders!L$1,products!$A$1:$G$1,0))</f>
        <v>7.77</v>
      </c>
      <c r="M398" s="6">
        <f t="shared" si="12"/>
        <v>38.849999999999994</v>
      </c>
      <c r="N398" t="str" cm="1">
        <f t="array" ref="N398">_xlfn.IFS(I398= "Rob", "Robusta", I398= "Exc", "Excelsa", I398= "Ara", "Arabica", I398= "Lib", "Liberica", I398= "", "")</f>
        <v>Arabica</v>
      </c>
      <c r="O398" t="str">
        <f t="shared" si="13"/>
        <v>Light</v>
      </c>
      <c r="P398" t="str">
        <f>_xlfn.XLOOKUP(Orders[[#This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IF(_xlfn.XLOOKUP(C399,customers!$A:$A,customers!$C:$C,,0)=0,"",_xlfn.XLOOKUP(C399,customers!$A:$A,customers!$C:$C,,0))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6">
        <f>INDEX(products!$A$1:$G$49,MATCH(orders!$D399,products!$A$1:$A$49,0),MATCH(orders!L$1,products!$A$1:$G$1,0))</f>
        <v>7.77</v>
      </c>
      <c r="M399" s="6">
        <f t="shared" si="12"/>
        <v>31.08</v>
      </c>
      <c r="N399" t="str" cm="1">
        <f t="array" ref="N399">_xlfn.IFS(I399= "Rob", "Robusta", I399= "Exc", "Excelsa", I399= "Ara", "Arabica", I399= "Lib", "Liberica", I399= "", "")</f>
        <v>Liberica</v>
      </c>
      <c r="O399" t="str">
        <f t="shared" si="13"/>
        <v>Dark</v>
      </c>
      <c r="P399" t="str">
        <f>_xlfn.XLOOKUP(Orders[[#This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IF(_xlfn.XLOOKUP(C400,customers!$A:$A,customers!$C:$C,,0)=0,"",_xlfn.XLOOKUP(C400,customers!$A:$A,customers!$C:$C,,0))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6">
        <f>INDEX(products!$A$1:$G$49,MATCH(orders!$D400,products!$A$1:$A$49,0),MATCH(orders!L$1,products!$A$1:$G$1,0))</f>
        <v>2.9849999999999999</v>
      </c>
      <c r="M400" s="6">
        <f t="shared" si="12"/>
        <v>17.91</v>
      </c>
      <c r="N400" t="str" cm="1">
        <f t="array" ref="N400">_xlfn.IFS(I400= "Rob", "Robusta", I400= "Exc", "Excelsa", I400= "Ara", "Arabica", I400= "Lib", "Liberica", I400= "", "")</f>
        <v>Arabica</v>
      </c>
      <c r="O400" t="str">
        <f t="shared" si="13"/>
        <v>Dark</v>
      </c>
      <c r="P400" t="str">
        <f>_xlfn.XLOOKUP(Orders[[#This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IF(_xlfn.XLOOKUP(C401,customers!$A:$A,customers!$C:$C,,0)=0,"",_xlfn.XLOOKUP(C401,customers!$A:$A,customers!$C:$C,,0))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6">
        <f>INDEX(products!$A$1:$G$49,MATCH(orders!$D401,products!$A$1:$A$49,0),MATCH(orders!L$1,products!$A$1:$G$1,0))</f>
        <v>27.945</v>
      </c>
      <c r="M401" s="6">
        <f t="shared" si="12"/>
        <v>167.67000000000002</v>
      </c>
      <c r="N401" t="str" cm="1">
        <f t="array" ref="N401">_xlfn.IFS(I401= "Rob", "Robusta", I401= "Exc", "Excelsa", I401= "Ara", "Arabica", I401= "Lib", "Liberica", I401= "", "")</f>
        <v>Excelsa</v>
      </c>
      <c r="O401" t="str">
        <f t="shared" si="13"/>
        <v>Dark</v>
      </c>
      <c r="P401" t="str">
        <f>_xlfn.XLOOKUP(Orders[[#This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IF(_xlfn.XLOOKUP(C402,customers!$A:$A,customers!$C:$C,,0)=0,"",_xlfn.XLOOKUP(C402,customers!$A:$A,customers!$C:$C,,0))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6">
        <f>INDEX(products!$A$1:$G$49,MATCH(orders!$D402,products!$A$1:$A$49,0),MATCH(orders!L$1,products!$A$1:$G$1,0))</f>
        <v>15.85</v>
      </c>
      <c r="M402" s="6">
        <f t="shared" si="12"/>
        <v>63.4</v>
      </c>
      <c r="N402" t="str" cm="1">
        <f t="array" ref="N402">_xlfn.IFS(I402= "Rob", "Robusta", I402= "Exc", "Excelsa", I402= "Ara", "Arabica", I402= "Lib", "Liberica", I402= "", "")</f>
        <v>Liberica</v>
      </c>
      <c r="O402" t="str">
        <f t="shared" si="13"/>
        <v>Light</v>
      </c>
      <c r="P402" t="str">
        <f>_xlfn.XLOOKUP(Orders[[#This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IF(_xlfn.XLOOKUP(C403,customers!$A:$A,customers!$C:$C,,0)=0,"",_xlfn.XLOOKUP(C403,customers!$A:$A,customers!$C:$C,,0))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6">
        <f>INDEX(products!$A$1:$G$49,MATCH(orders!$D403,products!$A$1:$A$49,0),MATCH(orders!L$1,products!$A$1:$G$1,0))</f>
        <v>4.3650000000000002</v>
      </c>
      <c r="M403" s="6">
        <f t="shared" si="12"/>
        <v>8.73</v>
      </c>
      <c r="N403" t="str" cm="1">
        <f t="array" ref="N403">_xlfn.IFS(I403= "Rob", "Robusta", I403= "Exc", "Excelsa", I403= "Ara", "Arabica", I403= "Lib", "Liberica", I403= "", "")</f>
        <v>Liberica</v>
      </c>
      <c r="O403" t="str">
        <f t="shared" si="13"/>
        <v>Medium</v>
      </c>
      <c r="P403" t="str">
        <f>_xlfn.XLOOKUP(Orders[[#This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IF(_xlfn.XLOOKUP(C404,customers!$A:$A,customers!$C:$C,,0)=0,"",_xlfn.XLOOKUP(C404,customers!$A:$A,customers!$C:$C,,0))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6">
        <f>INDEX(products!$A$1:$G$49,MATCH(orders!$D404,products!$A$1:$A$49,0),MATCH(orders!L$1,products!$A$1:$G$1,0))</f>
        <v>8.9499999999999993</v>
      </c>
      <c r="M404" s="6">
        <f t="shared" si="12"/>
        <v>26.849999999999998</v>
      </c>
      <c r="N404" t="str" cm="1">
        <f t="array" ref="N404">_xlfn.IFS(I404= "Rob", "Robusta", I404= "Exc", "Excelsa", I404= "Ara", "Arabica", I404= "Lib", "Liberica", I404= "", "")</f>
        <v>Robusta</v>
      </c>
      <c r="O404" t="str">
        <f t="shared" si="13"/>
        <v>Dark</v>
      </c>
      <c r="P404" t="str">
        <f>_xlfn.XLOOKUP(Orders[[#This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IF(_xlfn.XLOOKUP(C405,customers!$A:$A,customers!$C:$C,,0)=0,"",_xlfn.XLOOKUP(C405,customers!$A:$A,customers!$C:$C,,0))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6">
        <f>INDEX(products!$A$1:$G$49,MATCH(orders!$D405,products!$A$1:$A$49,0),MATCH(orders!L$1,products!$A$1:$G$1,0))</f>
        <v>4.7549999999999999</v>
      </c>
      <c r="M405" s="6">
        <f t="shared" si="12"/>
        <v>9.51</v>
      </c>
      <c r="N405" t="str" cm="1">
        <f t="array" ref="N405">_xlfn.IFS(I405= "Rob", "Robusta", I405= "Exc", "Excelsa", I405= "Ara", "Arabica", I405= "Lib", "Liberica", I405= "", "")</f>
        <v>Liberica</v>
      </c>
      <c r="O405" t="str">
        <f t="shared" si="13"/>
        <v>Light</v>
      </c>
      <c r="P405" t="str">
        <f>_xlfn.XLOOKUP(Orders[[#This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IF(_xlfn.XLOOKUP(C406,customers!$A:$A,customers!$C:$C,,0)=0,"",_xlfn.XLOOKUP(C406,customers!$A:$A,customers!$C:$C,,0))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6">
        <f>INDEX(products!$A$1:$G$49,MATCH(orders!$D406,products!$A$1:$A$49,0),MATCH(orders!L$1,products!$A$1:$G$1,0))</f>
        <v>9.9499999999999993</v>
      </c>
      <c r="M406" s="6">
        <f t="shared" si="12"/>
        <v>39.799999999999997</v>
      </c>
      <c r="N406" t="str" cm="1">
        <f t="array" ref="N406">_xlfn.IFS(I406= "Rob", "Robusta", I406= "Exc", "Excelsa", I406= "Ara", "Arabica", I406= "Lib", "Liberica", I406= "", "")</f>
        <v>Arabica</v>
      </c>
      <c r="O406" t="str">
        <f t="shared" si="13"/>
        <v>Dark</v>
      </c>
      <c r="P406" t="str">
        <f>_xlfn.XLOOKUP(Orders[[#This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IF(_xlfn.XLOOKUP(C407,customers!$A:$A,customers!$C:$C,,0)=0,"",_xlfn.XLOOKUP(C407,customers!$A:$A,customers!$C:$C,,0))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6">
        <f>INDEX(products!$A$1:$G$49,MATCH(orders!$D407,products!$A$1:$A$49,0),MATCH(orders!L$1,products!$A$1:$G$1,0))</f>
        <v>8.25</v>
      </c>
      <c r="M407" s="6">
        <f t="shared" si="12"/>
        <v>24.75</v>
      </c>
      <c r="N407" t="str" cm="1">
        <f t="array" ref="N407">_xlfn.IFS(I407= "Rob", "Robusta", I407= "Exc", "Excelsa", I407= "Ara", "Arabica", I407= "Lib", "Liberica", I407= "", "")</f>
        <v>Excelsa</v>
      </c>
      <c r="O407" t="str">
        <f t="shared" si="13"/>
        <v>Medium</v>
      </c>
      <c r="P407" t="str">
        <f>_xlfn.XLOOKUP(Orders[[#This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IF(_xlfn.XLOOKUP(C408,customers!$A:$A,customers!$C:$C,,0)=0,"",_xlfn.XLOOKUP(C408,customers!$A:$A,customers!$C:$C,,0))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6">
        <f>INDEX(products!$A$1:$G$49,MATCH(orders!$D408,products!$A$1:$A$49,0),MATCH(orders!L$1,products!$A$1:$G$1,0))</f>
        <v>13.75</v>
      </c>
      <c r="M408" s="6">
        <f t="shared" si="12"/>
        <v>68.75</v>
      </c>
      <c r="N408" t="str" cm="1">
        <f t="array" ref="N408">_xlfn.IFS(I408= "Rob", "Robusta", I408= "Exc", "Excelsa", I408= "Ara", "Arabica", I408= "Lib", "Liberica", I408= "", "")</f>
        <v>Excelsa</v>
      </c>
      <c r="O408" t="str">
        <f t="shared" si="13"/>
        <v>Medium</v>
      </c>
      <c r="P408" t="str">
        <f>_xlfn.XLOOKUP(Orders[[#This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IF(_xlfn.XLOOKUP(C409,customers!$A:$A,customers!$C:$C,,0)=0,"",_xlfn.XLOOKUP(C409,customers!$A:$A,customers!$C:$C,,0))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6">
        <f>INDEX(products!$A$1:$G$49,MATCH(orders!$D409,products!$A$1:$A$49,0),MATCH(orders!L$1,products!$A$1:$G$1,0))</f>
        <v>8.25</v>
      </c>
      <c r="M409" s="6">
        <f t="shared" si="12"/>
        <v>49.5</v>
      </c>
      <c r="N409" t="str" cm="1">
        <f t="array" ref="N409">_xlfn.IFS(I409= "Rob", "Robusta", I409= "Exc", "Excelsa", I409= "Ara", "Arabica", I409= "Lib", "Liberica", I409= "", "")</f>
        <v>Excelsa</v>
      </c>
      <c r="O409" t="str">
        <f t="shared" si="13"/>
        <v>Medium</v>
      </c>
      <c r="P409" t="str">
        <f>_xlfn.XLOOKUP(Orders[[#This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IF(_xlfn.XLOOKUP(C410,customers!$A:$A,customers!$C:$C,,0)=0,"",_xlfn.XLOOKUP(C410,customers!$A:$A,customers!$C:$C,,0))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6">
        <f>INDEX(products!$A$1:$G$49,MATCH(orders!$D410,products!$A$1:$A$49,0),MATCH(orders!L$1,products!$A$1:$G$1,0))</f>
        <v>25.874999999999996</v>
      </c>
      <c r="M410" s="6">
        <f t="shared" si="12"/>
        <v>51.749999999999993</v>
      </c>
      <c r="N410" t="str" cm="1">
        <f t="array" ref="N410">_xlfn.IFS(I410= "Rob", "Robusta", I410= "Exc", "Excelsa", I410= "Ara", "Arabica", I410= "Lib", "Liberica", I410= "", "")</f>
        <v>Arabica</v>
      </c>
      <c r="O410" t="str">
        <f t="shared" si="13"/>
        <v>Medium</v>
      </c>
      <c r="P410" t="str">
        <f>_xlfn.XLOOKUP(Orders[[#This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IF(_xlfn.XLOOKUP(C411,customers!$A:$A,customers!$C:$C,,0)=0,"",_xlfn.XLOOKUP(C411,customers!$A:$A,customers!$C:$C,,0))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6">
        <f>INDEX(products!$A$1:$G$49,MATCH(orders!$D411,products!$A$1:$A$49,0),MATCH(orders!L$1,products!$A$1:$G$1,0))</f>
        <v>15.85</v>
      </c>
      <c r="M411" s="6">
        <f t="shared" si="12"/>
        <v>47.55</v>
      </c>
      <c r="N411" t="str" cm="1">
        <f t="array" ref="N411">_xlfn.IFS(I411= "Rob", "Robusta", I411= "Exc", "Excelsa", I411= "Ara", "Arabica", I411= "Lib", "Liberica", I411= "", "")</f>
        <v>Liberica</v>
      </c>
      <c r="O411" t="str">
        <f t="shared" si="13"/>
        <v>Light</v>
      </c>
      <c r="P411" t="str">
        <f>_xlfn.XLOOKUP(Orders[[#This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IF(_xlfn.XLOOKUP(C412,customers!$A:$A,customers!$C:$C,,0)=0,"",_xlfn.XLOOKUP(C412,customers!$A:$A,customers!$C:$C,,0))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6">
        <f>INDEX(products!$A$1:$G$49,MATCH(orders!$D412,products!$A$1:$A$49,0),MATCH(orders!L$1,products!$A$1:$G$1,0))</f>
        <v>3.8849999999999998</v>
      </c>
      <c r="M412" s="6">
        <f t="shared" si="12"/>
        <v>15.54</v>
      </c>
      <c r="N412" t="str" cm="1">
        <f t="array" ref="N412">_xlfn.IFS(I412= "Rob", "Robusta", I412= "Exc", "Excelsa", I412= "Ara", "Arabica", I412= "Lib", "Liberica", I412= "", "")</f>
        <v>Arabica</v>
      </c>
      <c r="O412" t="str">
        <f t="shared" si="13"/>
        <v>Light</v>
      </c>
      <c r="P412" t="str">
        <f>_xlfn.XLOOKUP(Orders[[#This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IF(_xlfn.XLOOKUP(C413,customers!$A:$A,customers!$C:$C,,0)=0,"",_xlfn.XLOOKUP(C413,customers!$A:$A,customers!$C:$C,,0))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6">
        <f>INDEX(products!$A$1:$G$49,MATCH(orders!$D413,products!$A$1:$A$49,0),MATCH(orders!L$1,products!$A$1:$G$1,0))</f>
        <v>14.55</v>
      </c>
      <c r="M413" s="6">
        <f t="shared" si="12"/>
        <v>87.300000000000011</v>
      </c>
      <c r="N413" t="str" cm="1">
        <f t="array" ref="N413">_xlfn.IFS(I413= "Rob", "Robusta", I413= "Exc", "Excelsa", I413= "Ara", "Arabica", I413= "Lib", "Liberica", I413= "", "")</f>
        <v>Liberica</v>
      </c>
      <c r="O413" t="str">
        <f t="shared" si="13"/>
        <v>Medium</v>
      </c>
      <c r="P413" t="str">
        <f>_xlfn.XLOOKUP(Orders[[#This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IF(_xlfn.XLOOKUP(C414,customers!$A:$A,customers!$C:$C,,0)=0,"",_xlfn.XLOOKUP(C414,customers!$A:$A,customers!$C:$C,,0))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6">
        <f>INDEX(products!$A$1:$G$49,MATCH(orders!$D414,products!$A$1:$A$49,0),MATCH(orders!L$1,products!$A$1:$G$1,0))</f>
        <v>11.25</v>
      </c>
      <c r="M414" s="6">
        <f t="shared" si="12"/>
        <v>56.25</v>
      </c>
      <c r="N414" t="str" cm="1">
        <f t="array" ref="N414">_xlfn.IFS(I414= "Rob", "Robusta", I414= "Exc", "Excelsa", I414= "Ara", "Arabica", I414= "Lib", "Liberica", I414= "", "")</f>
        <v>Arabica</v>
      </c>
      <c r="O414" t="str">
        <f t="shared" si="13"/>
        <v>Medium</v>
      </c>
      <c r="P414" t="str">
        <f>_xlfn.XLOOKUP(Orders[[#This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IF(_xlfn.XLOOKUP(C415,customers!$A:$A,customers!$C:$C,,0)=0,"",_xlfn.XLOOKUP(C415,customers!$A:$A,customers!$C:$C,,0))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6">
        <f>INDEX(products!$A$1:$G$49,MATCH(orders!$D415,products!$A$1:$A$49,0),MATCH(orders!L$1,products!$A$1:$G$1,0))</f>
        <v>36.454999999999998</v>
      </c>
      <c r="M415" s="6">
        <f t="shared" si="12"/>
        <v>36.454999999999998</v>
      </c>
      <c r="N415" t="str" cm="1">
        <f t="array" ref="N415">_xlfn.IFS(I415= "Rob", "Robusta", I415= "Exc", "Excelsa", I415= "Ara", "Arabica", I415= "Lib", "Liberica", I415= "", "")</f>
        <v>Liberica</v>
      </c>
      <c r="O415" t="str">
        <f t="shared" si="13"/>
        <v>Light</v>
      </c>
      <c r="P415" t="str">
        <f>_xlfn.XLOOKUP(Orders[[#This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IF(_xlfn.XLOOKUP(C416,customers!$A:$A,customers!$C:$C,,0)=0,"",_xlfn.XLOOKUP(C416,customers!$A:$A,customers!$C:$C,,0))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6">
        <f>INDEX(products!$A$1:$G$49,MATCH(orders!$D416,products!$A$1:$A$49,0),MATCH(orders!L$1,products!$A$1:$G$1,0))</f>
        <v>3.5849999999999995</v>
      </c>
      <c r="M416" s="6">
        <f t="shared" si="12"/>
        <v>10.754999999999999</v>
      </c>
      <c r="N416" t="str" cm="1">
        <f t="array" ref="N416">_xlfn.IFS(I416= "Rob", "Robusta", I416= "Exc", "Excelsa", I416= "Ara", "Arabica", I416= "Lib", "Liberica", I416= "", "")</f>
        <v>Robusta</v>
      </c>
      <c r="O416" t="str">
        <f t="shared" si="13"/>
        <v>Light</v>
      </c>
      <c r="P416" t="str">
        <f>_xlfn.XLOOKUP(Orders[[#This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IF(_xlfn.XLOOKUP(C417,customers!$A:$A,customers!$C:$C,,0)=0,"",_xlfn.XLOOKUP(C417,customers!$A:$A,customers!$C:$C,,0))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6">
        <f>INDEX(products!$A$1:$G$49,MATCH(orders!$D417,products!$A$1:$A$49,0),MATCH(orders!L$1,products!$A$1:$G$1,0))</f>
        <v>2.9849999999999999</v>
      </c>
      <c r="M417" s="6">
        <f t="shared" si="12"/>
        <v>8.9550000000000001</v>
      </c>
      <c r="N417" t="str" cm="1">
        <f t="array" ref="N417">_xlfn.IFS(I417= "Rob", "Robusta", I417= "Exc", "Excelsa", I417= "Ara", "Arabica", I417= "Lib", "Liberica", I417= "", "")</f>
        <v>Robusta</v>
      </c>
      <c r="O417" t="str">
        <f t="shared" si="13"/>
        <v>Medium</v>
      </c>
      <c r="P417" t="str">
        <f>_xlfn.XLOOKUP(Orders[[#This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IF(_xlfn.XLOOKUP(C418,customers!$A:$A,customers!$C:$C,,0)=0,"",_xlfn.XLOOKUP(C418,customers!$A:$A,customers!$C:$C,,0))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6">
        <f>INDEX(products!$A$1:$G$49,MATCH(orders!$D418,products!$A$1:$A$49,0),MATCH(orders!L$1,products!$A$1:$G$1,0))</f>
        <v>7.77</v>
      </c>
      <c r="M418" s="6">
        <f t="shared" si="12"/>
        <v>23.31</v>
      </c>
      <c r="N418" t="str" cm="1">
        <f t="array" ref="N418">_xlfn.IFS(I418= "Rob", "Robusta", I418= "Exc", "Excelsa", I418= "Ara", "Arabica", I418= "Lib", "Liberica", I418= "", "")</f>
        <v>Arabica</v>
      </c>
      <c r="O418" t="str">
        <f t="shared" si="13"/>
        <v>Light</v>
      </c>
      <c r="P418" t="str">
        <f>_xlfn.XLOOKUP(Orders[[#This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IF(_xlfn.XLOOKUP(C419,customers!$A:$A,customers!$C:$C,,0)=0,"",_xlfn.XLOOKUP(C419,customers!$A:$A,customers!$C:$C,,0))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6">
        <f>INDEX(products!$A$1:$G$49,MATCH(orders!$D419,products!$A$1:$A$49,0),MATCH(orders!L$1,products!$A$1:$G$1,0))</f>
        <v>29.784999999999997</v>
      </c>
      <c r="M419" s="6">
        <f t="shared" si="12"/>
        <v>29.784999999999997</v>
      </c>
      <c r="N419" t="str" cm="1">
        <f t="array" ref="N419">_xlfn.IFS(I419= "Rob", "Robusta", I419= "Exc", "Excelsa", I419= "Ara", "Arabica", I419= "Lib", "Liberica", I419= "", "")</f>
        <v>Arabica</v>
      </c>
      <c r="O419" t="str">
        <f t="shared" si="13"/>
        <v>Light</v>
      </c>
      <c r="P419" t="str">
        <f>_xlfn.XLOOKUP(Orders[[#This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IF(_xlfn.XLOOKUP(C420,customers!$A:$A,customers!$C:$C,,0)=0,"",_xlfn.XLOOKUP(C420,customers!$A:$A,customers!$C:$C,,0))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6">
        <f>INDEX(products!$A$1:$G$49,MATCH(orders!$D420,products!$A$1:$A$49,0),MATCH(orders!L$1,products!$A$1:$G$1,0))</f>
        <v>29.784999999999997</v>
      </c>
      <c r="M420" s="6">
        <f t="shared" si="12"/>
        <v>148.92499999999998</v>
      </c>
      <c r="N420" t="str" cm="1">
        <f t="array" ref="N420">_xlfn.IFS(I420= "Rob", "Robusta", I420= "Exc", "Excelsa", I420= "Ara", "Arabica", I420= "Lib", "Liberica", I420= "", "")</f>
        <v>Arabica</v>
      </c>
      <c r="O420" t="str">
        <f t="shared" si="13"/>
        <v>Light</v>
      </c>
      <c r="P420" t="str">
        <f>_xlfn.XLOOKUP(Orders[[#This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IF(_xlfn.XLOOKUP(C421,customers!$A:$A,customers!$C:$C,,0)=0,"",_xlfn.XLOOKUP(C421,customers!$A:$A,customers!$C:$C,,0))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6">
        <f>INDEX(products!$A$1:$G$49,MATCH(orders!$D421,products!$A$1:$A$49,0),MATCH(orders!L$1,products!$A$1:$G$1,0))</f>
        <v>8.73</v>
      </c>
      <c r="M421" s="6">
        <f t="shared" si="12"/>
        <v>8.73</v>
      </c>
      <c r="N421" t="str" cm="1">
        <f t="array" ref="N421">_xlfn.IFS(I421= "Rob", "Robusta", I421= "Exc", "Excelsa", I421= "Ara", "Arabica", I421= "Lib", "Liberica", I421= "", "")</f>
        <v>Liberica</v>
      </c>
      <c r="O421" t="str">
        <f t="shared" si="13"/>
        <v>Medium</v>
      </c>
      <c r="P421" t="str">
        <f>_xlfn.XLOOKUP(Orders[[#This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IF(_xlfn.XLOOKUP(C422,customers!$A:$A,customers!$C:$C,,0)=0,"",_xlfn.XLOOKUP(C422,customers!$A:$A,customers!$C:$C,,0))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6">
        <f>INDEX(products!$A$1:$G$49,MATCH(orders!$D422,products!$A$1:$A$49,0),MATCH(orders!L$1,products!$A$1:$G$1,0))</f>
        <v>7.77</v>
      </c>
      <c r="M422" s="6">
        <f t="shared" si="12"/>
        <v>31.08</v>
      </c>
      <c r="N422" t="str" cm="1">
        <f t="array" ref="N422">_xlfn.IFS(I422= "Rob", "Robusta", I422= "Exc", "Excelsa", I422= "Ara", "Arabica", I422= "Lib", "Liberica", I422= "", "")</f>
        <v>Liberica</v>
      </c>
      <c r="O422" t="str">
        <f t="shared" si="13"/>
        <v>Dark</v>
      </c>
      <c r="P422" t="str">
        <f>_xlfn.XLOOKUP(Orders[[#This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IF(_xlfn.XLOOKUP(C423,customers!$A:$A,customers!$C:$C,,0)=0,"",_xlfn.XLOOKUP(C423,customers!$A:$A,customers!$C:$C,,0))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6">
        <f>INDEX(products!$A$1:$G$49,MATCH(orders!$D423,products!$A$1:$A$49,0),MATCH(orders!L$1,products!$A$1:$G$1,0))</f>
        <v>22.884999999999998</v>
      </c>
      <c r="M423" s="6">
        <f t="shared" si="12"/>
        <v>137.31</v>
      </c>
      <c r="N423" t="str" cm="1">
        <f t="array" ref="N423">_xlfn.IFS(I423= "Rob", "Robusta", I423= "Exc", "Excelsa", I423= "Ara", "Arabica", I423= "Lib", "Liberica", I423= "", "")</f>
        <v>Arabica</v>
      </c>
      <c r="O423" t="str">
        <f t="shared" si="13"/>
        <v>Dark</v>
      </c>
      <c r="P423" t="str">
        <f>_xlfn.XLOOKUP(Orders[[#This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IF(_xlfn.XLOOKUP(C424,customers!$A:$A,customers!$C:$C,,0)=0,"",_xlfn.XLOOKUP(C424,customers!$A:$A,customers!$C:$C,,0))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6">
        <f>INDEX(products!$A$1:$G$49,MATCH(orders!$D424,products!$A$1:$A$49,0),MATCH(orders!L$1,products!$A$1:$G$1,0))</f>
        <v>5.97</v>
      </c>
      <c r="M424" s="6">
        <f t="shared" si="12"/>
        <v>29.849999999999998</v>
      </c>
      <c r="N424" t="str" cm="1">
        <f t="array" ref="N424">_xlfn.IFS(I424= "Rob", "Robusta", I424= "Exc", "Excelsa", I424= "Ara", "Arabica", I424= "Lib", "Liberica", I424= "", "")</f>
        <v>Arabica</v>
      </c>
      <c r="O424" t="str">
        <f t="shared" si="13"/>
        <v>Dark</v>
      </c>
      <c r="P424" t="str">
        <f>_xlfn.XLOOKUP(Orders[[#This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IF(_xlfn.XLOOKUP(C425,customers!$A:$A,customers!$C:$C,,0)=0,"",_xlfn.XLOOKUP(C425,customers!$A:$A,customers!$C:$C,,0))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6">
        <f>INDEX(products!$A$1:$G$49,MATCH(orders!$D425,products!$A$1:$A$49,0),MATCH(orders!L$1,products!$A$1:$G$1,0))</f>
        <v>5.97</v>
      </c>
      <c r="M425" s="6">
        <f t="shared" si="12"/>
        <v>17.91</v>
      </c>
      <c r="N425" t="str" cm="1">
        <f t="array" ref="N425">_xlfn.IFS(I425= "Rob", "Robusta", I425= "Exc", "Excelsa", I425= "Ara", "Arabica", I425= "Lib", "Liberica", I425= "", "")</f>
        <v>Robusta</v>
      </c>
      <c r="O425" t="str">
        <f t="shared" si="13"/>
        <v>Medium</v>
      </c>
      <c r="P425" t="str">
        <f>_xlfn.XLOOKUP(Orders[[#This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IF(_xlfn.XLOOKUP(C426,customers!$A:$A,customers!$C:$C,,0)=0,"",_xlfn.XLOOKUP(C426,customers!$A:$A,customers!$C:$C,,0))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6">
        <f>INDEX(products!$A$1:$G$49,MATCH(orders!$D426,products!$A$1:$A$49,0),MATCH(orders!L$1,products!$A$1:$G$1,0))</f>
        <v>8.91</v>
      </c>
      <c r="M426" s="6">
        <f t="shared" si="12"/>
        <v>26.73</v>
      </c>
      <c r="N426" t="str" cm="1">
        <f t="array" ref="N426">_xlfn.IFS(I426= "Rob", "Robusta", I426= "Exc", "Excelsa", I426= "Ara", "Arabica", I426= "Lib", "Liberica", I426= "", "")</f>
        <v>Excelsa</v>
      </c>
      <c r="O426" t="str">
        <f t="shared" si="13"/>
        <v>Light</v>
      </c>
      <c r="P426" t="str">
        <f>_xlfn.XLOOKUP(Orders[[#This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IF(_xlfn.XLOOKUP(C427,customers!$A:$A,customers!$C:$C,,0)=0,"",_xlfn.XLOOKUP(C427,customers!$A:$A,customers!$C:$C,,0))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6">
        <f>INDEX(products!$A$1:$G$49,MATCH(orders!$D427,products!$A$1:$A$49,0),MATCH(orders!L$1,products!$A$1:$G$1,0))</f>
        <v>8.9499999999999993</v>
      </c>
      <c r="M427" s="6">
        <f t="shared" si="12"/>
        <v>17.899999999999999</v>
      </c>
      <c r="N427" t="str" cm="1">
        <f t="array" ref="N427">_xlfn.IFS(I427= "Rob", "Robusta", I427= "Exc", "Excelsa", I427= "Ara", "Arabica", I427= "Lib", "Liberica", I427= "", "")</f>
        <v>Robusta</v>
      </c>
      <c r="O427" t="str">
        <f t="shared" si="13"/>
        <v>Dark</v>
      </c>
      <c r="P427" t="str">
        <f>_xlfn.XLOOKUP(Orders[[#This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IF(_xlfn.XLOOKUP(C428,customers!$A:$A,customers!$C:$C,,0)=0,"",_xlfn.XLOOKUP(C428,customers!$A:$A,customers!$C:$C,,0))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6">
        <f>INDEX(products!$A$1:$G$49,MATCH(orders!$D428,products!$A$1:$A$49,0),MATCH(orders!L$1,products!$A$1:$G$1,0))</f>
        <v>3.5849999999999995</v>
      </c>
      <c r="M428" s="6">
        <f t="shared" si="12"/>
        <v>14.339999999999998</v>
      </c>
      <c r="N428" t="str" cm="1">
        <f t="array" ref="N428">_xlfn.IFS(I428= "Rob", "Robusta", I428= "Exc", "Excelsa", I428= "Ara", "Arabica", I428= "Lib", "Liberica", I428= "", "")</f>
        <v>Robusta</v>
      </c>
      <c r="O428" t="str">
        <f t="shared" si="13"/>
        <v>Light</v>
      </c>
      <c r="P428" t="str">
        <f>_xlfn.XLOOKUP(Orders[[#This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IF(_xlfn.XLOOKUP(C429,customers!$A:$A,customers!$C:$C,,0)=0,"",_xlfn.XLOOKUP(C429,customers!$A:$A,customers!$C:$C,,0))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6">
        <f>INDEX(products!$A$1:$G$49,MATCH(orders!$D429,products!$A$1:$A$49,0),MATCH(orders!L$1,products!$A$1:$G$1,0))</f>
        <v>25.874999999999996</v>
      </c>
      <c r="M429" s="6">
        <f t="shared" si="12"/>
        <v>77.624999999999986</v>
      </c>
      <c r="N429" t="str" cm="1">
        <f t="array" ref="N429">_xlfn.IFS(I429= "Rob", "Robusta", I429= "Exc", "Excelsa", I429= "Ara", "Arabica", I429= "Lib", "Liberica", I429= "", "")</f>
        <v>Arabica</v>
      </c>
      <c r="O429" t="str">
        <f t="shared" si="13"/>
        <v>Medium</v>
      </c>
      <c r="P429" t="str">
        <f>_xlfn.XLOOKUP(Orders[[#This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IF(_xlfn.XLOOKUP(C430,customers!$A:$A,customers!$C:$C,,0)=0,"",_xlfn.XLOOKUP(C430,customers!$A:$A,customers!$C:$C,,0))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6">
        <f>INDEX(products!$A$1:$G$49,MATCH(orders!$D430,products!$A$1:$A$49,0),MATCH(orders!L$1,products!$A$1:$G$1,0))</f>
        <v>11.95</v>
      </c>
      <c r="M430" s="6">
        <f t="shared" si="12"/>
        <v>59.75</v>
      </c>
      <c r="N430" t="str" cm="1">
        <f t="array" ref="N430">_xlfn.IFS(I430= "Rob", "Robusta", I430= "Exc", "Excelsa", I430= "Ara", "Arabica", I430= "Lib", "Liberica", I430= "", "")</f>
        <v>Robusta</v>
      </c>
      <c r="O430" t="str">
        <f t="shared" si="13"/>
        <v>Light</v>
      </c>
      <c r="P430" t="str">
        <f>_xlfn.XLOOKUP(Orders[[#This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IF(_xlfn.XLOOKUP(C431,customers!$A:$A,customers!$C:$C,,0)=0,"",_xlfn.XLOOKUP(C431,customers!$A:$A,customers!$C:$C,,0))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6">
        <f>INDEX(products!$A$1:$G$49,MATCH(orders!$D431,products!$A$1:$A$49,0),MATCH(orders!L$1,products!$A$1:$G$1,0))</f>
        <v>12.95</v>
      </c>
      <c r="M431" s="6">
        <f t="shared" si="12"/>
        <v>77.699999999999989</v>
      </c>
      <c r="N431" t="str" cm="1">
        <f t="array" ref="N431">_xlfn.IFS(I431= "Rob", "Robusta", I431= "Exc", "Excelsa", I431= "Ara", "Arabica", I431= "Lib", "Liberica", I431= "", "")</f>
        <v>Arabica</v>
      </c>
      <c r="O431" t="str">
        <f t="shared" si="13"/>
        <v>Light</v>
      </c>
      <c r="P431" t="str">
        <f>_xlfn.XLOOKUP(Orders[[#This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IF(_xlfn.XLOOKUP(C432,customers!$A:$A,customers!$C:$C,,0)=0,"",_xlfn.XLOOKUP(C432,customers!$A:$A,customers!$C:$C,,0))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6">
        <f>INDEX(products!$A$1:$G$49,MATCH(orders!$D432,products!$A$1:$A$49,0),MATCH(orders!L$1,products!$A$1:$G$1,0))</f>
        <v>2.6849999999999996</v>
      </c>
      <c r="M432" s="6">
        <f t="shared" si="12"/>
        <v>5.3699999999999992</v>
      </c>
      <c r="N432" t="str" cm="1">
        <f t="array" ref="N432">_xlfn.IFS(I432= "Rob", "Robusta", I432= "Exc", "Excelsa", I432= "Ara", "Arabica", I432= "Lib", "Liberica", I432= "", "")</f>
        <v>Robusta</v>
      </c>
      <c r="O432" t="str">
        <f t="shared" si="13"/>
        <v>Dark</v>
      </c>
      <c r="P432" t="str">
        <f>_xlfn.XLOOKUP(Orders[[#This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IF(_xlfn.XLOOKUP(C433,customers!$A:$A,customers!$C:$C,,0)=0,"",_xlfn.XLOOKUP(C433,customers!$A:$A,customers!$C:$C,,0))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6">
        <f>INDEX(products!$A$1:$G$49,MATCH(orders!$D433,products!$A$1:$A$49,0),MATCH(orders!L$1,products!$A$1:$G$1,0))</f>
        <v>27.945</v>
      </c>
      <c r="M433" s="6">
        <f t="shared" si="12"/>
        <v>83.835000000000008</v>
      </c>
      <c r="N433" t="str" cm="1">
        <f t="array" ref="N433">_xlfn.IFS(I433= "Rob", "Robusta", I433= "Exc", "Excelsa", I433= "Ara", "Arabica", I433= "Lib", "Liberica", I433= "", "")</f>
        <v>Excelsa</v>
      </c>
      <c r="O433" t="str">
        <f t="shared" si="13"/>
        <v>Dark</v>
      </c>
      <c r="P433" t="str">
        <f>_xlfn.XLOOKUP(Orders[[#This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IF(_xlfn.XLOOKUP(C434,customers!$A:$A,customers!$C:$C,,0)=0,"",_xlfn.XLOOKUP(C434,customers!$A:$A,customers!$C:$C,,0))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6">
        <f>INDEX(products!$A$1:$G$49,MATCH(orders!$D434,products!$A$1:$A$49,0),MATCH(orders!L$1,products!$A$1:$G$1,0))</f>
        <v>11.25</v>
      </c>
      <c r="M434" s="6">
        <f t="shared" si="12"/>
        <v>22.5</v>
      </c>
      <c r="N434" t="str" cm="1">
        <f t="array" ref="N434">_xlfn.IFS(I434= "Rob", "Robusta", I434= "Exc", "Excelsa", I434= "Ara", "Arabica", I434= "Lib", "Liberica", I434= "", "")</f>
        <v>Arabica</v>
      </c>
      <c r="O434" t="str">
        <f t="shared" si="13"/>
        <v>Medium</v>
      </c>
      <c r="P434" t="str">
        <f>_xlfn.XLOOKUP(Orders[[#This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IF(_xlfn.XLOOKUP(C435,customers!$A:$A,customers!$C:$C,,0)=0,"",_xlfn.XLOOKUP(C435,customers!$A:$A,customers!$C:$C,,0))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6">
        <f>INDEX(products!$A$1:$G$49,MATCH(orders!$D435,products!$A$1:$A$49,0),MATCH(orders!L$1,products!$A$1:$G$1,0))</f>
        <v>33.464999999999996</v>
      </c>
      <c r="M435" s="6">
        <f t="shared" si="12"/>
        <v>200.78999999999996</v>
      </c>
      <c r="N435" t="str" cm="1">
        <f t="array" ref="N435">_xlfn.IFS(I435= "Rob", "Robusta", I435= "Exc", "Excelsa", I435= "Ara", "Arabica", I435= "Lib", "Liberica", I435= "", "")</f>
        <v>Liberica</v>
      </c>
      <c r="O435" t="str">
        <f t="shared" si="13"/>
        <v>Medium</v>
      </c>
      <c r="P435" t="str">
        <f>_xlfn.XLOOKUP(Orders[[#This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IF(_xlfn.XLOOKUP(C436,customers!$A:$A,customers!$C:$C,,0)=0,"",_xlfn.XLOOKUP(C436,customers!$A:$A,customers!$C:$C,,0))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6">
        <f>INDEX(products!$A$1:$G$49,MATCH(orders!$D436,products!$A$1:$A$49,0),MATCH(orders!L$1,products!$A$1:$G$1,0))</f>
        <v>11.25</v>
      </c>
      <c r="M436" s="6">
        <f t="shared" si="12"/>
        <v>67.5</v>
      </c>
      <c r="N436" t="str" cm="1">
        <f t="array" ref="N436">_xlfn.IFS(I436= "Rob", "Robusta", I436= "Exc", "Excelsa", I436= "Ara", "Arabica", I436= "Lib", "Liberica", I436= "", "")</f>
        <v>Arabica</v>
      </c>
      <c r="O436" t="str">
        <f t="shared" si="13"/>
        <v>Medium</v>
      </c>
      <c r="P436" t="str">
        <f>_xlfn.XLOOKUP(Orders[[#This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IF(_xlfn.XLOOKUP(C437,customers!$A:$A,customers!$C:$C,,0)=0,"",_xlfn.XLOOKUP(C437,customers!$A:$A,customers!$C:$C,,0))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6">
        <f>INDEX(products!$A$1:$G$49,MATCH(orders!$D437,products!$A$1:$A$49,0),MATCH(orders!L$1,products!$A$1:$G$1,0))</f>
        <v>8.25</v>
      </c>
      <c r="M437" s="6">
        <f t="shared" si="12"/>
        <v>8.25</v>
      </c>
      <c r="N437" t="str" cm="1">
        <f t="array" ref="N437">_xlfn.IFS(I437= "Rob", "Robusta", I437= "Exc", "Excelsa", I437= "Ara", "Arabica", I437= "Lib", "Liberica", I437= "", "")</f>
        <v>Excelsa</v>
      </c>
      <c r="O437" t="str">
        <f t="shared" si="13"/>
        <v>Medium</v>
      </c>
      <c r="P437" t="str">
        <f>_xlfn.XLOOKUP(Orders[[#This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IF(_xlfn.XLOOKUP(C438,customers!$A:$A,customers!$C:$C,,0)=0,"",_xlfn.XLOOKUP(C438,customers!$A:$A,customers!$C:$C,,0))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6">
        <f>INDEX(products!$A$1:$G$49,MATCH(orders!$D438,products!$A$1:$A$49,0),MATCH(orders!L$1,products!$A$1:$G$1,0))</f>
        <v>4.7549999999999999</v>
      </c>
      <c r="M438" s="6">
        <f t="shared" si="12"/>
        <v>9.51</v>
      </c>
      <c r="N438" t="str" cm="1">
        <f t="array" ref="N438">_xlfn.IFS(I438= "Rob", "Robusta", I438= "Exc", "Excelsa", I438= "Ara", "Arabica", I438= "Lib", "Liberica", I438= "", "")</f>
        <v>Liberica</v>
      </c>
      <c r="O438" t="str">
        <f t="shared" si="13"/>
        <v>Light</v>
      </c>
      <c r="P438" t="str">
        <f>_xlfn.XLOOKUP(Orders[[#This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IF(_xlfn.XLOOKUP(C439,customers!$A:$A,customers!$C:$C,,0)=0,"",_xlfn.XLOOKUP(C439,customers!$A:$A,customers!$C:$C,,0))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6">
        <f>INDEX(products!$A$1:$G$49,MATCH(orders!$D439,products!$A$1:$A$49,0),MATCH(orders!L$1,products!$A$1:$G$1,0))</f>
        <v>29.784999999999997</v>
      </c>
      <c r="M439" s="6">
        <f t="shared" si="12"/>
        <v>29.784999999999997</v>
      </c>
      <c r="N439" t="str" cm="1">
        <f t="array" ref="N439">_xlfn.IFS(I439= "Rob", "Robusta", I439= "Exc", "Excelsa", I439= "Ara", "Arabica", I439= "Lib", "Liberica", I439= "", "")</f>
        <v>Liberica</v>
      </c>
      <c r="O439" t="str">
        <f t="shared" si="13"/>
        <v>Dark</v>
      </c>
      <c r="P439" t="str">
        <f>_xlfn.XLOOKUP(Orders[[#This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IF(_xlfn.XLOOKUP(C440,customers!$A:$A,customers!$C:$C,,0)=0,"",_xlfn.XLOOKUP(C440,customers!$A:$A,customers!$C:$C,,0))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6">
        <f>INDEX(products!$A$1:$G$49,MATCH(orders!$D440,products!$A$1:$A$49,0),MATCH(orders!L$1,products!$A$1:$G$1,0))</f>
        <v>7.77</v>
      </c>
      <c r="M440" s="6">
        <f t="shared" si="12"/>
        <v>15.54</v>
      </c>
      <c r="N440" t="str" cm="1">
        <f t="array" ref="N440">_xlfn.IFS(I440= "Rob", "Robusta", I440= "Exc", "Excelsa", I440= "Ara", "Arabica", I440= "Lib", "Liberica", I440= "", "")</f>
        <v>Liberica</v>
      </c>
      <c r="O440" t="str">
        <f t="shared" si="13"/>
        <v>Dark</v>
      </c>
      <c r="P440" t="str">
        <f>_xlfn.XLOOKUP(Orders[[#This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IF(_xlfn.XLOOKUP(C441,customers!$A:$A,customers!$C:$C,,0)=0,"",_xlfn.XLOOKUP(C441,customers!$A:$A,customers!$C:$C,,0))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6">
        <f>INDEX(products!$A$1:$G$49,MATCH(orders!$D441,products!$A$1:$A$49,0),MATCH(orders!L$1,products!$A$1:$G$1,0))</f>
        <v>8.91</v>
      </c>
      <c r="M441" s="6">
        <f t="shared" si="12"/>
        <v>35.64</v>
      </c>
      <c r="N441" t="str" cm="1">
        <f t="array" ref="N441">_xlfn.IFS(I441= "Rob", "Robusta", I441= "Exc", "Excelsa", I441= "Ara", "Arabica", I441= "Lib", "Liberica", I441= "", "")</f>
        <v>Excelsa</v>
      </c>
      <c r="O441" t="str">
        <f t="shared" si="13"/>
        <v>Light</v>
      </c>
      <c r="P441" t="str">
        <f>_xlfn.XLOOKUP(Orders[[#This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IF(_xlfn.XLOOKUP(C442,customers!$A:$A,customers!$C:$C,,0)=0,"",_xlfn.XLOOKUP(C442,customers!$A:$A,customers!$C:$C,,0))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6">
        <f>INDEX(products!$A$1:$G$49,MATCH(orders!$D442,products!$A$1:$A$49,0),MATCH(orders!L$1,products!$A$1:$G$1,0))</f>
        <v>25.874999999999996</v>
      </c>
      <c r="M442" s="6">
        <f t="shared" si="12"/>
        <v>103.49999999999999</v>
      </c>
      <c r="N442" t="str" cm="1">
        <f t="array" ref="N442">_xlfn.IFS(I442= "Rob", "Robusta", I442= "Exc", "Excelsa", I442= "Ara", "Arabica", I442= "Lib", "Liberica", I442= "", "")</f>
        <v>Arabica</v>
      </c>
      <c r="O442" t="str">
        <f t="shared" si="13"/>
        <v>Medium</v>
      </c>
      <c r="P442" t="str">
        <f>_xlfn.XLOOKUP(Orders[[#This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IF(_xlfn.XLOOKUP(C443,customers!$A:$A,customers!$C:$C,,0)=0,"",_xlfn.XLOOKUP(C443,customers!$A:$A,customers!$C:$C,,0))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6">
        <f>INDEX(products!$A$1:$G$49,MATCH(orders!$D443,products!$A$1:$A$49,0),MATCH(orders!L$1,products!$A$1:$G$1,0))</f>
        <v>12.15</v>
      </c>
      <c r="M443" s="6">
        <f t="shared" si="12"/>
        <v>36.450000000000003</v>
      </c>
      <c r="N443" t="str" cm="1">
        <f t="array" ref="N443">_xlfn.IFS(I443= "Rob", "Robusta", I443= "Exc", "Excelsa", I443= "Ara", "Arabica", I443= "Lib", "Liberica", I443= "", "")</f>
        <v>Excelsa</v>
      </c>
      <c r="O443" t="str">
        <f t="shared" si="13"/>
        <v>Dark</v>
      </c>
      <c r="P443" t="str">
        <f>_xlfn.XLOOKUP(Orders[[#This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IF(_xlfn.XLOOKUP(C444,customers!$A:$A,customers!$C:$C,,0)=0,"",_xlfn.XLOOKUP(C444,customers!$A:$A,customers!$C:$C,,0))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6">
        <f>INDEX(products!$A$1:$G$49,MATCH(orders!$D444,products!$A$1:$A$49,0),MATCH(orders!L$1,products!$A$1:$G$1,0))</f>
        <v>7.169999999999999</v>
      </c>
      <c r="M444" s="6">
        <f t="shared" si="12"/>
        <v>35.849999999999994</v>
      </c>
      <c r="N444" t="str" cm="1">
        <f t="array" ref="N444">_xlfn.IFS(I444= "Rob", "Robusta", I444= "Exc", "Excelsa", I444= "Ara", "Arabica", I444= "Lib", "Liberica", I444= "", "")</f>
        <v>Robusta</v>
      </c>
      <c r="O444" t="str">
        <f t="shared" si="13"/>
        <v>Light</v>
      </c>
      <c r="P444" t="str">
        <f>_xlfn.XLOOKUP(Orders[[#This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IF(_xlfn.XLOOKUP(C445,customers!$A:$A,customers!$C:$C,,0)=0,"",_xlfn.XLOOKUP(C445,customers!$A:$A,customers!$C:$C,,0))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6">
        <f>INDEX(products!$A$1:$G$49,MATCH(orders!$D445,products!$A$1:$A$49,0),MATCH(orders!L$1,products!$A$1:$G$1,0))</f>
        <v>4.4550000000000001</v>
      </c>
      <c r="M445" s="6">
        <f t="shared" si="12"/>
        <v>22.274999999999999</v>
      </c>
      <c r="N445" t="str" cm="1">
        <f t="array" ref="N445">_xlfn.IFS(I445= "Rob", "Robusta", I445= "Exc", "Excelsa", I445= "Ara", "Arabica", I445= "Lib", "Liberica", I445= "", "")</f>
        <v>Excelsa</v>
      </c>
      <c r="O445" t="str">
        <f t="shared" si="13"/>
        <v>Light</v>
      </c>
      <c r="P445" t="str">
        <f>_xlfn.XLOOKUP(Orders[[#This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IF(_xlfn.XLOOKUP(C446,customers!$A:$A,customers!$C:$C,,0)=0,"",_xlfn.XLOOKUP(C446,customers!$A:$A,customers!$C:$C,,0))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6">
        <f>INDEX(products!$A$1:$G$49,MATCH(orders!$D446,products!$A$1:$A$49,0),MATCH(orders!L$1,products!$A$1:$G$1,0))</f>
        <v>4.125</v>
      </c>
      <c r="M446" s="6">
        <f t="shared" si="12"/>
        <v>24.75</v>
      </c>
      <c r="N446" t="str" cm="1">
        <f t="array" ref="N446">_xlfn.IFS(I446= "Rob", "Robusta", I446= "Exc", "Excelsa", I446= "Ara", "Arabica", I446= "Lib", "Liberica", I446= "", "")</f>
        <v>Excelsa</v>
      </c>
      <c r="O446" t="str">
        <f t="shared" si="13"/>
        <v>Medium</v>
      </c>
      <c r="P446" t="str">
        <f>_xlfn.XLOOKUP(Orders[[#This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IF(_xlfn.XLOOKUP(C447,customers!$A:$A,customers!$C:$C,,0)=0,"",_xlfn.XLOOKUP(C447,customers!$A:$A,customers!$C:$C,,0))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6">
        <f>INDEX(products!$A$1:$G$49,MATCH(orders!$D447,products!$A$1:$A$49,0),MATCH(orders!L$1,products!$A$1:$G$1,0))</f>
        <v>33.464999999999996</v>
      </c>
      <c r="M447" s="6">
        <f t="shared" si="12"/>
        <v>66.929999999999993</v>
      </c>
      <c r="N447" t="str" cm="1">
        <f t="array" ref="N447">_xlfn.IFS(I447= "Rob", "Robusta", I447= "Exc", "Excelsa", I447= "Ara", "Arabica", I447= "Lib", "Liberica", I447= "", "")</f>
        <v>Liberica</v>
      </c>
      <c r="O447" t="str">
        <f t="shared" si="13"/>
        <v>Medium</v>
      </c>
      <c r="P447" t="str">
        <f>_xlfn.XLOOKUP(Orders[[#This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IF(_xlfn.XLOOKUP(C448,customers!$A:$A,customers!$C:$C,,0)=0,"",_xlfn.XLOOKUP(C448,customers!$A:$A,customers!$C:$C,,0))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6">
        <f>INDEX(products!$A$1:$G$49,MATCH(orders!$D448,products!$A$1:$A$49,0),MATCH(orders!L$1,products!$A$1:$G$1,0))</f>
        <v>8.73</v>
      </c>
      <c r="M448" s="6">
        <f t="shared" si="12"/>
        <v>8.73</v>
      </c>
      <c r="N448" t="str" cm="1">
        <f t="array" ref="N448">_xlfn.IFS(I448= "Rob", "Robusta", I448= "Exc", "Excelsa", I448= "Ara", "Arabica", I448= "Lib", "Liberica", I448= "", "")</f>
        <v>Liberica</v>
      </c>
      <c r="O448" t="str">
        <f t="shared" si="13"/>
        <v>Medium</v>
      </c>
      <c r="P448" t="str">
        <f>_xlfn.XLOOKUP(Orders[[#This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IF(_xlfn.XLOOKUP(C449,customers!$A:$A,customers!$C:$C,,0)=0,"",_xlfn.XLOOKUP(C449,customers!$A:$A,customers!$C:$C,,0))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6">
        <f>INDEX(products!$A$1:$G$49,MATCH(orders!$D449,products!$A$1:$A$49,0),MATCH(orders!L$1,products!$A$1:$G$1,0))</f>
        <v>5.97</v>
      </c>
      <c r="M449" s="6">
        <f t="shared" si="12"/>
        <v>17.91</v>
      </c>
      <c r="N449" t="str" cm="1">
        <f t="array" ref="N449">_xlfn.IFS(I449= "Rob", "Robusta", I449= "Exc", "Excelsa", I449= "Ara", "Arabica", I449= "Lib", "Liberica", I449= "", "")</f>
        <v>Robusta</v>
      </c>
      <c r="O449" t="str">
        <f t="shared" si="13"/>
        <v>Medium</v>
      </c>
      <c r="P449" t="str">
        <f>_xlfn.XLOOKUP(Orders[[#This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IF(_xlfn.XLOOKUP(C450,customers!$A:$A,customers!$C:$C,,0)=0,"",_xlfn.XLOOKUP(C450,customers!$A:$A,customers!$C:$C,,0))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6">
        <f>INDEX(products!$A$1:$G$49,MATCH(orders!$D450,products!$A$1:$A$49,0),MATCH(orders!L$1,products!$A$1:$G$1,0))</f>
        <v>7.169999999999999</v>
      </c>
      <c r="M450" s="6">
        <f t="shared" si="12"/>
        <v>7.169999999999999</v>
      </c>
      <c r="N450" t="str" cm="1">
        <f t="array" ref="N450">_xlfn.IFS(I450= "Rob", "Robusta", I450= "Exc", "Excelsa", I450= "Ara", "Arabica", I450= "Lib", "Liberica", I450= "", "")</f>
        <v>Robusta</v>
      </c>
      <c r="O450" t="str">
        <f t="shared" si="13"/>
        <v>Light</v>
      </c>
      <c r="P450" t="str">
        <f>_xlfn.XLOOKUP(Orders[[#This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IF(_xlfn.XLOOKUP(C451,customers!$A:$A,customers!$C:$C,,0)=0,"",_xlfn.XLOOKUP(C451,customers!$A:$A,customers!$C:$C,,0))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6">
        <f>INDEX(products!$A$1:$G$49,MATCH(orders!$D451,products!$A$1:$A$49,0),MATCH(orders!L$1,products!$A$1:$G$1,0))</f>
        <v>2.6849999999999996</v>
      </c>
      <c r="M451" s="6">
        <f t="shared" ref="M451:M514" si="14">L451*E451</f>
        <v>5.3699999999999992</v>
      </c>
      <c r="N451" t="str" cm="1">
        <f t="array" ref="N451">_xlfn.IFS(I451= "Rob", "Robusta", I451= "Exc", "Excelsa", I451= "Ara", "Arabica", I451= "Lib", "Liberica", I451= "", "")</f>
        <v>Robusta</v>
      </c>
      <c r="O451" t="str">
        <f t="shared" ref="O451:O514" si="15">IF(J451="M", "Medium", IF(J451="L", "Light", IF(J451="D", "Dark", IF(J451="", "" ))))</f>
        <v>Dark</v>
      </c>
      <c r="P451" t="str">
        <f>_xlfn.XLOOKUP(Orders[[#This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IF(_xlfn.XLOOKUP(C452,customers!$A:$A,customers!$C:$C,,0)=0,"",_xlfn.XLOOKUP(C452,customers!$A:$A,customers!$C:$C,,0))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6">
        <f>INDEX(products!$A$1:$G$49,MATCH(orders!$D452,products!$A$1:$A$49,0),MATCH(orders!L$1,products!$A$1:$G$1,0))</f>
        <v>4.7549999999999999</v>
      </c>
      <c r="M452" s="6">
        <f t="shared" si="14"/>
        <v>23.774999999999999</v>
      </c>
      <c r="N452" t="str" cm="1">
        <f t="array" ref="N452">_xlfn.IFS(I452= "Rob", "Robusta", I452= "Exc", "Excelsa", I452= "Ara", "Arabica", I452= "Lib", "Liberica", I452= "", "")</f>
        <v>Liberica</v>
      </c>
      <c r="O452" t="str">
        <f t="shared" si="15"/>
        <v>Light</v>
      </c>
      <c r="P452" t="str">
        <f>_xlfn.XLOOKUP(Orders[[#This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IF(_xlfn.XLOOKUP(C453,customers!$A:$A,customers!$C:$C,,0)=0,"",_xlfn.XLOOKUP(C453,customers!$A:$A,customers!$C:$C,,0))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6">
        <f>INDEX(products!$A$1:$G$49,MATCH(orders!$D453,products!$A$1:$A$49,0),MATCH(orders!L$1,products!$A$1:$G$1,0))</f>
        <v>20.584999999999997</v>
      </c>
      <c r="M453" s="6">
        <f t="shared" si="14"/>
        <v>41.169999999999995</v>
      </c>
      <c r="N453" t="str" cm="1">
        <f t="array" ref="N453">_xlfn.IFS(I453= "Rob", "Robusta", I453= "Exc", "Excelsa", I453= "Ara", "Arabica", I453= "Lib", "Liberica", I453= "", "")</f>
        <v>Robusta</v>
      </c>
      <c r="O453" t="str">
        <f t="shared" si="15"/>
        <v>Dark</v>
      </c>
      <c r="P453" t="str">
        <f>_xlfn.XLOOKUP(Orders[[#This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IF(_xlfn.XLOOKUP(C454,customers!$A:$A,customers!$C:$C,,0)=0,"",_xlfn.XLOOKUP(C454,customers!$A:$A,customers!$C:$C,,0))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6">
        <f>INDEX(products!$A$1:$G$49,MATCH(orders!$D454,products!$A$1:$A$49,0),MATCH(orders!L$1,products!$A$1:$G$1,0))</f>
        <v>3.8849999999999998</v>
      </c>
      <c r="M454" s="6">
        <f t="shared" si="14"/>
        <v>11.654999999999999</v>
      </c>
      <c r="N454" t="str" cm="1">
        <f t="array" ref="N454">_xlfn.IFS(I454= "Rob", "Robusta", I454= "Exc", "Excelsa", I454= "Ara", "Arabica", I454= "Lib", "Liberica", I454= "", "")</f>
        <v>Arabica</v>
      </c>
      <c r="O454" t="str">
        <f t="shared" si="15"/>
        <v>Light</v>
      </c>
      <c r="P454" t="str">
        <f>_xlfn.XLOOKUP(Orders[[#This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IF(_xlfn.XLOOKUP(C455,customers!$A:$A,customers!$C:$C,,0)=0,"",_xlfn.XLOOKUP(C455,customers!$A:$A,customers!$C:$C,,0))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6">
        <f>INDEX(products!$A$1:$G$49,MATCH(orders!$D455,products!$A$1:$A$49,0),MATCH(orders!L$1,products!$A$1:$G$1,0))</f>
        <v>9.51</v>
      </c>
      <c r="M455" s="6">
        <f t="shared" si="14"/>
        <v>38.04</v>
      </c>
      <c r="N455" t="str" cm="1">
        <f t="array" ref="N455">_xlfn.IFS(I455= "Rob", "Robusta", I455= "Exc", "Excelsa", I455= "Ara", "Arabica", I455= "Lib", "Liberica", I455= "", "")</f>
        <v>Liberica</v>
      </c>
      <c r="O455" t="str">
        <f t="shared" si="15"/>
        <v>Light</v>
      </c>
      <c r="P455" t="str">
        <f>_xlfn.XLOOKUP(Orders[[#This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IF(_xlfn.XLOOKUP(C456,customers!$A:$A,customers!$C:$C,,0)=0,"",_xlfn.XLOOKUP(C456,customers!$A:$A,customers!$C:$C,,0))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6">
        <f>INDEX(products!$A$1:$G$49,MATCH(orders!$D456,products!$A$1:$A$49,0),MATCH(orders!L$1,products!$A$1:$G$1,0))</f>
        <v>20.584999999999997</v>
      </c>
      <c r="M456" s="6">
        <f t="shared" si="14"/>
        <v>82.339999999999989</v>
      </c>
      <c r="N456" t="str" cm="1">
        <f t="array" ref="N456">_xlfn.IFS(I456= "Rob", "Robusta", I456= "Exc", "Excelsa", I456= "Ara", "Arabica", I456= "Lib", "Liberica", I456= "", "")</f>
        <v>Robusta</v>
      </c>
      <c r="O456" t="str">
        <f t="shared" si="15"/>
        <v>Dark</v>
      </c>
      <c r="P456" t="str">
        <f>_xlfn.XLOOKUP(Orders[[#This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IF(_xlfn.XLOOKUP(C457,customers!$A:$A,customers!$C:$C,,0)=0,"",_xlfn.XLOOKUP(C457,customers!$A:$A,customers!$C:$C,,0))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6">
        <f>INDEX(products!$A$1:$G$49,MATCH(orders!$D457,products!$A$1:$A$49,0),MATCH(orders!L$1,products!$A$1:$G$1,0))</f>
        <v>4.7549999999999999</v>
      </c>
      <c r="M457" s="6">
        <f t="shared" si="14"/>
        <v>9.51</v>
      </c>
      <c r="N457" t="str" cm="1">
        <f t="array" ref="N457">_xlfn.IFS(I457= "Rob", "Robusta", I457= "Exc", "Excelsa", I457= "Ara", "Arabica", I457= "Lib", "Liberica", I457= "", "")</f>
        <v>Liberica</v>
      </c>
      <c r="O457" t="str">
        <f t="shared" si="15"/>
        <v>Light</v>
      </c>
      <c r="P457" t="str">
        <f>_xlfn.XLOOKUP(Orders[[#This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IF(_xlfn.XLOOKUP(C458,customers!$A:$A,customers!$C:$C,,0)=0,"",_xlfn.XLOOKUP(C458,customers!$A:$A,customers!$C:$C,,0))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6">
        <f>INDEX(products!$A$1:$G$49,MATCH(orders!$D458,products!$A$1:$A$49,0),MATCH(orders!L$1,products!$A$1:$G$1,0))</f>
        <v>20.584999999999997</v>
      </c>
      <c r="M458" s="6">
        <f t="shared" si="14"/>
        <v>41.169999999999995</v>
      </c>
      <c r="N458" t="str" cm="1">
        <f t="array" ref="N458">_xlfn.IFS(I458= "Rob", "Robusta", I458= "Exc", "Excelsa", I458= "Ara", "Arabica", I458= "Lib", "Liberica", I458= "", "")</f>
        <v>Robusta</v>
      </c>
      <c r="O458" t="str">
        <f t="shared" si="15"/>
        <v>Dark</v>
      </c>
      <c r="P458" t="str">
        <f>_xlfn.XLOOKUP(Orders[[#This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IF(_xlfn.XLOOKUP(C459,customers!$A:$A,customers!$C:$C,,0)=0,"",_xlfn.XLOOKUP(C459,customers!$A:$A,customers!$C:$C,,0))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6">
        <f>INDEX(products!$A$1:$G$49,MATCH(orders!$D459,products!$A$1:$A$49,0),MATCH(orders!L$1,products!$A$1:$G$1,0))</f>
        <v>9.51</v>
      </c>
      <c r="M459" s="6">
        <f t="shared" si="14"/>
        <v>47.55</v>
      </c>
      <c r="N459" t="str" cm="1">
        <f t="array" ref="N459">_xlfn.IFS(I459= "Rob", "Robusta", I459= "Exc", "Excelsa", I459= "Ara", "Arabica", I459= "Lib", "Liberica", I459= "", "")</f>
        <v>Liberica</v>
      </c>
      <c r="O459" t="str">
        <f t="shared" si="15"/>
        <v>Light</v>
      </c>
      <c r="P459" t="str">
        <f>_xlfn.XLOOKUP(Orders[[#This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IF(_xlfn.XLOOKUP(C460,customers!$A:$A,customers!$C:$C,,0)=0,"",_xlfn.XLOOKUP(C460,customers!$A:$A,customers!$C:$C,,0))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6">
        <f>INDEX(products!$A$1:$G$49,MATCH(orders!$D460,products!$A$1:$A$49,0),MATCH(orders!L$1,products!$A$1:$G$1,0))</f>
        <v>11.25</v>
      </c>
      <c r="M460" s="6">
        <f t="shared" si="14"/>
        <v>45</v>
      </c>
      <c r="N460" t="str" cm="1">
        <f t="array" ref="N460">_xlfn.IFS(I460= "Rob", "Robusta", I460= "Exc", "Excelsa", I460= "Ara", "Arabica", I460= "Lib", "Liberica", I460= "", "")</f>
        <v>Arabica</v>
      </c>
      <c r="O460" t="str">
        <f t="shared" si="15"/>
        <v>Medium</v>
      </c>
      <c r="P460" t="str">
        <f>_xlfn.XLOOKUP(Orders[[#This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IF(_xlfn.XLOOKUP(C461,customers!$A:$A,customers!$C:$C,,0)=0,"",_xlfn.XLOOKUP(C461,customers!$A:$A,customers!$C:$C,,0))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6">
        <f>INDEX(products!$A$1:$G$49,MATCH(orders!$D461,products!$A$1:$A$49,0),MATCH(orders!L$1,products!$A$1:$G$1,0))</f>
        <v>4.7549999999999999</v>
      </c>
      <c r="M461" s="6">
        <f t="shared" si="14"/>
        <v>23.774999999999999</v>
      </c>
      <c r="N461" t="str" cm="1">
        <f t="array" ref="N461">_xlfn.IFS(I461= "Rob", "Robusta", I461= "Exc", "Excelsa", I461= "Ara", "Arabica", I461= "Lib", "Liberica", I461= "", "")</f>
        <v>Liberica</v>
      </c>
      <c r="O461" t="str">
        <f t="shared" si="15"/>
        <v>Light</v>
      </c>
      <c r="P461" t="str">
        <f>_xlfn.XLOOKUP(Orders[[#This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IF(_xlfn.XLOOKUP(C462,customers!$A:$A,customers!$C:$C,,0)=0,"",_xlfn.XLOOKUP(C462,customers!$A:$A,customers!$C:$C,,0))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6">
        <f>INDEX(products!$A$1:$G$49,MATCH(orders!$D462,products!$A$1:$A$49,0),MATCH(orders!L$1,products!$A$1:$G$1,0))</f>
        <v>5.3699999999999992</v>
      </c>
      <c r="M462" s="6">
        <f t="shared" si="14"/>
        <v>16.11</v>
      </c>
      <c r="N462" t="str" cm="1">
        <f t="array" ref="N462">_xlfn.IFS(I462= "Rob", "Robusta", I462= "Exc", "Excelsa", I462= "Ara", "Arabica", I462= "Lib", "Liberica", I462= "", "")</f>
        <v>Robusta</v>
      </c>
      <c r="O462" t="str">
        <f t="shared" si="15"/>
        <v>Dark</v>
      </c>
      <c r="P462" t="str">
        <f>_xlfn.XLOOKUP(Orders[[#This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IF(_xlfn.XLOOKUP(C463,customers!$A:$A,customers!$C:$C,,0)=0,"",_xlfn.XLOOKUP(C463,customers!$A:$A,customers!$C:$C,,0))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6">
        <f>INDEX(products!$A$1:$G$49,MATCH(orders!$D463,products!$A$1:$A$49,0),MATCH(orders!L$1,products!$A$1:$G$1,0))</f>
        <v>2.6849999999999996</v>
      </c>
      <c r="M463" s="6">
        <f t="shared" si="14"/>
        <v>10.739999999999998</v>
      </c>
      <c r="N463" t="str" cm="1">
        <f t="array" ref="N463">_xlfn.IFS(I463= "Rob", "Robusta", I463= "Exc", "Excelsa", I463= "Ara", "Arabica", I463= "Lib", "Liberica", I463= "", "")</f>
        <v>Robusta</v>
      </c>
      <c r="O463" t="str">
        <f t="shared" si="15"/>
        <v>Dark</v>
      </c>
      <c r="P463" t="str">
        <f>_xlfn.XLOOKUP(Orders[[#This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IF(_xlfn.XLOOKUP(C464,customers!$A:$A,customers!$C:$C,,0)=0,"",_xlfn.XLOOKUP(C464,customers!$A:$A,customers!$C:$C,,0))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6">
        <f>INDEX(products!$A$1:$G$49,MATCH(orders!$D464,products!$A$1:$A$49,0),MATCH(orders!L$1,products!$A$1:$G$1,0))</f>
        <v>9.9499999999999993</v>
      </c>
      <c r="M464" s="6">
        <f t="shared" si="14"/>
        <v>49.75</v>
      </c>
      <c r="N464" t="str" cm="1">
        <f t="array" ref="N464">_xlfn.IFS(I464= "Rob", "Robusta", I464= "Exc", "Excelsa", I464= "Ara", "Arabica", I464= "Lib", "Liberica", I464= "", "")</f>
        <v>Arabica</v>
      </c>
      <c r="O464" t="str">
        <f t="shared" si="15"/>
        <v>Dark</v>
      </c>
      <c r="P464" t="str">
        <f>_xlfn.XLOOKUP(Orders[[#This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IF(_xlfn.XLOOKUP(C465,customers!$A:$A,customers!$C:$C,,0)=0,"",_xlfn.XLOOKUP(C465,customers!$A:$A,customers!$C:$C,,0))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6">
        <f>INDEX(products!$A$1:$G$49,MATCH(orders!$D465,products!$A$1:$A$49,0),MATCH(orders!L$1,products!$A$1:$G$1,0))</f>
        <v>13.75</v>
      </c>
      <c r="M465" s="6">
        <f t="shared" si="14"/>
        <v>27.5</v>
      </c>
      <c r="N465" t="str" cm="1">
        <f t="array" ref="N465">_xlfn.IFS(I465= "Rob", "Robusta", I465= "Exc", "Excelsa", I465= "Ara", "Arabica", I465= "Lib", "Liberica", I465= "", "")</f>
        <v>Excelsa</v>
      </c>
      <c r="O465" t="str">
        <f t="shared" si="15"/>
        <v>Medium</v>
      </c>
      <c r="P465" t="str">
        <f>_xlfn.XLOOKUP(Orders[[#This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IF(_xlfn.XLOOKUP(C466,customers!$A:$A,customers!$C:$C,,0)=0,"",_xlfn.XLOOKUP(C466,customers!$A:$A,customers!$C:$C,,0))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6">
        <f>INDEX(products!$A$1:$G$49,MATCH(orders!$D466,products!$A$1:$A$49,0),MATCH(orders!L$1,products!$A$1:$G$1,0))</f>
        <v>29.784999999999997</v>
      </c>
      <c r="M466" s="6">
        <f t="shared" si="14"/>
        <v>119.13999999999999</v>
      </c>
      <c r="N466" t="str" cm="1">
        <f t="array" ref="N466">_xlfn.IFS(I466= "Rob", "Robusta", I466= "Exc", "Excelsa", I466= "Ara", "Arabica", I466= "Lib", "Liberica", I466= "", "")</f>
        <v>Liberica</v>
      </c>
      <c r="O466" t="str">
        <f t="shared" si="15"/>
        <v>Dark</v>
      </c>
      <c r="P466" t="str">
        <f>_xlfn.XLOOKUP(Orders[[#This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IF(_xlfn.XLOOKUP(C467,customers!$A:$A,customers!$C:$C,,0)=0,"",_xlfn.XLOOKUP(C467,customers!$A:$A,customers!$C:$C,,0))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6">
        <f>INDEX(products!$A$1:$G$49,MATCH(orders!$D467,products!$A$1:$A$49,0),MATCH(orders!L$1,products!$A$1:$G$1,0))</f>
        <v>20.584999999999997</v>
      </c>
      <c r="M467" s="6">
        <f t="shared" si="14"/>
        <v>20.584999999999997</v>
      </c>
      <c r="N467" t="str" cm="1">
        <f t="array" ref="N467">_xlfn.IFS(I467= "Rob", "Robusta", I467= "Exc", "Excelsa", I467= "Ara", "Arabica", I467= "Lib", "Liberica", I467= "", "")</f>
        <v>Robusta</v>
      </c>
      <c r="O467" t="str">
        <f t="shared" si="15"/>
        <v>Dark</v>
      </c>
      <c r="P467" t="str">
        <f>_xlfn.XLOOKUP(Orders[[#This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IF(_xlfn.XLOOKUP(C468,customers!$A:$A,customers!$C:$C,,0)=0,"",_xlfn.XLOOKUP(C468,customers!$A:$A,customers!$C:$C,,0))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6">
        <f>INDEX(products!$A$1:$G$49,MATCH(orders!$D468,products!$A$1:$A$49,0),MATCH(orders!L$1,products!$A$1:$G$1,0))</f>
        <v>2.9849999999999999</v>
      </c>
      <c r="M468" s="6">
        <f t="shared" si="14"/>
        <v>8.9550000000000001</v>
      </c>
      <c r="N468" t="str" cm="1">
        <f t="array" ref="N468">_xlfn.IFS(I468= "Rob", "Robusta", I468= "Exc", "Excelsa", I468= "Ara", "Arabica", I468= "Lib", "Liberica", I468= "", "")</f>
        <v>Arabica</v>
      </c>
      <c r="O468" t="str">
        <f t="shared" si="15"/>
        <v>Dark</v>
      </c>
      <c r="P468" t="str">
        <f>_xlfn.XLOOKUP(Orders[[#This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IF(_xlfn.XLOOKUP(C469,customers!$A:$A,customers!$C:$C,,0)=0,"",_xlfn.XLOOKUP(C469,customers!$A:$A,customers!$C:$C,,0))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6">
        <f>INDEX(products!$A$1:$G$49,MATCH(orders!$D469,products!$A$1:$A$49,0),MATCH(orders!L$1,products!$A$1:$G$1,0))</f>
        <v>5.97</v>
      </c>
      <c r="M469" s="6">
        <f t="shared" si="14"/>
        <v>5.97</v>
      </c>
      <c r="N469" t="str" cm="1">
        <f t="array" ref="N469">_xlfn.IFS(I469= "Rob", "Robusta", I469= "Exc", "Excelsa", I469= "Ara", "Arabica", I469= "Lib", "Liberica", I469= "", "")</f>
        <v>Arabica</v>
      </c>
      <c r="O469" t="str">
        <f t="shared" si="15"/>
        <v>Dark</v>
      </c>
      <c r="P469" t="str">
        <f>_xlfn.XLOOKUP(Orders[[#This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IF(_xlfn.XLOOKUP(C470,customers!$A:$A,customers!$C:$C,,0)=0,"",_xlfn.XLOOKUP(C470,customers!$A:$A,customers!$C:$C,,0))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6">
        <f>INDEX(products!$A$1:$G$49,MATCH(orders!$D470,products!$A$1:$A$49,0),MATCH(orders!L$1,products!$A$1:$G$1,0))</f>
        <v>13.75</v>
      </c>
      <c r="M470" s="6">
        <f t="shared" si="14"/>
        <v>41.25</v>
      </c>
      <c r="N470" t="str" cm="1">
        <f t="array" ref="N470">_xlfn.IFS(I470= "Rob", "Robusta", I470= "Exc", "Excelsa", I470= "Ara", "Arabica", I470= "Lib", "Liberica", I470= "", "")</f>
        <v>Excelsa</v>
      </c>
      <c r="O470" t="str">
        <f t="shared" si="15"/>
        <v>Medium</v>
      </c>
      <c r="P470" t="str">
        <f>_xlfn.XLOOKUP(Orders[[#This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IF(_xlfn.XLOOKUP(C471,customers!$A:$A,customers!$C:$C,,0)=0,"",_xlfn.XLOOKUP(C471,customers!$A:$A,customers!$C:$C,,0))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6">
        <f>INDEX(products!$A$1:$G$49,MATCH(orders!$D471,products!$A$1:$A$49,0),MATCH(orders!L$1,products!$A$1:$G$1,0))</f>
        <v>4.4550000000000001</v>
      </c>
      <c r="M471" s="6">
        <f t="shared" si="14"/>
        <v>22.274999999999999</v>
      </c>
      <c r="N471" t="str" cm="1">
        <f t="array" ref="N471">_xlfn.IFS(I471= "Rob", "Robusta", I471= "Exc", "Excelsa", I471= "Ara", "Arabica", I471= "Lib", "Liberica", I471= "", "")</f>
        <v>Excelsa</v>
      </c>
      <c r="O471" t="str">
        <f t="shared" si="15"/>
        <v>Light</v>
      </c>
      <c r="P471" t="str">
        <f>_xlfn.XLOOKUP(Orders[[#This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IF(_xlfn.XLOOKUP(C472,customers!$A:$A,customers!$C:$C,,0)=0,"",_xlfn.XLOOKUP(C472,customers!$A:$A,customers!$C:$C,,0))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6">
        <f>INDEX(products!$A$1:$G$49,MATCH(orders!$D472,products!$A$1:$A$49,0),MATCH(orders!L$1,products!$A$1:$G$1,0))</f>
        <v>6.75</v>
      </c>
      <c r="M472" s="6">
        <f t="shared" si="14"/>
        <v>6.75</v>
      </c>
      <c r="N472" t="str" cm="1">
        <f t="array" ref="N472">_xlfn.IFS(I472= "Rob", "Robusta", I472= "Exc", "Excelsa", I472= "Ara", "Arabica", I472= "Lib", "Liberica", I472= "", "")</f>
        <v>Arabica</v>
      </c>
      <c r="O472" t="str">
        <f t="shared" si="15"/>
        <v>Medium</v>
      </c>
      <c r="P472" t="str">
        <f>_xlfn.XLOOKUP(Orders[[#This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IF(_xlfn.XLOOKUP(C473,customers!$A:$A,customers!$C:$C,,0)=0,"",_xlfn.XLOOKUP(C473,customers!$A:$A,customers!$C:$C,,0))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6">
        <f>INDEX(products!$A$1:$G$49,MATCH(orders!$D473,products!$A$1:$A$49,0),MATCH(orders!L$1,products!$A$1:$G$1,0))</f>
        <v>33.464999999999996</v>
      </c>
      <c r="M473" s="6">
        <f t="shared" si="14"/>
        <v>133.85999999999999</v>
      </c>
      <c r="N473" t="str" cm="1">
        <f t="array" ref="N473">_xlfn.IFS(I473= "Rob", "Robusta", I473= "Exc", "Excelsa", I473= "Ara", "Arabica", I473= "Lib", "Liberica", I473= "", "")</f>
        <v>Liberica</v>
      </c>
      <c r="O473" t="str">
        <f t="shared" si="15"/>
        <v>Medium</v>
      </c>
      <c r="P473" t="str">
        <f>_xlfn.XLOOKUP(Orders[[#This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IF(_xlfn.XLOOKUP(C474,customers!$A:$A,customers!$C:$C,,0)=0,"",_xlfn.XLOOKUP(C474,customers!$A:$A,customers!$C:$C,,0))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6">
        <f>INDEX(products!$A$1:$G$49,MATCH(orders!$D474,products!$A$1:$A$49,0),MATCH(orders!L$1,products!$A$1:$G$1,0))</f>
        <v>2.9849999999999999</v>
      </c>
      <c r="M474" s="6">
        <f t="shared" si="14"/>
        <v>5.97</v>
      </c>
      <c r="N474" t="str" cm="1">
        <f t="array" ref="N474">_xlfn.IFS(I474= "Rob", "Robusta", I474= "Exc", "Excelsa", I474= "Ara", "Arabica", I474= "Lib", "Liberica", I474= "", "")</f>
        <v>Arabica</v>
      </c>
      <c r="O474" t="str">
        <f t="shared" si="15"/>
        <v>Dark</v>
      </c>
      <c r="P474" t="str">
        <f>_xlfn.XLOOKUP(Orders[[#This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IF(_xlfn.XLOOKUP(C475,customers!$A:$A,customers!$C:$C,,0)=0,"",_xlfn.XLOOKUP(C475,customers!$A:$A,customers!$C:$C,,0))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6">
        <f>INDEX(products!$A$1:$G$49,MATCH(orders!$D475,products!$A$1:$A$49,0),MATCH(orders!L$1,products!$A$1:$G$1,0))</f>
        <v>12.95</v>
      </c>
      <c r="M475" s="6">
        <f t="shared" si="14"/>
        <v>25.9</v>
      </c>
      <c r="N475" t="str" cm="1">
        <f t="array" ref="N475">_xlfn.IFS(I475= "Rob", "Robusta", I475= "Exc", "Excelsa", I475= "Ara", "Arabica", I475= "Lib", "Liberica", I475= "", "")</f>
        <v>Arabica</v>
      </c>
      <c r="O475" t="str">
        <f t="shared" si="15"/>
        <v>Light</v>
      </c>
      <c r="P475" t="str">
        <f>_xlfn.XLOOKUP(Orders[[#This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IF(_xlfn.XLOOKUP(C476,customers!$A:$A,customers!$C:$C,,0)=0,"",_xlfn.XLOOKUP(C476,customers!$A:$A,customers!$C:$C,,0))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6">
        <f>INDEX(products!$A$1:$G$49,MATCH(orders!$D476,products!$A$1:$A$49,0),MATCH(orders!L$1,products!$A$1:$G$1,0))</f>
        <v>31.624999999999996</v>
      </c>
      <c r="M476" s="6">
        <f t="shared" si="14"/>
        <v>31.624999999999996</v>
      </c>
      <c r="N476" t="str" cm="1">
        <f t="array" ref="N476">_xlfn.IFS(I476= "Rob", "Robusta", I476= "Exc", "Excelsa", I476= "Ara", "Arabica", I476= "Lib", "Liberica", I476= "", "")</f>
        <v>Excelsa</v>
      </c>
      <c r="O476" t="str">
        <f t="shared" si="15"/>
        <v>Medium</v>
      </c>
      <c r="P476" t="str">
        <f>_xlfn.XLOOKUP(Orders[[#This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IF(_xlfn.XLOOKUP(C477,customers!$A:$A,customers!$C:$C,,0)=0,"",_xlfn.XLOOKUP(C477,customers!$A:$A,customers!$C:$C,,0))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6">
        <f>INDEX(products!$A$1:$G$49,MATCH(orders!$D477,products!$A$1:$A$49,0),MATCH(orders!L$1,products!$A$1:$G$1,0))</f>
        <v>4.3650000000000002</v>
      </c>
      <c r="M477" s="6">
        <f t="shared" si="14"/>
        <v>8.73</v>
      </c>
      <c r="N477" t="str" cm="1">
        <f t="array" ref="N477">_xlfn.IFS(I477= "Rob", "Robusta", I477= "Exc", "Excelsa", I477= "Ara", "Arabica", I477= "Lib", "Liberica", I477= "", "")</f>
        <v>Liberica</v>
      </c>
      <c r="O477" t="str">
        <f t="shared" si="15"/>
        <v>Medium</v>
      </c>
      <c r="P477" t="str">
        <f>_xlfn.XLOOKUP(Orders[[#This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IF(_xlfn.XLOOKUP(C478,customers!$A:$A,customers!$C:$C,,0)=0,"",_xlfn.XLOOKUP(C478,customers!$A:$A,customers!$C:$C,,0))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6">
        <f>INDEX(products!$A$1:$G$49,MATCH(orders!$D478,products!$A$1:$A$49,0),MATCH(orders!L$1,products!$A$1:$G$1,0))</f>
        <v>4.4550000000000001</v>
      </c>
      <c r="M478" s="6">
        <f t="shared" si="14"/>
        <v>26.73</v>
      </c>
      <c r="N478" t="str" cm="1">
        <f t="array" ref="N478">_xlfn.IFS(I478= "Rob", "Robusta", I478= "Exc", "Excelsa", I478= "Ara", "Arabica", I478= "Lib", "Liberica", I478= "", "")</f>
        <v>Excelsa</v>
      </c>
      <c r="O478" t="str">
        <f t="shared" si="15"/>
        <v>Light</v>
      </c>
      <c r="P478" t="str">
        <f>_xlfn.XLOOKUP(Orders[[#This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IF(_xlfn.XLOOKUP(C479,customers!$A:$A,customers!$C:$C,,0)=0,"",_xlfn.XLOOKUP(C479,customers!$A:$A,customers!$C:$C,,0))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6">
        <f>INDEX(products!$A$1:$G$49,MATCH(orders!$D479,products!$A$1:$A$49,0),MATCH(orders!L$1,products!$A$1:$G$1,0))</f>
        <v>4.3650000000000002</v>
      </c>
      <c r="M479" s="6">
        <f t="shared" si="14"/>
        <v>26.19</v>
      </c>
      <c r="N479" t="str" cm="1">
        <f t="array" ref="N479">_xlfn.IFS(I479= "Rob", "Robusta", I479= "Exc", "Excelsa", I479= "Ara", "Arabica", I479= "Lib", "Liberica", I479= "", "")</f>
        <v>Liberica</v>
      </c>
      <c r="O479" t="str">
        <f t="shared" si="15"/>
        <v>Medium</v>
      </c>
      <c r="P479" t="str">
        <f>_xlfn.XLOOKUP(Orders[[#This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IF(_xlfn.XLOOKUP(C480,customers!$A:$A,customers!$C:$C,,0)=0,"",_xlfn.XLOOKUP(C480,customers!$A:$A,customers!$C:$C,,0))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6">
        <f>INDEX(products!$A$1:$G$49,MATCH(orders!$D480,products!$A$1:$A$49,0),MATCH(orders!L$1,products!$A$1:$G$1,0))</f>
        <v>8.9499999999999993</v>
      </c>
      <c r="M480" s="6">
        <f t="shared" si="14"/>
        <v>53.699999999999996</v>
      </c>
      <c r="N480" t="str" cm="1">
        <f t="array" ref="N480">_xlfn.IFS(I480= "Rob", "Robusta", I480= "Exc", "Excelsa", I480= "Ara", "Arabica", I480= "Lib", "Liberica", I480= "", "")</f>
        <v>Robusta</v>
      </c>
      <c r="O480" t="str">
        <f t="shared" si="15"/>
        <v>Dark</v>
      </c>
      <c r="P480" t="str">
        <f>_xlfn.XLOOKUP(Orders[[#This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IF(_xlfn.XLOOKUP(C481,customers!$A:$A,customers!$C:$C,,0)=0,"",_xlfn.XLOOKUP(C481,customers!$A:$A,customers!$C:$C,,0))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6">
        <f>INDEX(products!$A$1:$G$49,MATCH(orders!$D481,products!$A$1:$A$49,0),MATCH(orders!L$1,products!$A$1:$G$1,0))</f>
        <v>31.624999999999996</v>
      </c>
      <c r="M481" s="6">
        <f t="shared" si="14"/>
        <v>126.49999999999999</v>
      </c>
      <c r="N481" t="str" cm="1">
        <f t="array" ref="N481">_xlfn.IFS(I481= "Rob", "Robusta", I481= "Exc", "Excelsa", I481= "Ara", "Arabica", I481= "Lib", "Liberica", I481= "", "")</f>
        <v>Excelsa</v>
      </c>
      <c r="O481" t="str">
        <f t="shared" si="15"/>
        <v>Medium</v>
      </c>
      <c r="P481" t="str">
        <f>_xlfn.XLOOKUP(Orders[[#This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IF(_xlfn.XLOOKUP(C482,customers!$A:$A,customers!$C:$C,,0)=0,"",_xlfn.XLOOKUP(C482,customers!$A:$A,customers!$C:$C,,0))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6">
        <f>INDEX(products!$A$1:$G$49,MATCH(orders!$D482,products!$A$1:$A$49,0),MATCH(orders!L$1,products!$A$1:$G$1,0))</f>
        <v>4.125</v>
      </c>
      <c r="M482" s="6">
        <f t="shared" si="14"/>
        <v>4.125</v>
      </c>
      <c r="N482" t="str" cm="1">
        <f t="array" ref="N482">_xlfn.IFS(I482= "Rob", "Robusta", I482= "Exc", "Excelsa", I482= "Ara", "Arabica", I482= "Lib", "Liberica", I482= "", "")</f>
        <v>Excelsa</v>
      </c>
      <c r="O482" t="str">
        <f t="shared" si="15"/>
        <v>Medium</v>
      </c>
      <c r="P482" t="str">
        <f>_xlfn.XLOOKUP(Orders[[#This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IF(_xlfn.XLOOKUP(C483,customers!$A:$A,customers!$C:$C,,0)=0,"",_xlfn.XLOOKUP(C483,customers!$A:$A,customers!$C:$C,,0))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6">
        <f>INDEX(products!$A$1:$G$49,MATCH(orders!$D483,products!$A$1:$A$49,0),MATCH(orders!L$1,products!$A$1:$G$1,0))</f>
        <v>11.95</v>
      </c>
      <c r="M483" s="6">
        <f t="shared" si="14"/>
        <v>23.9</v>
      </c>
      <c r="N483" t="str" cm="1">
        <f t="array" ref="N483">_xlfn.IFS(I483= "Rob", "Robusta", I483= "Exc", "Excelsa", I483= "Ara", "Arabica", I483= "Lib", "Liberica", I483= "", "")</f>
        <v>Robusta</v>
      </c>
      <c r="O483" t="str">
        <f t="shared" si="15"/>
        <v>Light</v>
      </c>
      <c r="P483" t="str">
        <f>_xlfn.XLOOKUP(Orders[[#This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IF(_xlfn.XLOOKUP(C484,customers!$A:$A,customers!$C:$C,,0)=0,"",_xlfn.XLOOKUP(C484,customers!$A:$A,customers!$C:$C,,0))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6">
        <f>INDEX(products!$A$1:$G$49,MATCH(orders!$D484,products!$A$1:$A$49,0),MATCH(orders!L$1,products!$A$1:$G$1,0))</f>
        <v>27.945</v>
      </c>
      <c r="M484" s="6">
        <f t="shared" si="14"/>
        <v>139.72499999999999</v>
      </c>
      <c r="N484" t="str" cm="1">
        <f t="array" ref="N484">_xlfn.IFS(I484= "Rob", "Robusta", I484= "Exc", "Excelsa", I484= "Ara", "Arabica", I484= "Lib", "Liberica", I484= "", "")</f>
        <v>Excelsa</v>
      </c>
      <c r="O484" t="str">
        <f t="shared" si="15"/>
        <v>Dark</v>
      </c>
      <c r="P484" t="str">
        <f>_xlfn.XLOOKUP(Orders[[#This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IF(_xlfn.XLOOKUP(C485,customers!$A:$A,customers!$C:$C,,0)=0,"",_xlfn.XLOOKUP(C485,customers!$A:$A,customers!$C:$C,,0))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6">
        <f>INDEX(products!$A$1:$G$49,MATCH(orders!$D485,products!$A$1:$A$49,0),MATCH(orders!L$1,products!$A$1:$G$1,0))</f>
        <v>29.784999999999997</v>
      </c>
      <c r="M485" s="6">
        <f t="shared" si="14"/>
        <v>59.569999999999993</v>
      </c>
      <c r="N485" t="str" cm="1">
        <f t="array" ref="N485">_xlfn.IFS(I485= "Rob", "Robusta", I485= "Exc", "Excelsa", I485= "Ara", "Arabica", I485= "Lib", "Liberica", I485= "", "")</f>
        <v>Liberica</v>
      </c>
      <c r="O485" t="str">
        <f t="shared" si="15"/>
        <v>Dark</v>
      </c>
      <c r="P485" t="str">
        <f>_xlfn.XLOOKUP(Orders[[#This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IF(_xlfn.XLOOKUP(C486,customers!$A:$A,customers!$C:$C,,0)=0,"",_xlfn.XLOOKUP(C486,customers!$A:$A,customers!$C:$C,,0))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6">
        <f>INDEX(products!$A$1:$G$49,MATCH(orders!$D486,products!$A$1:$A$49,0),MATCH(orders!L$1,products!$A$1:$G$1,0))</f>
        <v>9.51</v>
      </c>
      <c r="M486" s="6">
        <f t="shared" si="14"/>
        <v>57.06</v>
      </c>
      <c r="N486" t="str" cm="1">
        <f t="array" ref="N486">_xlfn.IFS(I486= "Rob", "Robusta", I486= "Exc", "Excelsa", I486= "Ara", "Arabica", I486= "Lib", "Liberica", I486= "", "")</f>
        <v>Liberica</v>
      </c>
      <c r="O486" t="str">
        <f t="shared" si="15"/>
        <v>Light</v>
      </c>
      <c r="P486" t="str">
        <f>_xlfn.XLOOKUP(Orders[[#This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IF(_xlfn.XLOOKUP(C487,customers!$A:$A,customers!$C:$C,,0)=0,"",_xlfn.XLOOKUP(C487,customers!$A:$A,customers!$C:$C,,0))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6">
        <f>INDEX(products!$A$1:$G$49,MATCH(orders!$D487,products!$A$1:$A$49,0),MATCH(orders!L$1,products!$A$1:$G$1,0))</f>
        <v>3.5849999999999995</v>
      </c>
      <c r="M487" s="6">
        <f t="shared" si="14"/>
        <v>21.509999999999998</v>
      </c>
      <c r="N487" t="str" cm="1">
        <f t="array" ref="N487">_xlfn.IFS(I487= "Rob", "Robusta", I487= "Exc", "Excelsa", I487= "Ara", "Arabica", I487= "Lib", "Liberica", I487= "", "")</f>
        <v>Robusta</v>
      </c>
      <c r="O487" t="str">
        <f t="shared" si="15"/>
        <v>Light</v>
      </c>
      <c r="P487" t="str">
        <f>_xlfn.XLOOKUP(Orders[[#This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IF(_xlfn.XLOOKUP(C488,customers!$A:$A,customers!$C:$C,,0)=0,"",_xlfn.XLOOKUP(C488,customers!$A:$A,customers!$C:$C,,0))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6">
        <f>INDEX(products!$A$1:$G$49,MATCH(orders!$D488,products!$A$1:$A$49,0),MATCH(orders!L$1,products!$A$1:$G$1,0))</f>
        <v>8.73</v>
      </c>
      <c r="M488" s="6">
        <f t="shared" si="14"/>
        <v>52.38</v>
      </c>
      <c r="N488" t="str" cm="1">
        <f t="array" ref="N488">_xlfn.IFS(I488= "Rob", "Robusta", I488= "Exc", "Excelsa", I488= "Ara", "Arabica", I488= "Lib", "Liberica", I488= "", "")</f>
        <v>Liberica</v>
      </c>
      <c r="O488" t="str">
        <f t="shared" si="15"/>
        <v>Medium</v>
      </c>
      <c r="P488" t="str">
        <f>_xlfn.XLOOKUP(Orders[[#This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IF(_xlfn.XLOOKUP(C489,customers!$A:$A,customers!$C:$C,,0)=0,"",_xlfn.XLOOKUP(C489,customers!$A:$A,customers!$C:$C,,0))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6">
        <f>INDEX(products!$A$1:$G$49,MATCH(orders!$D489,products!$A$1:$A$49,0),MATCH(orders!L$1,products!$A$1:$G$1,0))</f>
        <v>12.15</v>
      </c>
      <c r="M489" s="6">
        <f t="shared" si="14"/>
        <v>72.900000000000006</v>
      </c>
      <c r="N489" t="str" cm="1">
        <f t="array" ref="N489">_xlfn.IFS(I489= "Rob", "Robusta", I489= "Exc", "Excelsa", I489= "Ara", "Arabica", I489= "Lib", "Liberica", I489= "", "")</f>
        <v>Excelsa</v>
      </c>
      <c r="O489" t="str">
        <f t="shared" si="15"/>
        <v>Dark</v>
      </c>
      <c r="P489" t="str">
        <f>_xlfn.XLOOKUP(Orders[[#This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IF(_xlfn.XLOOKUP(C490,customers!$A:$A,customers!$C:$C,,0)=0,"",_xlfn.XLOOKUP(C490,customers!$A:$A,customers!$C:$C,,0))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6">
        <f>INDEX(products!$A$1:$G$49,MATCH(orders!$D490,products!$A$1:$A$49,0),MATCH(orders!L$1,products!$A$1:$G$1,0))</f>
        <v>2.9849999999999999</v>
      </c>
      <c r="M490" s="6">
        <f t="shared" si="14"/>
        <v>14.924999999999999</v>
      </c>
      <c r="N490" t="str" cm="1">
        <f t="array" ref="N490">_xlfn.IFS(I490= "Rob", "Robusta", I490= "Exc", "Excelsa", I490= "Ara", "Arabica", I490= "Lib", "Liberica", I490= "", "")</f>
        <v>Robusta</v>
      </c>
      <c r="O490" t="str">
        <f t="shared" si="15"/>
        <v>Medium</v>
      </c>
      <c r="P490" t="str">
        <f>_xlfn.XLOOKUP(Orders[[#This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IF(_xlfn.XLOOKUP(C491,customers!$A:$A,customers!$C:$C,,0)=0,"",_xlfn.XLOOKUP(C491,customers!$A:$A,customers!$C:$C,,0))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6">
        <f>INDEX(products!$A$1:$G$49,MATCH(orders!$D491,products!$A$1:$A$49,0),MATCH(orders!L$1,products!$A$1:$G$1,0))</f>
        <v>15.85</v>
      </c>
      <c r="M491" s="6">
        <f t="shared" si="14"/>
        <v>95.1</v>
      </c>
      <c r="N491" t="str" cm="1">
        <f t="array" ref="N491">_xlfn.IFS(I491= "Rob", "Robusta", I491= "Exc", "Excelsa", I491= "Ara", "Arabica", I491= "Lib", "Liberica", I491= "", "")</f>
        <v>Liberica</v>
      </c>
      <c r="O491" t="str">
        <f t="shared" si="15"/>
        <v>Light</v>
      </c>
      <c r="P491" t="str">
        <f>_xlfn.XLOOKUP(Orders[[#This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IF(_xlfn.XLOOKUP(C492,customers!$A:$A,customers!$C:$C,,0)=0,"",_xlfn.XLOOKUP(C492,customers!$A:$A,customers!$C:$C,,0))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6">
        <f>INDEX(products!$A$1:$G$49,MATCH(orders!$D492,products!$A$1:$A$49,0),MATCH(orders!L$1,products!$A$1:$G$1,0))</f>
        <v>7.77</v>
      </c>
      <c r="M492" s="6">
        <f t="shared" si="14"/>
        <v>15.54</v>
      </c>
      <c r="N492" t="str" cm="1">
        <f t="array" ref="N492">_xlfn.IFS(I492= "Rob", "Robusta", I492= "Exc", "Excelsa", I492= "Ara", "Arabica", I492= "Lib", "Liberica", I492= "", "")</f>
        <v>Liberica</v>
      </c>
      <c r="O492" t="str">
        <f t="shared" si="15"/>
        <v>Dark</v>
      </c>
      <c r="P492" t="str">
        <f>_xlfn.XLOOKUP(Orders[[#This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IF(_xlfn.XLOOKUP(C493,customers!$A:$A,customers!$C:$C,,0)=0,"",_xlfn.XLOOKUP(C493,customers!$A:$A,customers!$C:$C,,0))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6">
        <f>INDEX(products!$A$1:$G$49,MATCH(orders!$D493,products!$A$1:$A$49,0),MATCH(orders!L$1,products!$A$1:$G$1,0))</f>
        <v>3.8849999999999998</v>
      </c>
      <c r="M493" s="6">
        <f t="shared" si="14"/>
        <v>23.31</v>
      </c>
      <c r="N493" t="str" cm="1">
        <f t="array" ref="N493">_xlfn.IFS(I493= "Rob", "Robusta", I493= "Exc", "Excelsa", I493= "Ara", "Arabica", I493= "Lib", "Liberica", I493= "", "")</f>
        <v>Liberica</v>
      </c>
      <c r="O493" t="str">
        <f t="shared" si="15"/>
        <v>Dark</v>
      </c>
      <c r="P493" t="str">
        <f>_xlfn.XLOOKUP(Orders[[#This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IF(_xlfn.XLOOKUP(C494,customers!$A:$A,customers!$C:$C,,0)=0,"",_xlfn.XLOOKUP(C494,customers!$A:$A,customers!$C:$C,,0))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6">
        <f>INDEX(products!$A$1:$G$49,MATCH(orders!$D494,products!$A$1:$A$49,0),MATCH(orders!L$1,products!$A$1:$G$1,0))</f>
        <v>4.125</v>
      </c>
      <c r="M494" s="6">
        <f t="shared" si="14"/>
        <v>4.125</v>
      </c>
      <c r="N494" t="str" cm="1">
        <f t="array" ref="N494">_xlfn.IFS(I494= "Rob", "Robusta", I494= "Exc", "Excelsa", I494= "Ara", "Arabica", I494= "Lib", "Liberica", I494= "", "")</f>
        <v>Excelsa</v>
      </c>
      <c r="O494" t="str">
        <f t="shared" si="15"/>
        <v>Medium</v>
      </c>
      <c r="P494" t="str">
        <f>_xlfn.XLOOKUP(Orders[[#This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IF(_xlfn.XLOOKUP(C495,customers!$A:$A,customers!$C:$C,,0)=0,"",_xlfn.XLOOKUP(C495,customers!$A:$A,customers!$C:$C,,0))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6">
        <f>INDEX(products!$A$1:$G$49,MATCH(orders!$D495,products!$A$1:$A$49,0),MATCH(orders!L$1,products!$A$1:$G$1,0))</f>
        <v>5.97</v>
      </c>
      <c r="M495" s="6">
        <f t="shared" si="14"/>
        <v>35.82</v>
      </c>
      <c r="N495" t="str" cm="1">
        <f t="array" ref="N495">_xlfn.IFS(I495= "Rob", "Robusta", I495= "Exc", "Excelsa", I495= "Ara", "Arabica", I495= "Lib", "Liberica", I495= "", "")</f>
        <v>Robusta</v>
      </c>
      <c r="O495" t="str">
        <f t="shared" si="15"/>
        <v>Medium</v>
      </c>
      <c r="P495" t="str">
        <f>_xlfn.XLOOKUP(Orders[[#This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IF(_xlfn.XLOOKUP(C496,customers!$A:$A,customers!$C:$C,,0)=0,"",_xlfn.XLOOKUP(C496,customers!$A:$A,customers!$C:$C,,0))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6">
        <f>INDEX(products!$A$1:$G$49,MATCH(orders!$D496,products!$A$1:$A$49,0),MATCH(orders!L$1,products!$A$1:$G$1,0))</f>
        <v>15.85</v>
      </c>
      <c r="M496" s="6">
        <f t="shared" si="14"/>
        <v>31.7</v>
      </c>
      <c r="N496" t="str" cm="1">
        <f t="array" ref="N496">_xlfn.IFS(I496= "Rob", "Robusta", I496= "Exc", "Excelsa", I496= "Ara", "Arabica", I496= "Lib", "Liberica", I496= "", "")</f>
        <v>Liberica</v>
      </c>
      <c r="O496" t="str">
        <f t="shared" si="15"/>
        <v>Light</v>
      </c>
      <c r="P496" t="str">
        <f>_xlfn.XLOOKUP(Orders[[#This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IF(_xlfn.XLOOKUP(C497,customers!$A:$A,customers!$C:$C,,0)=0,"",_xlfn.XLOOKUP(C497,customers!$A:$A,customers!$C:$C,,0))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6">
        <f>INDEX(products!$A$1:$G$49,MATCH(orders!$D497,products!$A$1:$A$49,0),MATCH(orders!L$1,products!$A$1:$G$1,0))</f>
        <v>15.85</v>
      </c>
      <c r="M497" s="6">
        <f t="shared" si="14"/>
        <v>79.25</v>
      </c>
      <c r="N497" t="str" cm="1">
        <f t="array" ref="N497">_xlfn.IFS(I497= "Rob", "Robusta", I497= "Exc", "Excelsa", I497= "Ara", "Arabica", I497= "Lib", "Liberica", I497= "", "")</f>
        <v>Liberica</v>
      </c>
      <c r="O497" t="str">
        <f t="shared" si="15"/>
        <v>Light</v>
      </c>
      <c r="P497" t="str">
        <f>_xlfn.XLOOKUP(Orders[[#This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IF(_xlfn.XLOOKUP(C498,customers!$A:$A,customers!$C:$C,,0)=0,"",_xlfn.XLOOKUP(C498,customers!$A:$A,customers!$C:$C,,0))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6">
        <f>INDEX(products!$A$1:$G$49,MATCH(orders!$D498,products!$A$1:$A$49,0),MATCH(orders!L$1,products!$A$1:$G$1,0))</f>
        <v>3.645</v>
      </c>
      <c r="M498" s="6">
        <f t="shared" si="14"/>
        <v>10.935</v>
      </c>
      <c r="N498" t="str" cm="1">
        <f t="array" ref="N498">_xlfn.IFS(I498= "Rob", "Robusta", I498= "Exc", "Excelsa", I498= "Ara", "Arabica", I498= "Lib", "Liberica", I498= "", "")</f>
        <v>Excelsa</v>
      </c>
      <c r="O498" t="str">
        <f t="shared" si="15"/>
        <v>Dark</v>
      </c>
      <c r="P498" t="str">
        <f>_xlfn.XLOOKUP(Orders[[#This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IF(_xlfn.XLOOKUP(C499,customers!$A:$A,customers!$C:$C,,0)=0,"",_xlfn.XLOOKUP(C499,customers!$A:$A,customers!$C:$C,,0))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6">
        <f>INDEX(products!$A$1:$G$49,MATCH(orders!$D499,products!$A$1:$A$49,0),MATCH(orders!L$1,products!$A$1:$G$1,0))</f>
        <v>9.9499999999999993</v>
      </c>
      <c r="M499" s="6">
        <f t="shared" si="14"/>
        <v>39.799999999999997</v>
      </c>
      <c r="N499" t="str" cm="1">
        <f t="array" ref="N499">_xlfn.IFS(I499= "Rob", "Robusta", I499= "Exc", "Excelsa", I499= "Ara", "Arabica", I499= "Lib", "Liberica", I499= "", "")</f>
        <v>Arabica</v>
      </c>
      <c r="O499" t="str">
        <f t="shared" si="15"/>
        <v>Dark</v>
      </c>
      <c r="P499" t="str">
        <f>_xlfn.XLOOKUP(Orders[[#This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IF(_xlfn.XLOOKUP(C500,customers!$A:$A,customers!$C:$C,,0)=0,"",_xlfn.XLOOKUP(C500,customers!$A:$A,customers!$C:$C,,0))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6">
        <f>INDEX(products!$A$1:$G$49,MATCH(orders!$D500,products!$A$1:$A$49,0),MATCH(orders!L$1,products!$A$1:$G$1,0))</f>
        <v>9.9499999999999993</v>
      </c>
      <c r="M500" s="6">
        <f t="shared" si="14"/>
        <v>49.75</v>
      </c>
      <c r="N500" t="str" cm="1">
        <f t="array" ref="N500">_xlfn.IFS(I500= "Rob", "Robusta", I500= "Exc", "Excelsa", I500= "Ara", "Arabica", I500= "Lib", "Liberica", I500= "", "")</f>
        <v>Robusta</v>
      </c>
      <c r="O500" t="str">
        <f t="shared" si="15"/>
        <v>Medium</v>
      </c>
      <c r="P500" t="str">
        <f>_xlfn.XLOOKUP(Orders[[#This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IF(_xlfn.XLOOKUP(C501,customers!$A:$A,customers!$C:$C,,0)=0,"",_xlfn.XLOOKUP(C501,customers!$A:$A,customers!$C:$C,,0))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6">
        <f>INDEX(products!$A$1:$G$49,MATCH(orders!$D501,products!$A$1:$A$49,0),MATCH(orders!L$1,products!$A$1:$G$1,0))</f>
        <v>2.6849999999999996</v>
      </c>
      <c r="M501" s="6">
        <f t="shared" si="14"/>
        <v>8.0549999999999997</v>
      </c>
      <c r="N501" t="str" cm="1">
        <f t="array" ref="N501">_xlfn.IFS(I501= "Rob", "Robusta", I501= "Exc", "Excelsa", I501= "Ara", "Arabica", I501= "Lib", "Liberica", I501= "", "")</f>
        <v>Robusta</v>
      </c>
      <c r="O501" t="str">
        <f t="shared" si="15"/>
        <v>Dark</v>
      </c>
      <c r="P501" t="str">
        <f>_xlfn.XLOOKUP(Orders[[#This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IF(_xlfn.XLOOKUP(C502,customers!$A:$A,customers!$C:$C,,0)=0,"",_xlfn.XLOOKUP(C502,customers!$A:$A,customers!$C:$C,,0))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6">
        <f>INDEX(products!$A$1:$G$49,MATCH(orders!$D502,products!$A$1:$A$49,0),MATCH(orders!L$1,products!$A$1:$G$1,0))</f>
        <v>11.95</v>
      </c>
      <c r="M502" s="6">
        <f t="shared" si="14"/>
        <v>47.8</v>
      </c>
      <c r="N502" t="str" cm="1">
        <f t="array" ref="N502">_xlfn.IFS(I502= "Rob", "Robusta", I502= "Exc", "Excelsa", I502= "Ara", "Arabica", I502= "Lib", "Liberica", I502= "", "")</f>
        <v>Robusta</v>
      </c>
      <c r="O502" t="str">
        <f t="shared" si="15"/>
        <v>Light</v>
      </c>
      <c r="P502" t="str">
        <f>_xlfn.XLOOKUP(Orders[[#This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IF(_xlfn.XLOOKUP(C503,customers!$A:$A,customers!$C:$C,,0)=0,"",_xlfn.XLOOKUP(C503,customers!$A:$A,customers!$C:$C,,0))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6">
        <f>INDEX(products!$A$1:$G$49,MATCH(orders!$D503,products!$A$1:$A$49,0),MATCH(orders!L$1,products!$A$1:$G$1,0))</f>
        <v>2.9849999999999999</v>
      </c>
      <c r="M503" s="6">
        <f t="shared" si="14"/>
        <v>11.94</v>
      </c>
      <c r="N503" t="str" cm="1">
        <f t="array" ref="N503">_xlfn.IFS(I503= "Rob", "Robusta", I503= "Exc", "Excelsa", I503= "Ara", "Arabica", I503= "Lib", "Liberica", I503= "", "")</f>
        <v>Robusta</v>
      </c>
      <c r="O503" t="str">
        <f t="shared" si="15"/>
        <v>Medium</v>
      </c>
      <c r="P503" t="str">
        <f>_xlfn.XLOOKUP(Orders[[#This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IF(_xlfn.XLOOKUP(C504,customers!$A:$A,customers!$C:$C,,0)=0,"",_xlfn.XLOOKUP(C504,customers!$A:$A,customers!$C:$C,,0))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6">
        <f>INDEX(products!$A$1:$G$49,MATCH(orders!$D504,products!$A$1:$A$49,0),MATCH(orders!L$1,products!$A$1:$G$1,0))</f>
        <v>4.125</v>
      </c>
      <c r="M504" s="6">
        <f t="shared" si="14"/>
        <v>16.5</v>
      </c>
      <c r="N504" t="str" cm="1">
        <f t="array" ref="N504">_xlfn.IFS(I504= "Rob", "Robusta", I504= "Exc", "Excelsa", I504= "Ara", "Arabica", I504= "Lib", "Liberica", I504= "", "")</f>
        <v>Excelsa</v>
      </c>
      <c r="O504" t="str">
        <f t="shared" si="15"/>
        <v>Medium</v>
      </c>
      <c r="P504" t="str">
        <f>_xlfn.XLOOKUP(Orders[[#This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IF(_xlfn.XLOOKUP(C505,customers!$A:$A,customers!$C:$C,,0)=0,"",_xlfn.XLOOKUP(C505,customers!$A:$A,customers!$C:$C,,0))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6">
        <f>INDEX(products!$A$1:$G$49,MATCH(orders!$D505,products!$A$1:$A$49,0),MATCH(orders!L$1,products!$A$1:$G$1,0))</f>
        <v>12.95</v>
      </c>
      <c r="M505" s="6">
        <f t="shared" si="14"/>
        <v>51.8</v>
      </c>
      <c r="N505" t="str" cm="1">
        <f t="array" ref="N505">_xlfn.IFS(I505= "Rob", "Robusta", I505= "Exc", "Excelsa", I505= "Ara", "Arabica", I505= "Lib", "Liberica", I505= "", "")</f>
        <v>Liberica</v>
      </c>
      <c r="O505" t="str">
        <f t="shared" si="15"/>
        <v>Dark</v>
      </c>
      <c r="P505" t="str">
        <f>_xlfn.XLOOKUP(Orders[[#This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IF(_xlfn.XLOOKUP(C506,customers!$A:$A,customers!$C:$C,,0)=0,"",_xlfn.XLOOKUP(C506,customers!$A:$A,customers!$C:$C,,0))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6">
        <f>INDEX(products!$A$1:$G$49,MATCH(orders!$D506,products!$A$1:$A$49,0),MATCH(orders!L$1,products!$A$1:$G$1,0))</f>
        <v>4.7549999999999999</v>
      </c>
      <c r="M506" s="6">
        <f t="shared" si="14"/>
        <v>14.265000000000001</v>
      </c>
      <c r="N506" t="str" cm="1">
        <f t="array" ref="N506">_xlfn.IFS(I506= "Rob", "Robusta", I506= "Exc", "Excelsa", I506= "Ara", "Arabica", I506= "Lib", "Liberica", I506= "", "")</f>
        <v>Liberica</v>
      </c>
      <c r="O506" t="str">
        <f t="shared" si="15"/>
        <v>Light</v>
      </c>
      <c r="P506" t="str">
        <f>_xlfn.XLOOKUP(Orders[[#This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IF(_xlfn.XLOOKUP(C507,customers!$A:$A,customers!$C:$C,,0)=0,"",_xlfn.XLOOKUP(C507,customers!$A:$A,customers!$C:$C,,0))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6">
        <f>INDEX(products!$A$1:$G$49,MATCH(orders!$D507,products!$A$1:$A$49,0),MATCH(orders!L$1,products!$A$1:$G$1,0))</f>
        <v>4.3650000000000002</v>
      </c>
      <c r="M507" s="6">
        <f t="shared" si="14"/>
        <v>26.19</v>
      </c>
      <c r="N507" t="str" cm="1">
        <f t="array" ref="N507">_xlfn.IFS(I507= "Rob", "Robusta", I507= "Exc", "Excelsa", I507= "Ara", "Arabica", I507= "Lib", "Liberica", I507= "", "")</f>
        <v>Liberica</v>
      </c>
      <c r="O507" t="str">
        <f t="shared" si="15"/>
        <v>Medium</v>
      </c>
      <c r="P507" t="str">
        <f>_xlfn.XLOOKUP(Orders[[#This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IF(_xlfn.XLOOKUP(C508,customers!$A:$A,customers!$C:$C,,0)=0,"",_xlfn.XLOOKUP(C508,customers!$A:$A,customers!$C:$C,,0))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6">
        <f>INDEX(products!$A$1:$G$49,MATCH(orders!$D508,products!$A$1:$A$49,0),MATCH(orders!L$1,products!$A$1:$G$1,0))</f>
        <v>12.95</v>
      </c>
      <c r="M508" s="6">
        <f t="shared" si="14"/>
        <v>25.9</v>
      </c>
      <c r="N508" t="str" cm="1">
        <f t="array" ref="N508">_xlfn.IFS(I508= "Rob", "Robusta", I508= "Exc", "Excelsa", I508= "Ara", "Arabica", I508= "Lib", "Liberica", I508= "", "")</f>
        <v>Arabica</v>
      </c>
      <c r="O508" t="str">
        <f t="shared" si="15"/>
        <v>Light</v>
      </c>
      <c r="P508" t="str">
        <f>_xlfn.XLOOKUP(Orders[[#This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IF(_xlfn.XLOOKUP(C509,customers!$A:$A,customers!$C:$C,,0)=0,"",_xlfn.XLOOKUP(C509,customers!$A:$A,customers!$C:$C,,0))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6">
        <f>INDEX(products!$A$1:$G$49,MATCH(orders!$D509,products!$A$1:$A$49,0),MATCH(orders!L$1,products!$A$1:$G$1,0))</f>
        <v>29.784999999999997</v>
      </c>
      <c r="M509" s="6">
        <f t="shared" si="14"/>
        <v>89.35499999999999</v>
      </c>
      <c r="N509" t="str" cm="1">
        <f t="array" ref="N509">_xlfn.IFS(I509= "Rob", "Robusta", I509= "Exc", "Excelsa", I509= "Ara", "Arabica", I509= "Lib", "Liberica", I509= "", "")</f>
        <v>Arabica</v>
      </c>
      <c r="O509" t="str">
        <f t="shared" si="15"/>
        <v>Light</v>
      </c>
      <c r="P509" t="str">
        <f>_xlfn.XLOOKUP(Orders[[#This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IF(_xlfn.XLOOKUP(C510,customers!$A:$A,customers!$C:$C,,0)=0,"",_xlfn.XLOOKUP(C510,customers!$A:$A,customers!$C:$C,,0))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6">
        <f>INDEX(products!$A$1:$G$49,MATCH(orders!$D510,products!$A$1:$A$49,0),MATCH(orders!L$1,products!$A$1:$G$1,0))</f>
        <v>7.77</v>
      </c>
      <c r="M510" s="6">
        <f t="shared" si="14"/>
        <v>46.62</v>
      </c>
      <c r="N510" t="str" cm="1">
        <f t="array" ref="N510">_xlfn.IFS(I510= "Rob", "Robusta", I510= "Exc", "Excelsa", I510= "Ara", "Arabica", I510= "Lib", "Liberica", I510= "", "")</f>
        <v>Liberica</v>
      </c>
      <c r="O510" t="str">
        <f t="shared" si="15"/>
        <v>Dark</v>
      </c>
      <c r="P510" t="str">
        <f>_xlfn.XLOOKUP(Orders[[#This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IF(_xlfn.XLOOKUP(C511,customers!$A:$A,customers!$C:$C,,0)=0,"",_xlfn.XLOOKUP(C511,customers!$A:$A,customers!$C:$C,,0))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6">
        <f>INDEX(products!$A$1:$G$49,MATCH(orders!$D511,products!$A$1:$A$49,0),MATCH(orders!L$1,products!$A$1:$G$1,0))</f>
        <v>9.9499999999999993</v>
      </c>
      <c r="M511" s="6">
        <f t="shared" si="14"/>
        <v>29.849999999999998</v>
      </c>
      <c r="N511" t="str" cm="1">
        <f t="array" ref="N511">_xlfn.IFS(I511= "Rob", "Robusta", I511= "Exc", "Excelsa", I511= "Ara", "Arabica", I511= "Lib", "Liberica", I511= "", "")</f>
        <v>Arabica</v>
      </c>
      <c r="O511" t="str">
        <f t="shared" si="15"/>
        <v>Dark</v>
      </c>
      <c r="P511" t="str">
        <f>_xlfn.XLOOKUP(Orders[[#This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IF(_xlfn.XLOOKUP(C512,customers!$A:$A,customers!$C:$C,,0)=0,"",_xlfn.XLOOKUP(C512,customers!$A:$A,customers!$C:$C,,0))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6">
        <f>INDEX(products!$A$1:$G$49,MATCH(orders!$D512,products!$A$1:$A$49,0),MATCH(orders!L$1,products!$A$1:$G$1,0))</f>
        <v>3.5849999999999995</v>
      </c>
      <c r="M512" s="6">
        <f t="shared" si="14"/>
        <v>10.754999999999999</v>
      </c>
      <c r="N512" t="str" cm="1">
        <f t="array" ref="N512">_xlfn.IFS(I512= "Rob", "Robusta", I512= "Exc", "Excelsa", I512= "Ara", "Arabica", I512= "Lib", "Liberica", I512= "", "")</f>
        <v>Robusta</v>
      </c>
      <c r="O512" t="str">
        <f t="shared" si="15"/>
        <v>Light</v>
      </c>
      <c r="P512" t="str">
        <f>_xlfn.XLOOKUP(Orders[[#This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IF(_xlfn.XLOOKUP(C513,customers!$A:$A,customers!$C:$C,,0)=0,"",_xlfn.XLOOKUP(C513,customers!$A:$A,customers!$C:$C,,0))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6">
        <f>INDEX(products!$A$1:$G$49,MATCH(orders!$D513,products!$A$1:$A$49,0),MATCH(orders!L$1,products!$A$1:$G$1,0))</f>
        <v>3.375</v>
      </c>
      <c r="M513" s="6">
        <f t="shared" si="14"/>
        <v>13.5</v>
      </c>
      <c r="N513" t="str" cm="1">
        <f t="array" ref="N513">_xlfn.IFS(I513= "Rob", "Robusta", I513= "Exc", "Excelsa", I513= "Ara", "Arabica", I513= "Lib", "Liberica", I513= "", "")</f>
        <v>Arabica</v>
      </c>
      <c r="O513" t="str">
        <f t="shared" si="15"/>
        <v>Medium</v>
      </c>
      <c r="P513" t="str">
        <f>_xlfn.XLOOKUP(Orders[[#This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IF(_xlfn.XLOOKUP(C514,customers!$A:$A,customers!$C:$C,,0)=0,"",_xlfn.XLOOKUP(C514,customers!$A:$A,customers!$C:$C,,0))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6">
        <f>INDEX(products!$A$1:$G$49,MATCH(orders!$D514,products!$A$1:$A$49,0),MATCH(orders!L$1,products!$A$1:$G$1,0))</f>
        <v>15.85</v>
      </c>
      <c r="M514" s="6">
        <f t="shared" si="14"/>
        <v>47.55</v>
      </c>
      <c r="N514" t="str" cm="1">
        <f t="array" ref="N514">_xlfn.IFS(I514= "Rob", "Robusta", I514= "Exc", "Excelsa", I514= "Ara", "Arabica", I514= "Lib", "Liberica", I514= "", "")</f>
        <v>Liberica</v>
      </c>
      <c r="O514" t="str">
        <f t="shared" si="15"/>
        <v>Light</v>
      </c>
      <c r="P514" t="str">
        <f>_xlfn.XLOOKUP(Orders[[#This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IF(_xlfn.XLOOKUP(C515,customers!$A:$A,customers!$C:$C,,0)=0,"",_xlfn.XLOOKUP(C515,customers!$A:$A,customers!$C:$C,,0))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6">
        <f>INDEX(products!$A$1:$G$49,MATCH(orders!$D515,products!$A$1:$A$49,0),MATCH(orders!L$1,products!$A$1:$G$1,0))</f>
        <v>15.85</v>
      </c>
      <c r="M515" s="6">
        <f t="shared" ref="M515:M578" si="16">L515*E515</f>
        <v>79.25</v>
      </c>
      <c r="N515" t="str" cm="1">
        <f t="array" ref="N515">_xlfn.IFS(I515= "Rob", "Robusta", I515= "Exc", "Excelsa", I515= "Ara", "Arabica", I515= "Lib", "Liberica", I515= "", "")</f>
        <v>Liberica</v>
      </c>
      <c r="O515" t="str">
        <f t="shared" ref="O515:O578" si="17">IF(J515="M", "Medium", IF(J515="L", "Light", IF(J515="D", "Dark", IF(J515="", "" ))))</f>
        <v>Light</v>
      </c>
      <c r="P515" t="str">
        <f>_xlfn.XLOOKUP(Orders[[#This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IF(_xlfn.XLOOKUP(C516,customers!$A:$A,customers!$C:$C,,0)=0,"",_xlfn.XLOOKUP(C516,customers!$A:$A,customers!$C:$C,,0))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6">
        <f>INDEX(products!$A$1:$G$49,MATCH(orders!$D516,products!$A$1:$A$49,0),MATCH(orders!L$1,products!$A$1:$G$1,0))</f>
        <v>4.3650000000000002</v>
      </c>
      <c r="M516" s="6">
        <f t="shared" si="16"/>
        <v>26.19</v>
      </c>
      <c r="N516" t="str" cm="1">
        <f t="array" ref="N516">_xlfn.IFS(I516= "Rob", "Robusta", I516= "Exc", "Excelsa", I516= "Ara", "Arabica", I516= "Lib", "Liberica", I516= "", "")</f>
        <v>Liberica</v>
      </c>
      <c r="O516" t="str">
        <f t="shared" si="17"/>
        <v>Medium</v>
      </c>
      <c r="P516" t="str">
        <f>_xlfn.XLOOKUP(Orders[[#This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IF(_xlfn.XLOOKUP(C517,customers!$A:$A,customers!$C:$C,,0)=0,"",_xlfn.XLOOKUP(C517,customers!$A:$A,customers!$C:$C,,0))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6">
        <f>INDEX(products!$A$1:$G$49,MATCH(orders!$D517,products!$A$1:$A$49,0),MATCH(orders!L$1,products!$A$1:$G$1,0))</f>
        <v>7.169999999999999</v>
      </c>
      <c r="M517" s="6">
        <f t="shared" si="16"/>
        <v>21.509999999999998</v>
      </c>
      <c r="N517" t="str" cm="1">
        <f t="array" ref="N517">_xlfn.IFS(I517= "Rob", "Robusta", I517= "Exc", "Excelsa", I517= "Ara", "Arabica", I517= "Lib", "Liberica", I517= "", "")</f>
        <v>Robusta</v>
      </c>
      <c r="O517" t="str">
        <f t="shared" si="17"/>
        <v>Light</v>
      </c>
      <c r="P517" t="str">
        <f>_xlfn.XLOOKUP(Orders[[#This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IF(_xlfn.XLOOKUP(C518,customers!$A:$A,customers!$C:$C,,0)=0,"",_xlfn.XLOOKUP(C518,customers!$A:$A,customers!$C:$C,,0))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6">
        <f>INDEX(products!$A$1:$G$49,MATCH(orders!$D518,products!$A$1:$A$49,0),MATCH(orders!L$1,products!$A$1:$G$1,0))</f>
        <v>20.584999999999997</v>
      </c>
      <c r="M518" s="6">
        <f t="shared" si="16"/>
        <v>102.92499999999998</v>
      </c>
      <c r="N518" t="str" cm="1">
        <f t="array" ref="N518">_xlfn.IFS(I518= "Rob", "Robusta", I518= "Exc", "Excelsa", I518= "Ara", "Arabica", I518= "Lib", "Liberica", I518= "", "")</f>
        <v>Robusta</v>
      </c>
      <c r="O518" t="str">
        <f t="shared" si="17"/>
        <v>Dark</v>
      </c>
      <c r="P518" t="str">
        <f>_xlfn.XLOOKUP(Orders[[#This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IF(_xlfn.XLOOKUP(C519,customers!$A:$A,customers!$C:$C,,0)=0,"",_xlfn.XLOOKUP(C519,customers!$A:$A,customers!$C:$C,,0))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6">
        <f>INDEX(products!$A$1:$G$49,MATCH(orders!$D519,products!$A$1:$A$49,0),MATCH(orders!L$1,products!$A$1:$G$1,0))</f>
        <v>3.8849999999999998</v>
      </c>
      <c r="M519" s="6">
        <f t="shared" si="16"/>
        <v>7.77</v>
      </c>
      <c r="N519" t="str" cm="1">
        <f t="array" ref="N519">_xlfn.IFS(I519= "Rob", "Robusta", I519= "Exc", "Excelsa", I519= "Ara", "Arabica", I519= "Lib", "Liberica", I519= "", "")</f>
        <v>Liberica</v>
      </c>
      <c r="O519" t="str">
        <f t="shared" si="17"/>
        <v>Dark</v>
      </c>
      <c r="P519" t="str">
        <f>_xlfn.XLOOKUP(Orders[[#This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IF(_xlfn.XLOOKUP(C520,customers!$A:$A,customers!$C:$C,,0)=0,"",_xlfn.XLOOKUP(C520,customers!$A:$A,customers!$C:$C,,0))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6">
        <f>INDEX(products!$A$1:$G$49,MATCH(orders!$D520,products!$A$1:$A$49,0),MATCH(orders!L$1,products!$A$1:$G$1,0))</f>
        <v>27.945</v>
      </c>
      <c r="M520" s="6">
        <f t="shared" si="16"/>
        <v>139.72499999999999</v>
      </c>
      <c r="N520" t="str" cm="1">
        <f t="array" ref="N520">_xlfn.IFS(I520= "Rob", "Robusta", I520= "Exc", "Excelsa", I520= "Ara", "Arabica", I520= "Lib", "Liberica", I520= "", "")</f>
        <v>Excelsa</v>
      </c>
      <c r="O520" t="str">
        <f t="shared" si="17"/>
        <v>Dark</v>
      </c>
      <c r="P520" t="str">
        <f>_xlfn.XLOOKUP(Orders[[#This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IF(_xlfn.XLOOKUP(C521,customers!$A:$A,customers!$C:$C,,0)=0,"",_xlfn.XLOOKUP(C521,customers!$A:$A,customers!$C:$C,,0))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6">
        <f>INDEX(products!$A$1:$G$49,MATCH(orders!$D521,products!$A$1:$A$49,0),MATCH(orders!L$1,products!$A$1:$G$1,0))</f>
        <v>5.97</v>
      </c>
      <c r="M521" s="6">
        <f t="shared" si="16"/>
        <v>11.94</v>
      </c>
      <c r="N521" t="str" cm="1">
        <f t="array" ref="N521">_xlfn.IFS(I521= "Rob", "Robusta", I521= "Exc", "Excelsa", I521= "Ara", "Arabica", I521= "Lib", "Liberica", I521= "", "")</f>
        <v>Arabica</v>
      </c>
      <c r="O521" t="str">
        <f t="shared" si="17"/>
        <v>Dark</v>
      </c>
      <c r="P521" t="str">
        <f>_xlfn.XLOOKUP(Orders[[#This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IF(_xlfn.XLOOKUP(C522,customers!$A:$A,customers!$C:$C,,0)=0,"",_xlfn.XLOOKUP(C522,customers!$A:$A,customers!$C:$C,,0))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6">
        <f>INDEX(products!$A$1:$G$49,MATCH(orders!$D522,products!$A$1:$A$49,0),MATCH(orders!L$1,products!$A$1:$G$1,0))</f>
        <v>3.8849999999999998</v>
      </c>
      <c r="M522" s="6">
        <f t="shared" si="16"/>
        <v>3.8849999999999998</v>
      </c>
      <c r="N522" t="str" cm="1">
        <f t="array" ref="N522">_xlfn.IFS(I522= "Rob", "Robusta", I522= "Exc", "Excelsa", I522= "Ara", "Arabica", I522= "Lib", "Liberica", I522= "", "")</f>
        <v>Liberica</v>
      </c>
      <c r="O522" t="str">
        <f t="shared" si="17"/>
        <v>Dark</v>
      </c>
      <c r="P522" t="str">
        <f>_xlfn.XLOOKUP(Orders[[#This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IF(_xlfn.XLOOKUP(C523,customers!$A:$A,customers!$C:$C,,0)=0,"",_xlfn.XLOOKUP(C523,customers!$A:$A,customers!$C:$C,,0))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6">
        <f>INDEX(products!$A$1:$G$49,MATCH(orders!$D523,products!$A$1:$A$49,0),MATCH(orders!L$1,products!$A$1:$G$1,0))</f>
        <v>9.9499999999999993</v>
      </c>
      <c r="M523" s="6">
        <f t="shared" si="16"/>
        <v>39.799999999999997</v>
      </c>
      <c r="N523" t="str" cm="1">
        <f t="array" ref="N523">_xlfn.IFS(I523= "Rob", "Robusta", I523= "Exc", "Excelsa", I523= "Ara", "Arabica", I523= "Lib", "Liberica", I523= "", "")</f>
        <v>Robusta</v>
      </c>
      <c r="O523" t="str">
        <f t="shared" si="17"/>
        <v>Medium</v>
      </c>
      <c r="P523" t="str">
        <f>_xlfn.XLOOKUP(Orders[[#This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IF(_xlfn.XLOOKUP(C524,customers!$A:$A,customers!$C:$C,,0)=0,"",_xlfn.XLOOKUP(C524,customers!$A:$A,customers!$C:$C,,0))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6">
        <f>INDEX(products!$A$1:$G$49,MATCH(orders!$D524,products!$A$1:$A$49,0),MATCH(orders!L$1,products!$A$1:$G$1,0))</f>
        <v>5.97</v>
      </c>
      <c r="M524" s="6">
        <f t="shared" si="16"/>
        <v>29.849999999999998</v>
      </c>
      <c r="N524" t="str" cm="1">
        <f t="array" ref="N524">_xlfn.IFS(I524= "Rob", "Robusta", I524= "Exc", "Excelsa", I524= "Ara", "Arabica", I524= "Lib", "Liberica", I524= "", "")</f>
        <v>Robusta</v>
      </c>
      <c r="O524" t="str">
        <f t="shared" si="17"/>
        <v>Medium</v>
      </c>
      <c r="P524" t="str">
        <f>_xlfn.XLOOKUP(Orders[[#This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IF(_xlfn.XLOOKUP(C525,customers!$A:$A,customers!$C:$C,,0)=0,"",_xlfn.XLOOKUP(C525,customers!$A:$A,customers!$C:$C,,0))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6">
        <f>INDEX(products!$A$1:$G$49,MATCH(orders!$D525,products!$A$1:$A$49,0),MATCH(orders!L$1,products!$A$1:$G$1,0))</f>
        <v>29.784999999999997</v>
      </c>
      <c r="M525" s="6">
        <f t="shared" si="16"/>
        <v>29.784999999999997</v>
      </c>
      <c r="N525" t="str" cm="1">
        <f t="array" ref="N525">_xlfn.IFS(I525= "Rob", "Robusta", I525= "Exc", "Excelsa", I525= "Ara", "Arabica", I525= "Lib", "Liberica", I525= "", "")</f>
        <v>Liberica</v>
      </c>
      <c r="O525" t="str">
        <f t="shared" si="17"/>
        <v>Dark</v>
      </c>
      <c r="P525" t="str">
        <f>_xlfn.XLOOKUP(Orders[[#This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IF(_xlfn.XLOOKUP(C526,customers!$A:$A,customers!$C:$C,,0)=0,"",_xlfn.XLOOKUP(C526,customers!$A:$A,customers!$C:$C,,0))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6">
        <f>INDEX(products!$A$1:$G$49,MATCH(orders!$D526,products!$A$1:$A$49,0),MATCH(orders!L$1,products!$A$1:$G$1,0))</f>
        <v>36.454999999999998</v>
      </c>
      <c r="M526" s="6">
        <f t="shared" si="16"/>
        <v>72.91</v>
      </c>
      <c r="N526" t="str" cm="1">
        <f t="array" ref="N526">_xlfn.IFS(I526= "Rob", "Robusta", I526= "Exc", "Excelsa", I526= "Ara", "Arabica", I526= "Lib", "Liberica", I526= "", "")</f>
        <v>Liberica</v>
      </c>
      <c r="O526" t="str">
        <f t="shared" si="17"/>
        <v>Light</v>
      </c>
      <c r="P526" t="str">
        <f>_xlfn.XLOOKUP(Orders[[#This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IF(_xlfn.XLOOKUP(C527,customers!$A:$A,customers!$C:$C,,0)=0,"",_xlfn.XLOOKUP(C527,customers!$A:$A,customers!$C:$C,,0))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6">
        <f>INDEX(products!$A$1:$G$49,MATCH(orders!$D527,products!$A$1:$A$49,0),MATCH(orders!L$1,products!$A$1:$G$1,0))</f>
        <v>2.6849999999999996</v>
      </c>
      <c r="M527" s="6">
        <f t="shared" si="16"/>
        <v>13.424999999999997</v>
      </c>
      <c r="N527" t="str" cm="1">
        <f t="array" ref="N527">_xlfn.IFS(I527= "Rob", "Robusta", I527= "Exc", "Excelsa", I527= "Ara", "Arabica", I527= "Lib", "Liberica", I527= "", "")</f>
        <v>Robusta</v>
      </c>
      <c r="O527" t="str">
        <f t="shared" si="17"/>
        <v>Dark</v>
      </c>
      <c r="P527" t="str">
        <f>_xlfn.XLOOKUP(Orders[[#This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IF(_xlfn.XLOOKUP(C528,customers!$A:$A,customers!$C:$C,,0)=0,"",_xlfn.XLOOKUP(C528,customers!$A:$A,customers!$C:$C,,0))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6">
        <f>INDEX(products!$A$1:$G$49,MATCH(orders!$D528,products!$A$1:$A$49,0),MATCH(orders!L$1,products!$A$1:$G$1,0))</f>
        <v>31.624999999999996</v>
      </c>
      <c r="M528" s="6">
        <f t="shared" si="16"/>
        <v>126.49999999999999</v>
      </c>
      <c r="N528" t="str" cm="1">
        <f t="array" ref="N528">_xlfn.IFS(I528= "Rob", "Robusta", I528= "Exc", "Excelsa", I528= "Ara", "Arabica", I528= "Lib", "Liberica", I528= "", "")</f>
        <v>Excelsa</v>
      </c>
      <c r="O528" t="str">
        <f t="shared" si="17"/>
        <v>Medium</v>
      </c>
      <c r="P528" t="str">
        <f>_xlfn.XLOOKUP(Orders[[#This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IF(_xlfn.XLOOKUP(C529,customers!$A:$A,customers!$C:$C,,0)=0,"",_xlfn.XLOOKUP(C529,customers!$A:$A,customers!$C:$C,,0))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6">
        <f>INDEX(products!$A$1:$G$49,MATCH(orders!$D529,products!$A$1:$A$49,0),MATCH(orders!L$1,products!$A$1:$G$1,0))</f>
        <v>8.25</v>
      </c>
      <c r="M529" s="6">
        <f t="shared" si="16"/>
        <v>41.25</v>
      </c>
      <c r="N529" t="str" cm="1">
        <f t="array" ref="N529">_xlfn.IFS(I529= "Rob", "Robusta", I529= "Exc", "Excelsa", I529= "Ara", "Arabica", I529= "Lib", "Liberica", I529= "", "")</f>
        <v>Excelsa</v>
      </c>
      <c r="O529" t="str">
        <f t="shared" si="17"/>
        <v>Medium</v>
      </c>
      <c r="P529" t="str">
        <f>_xlfn.XLOOKUP(Orders[[#This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IF(_xlfn.XLOOKUP(C530,customers!$A:$A,customers!$C:$C,,0)=0,"",_xlfn.XLOOKUP(C530,customers!$A:$A,customers!$C:$C,,0))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6">
        <f>INDEX(products!$A$1:$G$49,MATCH(orders!$D530,products!$A$1:$A$49,0),MATCH(orders!L$1,products!$A$1:$G$1,0))</f>
        <v>8.91</v>
      </c>
      <c r="M530" s="6">
        <f t="shared" si="16"/>
        <v>53.46</v>
      </c>
      <c r="N530" t="str" cm="1">
        <f t="array" ref="N530">_xlfn.IFS(I530= "Rob", "Robusta", I530= "Exc", "Excelsa", I530= "Ara", "Arabica", I530= "Lib", "Liberica", I530= "", "")</f>
        <v>Excelsa</v>
      </c>
      <c r="O530" t="str">
        <f t="shared" si="17"/>
        <v>Light</v>
      </c>
      <c r="P530" t="str">
        <f>_xlfn.XLOOKUP(Orders[[#This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IF(_xlfn.XLOOKUP(C531,customers!$A:$A,customers!$C:$C,,0)=0,"",_xlfn.XLOOKUP(C531,customers!$A:$A,customers!$C:$C,,0))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6">
        <f>INDEX(products!$A$1:$G$49,MATCH(orders!$D531,products!$A$1:$A$49,0),MATCH(orders!L$1,products!$A$1:$G$1,0))</f>
        <v>9.9499999999999993</v>
      </c>
      <c r="M531" s="6">
        <f t="shared" si="16"/>
        <v>59.699999999999996</v>
      </c>
      <c r="N531" t="str" cm="1">
        <f t="array" ref="N531">_xlfn.IFS(I531= "Rob", "Robusta", I531= "Exc", "Excelsa", I531= "Ara", "Arabica", I531= "Lib", "Liberica", I531= "", "")</f>
        <v>Robusta</v>
      </c>
      <c r="O531" t="str">
        <f t="shared" si="17"/>
        <v>Medium</v>
      </c>
      <c r="P531" t="str">
        <f>_xlfn.XLOOKUP(Orders[[#This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IF(_xlfn.XLOOKUP(C532,customers!$A:$A,customers!$C:$C,,0)=0,"",_xlfn.XLOOKUP(C532,customers!$A:$A,customers!$C:$C,,0))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6">
        <f>INDEX(products!$A$1:$G$49,MATCH(orders!$D532,products!$A$1:$A$49,0),MATCH(orders!L$1,products!$A$1:$G$1,0))</f>
        <v>9.9499999999999993</v>
      </c>
      <c r="M532" s="6">
        <f t="shared" si="16"/>
        <v>59.699999999999996</v>
      </c>
      <c r="N532" t="str" cm="1">
        <f t="array" ref="N532">_xlfn.IFS(I532= "Rob", "Robusta", I532= "Exc", "Excelsa", I532= "Ara", "Arabica", I532= "Lib", "Liberica", I532= "", "")</f>
        <v>Robusta</v>
      </c>
      <c r="O532" t="str">
        <f t="shared" si="17"/>
        <v>Medium</v>
      </c>
      <c r="P532" t="str">
        <f>_xlfn.XLOOKUP(Orders[[#This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IF(_xlfn.XLOOKUP(C533,customers!$A:$A,customers!$C:$C,,0)=0,"",_xlfn.XLOOKUP(C533,customers!$A:$A,customers!$C:$C,,0))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6">
        <f>INDEX(products!$A$1:$G$49,MATCH(orders!$D533,products!$A$1:$A$49,0),MATCH(orders!L$1,products!$A$1:$G$1,0))</f>
        <v>8.9499999999999993</v>
      </c>
      <c r="M533" s="6">
        <f t="shared" si="16"/>
        <v>44.75</v>
      </c>
      <c r="N533" t="str" cm="1">
        <f t="array" ref="N533">_xlfn.IFS(I533= "Rob", "Robusta", I533= "Exc", "Excelsa", I533= "Ara", "Arabica", I533= "Lib", "Liberica", I533= "", "")</f>
        <v>Robusta</v>
      </c>
      <c r="O533" t="str">
        <f t="shared" si="17"/>
        <v>Dark</v>
      </c>
      <c r="P533" t="str">
        <f>_xlfn.XLOOKUP(Orders[[#This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IF(_xlfn.XLOOKUP(C534,customers!$A:$A,customers!$C:$C,,0)=0,"",_xlfn.XLOOKUP(C534,customers!$A:$A,customers!$C:$C,,0))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6">
        <f>INDEX(products!$A$1:$G$49,MATCH(orders!$D534,products!$A$1:$A$49,0),MATCH(orders!L$1,products!$A$1:$G$1,0))</f>
        <v>8.25</v>
      </c>
      <c r="M534" s="6">
        <f t="shared" si="16"/>
        <v>16.5</v>
      </c>
      <c r="N534" t="str" cm="1">
        <f t="array" ref="N534">_xlfn.IFS(I534= "Rob", "Robusta", I534= "Exc", "Excelsa", I534= "Ara", "Arabica", I534= "Lib", "Liberica", I534= "", "")</f>
        <v>Excelsa</v>
      </c>
      <c r="O534" t="str">
        <f t="shared" si="17"/>
        <v>Medium</v>
      </c>
      <c r="P534" t="str">
        <f>_xlfn.XLOOKUP(Orders[[#This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IF(_xlfn.XLOOKUP(C535,customers!$A:$A,customers!$C:$C,,0)=0,"",_xlfn.XLOOKUP(C535,customers!$A:$A,customers!$C:$C,,0))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6">
        <f>INDEX(products!$A$1:$G$49,MATCH(orders!$D535,products!$A$1:$A$49,0),MATCH(orders!L$1,products!$A$1:$G$1,0))</f>
        <v>5.3699999999999992</v>
      </c>
      <c r="M535" s="6">
        <f t="shared" si="16"/>
        <v>21.479999999999997</v>
      </c>
      <c r="N535" t="str" cm="1">
        <f t="array" ref="N535">_xlfn.IFS(I535= "Rob", "Robusta", I535= "Exc", "Excelsa", I535= "Ara", "Arabica", I535= "Lib", "Liberica", I535= "", "")</f>
        <v>Robusta</v>
      </c>
      <c r="O535" t="str">
        <f t="shared" si="17"/>
        <v>Dark</v>
      </c>
      <c r="P535" t="str">
        <f>_xlfn.XLOOKUP(Orders[[#This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IF(_xlfn.XLOOKUP(C536,customers!$A:$A,customers!$C:$C,,0)=0,"",_xlfn.XLOOKUP(C536,customers!$A:$A,customers!$C:$C,,0))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6">
        <f>INDEX(products!$A$1:$G$49,MATCH(orders!$D536,products!$A$1:$A$49,0),MATCH(orders!L$1,products!$A$1:$G$1,0))</f>
        <v>22.884999999999998</v>
      </c>
      <c r="M536" s="6">
        <f t="shared" si="16"/>
        <v>45.769999999999996</v>
      </c>
      <c r="N536" t="str" cm="1">
        <f t="array" ref="N536">_xlfn.IFS(I536= "Rob", "Robusta", I536= "Exc", "Excelsa", I536= "Ara", "Arabica", I536= "Lib", "Liberica", I536= "", "")</f>
        <v>Robusta</v>
      </c>
      <c r="O536" t="str">
        <f t="shared" si="17"/>
        <v>Medium</v>
      </c>
      <c r="P536" t="str">
        <f>_xlfn.XLOOKUP(Orders[[#This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IF(_xlfn.XLOOKUP(C537,customers!$A:$A,customers!$C:$C,,0)=0,"",_xlfn.XLOOKUP(C537,customers!$A:$A,customers!$C:$C,,0))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6">
        <f>INDEX(products!$A$1:$G$49,MATCH(orders!$D537,products!$A$1:$A$49,0),MATCH(orders!L$1,products!$A$1:$G$1,0))</f>
        <v>4.7549999999999999</v>
      </c>
      <c r="M537" s="6">
        <f t="shared" si="16"/>
        <v>9.51</v>
      </c>
      <c r="N537" t="str" cm="1">
        <f t="array" ref="N537">_xlfn.IFS(I537= "Rob", "Robusta", I537= "Exc", "Excelsa", I537= "Ara", "Arabica", I537= "Lib", "Liberica", I537= "", "")</f>
        <v>Liberica</v>
      </c>
      <c r="O537" t="str">
        <f t="shared" si="17"/>
        <v>Light</v>
      </c>
      <c r="P537" t="str">
        <f>_xlfn.XLOOKUP(Orders[[#This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IF(_xlfn.XLOOKUP(C538,customers!$A:$A,customers!$C:$C,,0)=0,"",_xlfn.XLOOKUP(C538,customers!$A:$A,customers!$C:$C,,0))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6">
        <f>INDEX(products!$A$1:$G$49,MATCH(orders!$D538,products!$A$1:$A$49,0),MATCH(orders!L$1,products!$A$1:$G$1,0))</f>
        <v>2.6849999999999996</v>
      </c>
      <c r="M538" s="6">
        <f t="shared" si="16"/>
        <v>8.0549999999999997</v>
      </c>
      <c r="N538" t="str" cm="1">
        <f t="array" ref="N538">_xlfn.IFS(I538= "Rob", "Robusta", I538= "Exc", "Excelsa", I538= "Ara", "Arabica", I538= "Lib", "Liberica", I538= "", "")</f>
        <v>Robusta</v>
      </c>
      <c r="O538" t="str">
        <f t="shared" si="17"/>
        <v>Dark</v>
      </c>
      <c r="P538" t="str">
        <f>_xlfn.XLOOKUP(Orders[[#This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IF(_xlfn.XLOOKUP(C539,customers!$A:$A,customers!$C:$C,,0)=0,"",_xlfn.XLOOKUP(C539,customers!$A:$A,customers!$C:$C,,0))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6">
        <f>INDEX(products!$A$1:$G$49,MATCH(orders!$D539,products!$A$1:$A$49,0),MATCH(orders!L$1,products!$A$1:$G$1,0))</f>
        <v>27.945</v>
      </c>
      <c r="M539" s="6">
        <f t="shared" si="16"/>
        <v>111.78</v>
      </c>
      <c r="N539" t="str" cm="1">
        <f t="array" ref="N539">_xlfn.IFS(I539= "Rob", "Robusta", I539= "Exc", "Excelsa", I539= "Ara", "Arabica", I539= "Lib", "Liberica", I539= "", "")</f>
        <v>Excelsa</v>
      </c>
      <c r="O539" t="str">
        <f t="shared" si="17"/>
        <v>Dark</v>
      </c>
      <c r="P539" t="str">
        <f>_xlfn.XLOOKUP(Orders[[#This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IF(_xlfn.XLOOKUP(C540,customers!$A:$A,customers!$C:$C,,0)=0,"",_xlfn.XLOOKUP(C540,customers!$A:$A,customers!$C:$C,,0))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6">
        <f>INDEX(products!$A$1:$G$49,MATCH(orders!$D540,products!$A$1:$A$49,0),MATCH(orders!L$1,products!$A$1:$G$1,0))</f>
        <v>2.6849999999999996</v>
      </c>
      <c r="M540" s="6">
        <f t="shared" si="16"/>
        <v>10.739999999999998</v>
      </c>
      <c r="N540" t="str" cm="1">
        <f t="array" ref="N540">_xlfn.IFS(I540= "Rob", "Robusta", I540= "Exc", "Excelsa", I540= "Ara", "Arabica", I540= "Lib", "Liberica", I540= "", "")</f>
        <v>Robusta</v>
      </c>
      <c r="O540" t="str">
        <f t="shared" si="17"/>
        <v>Dark</v>
      </c>
      <c r="P540" t="str">
        <f>_xlfn.XLOOKUP(Orders[[#This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IF(_xlfn.XLOOKUP(C541,customers!$A:$A,customers!$C:$C,,0)=0,"",_xlfn.XLOOKUP(C541,customers!$A:$A,customers!$C:$C,,0))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6">
        <f>INDEX(products!$A$1:$G$49,MATCH(orders!$D541,products!$A$1:$A$49,0),MATCH(orders!L$1,products!$A$1:$G$1,0))</f>
        <v>5.3699999999999992</v>
      </c>
      <c r="M541" s="6">
        <f t="shared" si="16"/>
        <v>26.849999999999994</v>
      </c>
      <c r="N541" t="str" cm="1">
        <f t="array" ref="N541">_xlfn.IFS(I541= "Rob", "Robusta", I541= "Exc", "Excelsa", I541= "Ara", "Arabica", I541= "Lib", "Liberica", I541= "", "")</f>
        <v>Robusta</v>
      </c>
      <c r="O541" t="str">
        <f t="shared" si="17"/>
        <v>Dark</v>
      </c>
      <c r="P541" t="str">
        <f>_xlfn.XLOOKUP(Orders[[#This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IF(_xlfn.XLOOKUP(C542,customers!$A:$A,customers!$C:$C,,0)=0,"",_xlfn.XLOOKUP(C542,customers!$A:$A,customers!$C:$C,,0))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6">
        <f>INDEX(products!$A$1:$G$49,MATCH(orders!$D542,products!$A$1:$A$49,0),MATCH(orders!L$1,products!$A$1:$G$1,0))</f>
        <v>15.85</v>
      </c>
      <c r="M542" s="6">
        <f t="shared" si="16"/>
        <v>63.4</v>
      </c>
      <c r="N542" t="str" cm="1">
        <f t="array" ref="N542">_xlfn.IFS(I542= "Rob", "Robusta", I542= "Exc", "Excelsa", I542= "Ara", "Arabica", I542= "Lib", "Liberica", I542= "", "")</f>
        <v>Liberica</v>
      </c>
      <c r="O542" t="str">
        <f t="shared" si="17"/>
        <v>Light</v>
      </c>
      <c r="P542" t="str">
        <f>_xlfn.XLOOKUP(Orders[[#This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IF(_xlfn.XLOOKUP(C543,customers!$A:$A,customers!$C:$C,,0)=0,"",_xlfn.XLOOKUP(C543,customers!$A:$A,customers!$C:$C,,0))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6">
        <f>INDEX(products!$A$1:$G$49,MATCH(orders!$D543,products!$A$1:$A$49,0),MATCH(orders!L$1,products!$A$1:$G$1,0))</f>
        <v>22.884999999999998</v>
      </c>
      <c r="M543" s="6">
        <f t="shared" si="16"/>
        <v>22.884999999999998</v>
      </c>
      <c r="N543" t="str" cm="1">
        <f t="array" ref="N543">_xlfn.IFS(I543= "Rob", "Robusta", I543= "Exc", "Excelsa", I543= "Ara", "Arabica", I543= "Lib", "Liberica", I543= "", "")</f>
        <v>Arabica</v>
      </c>
      <c r="O543" t="str">
        <f t="shared" si="17"/>
        <v>Dark</v>
      </c>
      <c r="P543" t="str">
        <f>_xlfn.XLOOKUP(Orders[[#This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IF(_xlfn.XLOOKUP(C544,customers!$A:$A,customers!$C:$C,,0)=0,"",_xlfn.XLOOKUP(C544,customers!$A:$A,customers!$C:$C,,0))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6">
        <f>INDEX(products!$A$1:$G$49,MATCH(orders!$D544,products!$A$1:$A$49,0),MATCH(orders!L$1,products!$A$1:$G$1,0))</f>
        <v>25.874999999999996</v>
      </c>
      <c r="M544" s="6">
        <f t="shared" si="16"/>
        <v>103.49999999999999</v>
      </c>
      <c r="N544" t="str" cm="1">
        <f t="array" ref="N544">_xlfn.IFS(I544= "Rob", "Robusta", I544= "Exc", "Excelsa", I544= "Ara", "Arabica", I544= "Lib", "Liberica", I544= "", "")</f>
        <v>Arabica</v>
      </c>
      <c r="O544" t="str">
        <f t="shared" si="17"/>
        <v>Medium</v>
      </c>
      <c r="P544" t="str">
        <f>_xlfn.XLOOKUP(Orders[[#This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IF(_xlfn.XLOOKUP(C545,customers!$A:$A,customers!$C:$C,,0)=0,"",_xlfn.XLOOKUP(C545,customers!$A:$A,customers!$C:$C,,0))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6">
        <f>INDEX(products!$A$1:$G$49,MATCH(orders!$D545,products!$A$1:$A$49,0),MATCH(orders!L$1,products!$A$1:$G$1,0))</f>
        <v>27.484999999999996</v>
      </c>
      <c r="M545" s="6">
        <f t="shared" si="16"/>
        <v>54.969999999999992</v>
      </c>
      <c r="N545" t="str" cm="1">
        <f t="array" ref="N545">_xlfn.IFS(I545= "Rob", "Robusta", I545= "Exc", "Excelsa", I545= "Ara", "Arabica", I545= "Lib", "Liberica", I545= "", "")</f>
        <v>Robusta</v>
      </c>
      <c r="O545" t="str">
        <f t="shared" si="17"/>
        <v>Light</v>
      </c>
      <c r="P545" t="str">
        <f>_xlfn.XLOOKUP(Orders[[#This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IF(_xlfn.XLOOKUP(C546,customers!$A:$A,customers!$C:$C,,0)=0,"",_xlfn.XLOOKUP(C546,customers!$A:$A,customers!$C:$C,,0))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6">
        <f>INDEX(products!$A$1:$G$49,MATCH(orders!$D546,products!$A$1:$A$49,0),MATCH(orders!L$1,products!$A$1:$G$1,0))</f>
        <v>7.77</v>
      </c>
      <c r="M546" s="6">
        <f t="shared" si="16"/>
        <v>15.54</v>
      </c>
      <c r="N546" t="str" cm="1">
        <f t="array" ref="N546">_xlfn.IFS(I546= "Rob", "Robusta", I546= "Exc", "Excelsa", I546= "Ara", "Arabica", I546= "Lib", "Liberica", I546= "", "")</f>
        <v>Arabica</v>
      </c>
      <c r="O546" t="str">
        <f t="shared" si="17"/>
        <v>Light</v>
      </c>
      <c r="P546" t="str">
        <f>_xlfn.XLOOKUP(Orders[[#This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IF(_xlfn.XLOOKUP(C547,customers!$A:$A,customers!$C:$C,,0)=0,"",_xlfn.XLOOKUP(C547,customers!$A:$A,customers!$C:$C,,0))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6">
        <f>INDEX(products!$A$1:$G$49,MATCH(orders!$D547,products!$A$1:$A$49,0),MATCH(orders!L$1,products!$A$1:$G$1,0))</f>
        <v>3.8849999999999998</v>
      </c>
      <c r="M547" s="6">
        <f t="shared" si="16"/>
        <v>15.54</v>
      </c>
      <c r="N547" t="str" cm="1">
        <f t="array" ref="N547">_xlfn.IFS(I547= "Rob", "Robusta", I547= "Exc", "Excelsa", I547= "Ara", "Arabica", I547= "Lib", "Liberica", I547= "", "")</f>
        <v>Liberica</v>
      </c>
      <c r="O547" t="str">
        <f t="shared" si="17"/>
        <v>Dark</v>
      </c>
      <c r="P547" t="str">
        <f>_xlfn.XLOOKUP(Orders[[#This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IF(_xlfn.XLOOKUP(C548,customers!$A:$A,customers!$C:$C,,0)=0,"",_xlfn.XLOOKUP(C548,customers!$A:$A,customers!$C:$C,,0))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6">
        <f>INDEX(products!$A$1:$G$49,MATCH(orders!$D548,products!$A$1:$A$49,0),MATCH(orders!L$1,products!$A$1:$G$1,0))</f>
        <v>27.945</v>
      </c>
      <c r="M548" s="6">
        <f t="shared" si="16"/>
        <v>83.835000000000008</v>
      </c>
      <c r="N548" t="str" cm="1">
        <f t="array" ref="N548">_xlfn.IFS(I548= "Rob", "Robusta", I548= "Exc", "Excelsa", I548= "Ara", "Arabica", I548= "Lib", "Liberica", I548= "", "")</f>
        <v>Excelsa</v>
      </c>
      <c r="O548" t="str">
        <f t="shared" si="17"/>
        <v>Dark</v>
      </c>
      <c r="P548" t="str">
        <f>_xlfn.XLOOKUP(Orders[[#This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IF(_xlfn.XLOOKUP(C549,customers!$A:$A,customers!$C:$C,,0)=0,"",_xlfn.XLOOKUP(C549,customers!$A:$A,customers!$C:$C,,0))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6">
        <f>INDEX(products!$A$1:$G$49,MATCH(orders!$D549,products!$A$1:$A$49,0),MATCH(orders!L$1,products!$A$1:$G$1,0))</f>
        <v>3.5849999999999995</v>
      </c>
      <c r="M549" s="6">
        <f t="shared" si="16"/>
        <v>10.754999999999999</v>
      </c>
      <c r="N549" t="str" cm="1">
        <f t="array" ref="N549">_xlfn.IFS(I549= "Rob", "Robusta", I549= "Exc", "Excelsa", I549= "Ara", "Arabica", I549= "Lib", "Liberica", I549= "", "")</f>
        <v>Robusta</v>
      </c>
      <c r="O549" t="str">
        <f t="shared" si="17"/>
        <v>Light</v>
      </c>
      <c r="P549" t="str">
        <f>_xlfn.XLOOKUP(Orders[[#This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IF(_xlfn.XLOOKUP(C550,customers!$A:$A,customers!$C:$C,,0)=0,"",_xlfn.XLOOKUP(C550,customers!$A:$A,customers!$C:$C,,0))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6">
        <f>INDEX(products!$A$1:$G$49,MATCH(orders!$D550,products!$A$1:$A$49,0),MATCH(orders!L$1,products!$A$1:$G$1,0))</f>
        <v>4.4550000000000001</v>
      </c>
      <c r="M550" s="6">
        <f t="shared" si="16"/>
        <v>13.365</v>
      </c>
      <c r="N550" t="str" cm="1">
        <f t="array" ref="N550">_xlfn.IFS(I550= "Rob", "Robusta", I550= "Exc", "Excelsa", I550= "Ara", "Arabica", I550= "Lib", "Liberica", I550= "", "")</f>
        <v>Excelsa</v>
      </c>
      <c r="O550" t="str">
        <f t="shared" si="17"/>
        <v>Light</v>
      </c>
      <c r="P550" t="str">
        <f>_xlfn.XLOOKUP(Orders[[#This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IF(_xlfn.XLOOKUP(C551,customers!$A:$A,customers!$C:$C,,0)=0,"",_xlfn.XLOOKUP(C551,customers!$A:$A,customers!$C:$C,,0))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6">
        <f>INDEX(products!$A$1:$G$49,MATCH(orders!$D551,products!$A$1:$A$49,0),MATCH(orders!L$1,products!$A$1:$G$1,0))</f>
        <v>4.4550000000000001</v>
      </c>
      <c r="M551" s="6">
        <f t="shared" si="16"/>
        <v>17.82</v>
      </c>
      <c r="N551" t="str" cm="1">
        <f t="array" ref="N551">_xlfn.IFS(I551= "Rob", "Robusta", I551= "Exc", "Excelsa", I551= "Ara", "Arabica", I551= "Lib", "Liberica", I551= "", "")</f>
        <v>Excelsa</v>
      </c>
      <c r="O551" t="str">
        <f t="shared" si="17"/>
        <v>Light</v>
      </c>
      <c r="P551" t="str">
        <f>_xlfn.XLOOKUP(Orders[[#This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IF(_xlfn.XLOOKUP(C552,customers!$A:$A,customers!$C:$C,,0)=0,"",_xlfn.XLOOKUP(C552,customers!$A:$A,customers!$C:$C,,0))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6">
        <f>INDEX(products!$A$1:$G$49,MATCH(orders!$D552,products!$A$1:$A$49,0),MATCH(orders!L$1,products!$A$1:$G$1,0))</f>
        <v>3.8849999999999998</v>
      </c>
      <c r="M552" s="6">
        <f t="shared" si="16"/>
        <v>23.31</v>
      </c>
      <c r="N552" t="str" cm="1">
        <f t="array" ref="N552">_xlfn.IFS(I552= "Rob", "Robusta", I552= "Exc", "Excelsa", I552= "Ara", "Arabica", I552= "Lib", "Liberica", I552= "", "")</f>
        <v>Liberica</v>
      </c>
      <c r="O552" t="str">
        <f t="shared" si="17"/>
        <v>Dark</v>
      </c>
      <c r="P552" t="str">
        <f>_xlfn.XLOOKUP(Orders[[#This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IF(_xlfn.XLOOKUP(C553,customers!$A:$A,customers!$C:$C,,0)=0,"",_xlfn.XLOOKUP(C553,customers!$A:$A,customers!$C:$C,,0))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6">
        <f>INDEX(products!$A$1:$G$49,MATCH(orders!$D553,products!$A$1:$A$49,0),MATCH(orders!L$1,products!$A$1:$G$1,0))</f>
        <v>3.645</v>
      </c>
      <c r="M553" s="6">
        <f t="shared" si="16"/>
        <v>7.29</v>
      </c>
      <c r="N553" t="str" cm="1">
        <f t="array" ref="N553">_xlfn.IFS(I553= "Rob", "Robusta", I553= "Exc", "Excelsa", I553= "Ara", "Arabica", I553= "Lib", "Liberica", I553= "", "")</f>
        <v>Excelsa</v>
      </c>
      <c r="O553" t="str">
        <f t="shared" si="17"/>
        <v>Dark</v>
      </c>
      <c r="P553" t="str">
        <f>_xlfn.XLOOKUP(Orders[[#This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IF(_xlfn.XLOOKUP(C554,customers!$A:$A,customers!$C:$C,,0)=0,"",_xlfn.XLOOKUP(C554,customers!$A:$A,customers!$C:$C,,0))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6">
        <f>INDEX(products!$A$1:$G$49,MATCH(orders!$D554,products!$A$1:$A$49,0),MATCH(orders!L$1,products!$A$1:$G$1,0))</f>
        <v>4.4550000000000001</v>
      </c>
      <c r="M554" s="6">
        <f t="shared" si="16"/>
        <v>17.82</v>
      </c>
      <c r="N554" t="str" cm="1">
        <f t="array" ref="N554">_xlfn.IFS(I554= "Rob", "Robusta", I554= "Exc", "Excelsa", I554= "Ara", "Arabica", I554= "Lib", "Liberica", I554= "", "")</f>
        <v>Excelsa</v>
      </c>
      <c r="O554" t="str">
        <f t="shared" si="17"/>
        <v>Light</v>
      </c>
      <c r="P554" t="str">
        <f>_xlfn.XLOOKUP(Orders[[#This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IF(_xlfn.XLOOKUP(C555,customers!$A:$A,customers!$C:$C,,0)=0,"",_xlfn.XLOOKUP(C555,customers!$A:$A,customers!$C:$C,,0))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6">
        <f>INDEX(products!$A$1:$G$49,MATCH(orders!$D555,products!$A$1:$A$49,0),MATCH(orders!L$1,products!$A$1:$G$1,0))</f>
        <v>13.75</v>
      </c>
      <c r="M555" s="6">
        <f t="shared" si="16"/>
        <v>68.75</v>
      </c>
      <c r="N555" t="str" cm="1">
        <f t="array" ref="N555">_xlfn.IFS(I555= "Rob", "Robusta", I555= "Exc", "Excelsa", I555= "Ara", "Arabica", I555= "Lib", "Liberica", I555= "", "")</f>
        <v>Excelsa</v>
      </c>
      <c r="O555" t="str">
        <f t="shared" si="17"/>
        <v>Medium</v>
      </c>
      <c r="P555" t="str">
        <f>_xlfn.XLOOKUP(Orders[[#This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IF(_xlfn.XLOOKUP(C556,customers!$A:$A,customers!$C:$C,,0)=0,"",_xlfn.XLOOKUP(C556,customers!$A:$A,customers!$C:$C,,0))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6">
        <f>INDEX(products!$A$1:$G$49,MATCH(orders!$D556,products!$A$1:$A$49,0),MATCH(orders!L$1,products!$A$1:$G$1,0))</f>
        <v>27.484999999999996</v>
      </c>
      <c r="M556" s="6">
        <f t="shared" si="16"/>
        <v>54.969999999999992</v>
      </c>
      <c r="N556" t="str" cm="1">
        <f t="array" ref="N556">_xlfn.IFS(I556= "Rob", "Robusta", I556= "Exc", "Excelsa", I556= "Ara", "Arabica", I556= "Lib", "Liberica", I556= "", "")</f>
        <v>Robusta</v>
      </c>
      <c r="O556" t="str">
        <f t="shared" si="17"/>
        <v>Light</v>
      </c>
      <c r="P556" t="str">
        <f>_xlfn.XLOOKUP(Orders[[#This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IF(_xlfn.XLOOKUP(C557,customers!$A:$A,customers!$C:$C,,0)=0,"",_xlfn.XLOOKUP(C557,customers!$A:$A,customers!$C:$C,,0))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6">
        <f>INDEX(products!$A$1:$G$49,MATCH(orders!$D557,products!$A$1:$A$49,0),MATCH(orders!L$1,products!$A$1:$G$1,0))</f>
        <v>13.75</v>
      </c>
      <c r="M557" s="6">
        <f t="shared" si="16"/>
        <v>82.5</v>
      </c>
      <c r="N557" t="str" cm="1">
        <f t="array" ref="N557">_xlfn.IFS(I557= "Rob", "Robusta", I557= "Exc", "Excelsa", I557= "Ara", "Arabica", I557= "Lib", "Liberica", I557= "", "")</f>
        <v>Excelsa</v>
      </c>
      <c r="O557" t="str">
        <f t="shared" si="17"/>
        <v>Medium</v>
      </c>
      <c r="P557" t="str">
        <f>_xlfn.XLOOKUP(Orders[[#This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IF(_xlfn.XLOOKUP(C558,customers!$A:$A,customers!$C:$C,,0)=0,"",_xlfn.XLOOKUP(C558,customers!$A:$A,customers!$C:$C,,0))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6">
        <f>INDEX(products!$A$1:$G$49,MATCH(orders!$D558,products!$A$1:$A$49,0),MATCH(orders!L$1,products!$A$1:$G$1,0))</f>
        <v>4.3650000000000002</v>
      </c>
      <c r="M558" s="6">
        <f t="shared" si="16"/>
        <v>8.73</v>
      </c>
      <c r="N558" t="str" cm="1">
        <f t="array" ref="N558">_xlfn.IFS(I558= "Rob", "Robusta", I558= "Exc", "Excelsa", I558= "Ara", "Arabica", I558= "Lib", "Liberica", I558= "", "")</f>
        <v>Liberica</v>
      </c>
      <c r="O558" t="str">
        <f t="shared" si="17"/>
        <v>Medium</v>
      </c>
      <c r="P558" t="str">
        <f>_xlfn.XLOOKUP(Orders[[#This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IF(_xlfn.XLOOKUP(C559,customers!$A:$A,customers!$C:$C,,0)=0,"",_xlfn.XLOOKUP(C559,customers!$A:$A,customers!$C:$C,,0))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6">
        <f>INDEX(products!$A$1:$G$49,MATCH(orders!$D559,products!$A$1:$A$49,0),MATCH(orders!L$1,products!$A$1:$G$1,0))</f>
        <v>14.85</v>
      </c>
      <c r="M559" s="6">
        <f t="shared" si="16"/>
        <v>59.4</v>
      </c>
      <c r="N559" t="str" cm="1">
        <f t="array" ref="N559">_xlfn.IFS(I559= "Rob", "Robusta", I559= "Exc", "Excelsa", I559= "Ara", "Arabica", I559= "Lib", "Liberica", I559= "", "")</f>
        <v>Excelsa</v>
      </c>
      <c r="O559" t="str">
        <f t="shared" si="17"/>
        <v>Light</v>
      </c>
      <c r="P559" t="str">
        <f>_xlfn.XLOOKUP(Orders[[#This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IF(_xlfn.XLOOKUP(C560,customers!$A:$A,customers!$C:$C,,0)=0,"",_xlfn.XLOOKUP(C560,customers!$A:$A,customers!$C:$C,,0))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6">
        <f>INDEX(products!$A$1:$G$49,MATCH(orders!$D560,products!$A$1:$A$49,0),MATCH(orders!L$1,products!$A$1:$G$1,0))</f>
        <v>3.8849999999999998</v>
      </c>
      <c r="M560" s="6">
        <f t="shared" si="16"/>
        <v>15.54</v>
      </c>
      <c r="N560" t="str" cm="1">
        <f t="array" ref="N560">_xlfn.IFS(I560= "Rob", "Robusta", I560= "Exc", "Excelsa", I560= "Ara", "Arabica", I560= "Lib", "Liberica", I560= "", "")</f>
        <v>Liberica</v>
      </c>
      <c r="O560" t="str">
        <f t="shared" si="17"/>
        <v>Dark</v>
      </c>
      <c r="P560" t="str">
        <f>_xlfn.XLOOKUP(Orders[[#This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IF(_xlfn.XLOOKUP(C561,customers!$A:$A,customers!$C:$C,,0)=0,"",_xlfn.XLOOKUP(C561,customers!$A:$A,customers!$C:$C,,0))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6">
        <f>INDEX(products!$A$1:$G$49,MATCH(orders!$D561,products!$A$1:$A$49,0),MATCH(orders!L$1,products!$A$1:$G$1,0))</f>
        <v>12.95</v>
      </c>
      <c r="M561" s="6">
        <f t="shared" si="16"/>
        <v>38.849999999999994</v>
      </c>
      <c r="N561" t="str" cm="1">
        <f t="array" ref="N561">_xlfn.IFS(I561= "Rob", "Robusta", I561= "Exc", "Excelsa", I561= "Ara", "Arabica", I561= "Lib", "Liberica", I561= "", "")</f>
        <v>Arabica</v>
      </c>
      <c r="O561" t="str">
        <f t="shared" si="17"/>
        <v>Light</v>
      </c>
      <c r="P561" t="str">
        <f>_xlfn.XLOOKUP(Orders[[#This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IF(_xlfn.XLOOKUP(C562,customers!$A:$A,customers!$C:$C,,0)=0,"",_xlfn.XLOOKUP(C562,customers!$A:$A,customers!$C:$C,,0))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6">
        <f>INDEX(products!$A$1:$G$49,MATCH(orders!$D562,products!$A$1:$A$49,0),MATCH(orders!L$1,products!$A$1:$G$1,0))</f>
        <v>31.624999999999996</v>
      </c>
      <c r="M562" s="6">
        <f t="shared" si="16"/>
        <v>189.74999999999997</v>
      </c>
      <c r="N562" t="str" cm="1">
        <f t="array" ref="N562">_xlfn.IFS(I562= "Rob", "Robusta", I562= "Exc", "Excelsa", I562= "Ara", "Arabica", I562= "Lib", "Liberica", I562= "", "")</f>
        <v>Excelsa</v>
      </c>
      <c r="O562" t="str">
        <f t="shared" si="17"/>
        <v>Medium</v>
      </c>
      <c r="P562" t="str">
        <f>_xlfn.XLOOKUP(Orders[[#This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IF(_xlfn.XLOOKUP(C563,customers!$A:$A,customers!$C:$C,,0)=0,"",_xlfn.XLOOKUP(C563,customers!$A:$A,customers!$C:$C,,0))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6">
        <f>INDEX(products!$A$1:$G$49,MATCH(orders!$D563,products!$A$1:$A$49,0),MATCH(orders!L$1,products!$A$1:$G$1,0))</f>
        <v>2.9849999999999999</v>
      </c>
      <c r="M563" s="6">
        <f t="shared" si="16"/>
        <v>17.91</v>
      </c>
      <c r="N563" t="str" cm="1">
        <f t="array" ref="N563">_xlfn.IFS(I563= "Rob", "Robusta", I563= "Exc", "Excelsa", I563= "Ara", "Arabica", I563= "Lib", "Liberica", I563= "", "")</f>
        <v>Arabica</v>
      </c>
      <c r="O563" t="str">
        <f t="shared" si="17"/>
        <v>Dark</v>
      </c>
      <c r="P563" t="str">
        <f>_xlfn.XLOOKUP(Orders[[#This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IF(_xlfn.XLOOKUP(C564,customers!$A:$A,customers!$C:$C,,0)=0,"",_xlfn.XLOOKUP(C564,customers!$A:$A,customers!$C:$C,,0))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6">
        <f>INDEX(products!$A$1:$G$49,MATCH(orders!$D564,products!$A$1:$A$49,0),MATCH(orders!L$1,products!$A$1:$G$1,0))</f>
        <v>4.7549999999999999</v>
      </c>
      <c r="M564" s="6">
        <f t="shared" si="16"/>
        <v>28.53</v>
      </c>
      <c r="N564" t="str" cm="1">
        <f t="array" ref="N564">_xlfn.IFS(I564= "Rob", "Robusta", I564= "Exc", "Excelsa", I564= "Ara", "Arabica", I564= "Lib", "Liberica", I564= "", "")</f>
        <v>Liberica</v>
      </c>
      <c r="O564" t="str">
        <f t="shared" si="17"/>
        <v>Light</v>
      </c>
      <c r="P564" t="str">
        <f>_xlfn.XLOOKUP(Orders[[#This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IF(_xlfn.XLOOKUP(C565,customers!$A:$A,customers!$C:$C,,0)=0,"",_xlfn.XLOOKUP(C565,customers!$A:$A,customers!$C:$C,,0))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6">
        <f>INDEX(products!$A$1:$G$49,MATCH(orders!$D565,products!$A$1:$A$49,0),MATCH(orders!L$1,products!$A$1:$G$1,0))</f>
        <v>13.75</v>
      </c>
      <c r="M565" s="6">
        <f t="shared" si="16"/>
        <v>82.5</v>
      </c>
      <c r="N565" t="str" cm="1">
        <f t="array" ref="N565">_xlfn.IFS(I565= "Rob", "Robusta", I565= "Exc", "Excelsa", I565= "Ara", "Arabica", I565= "Lib", "Liberica", I565= "", "")</f>
        <v>Excelsa</v>
      </c>
      <c r="O565" t="str">
        <f t="shared" si="17"/>
        <v>Medium</v>
      </c>
      <c r="P565" t="str">
        <f>_xlfn.XLOOKUP(Orders[[#This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IF(_xlfn.XLOOKUP(C566,customers!$A:$A,customers!$C:$C,,0)=0,"",_xlfn.XLOOKUP(C566,customers!$A:$A,customers!$C:$C,,0))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6">
        <f>INDEX(products!$A$1:$G$49,MATCH(orders!$D566,products!$A$1:$A$49,0),MATCH(orders!L$1,products!$A$1:$G$1,0))</f>
        <v>7.169999999999999</v>
      </c>
      <c r="M566" s="6">
        <f t="shared" si="16"/>
        <v>14.339999999999998</v>
      </c>
      <c r="N566" t="str" cm="1">
        <f t="array" ref="N566">_xlfn.IFS(I566= "Rob", "Robusta", I566= "Exc", "Excelsa", I566= "Ara", "Arabica", I566= "Lib", "Liberica", I566= "", "")</f>
        <v>Robusta</v>
      </c>
      <c r="O566" t="str">
        <f t="shared" si="17"/>
        <v>Light</v>
      </c>
      <c r="P566" t="str">
        <f>_xlfn.XLOOKUP(Orders[[#This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IF(_xlfn.XLOOKUP(C567,customers!$A:$A,customers!$C:$C,,0)=0,"",_xlfn.XLOOKUP(C567,customers!$A:$A,customers!$C:$C,,0))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6">
        <f>INDEX(products!$A$1:$G$49,MATCH(orders!$D567,products!$A$1:$A$49,0),MATCH(orders!L$1,products!$A$1:$G$1,0))</f>
        <v>20.584999999999997</v>
      </c>
      <c r="M567" s="6">
        <f t="shared" si="16"/>
        <v>82.339999999999989</v>
      </c>
      <c r="N567" t="str" cm="1">
        <f t="array" ref="N567">_xlfn.IFS(I567= "Rob", "Robusta", I567= "Exc", "Excelsa", I567= "Ara", "Arabica", I567= "Lib", "Liberica", I567= "", "")</f>
        <v>Robusta</v>
      </c>
      <c r="O567" t="str">
        <f t="shared" si="17"/>
        <v>Dark</v>
      </c>
      <c r="P567" t="str">
        <f>_xlfn.XLOOKUP(Orders[[#This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IF(_xlfn.XLOOKUP(C568,customers!$A:$A,customers!$C:$C,,0)=0,"",_xlfn.XLOOKUP(C568,customers!$A:$A,customers!$C:$C,,0))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6">
        <f>INDEX(products!$A$1:$G$49,MATCH(orders!$D568,products!$A$1:$A$49,0),MATCH(orders!L$1,products!$A$1:$G$1,0))</f>
        <v>3.375</v>
      </c>
      <c r="M568" s="6">
        <f t="shared" si="16"/>
        <v>20.25</v>
      </c>
      <c r="N568" t="str" cm="1">
        <f t="array" ref="N568">_xlfn.IFS(I568= "Rob", "Robusta", I568= "Exc", "Excelsa", I568= "Ara", "Arabica", I568= "Lib", "Liberica", I568= "", "")</f>
        <v>Arabica</v>
      </c>
      <c r="O568" t="str">
        <f t="shared" si="17"/>
        <v>Medium</v>
      </c>
      <c r="P568" t="str">
        <f>_xlfn.XLOOKUP(Orders[[#This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IF(_xlfn.XLOOKUP(C569,customers!$A:$A,customers!$C:$C,,0)=0,"",_xlfn.XLOOKUP(C569,customers!$A:$A,customers!$C:$C,,0))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6">
        <f>INDEX(products!$A$1:$G$49,MATCH(orders!$D569,products!$A$1:$A$49,0),MATCH(orders!L$1,products!$A$1:$G$1,0))</f>
        <v>27.484999999999996</v>
      </c>
      <c r="M569" s="6">
        <f t="shared" si="16"/>
        <v>164.90999999999997</v>
      </c>
      <c r="N569" t="str" cm="1">
        <f t="array" ref="N569">_xlfn.IFS(I569= "Rob", "Robusta", I569= "Exc", "Excelsa", I569= "Ara", "Arabica", I569= "Lib", "Liberica", I569= "", "")</f>
        <v>Robusta</v>
      </c>
      <c r="O569" t="str">
        <f t="shared" si="17"/>
        <v>Light</v>
      </c>
      <c r="P569" t="str">
        <f>_xlfn.XLOOKUP(Orders[[#This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IF(_xlfn.XLOOKUP(C570,customers!$A:$A,customers!$C:$C,,0)=0,"",_xlfn.XLOOKUP(C570,customers!$A:$A,customers!$C:$C,,0))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6">
        <f>INDEX(products!$A$1:$G$49,MATCH(orders!$D570,products!$A$1:$A$49,0),MATCH(orders!L$1,products!$A$1:$G$1,0))</f>
        <v>4.7549999999999999</v>
      </c>
      <c r="M570" s="6">
        <f t="shared" si="16"/>
        <v>19.02</v>
      </c>
      <c r="N570" t="str" cm="1">
        <f t="array" ref="N570">_xlfn.IFS(I570= "Rob", "Robusta", I570= "Exc", "Excelsa", I570= "Ara", "Arabica", I570= "Lib", "Liberica", I570= "", "")</f>
        <v>Liberica</v>
      </c>
      <c r="O570" t="str">
        <f t="shared" si="17"/>
        <v>Light</v>
      </c>
      <c r="P570" t="str">
        <f>_xlfn.XLOOKUP(Orders[[#This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IF(_xlfn.XLOOKUP(C571,customers!$A:$A,customers!$C:$C,,0)=0,"",_xlfn.XLOOKUP(C571,customers!$A:$A,customers!$C:$C,,0))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6">
        <f>INDEX(products!$A$1:$G$49,MATCH(orders!$D571,products!$A$1:$A$49,0),MATCH(orders!L$1,products!$A$1:$G$1,0))</f>
        <v>22.884999999999998</v>
      </c>
      <c r="M571" s="6">
        <f t="shared" si="16"/>
        <v>137.31</v>
      </c>
      <c r="N571" t="str" cm="1">
        <f t="array" ref="N571">_xlfn.IFS(I571= "Rob", "Robusta", I571= "Exc", "Excelsa", I571= "Ara", "Arabica", I571= "Lib", "Liberica", I571= "", "")</f>
        <v>Arabica</v>
      </c>
      <c r="O571" t="str">
        <f t="shared" si="17"/>
        <v>Dark</v>
      </c>
      <c r="P571" t="str">
        <f>_xlfn.XLOOKUP(Orders[[#This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IF(_xlfn.XLOOKUP(C572,customers!$A:$A,customers!$C:$C,,0)=0,"",_xlfn.XLOOKUP(C572,customers!$A:$A,customers!$C:$C,,0))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6">
        <f>INDEX(products!$A$1:$G$49,MATCH(orders!$D572,products!$A$1:$A$49,0),MATCH(orders!L$1,products!$A$1:$G$1,0))</f>
        <v>6.75</v>
      </c>
      <c r="M572" s="6">
        <f t="shared" si="16"/>
        <v>27</v>
      </c>
      <c r="N572" t="str" cm="1">
        <f t="array" ref="N572">_xlfn.IFS(I572= "Rob", "Robusta", I572= "Exc", "Excelsa", I572= "Ara", "Arabica", I572= "Lib", "Liberica", I572= "", "")</f>
        <v>Arabica</v>
      </c>
      <c r="O572" t="str">
        <f t="shared" si="17"/>
        <v>Medium</v>
      </c>
      <c r="P572" t="str">
        <f>_xlfn.XLOOKUP(Orders[[#This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IF(_xlfn.XLOOKUP(C573,customers!$A:$A,customers!$C:$C,,0)=0,"",_xlfn.XLOOKUP(C573,customers!$A:$A,customers!$C:$C,,0))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6">
        <f>INDEX(products!$A$1:$G$49,MATCH(orders!$D573,products!$A$1:$A$49,0),MATCH(orders!L$1,products!$A$1:$G$1,0))</f>
        <v>8.91</v>
      </c>
      <c r="M573" s="6">
        <f t="shared" si="16"/>
        <v>35.64</v>
      </c>
      <c r="N573" t="str" cm="1">
        <f t="array" ref="N573">_xlfn.IFS(I573= "Rob", "Robusta", I573= "Exc", "Excelsa", I573= "Ara", "Arabica", I573= "Lib", "Liberica", I573= "", "")</f>
        <v>Excelsa</v>
      </c>
      <c r="O573" t="str">
        <f t="shared" si="17"/>
        <v>Light</v>
      </c>
      <c r="P573" t="str">
        <f>_xlfn.XLOOKUP(Orders[[#This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IF(_xlfn.XLOOKUP(C574,customers!$A:$A,customers!$C:$C,,0)=0,"",_xlfn.XLOOKUP(C574,customers!$A:$A,customers!$C:$C,,0))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6">
        <f>INDEX(products!$A$1:$G$49,MATCH(orders!$D574,products!$A$1:$A$49,0),MATCH(orders!L$1,products!$A$1:$G$1,0))</f>
        <v>2.9849999999999999</v>
      </c>
      <c r="M574" s="6">
        <f t="shared" si="16"/>
        <v>5.97</v>
      </c>
      <c r="N574" t="str" cm="1">
        <f t="array" ref="N574">_xlfn.IFS(I574= "Rob", "Robusta", I574= "Exc", "Excelsa", I574= "Ara", "Arabica", I574= "Lib", "Liberica", I574= "", "")</f>
        <v>Arabica</v>
      </c>
      <c r="O574" t="str">
        <f t="shared" si="17"/>
        <v>Dark</v>
      </c>
      <c r="P574" t="str">
        <f>_xlfn.XLOOKUP(Orders[[#This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IF(_xlfn.XLOOKUP(C575,customers!$A:$A,customers!$C:$C,,0)=0,"",_xlfn.XLOOKUP(C575,customers!$A:$A,customers!$C:$C,,0))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6">
        <f>INDEX(products!$A$1:$G$49,MATCH(orders!$D575,products!$A$1:$A$49,0),MATCH(orders!L$1,products!$A$1:$G$1,0))</f>
        <v>11.25</v>
      </c>
      <c r="M575" s="6">
        <f t="shared" si="16"/>
        <v>67.5</v>
      </c>
      <c r="N575" t="str" cm="1">
        <f t="array" ref="N575">_xlfn.IFS(I575= "Rob", "Robusta", I575= "Exc", "Excelsa", I575= "Ara", "Arabica", I575= "Lib", "Liberica", I575= "", "")</f>
        <v>Arabica</v>
      </c>
      <c r="O575" t="str">
        <f t="shared" si="17"/>
        <v>Medium</v>
      </c>
      <c r="P575" t="str">
        <f>_xlfn.XLOOKUP(Orders[[#This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IF(_xlfn.XLOOKUP(C576,customers!$A:$A,customers!$C:$C,,0)=0,"",_xlfn.XLOOKUP(C576,customers!$A:$A,customers!$C:$C,,0))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6">
        <f>INDEX(products!$A$1:$G$49,MATCH(orders!$D576,products!$A$1:$A$49,0),MATCH(orders!L$1,products!$A$1:$G$1,0))</f>
        <v>3.5849999999999995</v>
      </c>
      <c r="M576" s="6">
        <f t="shared" si="16"/>
        <v>21.509999999999998</v>
      </c>
      <c r="N576" t="str" cm="1">
        <f t="array" ref="N576">_xlfn.IFS(I576= "Rob", "Robusta", I576= "Exc", "Excelsa", I576= "Ara", "Arabica", I576= "Lib", "Liberica", I576= "", "")</f>
        <v>Robusta</v>
      </c>
      <c r="O576" t="str">
        <f t="shared" si="17"/>
        <v>Light</v>
      </c>
      <c r="P576" t="str">
        <f>_xlfn.XLOOKUP(Orders[[#This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IF(_xlfn.XLOOKUP(C577,customers!$A:$A,customers!$C:$C,,0)=0,"",_xlfn.XLOOKUP(C577,customers!$A:$A,customers!$C:$C,,0))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6">
        <f>INDEX(products!$A$1:$G$49,MATCH(orders!$D577,products!$A$1:$A$49,0),MATCH(orders!L$1,products!$A$1:$G$1,0))</f>
        <v>33.464999999999996</v>
      </c>
      <c r="M577" s="6">
        <f t="shared" si="16"/>
        <v>66.929999999999993</v>
      </c>
      <c r="N577" t="str" cm="1">
        <f t="array" ref="N577">_xlfn.IFS(I577= "Rob", "Robusta", I577= "Exc", "Excelsa", I577= "Ara", "Arabica", I577= "Lib", "Liberica", I577= "", "")</f>
        <v>Liberica</v>
      </c>
      <c r="O577" t="str">
        <f t="shared" si="17"/>
        <v>Medium</v>
      </c>
      <c r="P577" t="str">
        <f>_xlfn.XLOOKUP(Orders[[#This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IF(_xlfn.XLOOKUP(C578,customers!$A:$A,customers!$C:$C,,0)=0,"",_xlfn.XLOOKUP(C578,customers!$A:$A,customers!$C:$C,,0))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6">
        <f>INDEX(products!$A$1:$G$49,MATCH(orders!$D578,products!$A$1:$A$49,0),MATCH(orders!L$1,products!$A$1:$G$1,0))</f>
        <v>2.9849999999999999</v>
      </c>
      <c r="M578" s="6">
        <f t="shared" si="16"/>
        <v>17.91</v>
      </c>
      <c r="N578" t="str" cm="1">
        <f t="array" ref="N578">_xlfn.IFS(I578= "Rob", "Robusta", I578= "Exc", "Excelsa", I578= "Ara", "Arabica", I578= "Lib", "Liberica", I578= "", "")</f>
        <v>Arabica</v>
      </c>
      <c r="O578" t="str">
        <f t="shared" si="17"/>
        <v>Dark</v>
      </c>
      <c r="P578" t="str">
        <f>_xlfn.XLOOKUP(Orders[[#This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IF(_xlfn.XLOOKUP(C579,customers!$A:$A,customers!$C:$C,,0)=0,"",_xlfn.XLOOKUP(C579,customers!$A:$A,customers!$C:$C,,0))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6">
        <f>INDEX(products!$A$1:$G$49,MATCH(orders!$D579,products!$A$1:$A$49,0),MATCH(orders!L$1,products!$A$1:$G$1,0))</f>
        <v>14.55</v>
      </c>
      <c r="M579" s="6">
        <f t="shared" ref="M579:M642" si="18">L579*E579</f>
        <v>58.2</v>
      </c>
      <c r="N579" t="str" cm="1">
        <f t="array" ref="N579">_xlfn.IFS(I579= "Rob", "Robusta", I579= "Exc", "Excelsa", I579= "Ara", "Arabica", I579= "Lib", "Liberica", I579= "", "")</f>
        <v>Liberica</v>
      </c>
      <c r="O579" t="str">
        <f t="shared" ref="O579:O642" si="19">IF(J579="M", "Medium", IF(J579="L", "Light", IF(J579="D", "Dark", IF(J579="", "" ))))</f>
        <v>Medium</v>
      </c>
      <c r="P579" t="str">
        <f>_xlfn.XLOOKUP(Orders[[#This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IF(_xlfn.XLOOKUP(C580,customers!$A:$A,customers!$C:$C,,0)=0,"",_xlfn.XLOOKUP(C580,customers!$A:$A,customers!$C:$C,,0))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6">
        <f>INDEX(products!$A$1:$G$49,MATCH(orders!$D580,products!$A$1:$A$49,0),MATCH(orders!L$1,products!$A$1:$G$1,0))</f>
        <v>4.4550000000000001</v>
      </c>
      <c r="M580" s="6">
        <f t="shared" si="18"/>
        <v>13.365</v>
      </c>
      <c r="N580" t="str" cm="1">
        <f t="array" ref="N580">_xlfn.IFS(I580= "Rob", "Robusta", I580= "Exc", "Excelsa", I580= "Ara", "Arabica", I580= "Lib", "Liberica", I580= "", "")</f>
        <v>Excelsa</v>
      </c>
      <c r="O580" t="str">
        <f t="shared" si="19"/>
        <v>Light</v>
      </c>
      <c r="P580" t="str">
        <f>_xlfn.XLOOKUP(Orders[[#This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IF(_xlfn.XLOOKUP(C581,customers!$A:$A,customers!$C:$C,,0)=0,"",_xlfn.XLOOKUP(C581,customers!$A:$A,customers!$C:$C,,0))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6">
        <f>INDEX(products!$A$1:$G$49,MATCH(orders!$D581,products!$A$1:$A$49,0),MATCH(orders!L$1,products!$A$1:$G$1,0))</f>
        <v>6.75</v>
      </c>
      <c r="M581" s="6">
        <f t="shared" si="18"/>
        <v>33.75</v>
      </c>
      <c r="N581" t="str" cm="1">
        <f t="array" ref="N581">_xlfn.IFS(I581= "Rob", "Robusta", I581= "Exc", "Excelsa", I581= "Ara", "Arabica", I581= "Lib", "Liberica", I581= "", "")</f>
        <v>Arabica</v>
      </c>
      <c r="O581" t="str">
        <f t="shared" si="19"/>
        <v>Medium</v>
      </c>
      <c r="P581" t="str">
        <f>_xlfn.XLOOKUP(Orders[[#This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IF(_xlfn.XLOOKUP(C582,customers!$A:$A,customers!$C:$C,,0)=0,"",_xlfn.XLOOKUP(C582,customers!$A:$A,customers!$C:$C,,0))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6">
        <f>INDEX(products!$A$1:$G$49,MATCH(orders!$D582,products!$A$1:$A$49,0),MATCH(orders!L$1,products!$A$1:$G$1,0))</f>
        <v>14.85</v>
      </c>
      <c r="M582" s="6">
        <f t="shared" si="18"/>
        <v>44.55</v>
      </c>
      <c r="N582" t="str" cm="1">
        <f t="array" ref="N582">_xlfn.IFS(I582= "Rob", "Robusta", I582= "Exc", "Excelsa", I582= "Ara", "Arabica", I582= "Lib", "Liberica", I582= "", "")</f>
        <v>Excelsa</v>
      </c>
      <c r="O582" t="str">
        <f t="shared" si="19"/>
        <v>Light</v>
      </c>
      <c r="P582" t="str">
        <f>_xlfn.XLOOKUP(Orders[[#This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IF(_xlfn.XLOOKUP(C583,customers!$A:$A,customers!$C:$C,,0)=0,"",_xlfn.XLOOKUP(C583,customers!$A:$A,customers!$C:$C,,0))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6">
        <f>INDEX(products!$A$1:$G$49,MATCH(orders!$D583,products!$A$1:$A$49,0),MATCH(orders!L$1,products!$A$1:$G$1,0))</f>
        <v>8.91</v>
      </c>
      <c r="M583" s="6">
        <f t="shared" si="18"/>
        <v>44.55</v>
      </c>
      <c r="N583" t="str" cm="1">
        <f t="array" ref="N583">_xlfn.IFS(I583= "Rob", "Robusta", I583= "Exc", "Excelsa", I583= "Ara", "Arabica", I583= "Lib", "Liberica", I583= "", "")</f>
        <v>Excelsa</v>
      </c>
      <c r="O583" t="str">
        <f t="shared" si="19"/>
        <v>Light</v>
      </c>
      <c r="P583" t="str">
        <f>_xlfn.XLOOKUP(Orders[[#This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IF(_xlfn.XLOOKUP(C584,customers!$A:$A,customers!$C:$C,,0)=0,"",_xlfn.XLOOKUP(C584,customers!$A:$A,customers!$C:$C,,0))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6">
        <f>INDEX(products!$A$1:$G$49,MATCH(orders!$D584,products!$A$1:$A$49,0),MATCH(orders!L$1,products!$A$1:$G$1,0))</f>
        <v>12.15</v>
      </c>
      <c r="M584" s="6">
        <f t="shared" si="18"/>
        <v>60.75</v>
      </c>
      <c r="N584" t="str" cm="1">
        <f t="array" ref="N584">_xlfn.IFS(I584= "Rob", "Robusta", I584= "Exc", "Excelsa", I584= "Ara", "Arabica", I584= "Lib", "Liberica", I584= "", "")</f>
        <v>Excelsa</v>
      </c>
      <c r="O584" t="str">
        <f t="shared" si="19"/>
        <v>Dark</v>
      </c>
      <c r="P584" t="str">
        <f>_xlfn.XLOOKUP(Orders[[#This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IF(_xlfn.XLOOKUP(C585,customers!$A:$A,customers!$C:$C,,0)=0,"",_xlfn.XLOOKUP(C585,customers!$A:$A,customers!$C:$C,,0))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6">
        <f>INDEX(products!$A$1:$G$49,MATCH(orders!$D585,products!$A$1:$A$49,0),MATCH(orders!L$1,products!$A$1:$G$1,0))</f>
        <v>3.5849999999999995</v>
      </c>
      <c r="M585" s="6">
        <f t="shared" si="18"/>
        <v>3.5849999999999995</v>
      </c>
      <c r="N585" t="str" cm="1">
        <f t="array" ref="N585">_xlfn.IFS(I585= "Rob", "Robusta", I585= "Exc", "Excelsa", I585= "Ara", "Arabica", I585= "Lib", "Liberica", I585= "", "")</f>
        <v>Robusta</v>
      </c>
      <c r="O585" t="str">
        <f t="shared" si="19"/>
        <v>Light</v>
      </c>
      <c r="P585" t="str">
        <f>_xlfn.XLOOKUP(Orders[[#This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IF(_xlfn.XLOOKUP(C586,customers!$A:$A,customers!$C:$C,,0)=0,"",_xlfn.XLOOKUP(C586,customers!$A:$A,customers!$C:$C,,0))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6">
        <f>INDEX(products!$A$1:$G$49,MATCH(orders!$D586,products!$A$1:$A$49,0),MATCH(orders!L$1,products!$A$1:$G$1,0))</f>
        <v>3.5849999999999995</v>
      </c>
      <c r="M586" s="6">
        <f t="shared" si="18"/>
        <v>21.509999999999998</v>
      </c>
      <c r="N586" t="str" cm="1">
        <f t="array" ref="N586">_xlfn.IFS(I586= "Rob", "Robusta", I586= "Exc", "Excelsa", I586= "Ara", "Arabica", I586= "Lib", "Liberica", I586= "", "")</f>
        <v>Robusta</v>
      </c>
      <c r="O586" t="str">
        <f t="shared" si="19"/>
        <v>Light</v>
      </c>
      <c r="P586" t="str">
        <f>_xlfn.XLOOKUP(Orders[[#This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IF(_xlfn.XLOOKUP(C587,customers!$A:$A,customers!$C:$C,,0)=0,"",_xlfn.XLOOKUP(C587,customers!$A:$A,customers!$C:$C,,0))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6">
        <f>INDEX(products!$A$1:$G$49,MATCH(orders!$D587,products!$A$1:$A$49,0),MATCH(orders!L$1,products!$A$1:$G$1,0))</f>
        <v>8.25</v>
      </c>
      <c r="M587" s="6">
        <f t="shared" si="18"/>
        <v>16.5</v>
      </c>
      <c r="N587" t="str" cm="1">
        <f t="array" ref="N587">_xlfn.IFS(I587= "Rob", "Robusta", I587= "Exc", "Excelsa", I587= "Ara", "Arabica", I587= "Lib", "Liberica", I587= "", "")</f>
        <v>Excelsa</v>
      </c>
      <c r="O587" t="str">
        <f t="shared" si="19"/>
        <v>Medium</v>
      </c>
      <c r="P587" t="str">
        <f>_xlfn.XLOOKUP(Orders[[#This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IF(_xlfn.XLOOKUP(C588,customers!$A:$A,customers!$C:$C,,0)=0,"",_xlfn.XLOOKUP(C588,customers!$A:$A,customers!$C:$C,,0))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6">
        <f>INDEX(products!$A$1:$G$49,MATCH(orders!$D588,products!$A$1:$A$49,0),MATCH(orders!L$1,products!$A$1:$G$1,0))</f>
        <v>27.484999999999996</v>
      </c>
      <c r="M588" s="6">
        <f t="shared" si="18"/>
        <v>82.454999999999984</v>
      </c>
      <c r="N588" t="str" cm="1">
        <f t="array" ref="N588">_xlfn.IFS(I588= "Rob", "Robusta", I588= "Exc", "Excelsa", I588= "Ara", "Arabica", I588= "Lib", "Liberica", I588= "", "")</f>
        <v>Robusta</v>
      </c>
      <c r="O588" t="str">
        <f t="shared" si="19"/>
        <v>Light</v>
      </c>
      <c r="P588" t="str">
        <f>_xlfn.XLOOKUP(Orders[[#This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IF(_xlfn.XLOOKUP(C589,customers!$A:$A,customers!$C:$C,,0)=0,"",_xlfn.XLOOKUP(C589,customers!$A:$A,customers!$C:$C,,0))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6">
        <f>INDEX(products!$A$1:$G$49,MATCH(orders!$D589,products!$A$1:$A$49,0),MATCH(orders!L$1,products!$A$1:$G$1,0))</f>
        <v>7.77</v>
      </c>
      <c r="M589" s="6">
        <f t="shared" si="18"/>
        <v>7.77</v>
      </c>
      <c r="N589" t="str" cm="1">
        <f t="array" ref="N589">_xlfn.IFS(I589= "Rob", "Robusta", I589= "Exc", "Excelsa", I589= "Ara", "Arabica", I589= "Lib", "Liberica", I589= "", "")</f>
        <v>Liberica</v>
      </c>
      <c r="O589" t="str">
        <f t="shared" si="19"/>
        <v>Dark</v>
      </c>
      <c r="P589" t="str">
        <f>_xlfn.XLOOKUP(Orders[[#This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IF(_xlfn.XLOOKUP(C590,customers!$A:$A,customers!$C:$C,,0)=0,"",_xlfn.XLOOKUP(C590,customers!$A:$A,customers!$C:$C,,0))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6">
        <f>INDEX(products!$A$1:$G$49,MATCH(orders!$D590,products!$A$1:$A$49,0),MATCH(orders!L$1,products!$A$1:$G$1,0))</f>
        <v>5.97</v>
      </c>
      <c r="M590" s="6">
        <f t="shared" si="18"/>
        <v>11.94</v>
      </c>
      <c r="N590" t="str" cm="1">
        <f t="array" ref="N590">_xlfn.IFS(I590= "Rob", "Robusta", I590= "Exc", "Excelsa", I590= "Ara", "Arabica", I590= "Lib", "Liberica", I590= "", "")</f>
        <v>Robusta</v>
      </c>
      <c r="O590" t="str">
        <f t="shared" si="19"/>
        <v>Medium</v>
      </c>
      <c r="P590" t="str">
        <f>_xlfn.XLOOKUP(Orders[[#This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IF(_xlfn.XLOOKUP(C591,customers!$A:$A,customers!$C:$C,,0)=0,"",_xlfn.XLOOKUP(C591,customers!$A:$A,customers!$C:$C,,0))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6">
        <f>INDEX(products!$A$1:$G$49,MATCH(orders!$D591,products!$A$1:$A$49,0),MATCH(orders!L$1,products!$A$1:$G$1,0))</f>
        <v>34.154999999999994</v>
      </c>
      <c r="M591" s="6">
        <f t="shared" si="18"/>
        <v>204.92999999999995</v>
      </c>
      <c r="N591" t="str" cm="1">
        <f t="array" ref="N591">_xlfn.IFS(I591= "Rob", "Robusta", I591= "Exc", "Excelsa", I591= "Ara", "Arabica", I591= "Lib", "Liberica", I591= "", "")</f>
        <v>Excelsa</v>
      </c>
      <c r="O591" t="str">
        <f t="shared" si="19"/>
        <v>Light</v>
      </c>
      <c r="P591" t="str">
        <f>_xlfn.XLOOKUP(Orders[[#This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IF(_xlfn.XLOOKUP(C592,customers!$A:$A,customers!$C:$C,,0)=0,"",_xlfn.XLOOKUP(C592,customers!$A:$A,customers!$C:$C,,0))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6">
        <f>INDEX(products!$A$1:$G$49,MATCH(orders!$D592,products!$A$1:$A$49,0),MATCH(orders!L$1,products!$A$1:$G$1,0))</f>
        <v>31.624999999999996</v>
      </c>
      <c r="M592" s="6">
        <f t="shared" si="18"/>
        <v>63.249999999999993</v>
      </c>
      <c r="N592" t="str" cm="1">
        <f t="array" ref="N592">_xlfn.IFS(I592= "Rob", "Robusta", I592= "Exc", "Excelsa", I592= "Ara", "Arabica", I592= "Lib", "Liberica", I592= "", "")</f>
        <v>Excelsa</v>
      </c>
      <c r="O592" t="str">
        <f t="shared" si="19"/>
        <v>Medium</v>
      </c>
      <c r="P592" t="str">
        <f>_xlfn.XLOOKUP(Orders[[#This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IF(_xlfn.XLOOKUP(C593,customers!$A:$A,customers!$C:$C,,0)=0,"",_xlfn.XLOOKUP(C593,customers!$A:$A,customers!$C:$C,,0))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6">
        <f>INDEX(products!$A$1:$G$49,MATCH(orders!$D593,products!$A$1:$A$49,0),MATCH(orders!L$1,products!$A$1:$G$1,0))</f>
        <v>2.6849999999999996</v>
      </c>
      <c r="M593" s="6">
        <f t="shared" si="18"/>
        <v>8.0549999999999997</v>
      </c>
      <c r="N593" t="str" cm="1">
        <f t="array" ref="N593">_xlfn.IFS(I593= "Rob", "Robusta", I593= "Exc", "Excelsa", I593= "Ara", "Arabica", I593= "Lib", "Liberica", I593= "", "")</f>
        <v>Robusta</v>
      </c>
      <c r="O593" t="str">
        <f t="shared" si="19"/>
        <v>Dark</v>
      </c>
      <c r="P593" t="str">
        <f>_xlfn.XLOOKUP(Orders[[#This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IF(_xlfn.XLOOKUP(C594,customers!$A:$A,customers!$C:$C,,0)=0,"",_xlfn.XLOOKUP(C594,customers!$A:$A,customers!$C:$C,,0))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6">
        <f>INDEX(products!$A$1:$G$49,MATCH(orders!$D594,products!$A$1:$A$49,0),MATCH(orders!L$1,products!$A$1:$G$1,0))</f>
        <v>25.874999999999996</v>
      </c>
      <c r="M594" s="6">
        <f t="shared" si="18"/>
        <v>51.749999999999993</v>
      </c>
      <c r="N594" t="str" cm="1">
        <f t="array" ref="N594">_xlfn.IFS(I594= "Rob", "Robusta", I594= "Exc", "Excelsa", I594= "Ara", "Arabica", I594= "Lib", "Liberica", I594= "", "")</f>
        <v>Arabica</v>
      </c>
      <c r="O594" t="str">
        <f t="shared" si="19"/>
        <v>Medium</v>
      </c>
      <c r="P594" t="str">
        <f>_xlfn.XLOOKUP(Orders[[#This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IF(_xlfn.XLOOKUP(C595,customers!$A:$A,customers!$C:$C,,0)=0,"",_xlfn.XLOOKUP(C595,customers!$A:$A,customers!$C:$C,,0))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6">
        <f>INDEX(products!$A$1:$G$49,MATCH(orders!$D595,products!$A$1:$A$49,0),MATCH(orders!L$1,products!$A$1:$G$1,0))</f>
        <v>27.945</v>
      </c>
      <c r="M595" s="6">
        <f t="shared" si="18"/>
        <v>27.945</v>
      </c>
      <c r="N595" t="str" cm="1">
        <f t="array" ref="N595">_xlfn.IFS(I595= "Rob", "Robusta", I595= "Exc", "Excelsa", I595= "Ara", "Arabica", I595= "Lib", "Liberica", I595= "", "")</f>
        <v>Excelsa</v>
      </c>
      <c r="O595" t="str">
        <f t="shared" si="19"/>
        <v>Dark</v>
      </c>
      <c r="P595" t="str">
        <f>_xlfn.XLOOKUP(Orders[[#This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IF(_xlfn.XLOOKUP(C596,customers!$A:$A,customers!$C:$C,,0)=0,"",_xlfn.XLOOKUP(C596,customers!$A:$A,customers!$C:$C,,0))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6">
        <f>INDEX(products!$A$1:$G$49,MATCH(orders!$D596,products!$A$1:$A$49,0),MATCH(orders!L$1,products!$A$1:$G$1,0))</f>
        <v>29.784999999999997</v>
      </c>
      <c r="M596" s="6">
        <f t="shared" si="18"/>
        <v>59.569999999999993</v>
      </c>
      <c r="N596" t="str" cm="1">
        <f t="array" ref="N596">_xlfn.IFS(I596= "Rob", "Robusta", I596= "Exc", "Excelsa", I596= "Ara", "Arabica", I596= "Lib", "Liberica", I596= "", "")</f>
        <v>Arabica</v>
      </c>
      <c r="O596" t="str">
        <f t="shared" si="19"/>
        <v>Light</v>
      </c>
      <c r="P596" t="str">
        <f>_xlfn.XLOOKUP(Orders[[#This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IF(_xlfn.XLOOKUP(C597,customers!$A:$A,customers!$C:$C,,0)=0,"",_xlfn.XLOOKUP(C597,customers!$A:$A,customers!$C:$C,,0))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6">
        <f>INDEX(products!$A$1:$G$49,MATCH(orders!$D597,products!$A$1:$A$49,0),MATCH(orders!L$1,products!$A$1:$G$1,0))</f>
        <v>14.85</v>
      </c>
      <c r="M597" s="6">
        <f t="shared" si="18"/>
        <v>14.85</v>
      </c>
      <c r="N597" t="str" cm="1">
        <f t="array" ref="N597">_xlfn.IFS(I597= "Rob", "Robusta", I597= "Exc", "Excelsa", I597= "Ara", "Arabica", I597= "Lib", "Liberica", I597= "", "")</f>
        <v>Excelsa</v>
      </c>
      <c r="O597" t="str">
        <f t="shared" si="19"/>
        <v>Light</v>
      </c>
      <c r="P597" t="str">
        <f>_xlfn.XLOOKUP(Orders[[#This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IF(_xlfn.XLOOKUP(C598,customers!$A:$A,customers!$C:$C,,0)=0,"",_xlfn.XLOOKUP(C598,customers!$A:$A,customers!$C:$C,,0))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6">
        <f>INDEX(products!$A$1:$G$49,MATCH(orders!$D598,products!$A$1:$A$49,0),MATCH(orders!L$1,products!$A$1:$G$1,0))</f>
        <v>6.75</v>
      </c>
      <c r="M598" s="6">
        <f t="shared" si="18"/>
        <v>33.75</v>
      </c>
      <c r="N598" t="str" cm="1">
        <f t="array" ref="N598">_xlfn.IFS(I598= "Rob", "Robusta", I598= "Exc", "Excelsa", I598= "Ara", "Arabica", I598= "Lib", "Liberica", I598= "", "")</f>
        <v>Arabica</v>
      </c>
      <c r="O598" t="str">
        <f t="shared" si="19"/>
        <v>Medium</v>
      </c>
      <c r="P598" t="str">
        <f>_xlfn.XLOOKUP(Orders[[#This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IF(_xlfn.XLOOKUP(C599,customers!$A:$A,customers!$C:$C,,0)=0,"",_xlfn.XLOOKUP(C599,customers!$A:$A,customers!$C:$C,,0))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6">
        <f>INDEX(products!$A$1:$G$49,MATCH(orders!$D599,products!$A$1:$A$49,0),MATCH(orders!L$1,products!$A$1:$G$1,0))</f>
        <v>36.454999999999998</v>
      </c>
      <c r="M599" s="6">
        <f t="shared" si="18"/>
        <v>145.82</v>
      </c>
      <c r="N599" t="str" cm="1">
        <f t="array" ref="N599">_xlfn.IFS(I599= "Rob", "Robusta", I599= "Exc", "Excelsa", I599= "Ara", "Arabica", I599= "Lib", "Liberica", I599= "", "")</f>
        <v>Liberica</v>
      </c>
      <c r="O599" t="str">
        <f t="shared" si="19"/>
        <v>Light</v>
      </c>
      <c r="P599" t="str">
        <f>_xlfn.XLOOKUP(Orders[[#This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IF(_xlfn.XLOOKUP(C600,customers!$A:$A,customers!$C:$C,,0)=0,"",_xlfn.XLOOKUP(C600,customers!$A:$A,customers!$C:$C,,0))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6">
        <f>INDEX(products!$A$1:$G$49,MATCH(orders!$D600,products!$A$1:$A$49,0),MATCH(orders!L$1,products!$A$1:$G$1,0))</f>
        <v>2.9849999999999999</v>
      </c>
      <c r="M600" s="6">
        <f t="shared" si="18"/>
        <v>11.94</v>
      </c>
      <c r="N600" t="str" cm="1">
        <f t="array" ref="N600">_xlfn.IFS(I600= "Rob", "Robusta", I600= "Exc", "Excelsa", I600= "Ara", "Arabica", I600= "Lib", "Liberica", I600= "", "")</f>
        <v>Robusta</v>
      </c>
      <c r="O600" t="str">
        <f t="shared" si="19"/>
        <v>Medium</v>
      </c>
      <c r="P600" t="str">
        <f>_xlfn.XLOOKUP(Orders[[#This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IF(_xlfn.XLOOKUP(C601,customers!$A:$A,customers!$C:$C,,0)=0,"",_xlfn.XLOOKUP(C601,customers!$A:$A,customers!$C:$C,,0))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6">
        <f>INDEX(products!$A$1:$G$49,MATCH(orders!$D601,products!$A$1:$A$49,0),MATCH(orders!L$1,products!$A$1:$G$1,0))</f>
        <v>2.9849999999999999</v>
      </c>
      <c r="M601" s="6">
        <f t="shared" si="18"/>
        <v>11.94</v>
      </c>
      <c r="N601" t="str" cm="1">
        <f t="array" ref="N601">_xlfn.IFS(I601= "Rob", "Robusta", I601= "Exc", "Excelsa", I601= "Ara", "Arabica", I601= "Lib", "Liberica", I601= "", "")</f>
        <v>Arabica</v>
      </c>
      <c r="O601" t="str">
        <f t="shared" si="19"/>
        <v>Dark</v>
      </c>
      <c r="P601" t="str">
        <f>_xlfn.XLOOKUP(Orders[[#This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IF(_xlfn.XLOOKUP(C602,customers!$A:$A,customers!$C:$C,,0)=0,"",_xlfn.XLOOKUP(C602,customers!$A:$A,customers!$C:$C,,0))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6">
        <f>INDEX(products!$A$1:$G$49,MATCH(orders!$D602,products!$A$1:$A$49,0),MATCH(orders!L$1,products!$A$1:$G$1,0))</f>
        <v>7.77</v>
      </c>
      <c r="M602" s="6">
        <f t="shared" si="18"/>
        <v>7.77</v>
      </c>
      <c r="N602" t="str" cm="1">
        <f t="array" ref="N602">_xlfn.IFS(I602= "Rob", "Robusta", I602= "Exc", "Excelsa", I602= "Ara", "Arabica", I602= "Lib", "Liberica", I602= "", "")</f>
        <v>Liberica</v>
      </c>
      <c r="O602" t="str">
        <f t="shared" si="19"/>
        <v>Dark</v>
      </c>
      <c r="P602" t="str">
        <f>_xlfn.XLOOKUP(Orders[[#This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IF(_xlfn.XLOOKUP(C603,customers!$A:$A,customers!$C:$C,,0)=0,"",_xlfn.XLOOKUP(C603,customers!$A:$A,customers!$C:$C,,0))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6">
        <f>INDEX(products!$A$1:$G$49,MATCH(orders!$D603,products!$A$1:$A$49,0),MATCH(orders!L$1,products!$A$1:$G$1,0))</f>
        <v>27.484999999999996</v>
      </c>
      <c r="M603" s="6">
        <f t="shared" si="18"/>
        <v>109.93999999999998</v>
      </c>
      <c r="N603" t="str" cm="1">
        <f t="array" ref="N603">_xlfn.IFS(I603= "Rob", "Robusta", I603= "Exc", "Excelsa", I603= "Ara", "Arabica", I603= "Lib", "Liberica", I603= "", "")</f>
        <v>Robusta</v>
      </c>
      <c r="O603" t="str">
        <f t="shared" si="19"/>
        <v>Light</v>
      </c>
      <c r="P603" t="str">
        <f>_xlfn.XLOOKUP(Orders[[#This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IF(_xlfn.XLOOKUP(C604,customers!$A:$A,customers!$C:$C,,0)=0,"",_xlfn.XLOOKUP(C604,customers!$A:$A,customers!$C:$C,,0))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6">
        <f>INDEX(products!$A$1:$G$49,MATCH(orders!$D604,products!$A$1:$A$49,0),MATCH(orders!L$1,products!$A$1:$G$1,0))</f>
        <v>4.4550000000000001</v>
      </c>
      <c r="M604" s="6">
        <f t="shared" si="18"/>
        <v>22.274999999999999</v>
      </c>
      <c r="N604" t="str" cm="1">
        <f t="array" ref="N604">_xlfn.IFS(I604= "Rob", "Robusta", I604= "Exc", "Excelsa", I604= "Ara", "Arabica", I604= "Lib", "Liberica", I604= "", "")</f>
        <v>Excelsa</v>
      </c>
      <c r="O604" t="str">
        <f t="shared" si="19"/>
        <v>Light</v>
      </c>
      <c r="P604" t="str">
        <f>_xlfn.XLOOKUP(Orders[[#This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IF(_xlfn.XLOOKUP(C605,customers!$A:$A,customers!$C:$C,,0)=0,"",_xlfn.XLOOKUP(C605,customers!$A:$A,customers!$C:$C,,0))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6">
        <f>INDEX(products!$A$1:$G$49,MATCH(orders!$D605,products!$A$1:$A$49,0),MATCH(orders!L$1,products!$A$1:$G$1,0))</f>
        <v>2.9849999999999999</v>
      </c>
      <c r="M605" s="6">
        <f t="shared" si="18"/>
        <v>8.9550000000000001</v>
      </c>
      <c r="N605" t="str" cm="1">
        <f t="array" ref="N605">_xlfn.IFS(I605= "Rob", "Robusta", I605= "Exc", "Excelsa", I605= "Ara", "Arabica", I605= "Lib", "Liberica", I605= "", "")</f>
        <v>Robusta</v>
      </c>
      <c r="O605" t="str">
        <f t="shared" si="19"/>
        <v>Medium</v>
      </c>
      <c r="P605" t="str">
        <f>_xlfn.XLOOKUP(Orders[[#This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IF(_xlfn.XLOOKUP(C606,customers!$A:$A,customers!$C:$C,,0)=0,"",_xlfn.XLOOKUP(C606,customers!$A:$A,customers!$C:$C,,0))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6">
        <f>INDEX(products!$A$1:$G$49,MATCH(orders!$D606,products!$A$1:$A$49,0),MATCH(orders!L$1,products!$A$1:$G$1,0))</f>
        <v>29.784999999999997</v>
      </c>
      <c r="M606" s="6">
        <f t="shared" si="18"/>
        <v>119.13999999999999</v>
      </c>
      <c r="N606" t="str" cm="1">
        <f t="array" ref="N606">_xlfn.IFS(I606= "Rob", "Robusta", I606= "Exc", "Excelsa", I606= "Ara", "Arabica", I606= "Lib", "Liberica", I606= "", "")</f>
        <v>Liberica</v>
      </c>
      <c r="O606" t="str">
        <f t="shared" si="19"/>
        <v>Dark</v>
      </c>
      <c r="P606" t="str">
        <f>_xlfn.XLOOKUP(Orders[[#This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IF(_xlfn.XLOOKUP(C607,customers!$A:$A,customers!$C:$C,,0)=0,"",_xlfn.XLOOKUP(C607,customers!$A:$A,customers!$C:$C,,0))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6">
        <f>INDEX(products!$A$1:$G$49,MATCH(orders!$D607,products!$A$1:$A$49,0),MATCH(orders!L$1,products!$A$1:$G$1,0))</f>
        <v>29.784999999999997</v>
      </c>
      <c r="M607" s="6">
        <f t="shared" si="18"/>
        <v>148.92499999999998</v>
      </c>
      <c r="N607" t="str" cm="1">
        <f t="array" ref="N607">_xlfn.IFS(I607= "Rob", "Robusta", I607= "Exc", "Excelsa", I607= "Ara", "Arabica", I607= "Lib", "Liberica", I607= "", "")</f>
        <v>Arabica</v>
      </c>
      <c r="O607" t="str">
        <f t="shared" si="19"/>
        <v>Light</v>
      </c>
      <c r="P607" t="str">
        <f>_xlfn.XLOOKUP(Orders[[#This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IF(_xlfn.XLOOKUP(C608,customers!$A:$A,customers!$C:$C,,0)=0,"",_xlfn.XLOOKUP(C608,customers!$A:$A,customers!$C:$C,,0))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6">
        <f>INDEX(products!$A$1:$G$49,MATCH(orders!$D608,products!$A$1:$A$49,0),MATCH(orders!L$1,products!$A$1:$G$1,0))</f>
        <v>36.454999999999998</v>
      </c>
      <c r="M608" s="6">
        <f t="shared" si="18"/>
        <v>109.36499999999999</v>
      </c>
      <c r="N608" t="str" cm="1">
        <f t="array" ref="N608">_xlfn.IFS(I608= "Rob", "Robusta", I608= "Exc", "Excelsa", I608= "Ara", "Arabica", I608= "Lib", "Liberica", I608= "", "")</f>
        <v>Liberica</v>
      </c>
      <c r="O608" t="str">
        <f t="shared" si="19"/>
        <v>Light</v>
      </c>
      <c r="P608" t="str">
        <f>_xlfn.XLOOKUP(Orders[[#This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IF(_xlfn.XLOOKUP(C609,customers!$A:$A,customers!$C:$C,,0)=0,"",_xlfn.XLOOKUP(C609,customers!$A:$A,customers!$C:$C,,0))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6">
        <f>INDEX(products!$A$1:$G$49,MATCH(orders!$D609,products!$A$1:$A$49,0),MATCH(orders!L$1,products!$A$1:$G$1,0))</f>
        <v>3.645</v>
      </c>
      <c r="M609" s="6">
        <f t="shared" si="18"/>
        <v>3.645</v>
      </c>
      <c r="N609" t="str" cm="1">
        <f t="array" ref="N609">_xlfn.IFS(I609= "Rob", "Robusta", I609= "Exc", "Excelsa", I609= "Ara", "Arabica", I609= "Lib", "Liberica", I609= "", "")</f>
        <v>Excelsa</v>
      </c>
      <c r="O609" t="str">
        <f t="shared" si="19"/>
        <v>Dark</v>
      </c>
      <c r="P609" t="str">
        <f>_xlfn.XLOOKUP(Orders[[#This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IF(_xlfn.XLOOKUP(C610,customers!$A:$A,customers!$C:$C,,0)=0,"",_xlfn.XLOOKUP(C610,customers!$A:$A,customers!$C:$C,,0))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6">
        <f>INDEX(products!$A$1:$G$49,MATCH(orders!$D610,products!$A$1:$A$49,0),MATCH(orders!L$1,products!$A$1:$G$1,0))</f>
        <v>27.945</v>
      </c>
      <c r="M610" s="6">
        <f t="shared" si="18"/>
        <v>55.89</v>
      </c>
      <c r="N610" t="str" cm="1">
        <f t="array" ref="N610">_xlfn.IFS(I610= "Rob", "Robusta", I610= "Exc", "Excelsa", I610= "Ara", "Arabica", I610= "Lib", "Liberica", I610= "", "")</f>
        <v>Excelsa</v>
      </c>
      <c r="O610" t="str">
        <f t="shared" si="19"/>
        <v>Dark</v>
      </c>
      <c r="P610" t="str">
        <f>_xlfn.XLOOKUP(Orders[[#This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IF(_xlfn.XLOOKUP(C611,customers!$A:$A,customers!$C:$C,,0)=0,"",_xlfn.XLOOKUP(C611,customers!$A:$A,customers!$C:$C,,0))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6">
        <f>INDEX(products!$A$1:$G$49,MATCH(orders!$D611,products!$A$1:$A$49,0),MATCH(orders!L$1,products!$A$1:$G$1,0))</f>
        <v>4.3650000000000002</v>
      </c>
      <c r="M611" s="6">
        <f t="shared" si="18"/>
        <v>26.19</v>
      </c>
      <c r="N611" t="str" cm="1">
        <f t="array" ref="N611">_xlfn.IFS(I611= "Rob", "Robusta", I611= "Exc", "Excelsa", I611= "Ara", "Arabica", I611= "Lib", "Liberica", I611= "", "")</f>
        <v>Liberica</v>
      </c>
      <c r="O611" t="str">
        <f t="shared" si="19"/>
        <v>Medium</v>
      </c>
      <c r="P611" t="str">
        <f>_xlfn.XLOOKUP(Orders[[#This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IF(_xlfn.XLOOKUP(C612,customers!$A:$A,customers!$C:$C,,0)=0,"",_xlfn.XLOOKUP(C612,customers!$A:$A,customers!$C:$C,,0))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6">
        <f>INDEX(products!$A$1:$G$49,MATCH(orders!$D612,products!$A$1:$A$49,0),MATCH(orders!L$1,products!$A$1:$G$1,0))</f>
        <v>9.9499999999999993</v>
      </c>
      <c r="M612" s="6">
        <f t="shared" si="18"/>
        <v>39.799999999999997</v>
      </c>
      <c r="N612" t="str" cm="1">
        <f t="array" ref="N612">_xlfn.IFS(I612= "Rob", "Robusta", I612= "Exc", "Excelsa", I612= "Ara", "Arabica", I612= "Lib", "Liberica", I612= "", "")</f>
        <v>Robusta</v>
      </c>
      <c r="O612" t="str">
        <f t="shared" si="19"/>
        <v>Medium</v>
      </c>
      <c r="P612" t="str">
        <f>_xlfn.XLOOKUP(Orders[[#This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IF(_xlfn.XLOOKUP(C613,customers!$A:$A,customers!$C:$C,,0)=0,"",_xlfn.XLOOKUP(C613,customers!$A:$A,customers!$C:$C,,0))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6">
        <f>INDEX(products!$A$1:$G$49,MATCH(orders!$D613,products!$A$1:$A$49,0),MATCH(orders!L$1,products!$A$1:$G$1,0))</f>
        <v>34.154999999999994</v>
      </c>
      <c r="M613" s="6">
        <f t="shared" si="18"/>
        <v>68.309999999999988</v>
      </c>
      <c r="N613" t="str" cm="1">
        <f t="array" ref="N613">_xlfn.IFS(I613= "Rob", "Robusta", I613= "Exc", "Excelsa", I613= "Ara", "Arabica", I613= "Lib", "Liberica", I613= "", "")</f>
        <v>Excelsa</v>
      </c>
      <c r="O613" t="str">
        <f t="shared" si="19"/>
        <v>Light</v>
      </c>
      <c r="P613" t="str">
        <f>_xlfn.XLOOKUP(Orders[[#This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IF(_xlfn.XLOOKUP(C614,customers!$A:$A,customers!$C:$C,,0)=0,"",_xlfn.XLOOKUP(C614,customers!$A:$A,customers!$C:$C,,0))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6">
        <f>INDEX(products!$A$1:$G$49,MATCH(orders!$D614,products!$A$1:$A$49,0),MATCH(orders!L$1,products!$A$1:$G$1,0))</f>
        <v>3.375</v>
      </c>
      <c r="M614" s="6">
        <f t="shared" si="18"/>
        <v>13.5</v>
      </c>
      <c r="N614" t="str" cm="1">
        <f t="array" ref="N614">_xlfn.IFS(I614= "Rob", "Robusta", I614= "Exc", "Excelsa", I614= "Ara", "Arabica", I614= "Lib", "Liberica", I614= "", "")</f>
        <v>Arabica</v>
      </c>
      <c r="O614" t="str">
        <f t="shared" si="19"/>
        <v>Medium</v>
      </c>
      <c r="P614" t="str">
        <f>_xlfn.XLOOKUP(Orders[[#This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IF(_xlfn.XLOOKUP(C615,customers!$A:$A,customers!$C:$C,,0)=0,"",_xlfn.XLOOKUP(C615,customers!$A:$A,customers!$C:$C,,0))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6">
        <f>INDEX(products!$A$1:$G$49,MATCH(orders!$D615,products!$A$1:$A$49,0),MATCH(orders!L$1,products!$A$1:$G$1,0))</f>
        <v>5.97</v>
      </c>
      <c r="M615" s="6">
        <f t="shared" si="18"/>
        <v>5.97</v>
      </c>
      <c r="N615" t="str" cm="1">
        <f t="array" ref="N615">_xlfn.IFS(I615= "Rob", "Robusta", I615= "Exc", "Excelsa", I615= "Ara", "Arabica", I615= "Lib", "Liberica", I615= "", "")</f>
        <v>Robusta</v>
      </c>
      <c r="O615" t="str">
        <f t="shared" si="19"/>
        <v>Medium</v>
      </c>
      <c r="P615" t="str">
        <f>_xlfn.XLOOKUP(Orders[[#This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IF(_xlfn.XLOOKUP(C616,customers!$A:$A,customers!$C:$C,,0)=0,"",_xlfn.XLOOKUP(C616,customers!$A:$A,customers!$C:$C,,0))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6">
        <f>INDEX(products!$A$1:$G$49,MATCH(orders!$D616,products!$A$1:$A$49,0),MATCH(orders!L$1,products!$A$1:$G$1,0))</f>
        <v>5.97</v>
      </c>
      <c r="M616" s="6">
        <f t="shared" si="18"/>
        <v>29.849999999999998</v>
      </c>
      <c r="N616" t="str" cm="1">
        <f t="array" ref="N616">_xlfn.IFS(I616= "Rob", "Robusta", I616= "Exc", "Excelsa", I616= "Ara", "Arabica", I616= "Lib", "Liberica", I616= "", "")</f>
        <v>Robusta</v>
      </c>
      <c r="O616" t="str">
        <f t="shared" si="19"/>
        <v>Medium</v>
      </c>
      <c r="P616" t="str">
        <f>_xlfn.XLOOKUP(Orders[[#This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IF(_xlfn.XLOOKUP(C617,customers!$A:$A,customers!$C:$C,,0)=0,"",_xlfn.XLOOKUP(C617,customers!$A:$A,customers!$C:$C,,0))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6">
        <f>INDEX(products!$A$1:$G$49,MATCH(orders!$D617,products!$A$1:$A$49,0),MATCH(orders!L$1,products!$A$1:$G$1,0))</f>
        <v>36.454999999999998</v>
      </c>
      <c r="M617" s="6">
        <f t="shared" si="18"/>
        <v>72.91</v>
      </c>
      <c r="N617" t="str" cm="1">
        <f t="array" ref="N617">_xlfn.IFS(I617= "Rob", "Robusta", I617= "Exc", "Excelsa", I617= "Ara", "Arabica", I617= "Lib", "Liberica", I617= "", "")</f>
        <v>Liberica</v>
      </c>
      <c r="O617" t="str">
        <f t="shared" si="19"/>
        <v>Light</v>
      </c>
      <c r="P617" t="str">
        <f>_xlfn.XLOOKUP(Orders[[#This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IF(_xlfn.XLOOKUP(C618,customers!$A:$A,customers!$C:$C,,0)=0,"",_xlfn.XLOOKUP(C618,customers!$A:$A,customers!$C:$C,,0))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6">
        <f>INDEX(products!$A$1:$G$49,MATCH(orders!$D618,products!$A$1:$A$49,0),MATCH(orders!L$1,products!$A$1:$G$1,0))</f>
        <v>31.624999999999996</v>
      </c>
      <c r="M618" s="6">
        <f t="shared" si="18"/>
        <v>126.49999999999999</v>
      </c>
      <c r="N618" t="str" cm="1">
        <f t="array" ref="N618">_xlfn.IFS(I618= "Rob", "Robusta", I618= "Exc", "Excelsa", I618= "Ara", "Arabica", I618= "Lib", "Liberica", I618= "", "")</f>
        <v>Excelsa</v>
      </c>
      <c r="O618" t="str">
        <f t="shared" si="19"/>
        <v>Medium</v>
      </c>
      <c r="P618" t="str">
        <f>_xlfn.XLOOKUP(Orders[[#This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IF(_xlfn.XLOOKUP(C619,customers!$A:$A,customers!$C:$C,,0)=0,"",_xlfn.XLOOKUP(C619,customers!$A:$A,customers!$C:$C,,0))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6">
        <f>INDEX(products!$A$1:$G$49,MATCH(orders!$D619,products!$A$1:$A$49,0),MATCH(orders!L$1,products!$A$1:$G$1,0))</f>
        <v>33.464999999999996</v>
      </c>
      <c r="M619" s="6">
        <f t="shared" si="18"/>
        <v>33.464999999999996</v>
      </c>
      <c r="N619" t="str" cm="1">
        <f t="array" ref="N619">_xlfn.IFS(I619= "Rob", "Robusta", I619= "Exc", "Excelsa", I619= "Ara", "Arabica", I619= "Lib", "Liberica", I619= "", "")</f>
        <v>Liberica</v>
      </c>
      <c r="O619" t="str">
        <f t="shared" si="19"/>
        <v>Medium</v>
      </c>
      <c r="P619" t="str">
        <f>_xlfn.XLOOKUP(Orders[[#This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IF(_xlfn.XLOOKUP(C620,customers!$A:$A,customers!$C:$C,,0)=0,"",_xlfn.XLOOKUP(C620,customers!$A:$A,customers!$C:$C,,0))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6">
        <f>INDEX(products!$A$1:$G$49,MATCH(orders!$D620,products!$A$1:$A$49,0),MATCH(orders!L$1,products!$A$1:$G$1,0))</f>
        <v>12.15</v>
      </c>
      <c r="M620" s="6">
        <f t="shared" si="18"/>
        <v>72.900000000000006</v>
      </c>
      <c r="N620" t="str" cm="1">
        <f t="array" ref="N620">_xlfn.IFS(I620= "Rob", "Robusta", I620= "Exc", "Excelsa", I620= "Ara", "Arabica", I620= "Lib", "Liberica", I620= "", "")</f>
        <v>Excelsa</v>
      </c>
      <c r="O620" t="str">
        <f t="shared" si="19"/>
        <v>Dark</v>
      </c>
      <c r="P620" t="str">
        <f>_xlfn.XLOOKUP(Orders[[#This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IF(_xlfn.XLOOKUP(C621,customers!$A:$A,customers!$C:$C,,0)=0,"",_xlfn.XLOOKUP(C621,customers!$A:$A,customers!$C:$C,,0))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6">
        <f>INDEX(products!$A$1:$G$49,MATCH(orders!$D621,products!$A$1:$A$49,0),MATCH(orders!L$1,products!$A$1:$G$1,0))</f>
        <v>7.77</v>
      </c>
      <c r="M621" s="6">
        <f t="shared" si="18"/>
        <v>15.54</v>
      </c>
      <c r="N621" t="str" cm="1">
        <f t="array" ref="N621">_xlfn.IFS(I621= "Rob", "Robusta", I621= "Exc", "Excelsa", I621= "Ara", "Arabica", I621= "Lib", "Liberica", I621= "", "")</f>
        <v>Liberica</v>
      </c>
      <c r="O621" t="str">
        <f t="shared" si="19"/>
        <v>Dark</v>
      </c>
      <c r="P621" t="str">
        <f>_xlfn.XLOOKUP(Orders[[#This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IF(_xlfn.XLOOKUP(C622,customers!$A:$A,customers!$C:$C,,0)=0,"",_xlfn.XLOOKUP(C622,customers!$A:$A,customers!$C:$C,,0))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6">
        <f>INDEX(products!$A$1:$G$49,MATCH(orders!$D622,products!$A$1:$A$49,0),MATCH(orders!L$1,products!$A$1:$G$1,0))</f>
        <v>3.375</v>
      </c>
      <c r="M622" s="6">
        <f t="shared" si="18"/>
        <v>20.25</v>
      </c>
      <c r="N622" t="str" cm="1">
        <f t="array" ref="N622">_xlfn.IFS(I622= "Rob", "Robusta", I622= "Exc", "Excelsa", I622= "Ara", "Arabica", I622= "Lib", "Liberica", I622= "", "")</f>
        <v>Arabica</v>
      </c>
      <c r="O622" t="str">
        <f t="shared" si="19"/>
        <v>Medium</v>
      </c>
      <c r="P622" t="str">
        <f>_xlfn.XLOOKUP(Orders[[#This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IF(_xlfn.XLOOKUP(C623,customers!$A:$A,customers!$C:$C,,0)=0,"",_xlfn.XLOOKUP(C623,customers!$A:$A,customers!$C:$C,,0))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6">
        <f>INDEX(products!$A$1:$G$49,MATCH(orders!$D623,products!$A$1:$A$49,0),MATCH(orders!L$1,products!$A$1:$G$1,0))</f>
        <v>12.95</v>
      </c>
      <c r="M623" s="6">
        <f t="shared" si="18"/>
        <v>77.699999999999989</v>
      </c>
      <c r="N623" t="str" cm="1">
        <f t="array" ref="N623">_xlfn.IFS(I623= "Rob", "Robusta", I623= "Exc", "Excelsa", I623= "Ara", "Arabica", I623= "Lib", "Liberica", I623= "", "")</f>
        <v>Arabica</v>
      </c>
      <c r="O623" t="str">
        <f t="shared" si="19"/>
        <v>Light</v>
      </c>
      <c r="P623" t="str">
        <f>_xlfn.XLOOKUP(Orders[[#This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IF(_xlfn.XLOOKUP(C624,customers!$A:$A,customers!$C:$C,,0)=0,"",_xlfn.XLOOKUP(C624,customers!$A:$A,customers!$C:$C,,0))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6">
        <f>INDEX(products!$A$1:$G$49,MATCH(orders!$D624,products!$A$1:$A$49,0),MATCH(orders!L$1,products!$A$1:$G$1,0))</f>
        <v>33.464999999999996</v>
      </c>
      <c r="M624" s="6">
        <f t="shared" si="18"/>
        <v>133.85999999999999</v>
      </c>
      <c r="N624" t="str" cm="1">
        <f t="array" ref="N624">_xlfn.IFS(I624= "Rob", "Robusta", I624= "Exc", "Excelsa", I624= "Ara", "Arabica", I624= "Lib", "Liberica", I624= "", "")</f>
        <v>Liberica</v>
      </c>
      <c r="O624" t="str">
        <f t="shared" si="19"/>
        <v>Medium</v>
      </c>
      <c r="P624" t="str">
        <f>_xlfn.XLOOKUP(Orders[[#This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IF(_xlfn.XLOOKUP(C625,customers!$A:$A,customers!$C:$C,,0)=0,"",_xlfn.XLOOKUP(C625,customers!$A:$A,customers!$C:$C,,0))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6">
        <f>INDEX(products!$A$1:$G$49,MATCH(orders!$D625,products!$A$1:$A$49,0),MATCH(orders!L$1,products!$A$1:$G$1,0))</f>
        <v>12.15</v>
      </c>
      <c r="M625" s="6">
        <f t="shared" si="18"/>
        <v>12.15</v>
      </c>
      <c r="N625" t="str" cm="1">
        <f t="array" ref="N625">_xlfn.IFS(I625= "Rob", "Robusta", I625= "Exc", "Excelsa", I625= "Ara", "Arabica", I625= "Lib", "Liberica", I625= "", "")</f>
        <v>Excelsa</v>
      </c>
      <c r="O625" t="str">
        <f t="shared" si="19"/>
        <v>Dark</v>
      </c>
      <c r="P625" t="str">
        <f>_xlfn.XLOOKUP(Orders[[#This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IF(_xlfn.XLOOKUP(C626,customers!$A:$A,customers!$C:$C,,0)=0,"",_xlfn.XLOOKUP(C626,customers!$A:$A,customers!$C:$C,,0))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6">
        <f>INDEX(products!$A$1:$G$49,MATCH(orders!$D626,products!$A$1:$A$49,0),MATCH(orders!L$1,products!$A$1:$G$1,0))</f>
        <v>31.624999999999996</v>
      </c>
      <c r="M626" s="6">
        <f t="shared" si="18"/>
        <v>63.249999999999993</v>
      </c>
      <c r="N626" t="str" cm="1">
        <f t="array" ref="N626">_xlfn.IFS(I626= "Rob", "Robusta", I626= "Exc", "Excelsa", I626= "Ara", "Arabica", I626= "Lib", "Liberica", I626= "", "")</f>
        <v>Excelsa</v>
      </c>
      <c r="O626" t="str">
        <f t="shared" si="19"/>
        <v>Medium</v>
      </c>
      <c r="P626" t="str">
        <f>_xlfn.XLOOKUP(Orders[[#This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IF(_xlfn.XLOOKUP(C627,customers!$A:$A,customers!$C:$C,,0)=0,"",_xlfn.XLOOKUP(C627,customers!$A:$A,customers!$C:$C,,0))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6">
        <f>INDEX(products!$A$1:$G$49,MATCH(orders!$D627,products!$A$1:$A$49,0),MATCH(orders!L$1,products!$A$1:$G$1,0))</f>
        <v>7.169999999999999</v>
      </c>
      <c r="M627" s="6">
        <f t="shared" si="18"/>
        <v>35.849999999999994</v>
      </c>
      <c r="N627" t="str" cm="1">
        <f t="array" ref="N627">_xlfn.IFS(I627= "Rob", "Robusta", I627= "Exc", "Excelsa", I627= "Ara", "Arabica", I627= "Lib", "Liberica", I627= "", "")</f>
        <v>Robusta</v>
      </c>
      <c r="O627" t="str">
        <f t="shared" si="19"/>
        <v>Light</v>
      </c>
      <c r="P627" t="str">
        <f>_xlfn.XLOOKUP(Orders[[#This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IF(_xlfn.XLOOKUP(C628,customers!$A:$A,customers!$C:$C,,0)=0,"",_xlfn.XLOOKUP(C628,customers!$A:$A,customers!$C:$C,,0))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6">
        <f>INDEX(products!$A$1:$G$49,MATCH(orders!$D628,products!$A$1:$A$49,0),MATCH(orders!L$1,products!$A$1:$G$1,0))</f>
        <v>25.874999999999996</v>
      </c>
      <c r="M628" s="6">
        <f t="shared" si="18"/>
        <v>77.624999999999986</v>
      </c>
      <c r="N628" t="str" cm="1">
        <f t="array" ref="N628">_xlfn.IFS(I628= "Rob", "Robusta", I628= "Exc", "Excelsa", I628= "Ara", "Arabica", I628= "Lib", "Liberica", I628= "", "")</f>
        <v>Arabica</v>
      </c>
      <c r="O628" t="str">
        <f t="shared" si="19"/>
        <v>Medium</v>
      </c>
      <c r="P628" t="str">
        <f>_xlfn.XLOOKUP(Orders[[#This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IF(_xlfn.XLOOKUP(C629,customers!$A:$A,customers!$C:$C,,0)=0,"",_xlfn.XLOOKUP(C629,customers!$A:$A,customers!$C:$C,,0))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6">
        <f>INDEX(products!$A$1:$G$49,MATCH(orders!$D629,products!$A$1:$A$49,0),MATCH(orders!L$1,products!$A$1:$G$1,0))</f>
        <v>31.624999999999996</v>
      </c>
      <c r="M629" s="6">
        <f t="shared" si="18"/>
        <v>63.249999999999993</v>
      </c>
      <c r="N629" t="str" cm="1">
        <f t="array" ref="N629">_xlfn.IFS(I629= "Rob", "Robusta", I629= "Exc", "Excelsa", I629= "Ara", "Arabica", I629= "Lib", "Liberica", I629= "", "")</f>
        <v>Excelsa</v>
      </c>
      <c r="O629" t="str">
        <f t="shared" si="19"/>
        <v>Medium</v>
      </c>
      <c r="P629" t="str">
        <f>_xlfn.XLOOKUP(Orders[[#This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IF(_xlfn.XLOOKUP(C630,customers!$A:$A,customers!$C:$C,,0)=0,"",_xlfn.XLOOKUP(C630,customers!$A:$A,customers!$C:$C,,0))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6">
        <f>INDEX(products!$A$1:$G$49,MATCH(orders!$D630,products!$A$1:$A$49,0),MATCH(orders!L$1,products!$A$1:$G$1,0))</f>
        <v>4.4550000000000001</v>
      </c>
      <c r="M630" s="6">
        <f t="shared" si="18"/>
        <v>26.73</v>
      </c>
      <c r="N630" t="str" cm="1">
        <f t="array" ref="N630">_xlfn.IFS(I630= "Rob", "Robusta", I630= "Exc", "Excelsa", I630= "Ara", "Arabica", I630= "Lib", "Liberica", I630= "", "")</f>
        <v>Excelsa</v>
      </c>
      <c r="O630" t="str">
        <f t="shared" si="19"/>
        <v>Light</v>
      </c>
      <c r="P630" t="str">
        <f>_xlfn.XLOOKUP(Orders[[#This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IF(_xlfn.XLOOKUP(C631,customers!$A:$A,customers!$C:$C,,0)=0,"",_xlfn.XLOOKUP(C631,customers!$A:$A,customers!$C:$C,,0))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6">
        <f>INDEX(products!$A$1:$G$49,MATCH(orders!$D631,products!$A$1:$A$49,0),MATCH(orders!L$1,products!$A$1:$G$1,0))</f>
        <v>7.77</v>
      </c>
      <c r="M631" s="6">
        <f t="shared" si="18"/>
        <v>31.08</v>
      </c>
      <c r="N631" t="str" cm="1">
        <f t="array" ref="N631">_xlfn.IFS(I631= "Rob", "Robusta", I631= "Exc", "Excelsa", I631= "Ara", "Arabica", I631= "Lib", "Liberica", I631= "", "")</f>
        <v>Liberica</v>
      </c>
      <c r="O631" t="str">
        <f t="shared" si="19"/>
        <v>Dark</v>
      </c>
      <c r="P631" t="str">
        <f>_xlfn.XLOOKUP(Orders[[#This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IF(_xlfn.XLOOKUP(C632,customers!$A:$A,customers!$C:$C,,0)=0,"",_xlfn.XLOOKUP(C632,customers!$A:$A,customers!$C:$C,,0))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6">
        <f>INDEX(products!$A$1:$G$49,MATCH(orders!$D632,products!$A$1:$A$49,0),MATCH(orders!L$1,products!$A$1:$G$1,0))</f>
        <v>2.9849999999999999</v>
      </c>
      <c r="M632" s="6">
        <f t="shared" si="18"/>
        <v>2.9849999999999999</v>
      </c>
      <c r="N632" t="str" cm="1">
        <f t="array" ref="N632">_xlfn.IFS(I632= "Rob", "Robusta", I632= "Exc", "Excelsa", I632= "Ara", "Arabica", I632= "Lib", "Liberica", I632= "", "")</f>
        <v>Arabica</v>
      </c>
      <c r="O632" t="str">
        <f t="shared" si="19"/>
        <v>Dark</v>
      </c>
      <c r="P632" t="str">
        <f>_xlfn.XLOOKUP(Orders[[#This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IF(_xlfn.XLOOKUP(C633,customers!$A:$A,customers!$C:$C,,0)=0,"",_xlfn.XLOOKUP(C633,customers!$A:$A,customers!$C:$C,,0))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6">
        <f>INDEX(products!$A$1:$G$49,MATCH(orders!$D633,products!$A$1:$A$49,0),MATCH(orders!L$1,products!$A$1:$G$1,0))</f>
        <v>20.584999999999997</v>
      </c>
      <c r="M633" s="6">
        <f t="shared" si="18"/>
        <v>102.92499999999998</v>
      </c>
      <c r="N633" t="str" cm="1">
        <f t="array" ref="N633">_xlfn.IFS(I633= "Rob", "Robusta", I633= "Exc", "Excelsa", I633= "Ara", "Arabica", I633= "Lib", "Liberica", I633= "", "")</f>
        <v>Robusta</v>
      </c>
      <c r="O633" t="str">
        <f t="shared" si="19"/>
        <v>Dark</v>
      </c>
      <c r="P633" t="str">
        <f>_xlfn.XLOOKUP(Orders[[#This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IF(_xlfn.XLOOKUP(C634,customers!$A:$A,customers!$C:$C,,0)=0,"",_xlfn.XLOOKUP(C634,customers!$A:$A,customers!$C:$C,,0))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6">
        <f>INDEX(products!$A$1:$G$49,MATCH(orders!$D634,products!$A$1:$A$49,0),MATCH(orders!L$1,products!$A$1:$G$1,0))</f>
        <v>8.91</v>
      </c>
      <c r="M634" s="6">
        <f t="shared" si="18"/>
        <v>35.64</v>
      </c>
      <c r="N634" t="str" cm="1">
        <f t="array" ref="N634">_xlfn.IFS(I634= "Rob", "Robusta", I634= "Exc", "Excelsa", I634= "Ara", "Arabica", I634= "Lib", "Liberica", I634= "", "")</f>
        <v>Excelsa</v>
      </c>
      <c r="O634" t="str">
        <f t="shared" si="19"/>
        <v>Light</v>
      </c>
      <c r="P634" t="str">
        <f>_xlfn.XLOOKUP(Orders[[#This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IF(_xlfn.XLOOKUP(C635,customers!$A:$A,customers!$C:$C,,0)=0,"",_xlfn.XLOOKUP(C635,customers!$A:$A,customers!$C:$C,,0))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6">
        <f>INDEX(products!$A$1:$G$49,MATCH(orders!$D635,products!$A$1:$A$49,0),MATCH(orders!L$1,products!$A$1:$G$1,0))</f>
        <v>11.95</v>
      </c>
      <c r="M635" s="6">
        <f t="shared" si="18"/>
        <v>47.8</v>
      </c>
      <c r="N635" t="str" cm="1">
        <f t="array" ref="N635">_xlfn.IFS(I635= "Rob", "Robusta", I635= "Exc", "Excelsa", I635= "Ara", "Arabica", I635= "Lib", "Liberica", I635= "", "")</f>
        <v>Robusta</v>
      </c>
      <c r="O635" t="str">
        <f t="shared" si="19"/>
        <v>Light</v>
      </c>
      <c r="P635" t="str">
        <f>_xlfn.XLOOKUP(Orders[[#This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IF(_xlfn.XLOOKUP(C636,customers!$A:$A,customers!$C:$C,,0)=0,"",_xlfn.XLOOKUP(C636,customers!$A:$A,customers!$C:$C,,0))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6">
        <f>INDEX(products!$A$1:$G$49,MATCH(orders!$D636,products!$A$1:$A$49,0),MATCH(orders!L$1,products!$A$1:$G$1,0))</f>
        <v>14.55</v>
      </c>
      <c r="M636" s="6">
        <f t="shared" si="18"/>
        <v>43.650000000000006</v>
      </c>
      <c r="N636" t="str" cm="1">
        <f t="array" ref="N636">_xlfn.IFS(I636= "Rob", "Robusta", I636= "Exc", "Excelsa", I636= "Ara", "Arabica", I636= "Lib", "Liberica", I636= "", "")</f>
        <v>Liberica</v>
      </c>
      <c r="O636" t="str">
        <f t="shared" si="19"/>
        <v>Medium</v>
      </c>
      <c r="P636" t="str">
        <f>_xlfn.XLOOKUP(Orders[[#This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IF(_xlfn.XLOOKUP(C637,customers!$A:$A,customers!$C:$C,,0)=0,"",_xlfn.XLOOKUP(C637,customers!$A:$A,customers!$C:$C,,0))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6">
        <f>INDEX(products!$A$1:$G$49,MATCH(orders!$D637,products!$A$1:$A$49,0),MATCH(orders!L$1,products!$A$1:$G$1,0))</f>
        <v>8.91</v>
      </c>
      <c r="M637" s="6">
        <f t="shared" si="18"/>
        <v>35.64</v>
      </c>
      <c r="N637" t="str" cm="1">
        <f t="array" ref="N637">_xlfn.IFS(I637= "Rob", "Robusta", I637= "Exc", "Excelsa", I637= "Ara", "Arabica", I637= "Lib", "Liberica", I637= "", "")</f>
        <v>Excelsa</v>
      </c>
      <c r="O637" t="str">
        <f t="shared" si="19"/>
        <v>Light</v>
      </c>
      <c r="P637" t="str">
        <f>_xlfn.XLOOKUP(Orders[[#This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IF(_xlfn.XLOOKUP(C638,customers!$A:$A,customers!$C:$C,,0)=0,"",_xlfn.XLOOKUP(C638,customers!$A:$A,customers!$C:$C,,0))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6">
        <f>INDEX(products!$A$1:$G$49,MATCH(orders!$D638,products!$A$1:$A$49,0),MATCH(orders!L$1,products!$A$1:$G$1,0))</f>
        <v>15.85</v>
      </c>
      <c r="M638" s="6">
        <f t="shared" si="18"/>
        <v>95.1</v>
      </c>
      <c r="N638" t="str" cm="1">
        <f t="array" ref="N638">_xlfn.IFS(I638= "Rob", "Robusta", I638= "Exc", "Excelsa", I638= "Ara", "Arabica", I638= "Lib", "Liberica", I638= "", "")</f>
        <v>Liberica</v>
      </c>
      <c r="O638" t="str">
        <f t="shared" si="19"/>
        <v>Light</v>
      </c>
      <c r="P638" t="str">
        <f>_xlfn.XLOOKUP(Orders[[#This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IF(_xlfn.XLOOKUP(C639,customers!$A:$A,customers!$C:$C,,0)=0,"",_xlfn.XLOOKUP(C639,customers!$A:$A,customers!$C:$C,,0))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6">
        <f>INDEX(products!$A$1:$G$49,MATCH(orders!$D639,products!$A$1:$A$49,0),MATCH(orders!L$1,products!$A$1:$G$1,0))</f>
        <v>31.624999999999996</v>
      </c>
      <c r="M639" s="6">
        <f t="shared" si="18"/>
        <v>31.624999999999996</v>
      </c>
      <c r="N639" t="str" cm="1">
        <f t="array" ref="N639">_xlfn.IFS(I639= "Rob", "Robusta", I639= "Exc", "Excelsa", I639= "Ara", "Arabica", I639= "Lib", "Liberica", I639= "", "")</f>
        <v>Excelsa</v>
      </c>
      <c r="O639" t="str">
        <f t="shared" si="19"/>
        <v>Medium</v>
      </c>
      <c r="P639" t="str">
        <f>_xlfn.XLOOKUP(Orders[[#This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IF(_xlfn.XLOOKUP(C640,customers!$A:$A,customers!$C:$C,,0)=0,"",_xlfn.XLOOKUP(C640,customers!$A:$A,customers!$C:$C,,0))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6">
        <f>INDEX(products!$A$1:$G$49,MATCH(orders!$D640,products!$A$1:$A$49,0),MATCH(orders!L$1,products!$A$1:$G$1,0))</f>
        <v>25.874999999999996</v>
      </c>
      <c r="M640" s="6">
        <f t="shared" si="18"/>
        <v>77.624999999999986</v>
      </c>
      <c r="N640" t="str" cm="1">
        <f t="array" ref="N640">_xlfn.IFS(I640= "Rob", "Robusta", I640= "Exc", "Excelsa", I640= "Ara", "Arabica", I640= "Lib", "Liberica", I640= "", "")</f>
        <v>Arabica</v>
      </c>
      <c r="O640" t="str">
        <f t="shared" si="19"/>
        <v>Medium</v>
      </c>
      <c r="P640" t="str">
        <f>_xlfn.XLOOKUP(Orders[[#This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IF(_xlfn.XLOOKUP(C641,customers!$A:$A,customers!$C:$C,,0)=0,"",_xlfn.XLOOKUP(C641,customers!$A:$A,customers!$C:$C,,0))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6">
        <f>INDEX(products!$A$1:$G$49,MATCH(orders!$D641,products!$A$1:$A$49,0),MATCH(orders!L$1,products!$A$1:$G$1,0))</f>
        <v>3.8849999999999998</v>
      </c>
      <c r="M641" s="6">
        <f t="shared" si="18"/>
        <v>3.8849999999999998</v>
      </c>
      <c r="N641" t="str" cm="1">
        <f t="array" ref="N641">_xlfn.IFS(I641= "Rob", "Robusta", I641= "Exc", "Excelsa", I641= "Ara", "Arabica", I641= "Lib", "Liberica", I641= "", "")</f>
        <v>Liberica</v>
      </c>
      <c r="O641" t="str">
        <f t="shared" si="19"/>
        <v>Dark</v>
      </c>
      <c r="P641" t="str">
        <f>_xlfn.XLOOKUP(Orders[[#This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IF(_xlfn.XLOOKUP(C642,customers!$A:$A,customers!$C:$C,,0)=0,"",_xlfn.XLOOKUP(C642,customers!$A:$A,customers!$C:$C,,0))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6">
        <f>INDEX(products!$A$1:$G$49,MATCH(orders!$D642,products!$A$1:$A$49,0),MATCH(orders!L$1,products!$A$1:$G$1,0))</f>
        <v>27.484999999999996</v>
      </c>
      <c r="M642" s="6">
        <f t="shared" si="18"/>
        <v>137.42499999999998</v>
      </c>
      <c r="N642" t="str" cm="1">
        <f t="array" ref="N642">_xlfn.IFS(I642= "Rob", "Robusta", I642= "Exc", "Excelsa", I642= "Ara", "Arabica", I642= "Lib", "Liberica", I642= "", "")</f>
        <v>Robusta</v>
      </c>
      <c r="O642" t="str">
        <f t="shared" si="19"/>
        <v>Light</v>
      </c>
      <c r="P642" t="str">
        <f>_xlfn.XLOOKUP(Orders[[#This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IF(_xlfn.XLOOKUP(C643,customers!$A:$A,customers!$C:$C,,0)=0,"",_xlfn.XLOOKUP(C643,customers!$A:$A,customers!$C:$C,,0))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6">
        <f>INDEX(products!$A$1:$G$49,MATCH(orders!$D643,products!$A$1:$A$49,0),MATCH(orders!L$1,products!$A$1:$G$1,0))</f>
        <v>11.95</v>
      </c>
      <c r="M643" s="6">
        <f t="shared" ref="M643:M706" si="20">L643*E643</f>
        <v>35.849999999999994</v>
      </c>
      <c r="N643" t="str" cm="1">
        <f t="array" ref="N643">_xlfn.IFS(I643= "Rob", "Robusta", I643= "Exc", "Excelsa", I643= "Ara", "Arabica", I643= "Lib", "Liberica", I643= "", "")</f>
        <v>Robusta</v>
      </c>
      <c r="O643" t="str">
        <f t="shared" ref="O643:O706" si="21">IF(J643="M", "Medium", IF(J643="L", "Light", IF(J643="D", "Dark", IF(J643="", "" ))))</f>
        <v>Light</v>
      </c>
      <c r="P643" t="str">
        <f>_xlfn.XLOOKUP(Orders[[#This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IF(_xlfn.XLOOKUP(C644,customers!$A:$A,customers!$C:$C,,0)=0,"",_xlfn.XLOOKUP(C644,customers!$A:$A,customers!$C:$C,,0))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6">
        <f>INDEX(products!$A$1:$G$49,MATCH(orders!$D644,products!$A$1:$A$49,0),MATCH(orders!L$1,products!$A$1:$G$1,0))</f>
        <v>4.125</v>
      </c>
      <c r="M644" s="6">
        <f t="shared" si="20"/>
        <v>8.25</v>
      </c>
      <c r="N644" t="str" cm="1">
        <f t="array" ref="N644">_xlfn.IFS(I644= "Rob", "Robusta", I644= "Exc", "Excelsa", I644= "Ara", "Arabica", I644= "Lib", "Liberica", I644= "", "")</f>
        <v>Excelsa</v>
      </c>
      <c r="O644" t="str">
        <f t="shared" si="21"/>
        <v>Medium</v>
      </c>
      <c r="P644" t="str">
        <f>_xlfn.XLOOKUP(Orders[[#This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IF(_xlfn.XLOOKUP(C645,customers!$A:$A,customers!$C:$C,,0)=0,"",_xlfn.XLOOKUP(C645,customers!$A:$A,customers!$C:$C,,0))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6">
        <f>INDEX(products!$A$1:$G$49,MATCH(orders!$D645,products!$A$1:$A$49,0),MATCH(orders!L$1,products!$A$1:$G$1,0))</f>
        <v>34.154999999999994</v>
      </c>
      <c r="M645" s="6">
        <f t="shared" si="20"/>
        <v>102.46499999999997</v>
      </c>
      <c r="N645" t="str" cm="1">
        <f t="array" ref="N645">_xlfn.IFS(I645= "Rob", "Robusta", I645= "Exc", "Excelsa", I645= "Ara", "Arabica", I645= "Lib", "Liberica", I645= "", "")</f>
        <v>Excelsa</v>
      </c>
      <c r="O645" t="str">
        <f t="shared" si="21"/>
        <v>Light</v>
      </c>
      <c r="P645" t="str">
        <f>_xlfn.XLOOKUP(Orders[[#This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IF(_xlfn.XLOOKUP(C646,customers!$A:$A,customers!$C:$C,,0)=0,"",_xlfn.XLOOKUP(C646,customers!$A:$A,customers!$C:$C,,0))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6">
        <f>INDEX(products!$A$1:$G$49,MATCH(orders!$D646,products!$A$1:$A$49,0),MATCH(orders!L$1,products!$A$1:$G$1,0))</f>
        <v>20.584999999999997</v>
      </c>
      <c r="M646" s="6">
        <f t="shared" si="20"/>
        <v>41.169999999999995</v>
      </c>
      <c r="N646" t="str" cm="1">
        <f t="array" ref="N646">_xlfn.IFS(I646= "Rob", "Robusta", I646= "Exc", "Excelsa", I646= "Ara", "Arabica", I646= "Lib", "Liberica", I646= "", "")</f>
        <v>Robusta</v>
      </c>
      <c r="O646" t="str">
        <f t="shared" si="21"/>
        <v>Dark</v>
      </c>
      <c r="P646" t="str">
        <f>_xlfn.XLOOKUP(Orders[[#This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IF(_xlfn.XLOOKUP(C647,customers!$A:$A,customers!$C:$C,,0)=0,"",_xlfn.XLOOKUP(C647,customers!$A:$A,customers!$C:$C,,0))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6">
        <f>INDEX(products!$A$1:$G$49,MATCH(orders!$D647,products!$A$1:$A$49,0),MATCH(orders!L$1,products!$A$1:$G$1,0))</f>
        <v>22.884999999999998</v>
      </c>
      <c r="M647" s="6">
        <f t="shared" si="20"/>
        <v>68.655000000000001</v>
      </c>
      <c r="N647" t="str" cm="1">
        <f t="array" ref="N647">_xlfn.IFS(I647= "Rob", "Robusta", I647= "Exc", "Excelsa", I647= "Ara", "Arabica", I647= "Lib", "Liberica", I647= "", "")</f>
        <v>Arabica</v>
      </c>
      <c r="O647" t="str">
        <f t="shared" si="21"/>
        <v>Dark</v>
      </c>
      <c r="P647" t="str">
        <f>_xlfn.XLOOKUP(Orders[[#This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IF(_xlfn.XLOOKUP(C648,customers!$A:$A,customers!$C:$C,,0)=0,"",_xlfn.XLOOKUP(C648,customers!$A:$A,customers!$C:$C,,0))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6">
        <f>INDEX(products!$A$1:$G$49,MATCH(orders!$D648,products!$A$1:$A$49,0),MATCH(orders!L$1,products!$A$1:$G$1,0))</f>
        <v>9.9499999999999993</v>
      </c>
      <c r="M648" s="6">
        <f t="shared" si="20"/>
        <v>9.9499999999999993</v>
      </c>
      <c r="N648" t="str" cm="1">
        <f t="array" ref="N648">_xlfn.IFS(I648= "Rob", "Robusta", I648= "Exc", "Excelsa", I648= "Ara", "Arabica", I648= "Lib", "Liberica", I648= "", "")</f>
        <v>Arabica</v>
      </c>
      <c r="O648" t="str">
        <f t="shared" si="21"/>
        <v>Dark</v>
      </c>
      <c r="P648" t="str">
        <f>_xlfn.XLOOKUP(Orders[[#This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IF(_xlfn.XLOOKUP(C649,customers!$A:$A,customers!$C:$C,,0)=0,"",_xlfn.XLOOKUP(C649,customers!$A:$A,customers!$C:$C,,0))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6">
        <f>INDEX(products!$A$1:$G$49,MATCH(orders!$D649,products!$A$1:$A$49,0),MATCH(orders!L$1,products!$A$1:$G$1,0))</f>
        <v>9.51</v>
      </c>
      <c r="M649" s="6">
        <f t="shared" si="20"/>
        <v>28.53</v>
      </c>
      <c r="N649" t="str" cm="1">
        <f t="array" ref="N649">_xlfn.IFS(I649= "Rob", "Robusta", I649= "Exc", "Excelsa", I649= "Ara", "Arabica", I649= "Lib", "Liberica", I649= "", "")</f>
        <v>Liberica</v>
      </c>
      <c r="O649" t="str">
        <f t="shared" si="21"/>
        <v>Light</v>
      </c>
      <c r="P649" t="str">
        <f>_xlfn.XLOOKUP(Orders[[#This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IF(_xlfn.XLOOKUP(C650,customers!$A:$A,customers!$C:$C,,0)=0,"",_xlfn.XLOOKUP(C650,customers!$A:$A,customers!$C:$C,,0))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6">
        <f>INDEX(products!$A$1:$G$49,MATCH(orders!$D650,products!$A$1:$A$49,0),MATCH(orders!L$1,products!$A$1:$G$1,0))</f>
        <v>2.6849999999999996</v>
      </c>
      <c r="M650" s="6">
        <f t="shared" si="20"/>
        <v>16.11</v>
      </c>
      <c r="N650" t="str" cm="1">
        <f t="array" ref="N650">_xlfn.IFS(I650= "Rob", "Robusta", I650= "Exc", "Excelsa", I650= "Ara", "Arabica", I650= "Lib", "Liberica", I650= "", "")</f>
        <v>Robusta</v>
      </c>
      <c r="O650" t="str">
        <f t="shared" si="21"/>
        <v>Dark</v>
      </c>
      <c r="P650" t="str">
        <f>_xlfn.XLOOKUP(Orders[[#This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IF(_xlfn.XLOOKUP(C651,customers!$A:$A,customers!$C:$C,,0)=0,"",_xlfn.XLOOKUP(C651,customers!$A:$A,customers!$C:$C,,0))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6">
        <f>INDEX(products!$A$1:$G$49,MATCH(orders!$D651,products!$A$1:$A$49,0),MATCH(orders!L$1,products!$A$1:$G$1,0))</f>
        <v>15.85</v>
      </c>
      <c r="M651" s="6">
        <f t="shared" si="20"/>
        <v>95.1</v>
      </c>
      <c r="N651" t="str" cm="1">
        <f t="array" ref="N651">_xlfn.IFS(I651= "Rob", "Robusta", I651= "Exc", "Excelsa", I651= "Ara", "Arabica", I651= "Lib", "Liberica", I651= "", "")</f>
        <v>Liberica</v>
      </c>
      <c r="O651" t="str">
        <f t="shared" si="21"/>
        <v>Light</v>
      </c>
      <c r="P651" t="str">
        <f>_xlfn.XLOOKUP(Orders[[#This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IF(_xlfn.XLOOKUP(C652,customers!$A:$A,customers!$C:$C,,0)=0,"",_xlfn.XLOOKUP(C652,customers!$A:$A,customers!$C:$C,,0))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6">
        <f>INDEX(products!$A$1:$G$49,MATCH(orders!$D652,products!$A$1:$A$49,0),MATCH(orders!L$1,products!$A$1:$G$1,0))</f>
        <v>5.3699999999999992</v>
      </c>
      <c r="M652" s="6">
        <f t="shared" si="20"/>
        <v>5.3699999999999992</v>
      </c>
      <c r="N652" t="str" cm="1">
        <f t="array" ref="N652">_xlfn.IFS(I652= "Rob", "Robusta", I652= "Exc", "Excelsa", I652= "Ara", "Arabica", I652= "Lib", "Liberica", I652= "", "")</f>
        <v>Robusta</v>
      </c>
      <c r="O652" t="str">
        <f t="shared" si="21"/>
        <v>Dark</v>
      </c>
      <c r="P652" t="str">
        <f>_xlfn.XLOOKUP(Orders[[#This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IF(_xlfn.XLOOKUP(C653,customers!$A:$A,customers!$C:$C,,0)=0,"",_xlfn.XLOOKUP(C653,customers!$A:$A,customers!$C:$C,,0))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6">
        <f>INDEX(products!$A$1:$G$49,MATCH(orders!$D653,products!$A$1:$A$49,0),MATCH(orders!L$1,products!$A$1:$G$1,0))</f>
        <v>11.95</v>
      </c>
      <c r="M653" s="6">
        <f t="shared" si="20"/>
        <v>47.8</v>
      </c>
      <c r="N653" t="str" cm="1">
        <f t="array" ref="N653">_xlfn.IFS(I653= "Rob", "Robusta", I653= "Exc", "Excelsa", I653= "Ara", "Arabica", I653= "Lib", "Liberica", I653= "", "")</f>
        <v>Robusta</v>
      </c>
      <c r="O653" t="str">
        <f t="shared" si="21"/>
        <v>Light</v>
      </c>
      <c r="P653" t="str">
        <f>_xlfn.XLOOKUP(Orders[[#This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IF(_xlfn.XLOOKUP(C654,customers!$A:$A,customers!$C:$C,,0)=0,"",_xlfn.XLOOKUP(C654,customers!$A:$A,customers!$C:$C,,0))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6">
        <f>INDEX(products!$A$1:$G$49,MATCH(orders!$D654,products!$A$1:$A$49,0),MATCH(orders!L$1,products!$A$1:$G$1,0))</f>
        <v>15.85</v>
      </c>
      <c r="M654" s="6">
        <f t="shared" si="20"/>
        <v>63.4</v>
      </c>
      <c r="N654" t="str" cm="1">
        <f t="array" ref="N654">_xlfn.IFS(I654= "Rob", "Robusta", I654= "Exc", "Excelsa", I654= "Ara", "Arabica", I654= "Lib", "Liberica", I654= "", "")</f>
        <v>Liberica</v>
      </c>
      <c r="O654" t="str">
        <f t="shared" si="21"/>
        <v>Light</v>
      </c>
      <c r="P654" t="str">
        <f>_xlfn.XLOOKUP(Orders[[#This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IF(_xlfn.XLOOKUP(C655,customers!$A:$A,customers!$C:$C,,0)=0,"",_xlfn.XLOOKUP(C655,customers!$A:$A,customers!$C:$C,,0))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6">
        <f>INDEX(products!$A$1:$G$49,MATCH(orders!$D655,products!$A$1:$A$49,0),MATCH(orders!L$1,products!$A$1:$G$1,0))</f>
        <v>25.874999999999996</v>
      </c>
      <c r="M655" s="6">
        <f t="shared" si="20"/>
        <v>103.49999999999999</v>
      </c>
      <c r="N655" t="str" cm="1">
        <f t="array" ref="N655">_xlfn.IFS(I655= "Rob", "Robusta", I655= "Exc", "Excelsa", I655= "Ara", "Arabica", I655= "Lib", "Liberica", I655= "", "")</f>
        <v>Arabica</v>
      </c>
      <c r="O655" t="str">
        <f t="shared" si="21"/>
        <v>Medium</v>
      </c>
      <c r="P655" t="str">
        <f>_xlfn.XLOOKUP(Orders[[#This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IF(_xlfn.XLOOKUP(C656,customers!$A:$A,customers!$C:$C,,0)=0,"",_xlfn.XLOOKUP(C656,customers!$A:$A,customers!$C:$C,,0))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6">
        <f>INDEX(products!$A$1:$G$49,MATCH(orders!$D656,products!$A$1:$A$49,0),MATCH(orders!L$1,products!$A$1:$G$1,0))</f>
        <v>22.884999999999998</v>
      </c>
      <c r="M656" s="6">
        <f t="shared" si="20"/>
        <v>68.655000000000001</v>
      </c>
      <c r="N656" t="str" cm="1">
        <f t="array" ref="N656">_xlfn.IFS(I656= "Rob", "Robusta", I656= "Exc", "Excelsa", I656= "Ara", "Arabica", I656= "Lib", "Liberica", I656= "", "")</f>
        <v>Arabica</v>
      </c>
      <c r="O656" t="str">
        <f t="shared" si="21"/>
        <v>Dark</v>
      </c>
      <c r="P656" t="str">
        <f>_xlfn.XLOOKUP(Orders[[#This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IF(_xlfn.XLOOKUP(C657,customers!$A:$A,customers!$C:$C,,0)=0,"",_xlfn.XLOOKUP(C657,customers!$A:$A,customers!$C:$C,,0))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6">
        <f>INDEX(products!$A$1:$G$49,MATCH(orders!$D657,products!$A$1:$A$49,0),MATCH(orders!L$1,products!$A$1:$G$1,0))</f>
        <v>22.884999999999998</v>
      </c>
      <c r="M657" s="6">
        <f t="shared" si="20"/>
        <v>45.769999999999996</v>
      </c>
      <c r="N657" t="str" cm="1">
        <f t="array" ref="N657">_xlfn.IFS(I657= "Rob", "Robusta", I657= "Exc", "Excelsa", I657= "Ara", "Arabica", I657= "Lib", "Liberica", I657= "", "")</f>
        <v>Robusta</v>
      </c>
      <c r="O657" t="str">
        <f t="shared" si="21"/>
        <v>Medium</v>
      </c>
      <c r="P657" t="str">
        <f>_xlfn.XLOOKUP(Orders[[#This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IF(_xlfn.XLOOKUP(C658,customers!$A:$A,customers!$C:$C,,0)=0,"",_xlfn.XLOOKUP(C658,customers!$A:$A,customers!$C:$C,,0))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6">
        <f>INDEX(products!$A$1:$G$49,MATCH(orders!$D658,products!$A$1:$A$49,0),MATCH(orders!L$1,products!$A$1:$G$1,0))</f>
        <v>12.95</v>
      </c>
      <c r="M658" s="6">
        <f t="shared" si="20"/>
        <v>51.8</v>
      </c>
      <c r="N658" t="str" cm="1">
        <f t="array" ref="N658">_xlfn.IFS(I658= "Rob", "Robusta", I658= "Exc", "Excelsa", I658= "Ara", "Arabica", I658= "Lib", "Liberica", I658= "", "")</f>
        <v>Liberica</v>
      </c>
      <c r="O658" t="str">
        <f t="shared" si="21"/>
        <v>Dark</v>
      </c>
      <c r="P658" t="str">
        <f>_xlfn.XLOOKUP(Orders[[#This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IF(_xlfn.XLOOKUP(C659,customers!$A:$A,customers!$C:$C,,0)=0,"",_xlfn.XLOOKUP(C659,customers!$A:$A,customers!$C:$C,,0))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6">
        <f>INDEX(products!$A$1:$G$49,MATCH(orders!$D659,products!$A$1:$A$49,0),MATCH(orders!L$1,products!$A$1:$G$1,0))</f>
        <v>6.75</v>
      </c>
      <c r="M659" s="6">
        <f t="shared" si="20"/>
        <v>13.5</v>
      </c>
      <c r="N659" t="str" cm="1">
        <f t="array" ref="N659">_xlfn.IFS(I659= "Rob", "Robusta", I659= "Exc", "Excelsa", I659= "Ara", "Arabica", I659= "Lib", "Liberica", I659= "", "")</f>
        <v>Arabica</v>
      </c>
      <c r="O659" t="str">
        <f t="shared" si="21"/>
        <v>Medium</v>
      </c>
      <c r="P659" t="str">
        <f>_xlfn.XLOOKUP(Orders[[#This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IF(_xlfn.XLOOKUP(C660,customers!$A:$A,customers!$C:$C,,0)=0,"",_xlfn.XLOOKUP(C660,customers!$A:$A,customers!$C:$C,,0))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6">
        <f>INDEX(products!$A$1:$G$49,MATCH(orders!$D660,products!$A$1:$A$49,0),MATCH(orders!L$1,products!$A$1:$G$1,0))</f>
        <v>8.25</v>
      </c>
      <c r="M660" s="6">
        <f t="shared" si="20"/>
        <v>24.75</v>
      </c>
      <c r="N660" t="str" cm="1">
        <f t="array" ref="N660">_xlfn.IFS(I660= "Rob", "Robusta", I660= "Exc", "Excelsa", I660= "Ara", "Arabica", I660= "Lib", "Liberica", I660= "", "")</f>
        <v>Excelsa</v>
      </c>
      <c r="O660" t="str">
        <f t="shared" si="21"/>
        <v>Medium</v>
      </c>
      <c r="P660" t="str">
        <f>_xlfn.XLOOKUP(Orders[[#This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IF(_xlfn.XLOOKUP(C661,customers!$A:$A,customers!$C:$C,,0)=0,"",_xlfn.XLOOKUP(C661,customers!$A:$A,customers!$C:$C,,0))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6">
        <f>INDEX(products!$A$1:$G$49,MATCH(orders!$D661,products!$A$1:$A$49,0),MATCH(orders!L$1,products!$A$1:$G$1,0))</f>
        <v>22.884999999999998</v>
      </c>
      <c r="M661" s="6">
        <f t="shared" si="20"/>
        <v>45.769999999999996</v>
      </c>
      <c r="N661" t="str" cm="1">
        <f t="array" ref="N661">_xlfn.IFS(I661= "Rob", "Robusta", I661= "Exc", "Excelsa", I661= "Ara", "Arabica", I661= "Lib", "Liberica", I661= "", "")</f>
        <v>Arabica</v>
      </c>
      <c r="O661" t="str">
        <f t="shared" si="21"/>
        <v>Dark</v>
      </c>
      <c r="P661" t="str">
        <f>_xlfn.XLOOKUP(Orders[[#This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IF(_xlfn.XLOOKUP(C662,customers!$A:$A,customers!$C:$C,,0)=0,"",_xlfn.XLOOKUP(C662,customers!$A:$A,customers!$C:$C,,0))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6">
        <f>INDEX(products!$A$1:$G$49,MATCH(orders!$D662,products!$A$1:$A$49,0),MATCH(orders!L$1,products!$A$1:$G$1,0))</f>
        <v>8.91</v>
      </c>
      <c r="M662" s="6">
        <f t="shared" si="20"/>
        <v>53.46</v>
      </c>
      <c r="N662" t="str" cm="1">
        <f t="array" ref="N662">_xlfn.IFS(I662= "Rob", "Robusta", I662= "Exc", "Excelsa", I662= "Ara", "Arabica", I662= "Lib", "Liberica", I662= "", "")</f>
        <v>Excelsa</v>
      </c>
      <c r="O662" t="str">
        <f t="shared" si="21"/>
        <v>Light</v>
      </c>
      <c r="P662" t="str">
        <f>_xlfn.XLOOKUP(Orders[[#This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IF(_xlfn.XLOOKUP(C663,customers!$A:$A,customers!$C:$C,,0)=0,"",_xlfn.XLOOKUP(C663,customers!$A:$A,customers!$C:$C,,0))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6">
        <f>INDEX(products!$A$1:$G$49,MATCH(orders!$D663,products!$A$1:$A$49,0),MATCH(orders!L$1,products!$A$1:$G$1,0))</f>
        <v>3.375</v>
      </c>
      <c r="M663" s="6">
        <f t="shared" si="20"/>
        <v>20.25</v>
      </c>
      <c r="N663" t="str" cm="1">
        <f t="array" ref="N663">_xlfn.IFS(I663= "Rob", "Robusta", I663= "Exc", "Excelsa", I663= "Ara", "Arabica", I663= "Lib", "Liberica", I663= "", "")</f>
        <v>Arabica</v>
      </c>
      <c r="O663" t="str">
        <f t="shared" si="21"/>
        <v>Medium</v>
      </c>
      <c r="P663" t="str">
        <f>_xlfn.XLOOKUP(Orders[[#This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IF(_xlfn.XLOOKUP(C664,customers!$A:$A,customers!$C:$C,,0)=0,"",_xlfn.XLOOKUP(C664,customers!$A:$A,customers!$C:$C,,0))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6">
        <f>INDEX(products!$A$1:$G$49,MATCH(orders!$D664,products!$A$1:$A$49,0),MATCH(orders!L$1,products!$A$1:$G$1,0))</f>
        <v>29.784999999999997</v>
      </c>
      <c r="M664" s="6">
        <f t="shared" si="20"/>
        <v>148.92499999999998</v>
      </c>
      <c r="N664" t="str" cm="1">
        <f t="array" ref="N664">_xlfn.IFS(I664= "Rob", "Robusta", I664= "Exc", "Excelsa", I664= "Ara", "Arabica", I664= "Lib", "Liberica", I664= "", "")</f>
        <v>Liberica</v>
      </c>
      <c r="O664" t="str">
        <f t="shared" si="21"/>
        <v>Dark</v>
      </c>
      <c r="P664" t="str">
        <f>_xlfn.XLOOKUP(Orders[[#This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IF(_xlfn.XLOOKUP(C665,customers!$A:$A,customers!$C:$C,,0)=0,"",_xlfn.XLOOKUP(C665,customers!$A:$A,customers!$C:$C,,0))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6">
        <f>INDEX(products!$A$1:$G$49,MATCH(orders!$D665,products!$A$1:$A$49,0),MATCH(orders!L$1,products!$A$1:$G$1,0))</f>
        <v>11.25</v>
      </c>
      <c r="M665" s="6">
        <f t="shared" si="20"/>
        <v>67.5</v>
      </c>
      <c r="N665" t="str" cm="1">
        <f t="array" ref="N665">_xlfn.IFS(I665= "Rob", "Robusta", I665= "Exc", "Excelsa", I665= "Ara", "Arabica", I665= "Lib", "Liberica", I665= "", "")</f>
        <v>Arabica</v>
      </c>
      <c r="O665" t="str">
        <f t="shared" si="21"/>
        <v>Medium</v>
      </c>
      <c r="P665" t="str">
        <f>_xlfn.XLOOKUP(Orders[[#This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IF(_xlfn.XLOOKUP(C666,customers!$A:$A,customers!$C:$C,,0)=0,"",_xlfn.XLOOKUP(C666,customers!$A:$A,customers!$C:$C,,0))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6">
        <f>INDEX(products!$A$1:$G$49,MATCH(orders!$D666,products!$A$1:$A$49,0),MATCH(orders!L$1,products!$A$1:$G$1,0))</f>
        <v>12.15</v>
      </c>
      <c r="M666" s="6">
        <f t="shared" si="20"/>
        <v>72.900000000000006</v>
      </c>
      <c r="N666" t="str" cm="1">
        <f t="array" ref="N666">_xlfn.IFS(I666= "Rob", "Robusta", I666= "Exc", "Excelsa", I666= "Ara", "Arabica", I666= "Lib", "Liberica", I666= "", "")</f>
        <v>Excelsa</v>
      </c>
      <c r="O666" t="str">
        <f t="shared" si="21"/>
        <v>Dark</v>
      </c>
      <c r="P666" t="str">
        <f>_xlfn.XLOOKUP(Orders[[#This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IF(_xlfn.XLOOKUP(C667,customers!$A:$A,customers!$C:$C,,0)=0,"",_xlfn.XLOOKUP(C667,customers!$A:$A,customers!$C:$C,,0))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6">
        <f>INDEX(products!$A$1:$G$49,MATCH(orders!$D667,products!$A$1:$A$49,0),MATCH(orders!L$1,products!$A$1:$G$1,0))</f>
        <v>3.8849999999999998</v>
      </c>
      <c r="M667" s="6">
        <f t="shared" si="20"/>
        <v>7.77</v>
      </c>
      <c r="N667" t="str" cm="1">
        <f t="array" ref="N667">_xlfn.IFS(I667= "Rob", "Robusta", I667= "Exc", "Excelsa", I667= "Ara", "Arabica", I667= "Lib", "Liberica", I667= "", "")</f>
        <v>Liberica</v>
      </c>
      <c r="O667" t="str">
        <f t="shared" si="21"/>
        <v>Dark</v>
      </c>
      <c r="P667" t="str">
        <f>_xlfn.XLOOKUP(Orders[[#This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IF(_xlfn.XLOOKUP(C668,customers!$A:$A,customers!$C:$C,,0)=0,"",_xlfn.XLOOKUP(C668,customers!$A:$A,customers!$C:$C,,0))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6">
        <f>INDEX(products!$A$1:$G$49,MATCH(orders!$D668,products!$A$1:$A$49,0),MATCH(orders!L$1,products!$A$1:$G$1,0))</f>
        <v>22.884999999999998</v>
      </c>
      <c r="M668" s="6">
        <f t="shared" si="20"/>
        <v>91.539999999999992</v>
      </c>
      <c r="N668" t="str" cm="1">
        <f t="array" ref="N668">_xlfn.IFS(I668= "Rob", "Robusta", I668= "Exc", "Excelsa", I668= "Ara", "Arabica", I668= "Lib", "Liberica", I668= "", "")</f>
        <v>Arabica</v>
      </c>
      <c r="O668" t="str">
        <f t="shared" si="21"/>
        <v>Dark</v>
      </c>
      <c r="P668" t="str">
        <f>_xlfn.XLOOKUP(Orders[[#This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IF(_xlfn.XLOOKUP(C669,customers!$A:$A,customers!$C:$C,,0)=0,"",_xlfn.XLOOKUP(C669,customers!$A:$A,customers!$C:$C,,0))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6">
        <f>INDEX(products!$A$1:$G$49,MATCH(orders!$D669,products!$A$1:$A$49,0),MATCH(orders!L$1,products!$A$1:$G$1,0))</f>
        <v>9.9499999999999993</v>
      </c>
      <c r="M669" s="6">
        <f t="shared" si="20"/>
        <v>59.699999999999996</v>
      </c>
      <c r="N669" t="str" cm="1">
        <f t="array" ref="N669">_xlfn.IFS(I669= "Rob", "Robusta", I669= "Exc", "Excelsa", I669= "Ara", "Arabica", I669= "Lib", "Liberica", I669= "", "")</f>
        <v>Arabica</v>
      </c>
      <c r="O669" t="str">
        <f t="shared" si="21"/>
        <v>Dark</v>
      </c>
      <c r="P669" t="str">
        <f>_xlfn.XLOOKUP(Orders[[#This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IF(_xlfn.XLOOKUP(C670,customers!$A:$A,customers!$C:$C,,0)=0,"",_xlfn.XLOOKUP(C670,customers!$A:$A,customers!$C:$C,,0))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6">
        <f>INDEX(products!$A$1:$G$49,MATCH(orders!$D670,products!$A$1:$A$49,0),MATCH(orders!L$1,products!$A$1:$G$1,0))</f>
        <v>27.484999999999996</v>
      </c>
      <c r="M670" s="6">
        <f t="shared" si="20"/>
        <v>137.42499999999998</v>
      </c>
      <c r="N670" t="str" cm="1">
        <f t="array" ref="N670">_xlfn.IFS(I670= "Rob", "Robusta", I670= "Exc", "Excelsa", I670= "Ara", "Arabica", I670= "Lib", "Liberica", I670= "", "")</f>
        <v>Robusta</v>
      </c>
      <c r="O670" t="str">
        <f t="shared" si="21"/>
        <v>Light</v>
      </c>
      <c r="P670" t="str">
        <f>_xlfn.XLOOKUP(Orders[[#This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IF(_xlfn.XLOOKUP(C671,customers!$A:$A,customers!$C:$C,,0)=0,"",_xlfn.XLOOKUP(C671,customers!$A:$A,customers!$C:$C,,0))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6">
        <f>INDEX(products!$A$1:$G$49,MATCH(orders!$D671,products!$A$1:$A$49,0),MATCH(orders!L$1,products!$A$1:$G$1,0))</f>
        <v>33.464999999999996</v>
      </c>
      <c r="M671" s="6">
        <f t="shared" si="20"/>
        <v>66.929999999999993</v>
      </c>
      <c r="N671" t="str" cm="1">
        <f t="array" ref="N671">_xlfn.IFS(I671= "Rob", "Robusta", I671= "Exc", "Excelsa", I671= "Ara", "Arabica", I671= "Lib", "Liberica", I671= "", "")</f>
        <v>Liberica</v>
      </c>
      <c r="O671" t="str">
        <f t="shared" si="21"/>
        <v>Medium</v>
      </c>
      <c r="P671" t="str">
        <f>_xlfn.XLOOKUP(Orders[[#This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IF(_xlfn.XLOOKUP(C672,customers!$A:$A,customers!$C:$C,,0)=0,"",_xlfn.XLOOKUP(C672,customers!$A:$A,customers!$C:$C,,0))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6">
        <f>INDEX(products!$A$1:$G$49,MATCH(orders!$D672,products!$A$1:$A$49,0),MATCH(orders!L$1,products!$A$1:$G$1,0))</f>
        <v>4.3650000000000002</v>
      </c>
      <c r="M672" s="6">
        <f t="shared" si="20"/>
        <v>13.095000000000001</v>
      </c>
      <c r="N672" t="str" cm="1">
        <f t="array" ref="N672">_xlfn.IFS(I672= "Rob", "Robusta", I672= "Exc", "Excelsa", I672= "Ara", "Arabica", I672= "Lib", "Liberica", I672= "", "")</f>
        <v>Liberica</v>
      </c>
      <c r="O672" t="str">
        <f t="shared" si="21"/>
        <v>Medium</v>
      </c>
      <c r="P672" t="str">
        <f>_xlfn.XLOOKUP(Orders[[#This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IF(_xlfn.XLOOKUP(C673,customers!$A:$A,customers!$C:$C,,0)=0,"",_xlfn.XLOOKUP(C673,customers!$A:$A,customers!$C:$C,,0))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6">
        <f>INDEX(products!$A$1:$G$49,MATCH(orders!$D673,products!$A$1:$A$49,0),MATCH(orders!L$1,products!$A$1:$G$1,0))</f>
        <v>11.95</v>
      </c>
      <c r="M673" s="6">
        <f t="shared" si="20"/>
        <v>59.75</v>
      </c>
      <c r="N673" t="str" cm="1">
        <f t="array" ref="N673">_xlfn.IFS(I673= "Rob", "Robusta", I673= "Exc", "Excelsa", I673= "Ara", "Arabica", I673= "Lib", "Liberica", I673= "", "")</f>
        <v>Robusta</v>
      </c>
      <c r="O673" t="str">
        <f t="shared" si="21"/>
        <v>Light</v>
      </c>
      <c r="P673" t="str">
        <f>_xlfn.XLOOKUP(Orders[[#This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IF(_xlfn.XLOOKUP(C674,customers!$A:$A,customers!$C:$C,,0)=0,"",_xlfn.XLOOKUP(C674,customers!$A:$A,customers!$C:$C,,0))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6">
        <f>INDEX(products!$A$1:$G$49,MATCH(orders!$D674,products!$A$1:$A$49,0),MATCH(orders!L$1,products!$A$1:$G$1,0))</f>
        <v>8.73</v>
      </c>
      <c r="M674" s="6">
        <f t="shared" si="20"/>
        <v>43.650000000000006</v>
      </c>
      <c r="N674" t="str" cm="1">
        <f t="array" ref="N674">_xlfn.IFS(I674= "Rob", "Robusta", I674= "Exc", "Excelsa", I674= "Ara", "Arabica", I674= "Lib", "Liberica", I674= "", "")</f>
        <v>Liberica</v>
      </c>
      <c r="O674" t="str">
        <f t="shared" si="21"/>
        <v>Medium</v>
      </c>
      <c r="P674" t="str">
        <f>_xlfn.XLOOKUP(Orders[[#This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IF(_xlfn.XLOOKUP(C675,customers!$A:$A,customers!$C:$C,,0)=0,"",_xlfn.XLOOKUP(C675,customers!$A:$A,customers!$C:$C,,0))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6">
        <f>INDEX(products!$A$1:$G$49,MATCH(orders!$D675,products!$A$1:$A$49,0),MATCH(orders!L$1,products!$A$1:$G$1,0))</f>
        <v>13.75</v>
      </c>
      <c r="M675" s="6">
        <f t="shared" si="20"/>
        <v>82.5</v>
      </c>
      <c r="N675" t="str" cm="1">
        <f t="array" ref="N675">_xlfn.IFS(I675= "Rob", "Robusta", I675= "Exc", "Excelsa", I675= "Ara", "Arabica", I675= "Lib", "Liberica", I675= "", "")</f>
        <v>Excelsa</v>
      </c>
      <c r="O675" t="str">
        <f t="shared" si="21"/>
        <v>Medium</v>
      </c>
      <c r="P675" t="str">
        <f>_xlfn.XLOOKUP(Orders[[#This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IF(_xlfn.XLOOKUP(C676,customers!$A:$A,customers!$C:$C,,0)=0,"",_xlfn.XLOOKUP(C676,customers!$A:$A,customers!$C:$C,,0))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6">
        <f>INDEX(products!$A$1:$G$49,MATCH(orders!$D676,products!$A$1:$A$49,0),MATCH(orders!L$1,products!$A$1:$G$1,0))</f>
        <v>29.784999999999997</v>
      </c>
      <c r="M676" s="6">
        <f t="shared" si="20"/>
        <v>178.70999999999998</v>
      </c>
      <c r="N676" t="str" cm="1">
        <f t="array" ref="N676">_xlfn.IFS(I676= "Rob", "Robusta", I676= "Exc", "Excelsa", I676= "Ara", "Arabica", I676= "Lib", "Liberica", I676= "", "")</f>
        <v>Arabica</v>
      </c>
      <c r="O676" t="str">
        <f t="shared" si="21"/>
        <v>Light</v>
      </c>
      <c r="P676" t="str">
        <f>_xlfn.XLOOKUP(Orders[[#This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IF(_xlfn.XLOOKUP(C677,customers!$A:$A,customers!$C:$C,,0)=0,"",_xlfn.XLOOKUP(C677,customers!$A:$A,customers!$C:$C,,0))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6">
        <f>INDEX(products!$A$1:$G$49,MATCH(orders!$D677,products!$A$1:$A$49,0),MATCH(orders!L$1,products!$A$1:$G$1,0))</f>
        <v>29.784999999999997</v>
      </c>
      <c r="M677" s="6">
        <f t="shared" si="20"/>
        <v>119.13999999999999</v>
      </c>
      <c r="N677" t="str" cm="1">
        <f t="array" ref="N677">_xlfn.IFS(I677= "Rob", "Robusta", I677= "Exc", "Excelsa", I677= "Ara", "Arabica", I677= "Lib", "Liberica", I677= "", "")</f>
        <v>Liberica</v>
      </c>
      <c r="O677" t="str">
        <f t="shared" si="21"/>
        <v>Dark</v>
      </c>
      <c r="P677" t="str">
        <f>_xlfn.XLOOKUP(Orders[[#This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IF(_xlfn.XLOOKUP(C678,customers!$A:$A,customers!$C:$C,,0)=0,"",_xlfn.XLOOKUP(C678,customers!$A:$A,customers!$C:$C,,0))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6">
        <f>INDEX(products!$A$1:$G$49,MATCH(orders!$D678,products!$A$1:$A$49,0),MATCH(orders!L$1,products!$A$1:$G$1,0))</f>
        <v>9.51</v>
      </c>
      <c r="M678" s="6">
        <f t="shared" si="20"/>
        <v>47.55</v>
      </c>
      <c r="N678" t="str" cm="1">
        <f t="array" ref="N678">_xlfn.IFS(I678= "Rob", "Robusta", I678= "Exc", "Excelsa", I678= "Ara", "Arabica", I678= "Lib", "Liberica", I678= "", "")</f>
        <v>Liberica</v>
      </c>
      <c r="O678" t="str">
        <f t="shared" si="21"/>
        <v>Light</v>
      </c>
      <c r="P678" t="str">
        <f>_xlfn.XLOOKUP(Orders[[#This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IF(_xlfn.XLOOKUP(C679,customers!$A:$A,customers!$C:$C,,0)=0,"",_xlfn.XLOOKUP(C679,customers!$A:$A,customers!$C:$C,,0))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6">
        <f>INDEX(products!$A$1:$G$49,MATCH(orders!$D679,products!$A$1:$A$49,0),MATCH(orders!L$1,products!$A$1:$G$1,0))</f>
        <v>8.73</v>
      </c>
      <c r="M679" s="6">
        <f t="shared" si="20"/>
        <v>43.650000000000006</v>
      </c>
      <c r="N679" t="str" cm="1">
        <f t="array" ref="N679">_xlfn.IFS(I679= "Rob", "Robusta", I679= "Exc", "Excelsa", I679= "Ara", "Arabica", I679= "Lib", "Liberica", I679= "", "")</f>
        <v>Liberica</v>
      </c>
      <c r="O679" t="str">
        <f t="shared" si="21"/>
        <v>Medium</v>
      </c>
      <c r="P679" t="str">
        <f>_xlfn.XLOOKUP(Orders[[#This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IF(_xlfn.XLOOKUP(C680,customers!$A:$A,customers!$C:$C,,0)=0,"",_xlfn.XLOOKUP(C680,customers!$A:$A,customers!$C:$C,,0))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6">
        <f>INDEX(products!$A$1:$G$49,MATCH(orders!$D680,products!$A$1:$A$49,0),MATCH(orders!L$1,products!$A$1:$G$1,0))</f>
        <v>29.784999999999997</v>
      </c>
      <c r="M680" s="6">
        <f t="shared" si="20"/>
        <v>178.70999999999998</v>
      </c>
      <c r="N680" t="str" cm="1">
        <f t="array" ref="N680">_xlfn.IFS(I680= "Rob", "Robusta", I680= "Exc", "Excelsa", I680= "Ara", "Arabica", I680= "Lib", "Liberica", I680= "", "")</f>
        <v>Arabica</v>
      </c>
      <c r="O680" t="str">
        <f t="shared" si="21"/>
        <v>Light</v>
      </c>
      <c r="P680" t="str">
        <f>_xlfn.XLOOKUP(Orders[[#This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IF(_xlfn.XLOOKUP(C681,customers!$A:$A,customers!$C:$C,,0)=0,"",_xlfn.XLOOKUP(C681,customers!$A:$A,customers!$C:$C,,0))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6">
        <f>INDEX(products!$A$1:$G$49,MATCH(orders!$D681,products!$A$1:$A$49,0),MATCH(orders!L$1,products!$A$1:$G$1,0))</f>
        <v>27.484999999999996</v>
      </c>
      <c r="M681" s="6">
        <f t="shared" si="20"/>
        <v>27.484999999999996</v>
      </c>
      <c r="N681" t="str" cm="1">
        <f t="array" ref="N681">_xlfn.IFS(I681= "Rob", "Robusta", I681= "Exc", "Excelsa", I681= "Ara", "Arabica", I681= "Lib", "Liberica", I681= "", "")</f>
        <v>Robusta</v>
      </c>
      <c r="O681" t="str">
        <f t="shared" si="21"/>
        <v>Light</v>
      </c>
      <c r="P681" t="str">
        <f>_xlfn.XLOOKUP(Orders[[#This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IF(_xlfn.XLOOKUP(C682,customers!$A:$A,customers!$C:$C,,0)=0,"",_xlfn.XLOOKUP(C682,customers!$A:$A,customers!$C:$C,,0))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6">
        <f>INDEX(products!$A$1:$G$49,MATCH(orders!$D682,products!$A$1:$A$49,0),MATCH(orders!L$1,products!$A$1:$G$1,0))</f>
        <v>11.25</v>
      </c>
      <c r="M682" s="6">
        <f t="shared" si="20"/>
        <v>56.25</v>
      </c>
      <c r="N682" t="str" cm="1">
        <f t="array" ref="N682">_xlfn.IFS(I682= "Rob", "Robusta", I682= "Exc", "Excelsa", I682= "Ara", "Arabica", I682= "Lib", "Liberica", I682= "", "")</f>
        <v>Arabica</v>
      </c>
      <c r="O682" t="str">
        <f t="shared" si="21"/>
        <v>Medium</v>
      </c>
      <c r="P682" t="str">
        <f>_xlfn.XLOOKUP(Orders[[#This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IF(_xlfn.XLOOKUP(C683,customers!$A:$A,customers!$C:$C,,0)=0,"",_xlfn.XLOOKUP(C683,customers!$A:$A,customers!$C:$C,,0))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6">
        <f>INDEX(products!$A$1:$G$49,MATCH(orders!$D683,products!$A$1:$A$49,0),MATCH(orders!L$1,products!$A$1:$G$1,0))</f>
        <v>4.7549999999999999</v>
      </c>
      <c r="M683" s="6">
        <f t="shared" si="20"/>
        <v>9.51</v>
      </c>
      <c r="N683" t="str" cm="1">
        <f t="array" ref="N683">_xlfn.IFS(I683= "Rob", "Robusta", I683= "Exc", "Excelsa", I683= "Ara", "Arabica", I683= "Lib", "Liberica", I683= "", "")</f>
        <v>Liberica</v>
      </c>
      <c r="O683" t="str">
        <f t="shared" si="21"/>
        <v>Light</v>
      </c>
      <c r="P683" t="str">
        <f>_xlfn.XLOOKUP(Orders[[#This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IF(_xlfn.XLOOKUP(C684,customers!$A:$A,customers!$C:$C,,0)=0,"",_xlfn.XLOOKUP(C684,customers!$A:$A,customers!$C:$C,,0))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6">
        <f>INDEX(products!$A$1:$G$49,MATCH(orders!$D684,products!$A$1:$A$49,0),MATCH(orders!L$1,products!$A$1:$G$1,0))</f>
        <v>4.125</v>
      </c>
      <c r="M684" s="6">
        <f t="shared" si="20"/>
        <v>8.25</v>
      </c>
      <c r="N684" t="str" cm="1">
        <f t="array" ref="N684">_xlfn.IFS(I684= "Rob", "Robusta", I684= "Exc", "Excelsa", I684= "Ara", "Arabica", I684= "Lib", "Liberica", I684= "", "")</f>
        <v>Excelsa</v>
      </c>
      <c r="O684" t="str">
        <f t="shared" si="21"/>
        <v>Medium</v>
      </c>
      <c r="P684" t="str">
        <f>_xlfn.XLOOKUP(Orders[[#This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IF(_xlfn.XLOOKUP(C685,customers!$A:$A,customers!$C:$C,,0)=0,"",_xlfn.XLOOKUP(C685,customers!$A:$A,customers!$C:$C,,0))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6">
        <f>INDEX(products!$A$1:$G$49,MATCH(orders!$D685,products!$A$1:$A$49,0),MATCH(orders!L$1,products!$A$1:$G$1,0))</f>
        <v>7.77</v>
      </c>
      <c r="M685" s="6">
        <f t="shared" si="20"/>
        <v>46.62</v>
      </c>
      <c r="N685" t="str" cm="1">
        <f t="array" ref="N685">_xlfn.IFS(I685= "Rob", "Robusta", I685= "Exc", "Excelsa", I685= "Ara", "Arabica", I685= "Lib", "Liberica", I685= "", "")</f>
        <v>Liberica</v>
      </c>
      <c r="O685" t="str">
        <f t="shared" si="21"/>
        <v>Dark</v>
      </c>
      <c r="P685" t="str">
        <f>_xlfn.XLOOKUP(Orders[[#This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IF(_xlfn.XLOOKUP(C686,customers!$A:$A,customers!$C:$C,,0)=0,"",_xlfn.XLOOKUP(C686,customers!$A:$A,customers!$C:$C,,0))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6">
        <f>INDEX(products!$A$1:$G$49,MATCH(orders!$D686,products!$A$1:$A$49,0),MATCH(orders!L$1,products!$A$1:$G$1,0))</f>
        <v>11.95</v>
      </c>
      <c r="M686" s="6">
        <f t="shared" si="20"/>
        <v>71.699999999999989</v>
      </c>
      <c r="N686" t="str" cm="1">
        <f t="array" ref="N686">_xlfn.IFS(I686= "Rob", "Robusta", I686= "Exc", "Excelsa", I686= "Ara", "Arabica", I686= "Lib", "Liberica", I686= "", "")</f>
        <v>Robusta</v>
      </c>
      <c r="O686" t="str">
        <f t="shared" si="21"/>
        <v>Light</v>
      </c>
      <c r="P686" t="str">
        <f>_xlfn.XLOOKUP(Orders[[#This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IF(_xlfn.XLOOKUP(C687,customers!$A:$A,customers!$C:$C,,0)=0,"",_xlfn.XLOOKUP(C687,customers!$A:$A,customers!$C:$C,,0))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6">
        <f>INDEX(products!$A$1:$G$49,MATCH(orders!$D687,products!$A$1:$A$49,0),MATCH(orders!L$1,products!$A$1:$G$1,0))</f>
        <v>36.454999999999998</v>
      </c>
      <c r="M687" s="6">
        <f t="shared" si="20"/>
        <v>72.91</v>
      </c>
      <c r="N687" t="str" cm="1">
        <f t="array" ref="N687">_xlfn.IFS(I687= "Rob", "Robusta", I687= "Exc", "Excelsa", I687= "Ara", "Arabica", I687= "Lib", "Liberica", I687= "", "")</f>
        <v>Liberica</v>
      </c>
      <c r="O687" t="str">
        <f t="shared" si="21"/>
        <v>Light</v>
      </c>
      <c r="P687" t="str">
        <f>_xlfn.XLOOKUP(Orders[[#This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IF(_xlfn.XLOOKUP(C688,customers!$A:$A,customers!$C:$C,,0)=0,"",_xlfn.XLOOKUP(C688,customers!$A:$A,customers!$C:$C,,0))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6">
        <f>INDEX(products!$A$1:$G$49,MATCH(orders!$D688,products!$A$1:$A$49,0),MATCH(orders!L$1,products!$A$1:$G$1,0))</f>
        <v>2.6849999999999996</v>
      </c>
      <c r="M688" s="6">
        <f t="shared" si="20"/>
        <v>8.0549999999999997</v>
      </c>
      <c r="N688" t="str" cm="1">
        <f t="array" ref="N688">_xlfn.IFS(I688= "Rob", "Robusta", I688= "Exc", "Excelsa", I688= "Ara", "Arabica", I688= "Lib", "Liberica", I688= "", "")</f>
        <v>Robusta</v>
      </c>
      <c r="O688" t="str">
        <f t="shared" si="21"/>
        <v>Dark</v>
      </c>
      <c r="P688" t="str">
        <f>_xlfn.XLOOKUP(Orders[[#This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IF(_xlfn.XLOOKUP(C689,customers!$A:$A,customers!$C:$C,,0)=0,"",_xlfn.XLOOKUP(C689,customers!$A:$A,customers!$C:$C,,0))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6">
        <f>INDEX(products!$A$1:$G$49,MATCH(orders!$D689,products!$A$1:$A$49,0),MATCH(orders!L$1,products!$A$1:$G$1,0))</f>
        <v>8.25</v>
      </c>
      <c r="M689" s="6">
        <f t="shared" si="20"/>
        <v>16.5</v>
      </c>
      <c r="N689" t="str" cm="1">
        <f t="array" ref="N689">_xlfn.IFS(I689= "Rob", "Robusta", I689= "Exc", "Excelsa", I689= "Ara", "Arabica", I689= "Lib", "Liberica", I689= "", "")</f>
        <v>Excelsa</v>
      </c>
      <c r="O689" t="str">
        <f t="shared" si="21"/>
        <v>Medium</v>
      </c>
      <c r="P689" t="str">
        <f>_xlfn.XLOOKUP(Orders[[#This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IF(_xlfn.XLOOKUP(C690,customers!$A:$A,customers!$C:$C,,0)=0,"",_xlfn.XLOOKUP(C690,customers!$A:$A,customers!$C:$C,,0))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6">
        <f>INDEX(products!$A$1:$G$49,MATCH(orders!$D690,products!$A$1:$A$49,0),MATCH(orders!L$1,products!$A$1:$G$1,0))</f>
        <v>12.95</v>
      </c>
      <c r="M690" s="6">
        <f t="shared" si="20"/>
        <v>64.75</v>
      </c>
      <c r="N690" t="str" cm="1">
        <f t="array" ref="N690">_xlfn.IFS(I690= "Rob", "Robusta", I690= "Exc", "Excelsa", I690= "Ara", "Arabica", I690= "Lib", "Liberica", I690= "", "")</f>
        <v>Arabica</v>
      </c>
      <c r="O690" t="str">
        <f t="shared" si="21"/>
        <v>Light</v>
      </c>
      <c r="P690" t="str">
        <f>_xlfn.XLOOKUP(Orders[[#This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IF(_xlfn.XLOOKUP(C691,customers!$A:$A,customers!$C:$C,,0)=0,"",_xlfn.XLOOKUP(C691,customers!$A:$A,customers!$C:$C,,0))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6">
        <f>INDEX(products!$A$1:$G$49,MATCH(orders!$D691,products!$A$1:$A$49,0),MATCH(orders!L$1,products!$A$1:$G$1,0))</f>
        <v>6.75</v>
      </c>
      <c r="M691" s="6">
        <f t="shared" si="20"/>
        <v>33.75</v>
      </c>
      <c r="N691" t="str" cm="1">
        <f t="array" ref="N691">_xlfn.IFS(I691= "Rob", "Robusta", I691= "Exc", "Excelsa", I691= "Ara", "Arabica", I691= "Lib", "Liberica", I691= "", "")</f>
        <v>Arabica</v>
      </c>
      <c r="O691" t="str">
        <f t="shared" si="21"/>
        <v>Medium</v>
      </c>
      <c r="P691" t="str">
        <f>_xlfn.XLOOKUP(Orders[[#This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IF(_xlfn.XLOOKUP(C692,customers!$A:$A,customers!$C:$C,,0)=0,"",_xlfn.XLOOKUP(C692,customers!$A:$A,customers!$C:$C,,0))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6">
        <f>INDEX(products!$A$1:$G$49,MATCH(orders!$D692,products!$A$1:$A$49,0),MATCH(orders!L$1,products!$A$1:$G$1,0))</f>
        <v>29.784999999999997</v>
      </c>
      <c r="M692" s="6">
        <f t="shared" si="20"/>
        <v>178.70999999999998</v>
      </c>
      <c r="N692" t="str" cm="1">
        <f t="array" ref="N692">_xlfn.IFS(I692= "Rob", "Robusta", I692= "Exc", "Excelsa", I692= "Ara", "Arabica", I692= "Lib", "Liberica", I692= "", "")</f>
        <v>Liberica</v>
      </c>
      <c r="O692" t="str">
        <f t="shared" si="21"/>
        <v>Dark</v>
      </c>
      <c r="P692" t="str">
        <f>_xlfn.XLOOKUP(Orders[[#This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IF(_xlfn.XLOOKUP(C693,customers!$A:$A,customers!$C:$C,,0)=0,"",_xlfn.XLOOKUP(C693,customers!$A:$A,customers!$C:$C,,0))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6">
        <f>INDEX(products!$A$1:$G$49,MATCH(orders!$D693,products!$A$1:$A$49,0),MATCH(orders!L$1,products!$A$1:$G$1,0))</f>
        <v>11.25</v>
      </c>
      <c r="M693" s="6">
        <f t="shared" si="20"/>
        <v>22.5</v>
      </c>
      <c r="N693" t="str" cm="1">
        <f t="array" ref="N693">_xlfn.IFS(I693= "Rob", "Robusta", I693= "Exc", "Excelsa", I693= "Ara", "Arabica", I693= "Lib", "Liberica", I693= "", "")</f>
        <v>Arabica</v>
      </c>
      <c r="O693" t="str">
        <f t="shared" si="21"/>
        <v>Medium</v>
      </c>
      <c r="P693" t="str">
        <f>_xlfn.XLOOKUP(Orders[[#This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IF(_xlfn.XLOOKUP(C694,customers!$A:$A,customers!$C:$C,,0)=0,"",_xlfn.XLOOKUP(C694,customers!$A:$A,customers!$C:$C,,0))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6">
        <f>INDEX(products!$A$1:$G$49,MATCH(orders!$D694,products!$A$1:$A$49,0),MATCH(orders!L$1,products!$A$1:$G$1,0))</f>
        <v>12.95</v>
      </c>
      <c r="M694" s="6">
        <f t="shared" si="20"/>
        <v>12.95</v>
      </c>
      <c r="N694" t="str" cm="1">
        <f t="array" ref="N694">_xlfn.IFS(I694= "Rob", "Robusta", I694= "Exc", "Excelsa", I694= "Ara", "Arabica", I694= "Lib", "Liberica", I694= "", "")</f>
        <v>Liberica</v>
      </c>
      <c r="O694" t="str">
        <f t="shared" si="21"/>
        <v>Dark</v>
      </c>
      <c r="P694" t="str">
        <f>_xlfn.XLOOKUP(Orders[[#This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IF(_xlfn.XLOOKUP(C695,customers!$A:$A,customers!$C:$C,,0)=0,"",_xlfn.XLOOKUP(C695,customers!$A:$A,customers!$C:$C,,0))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6">
        <f>INDEX(products!$A$1:$G$49,MATCH(orders!$D695,products!$A$1:$A$49,0),MATCH(orders!L$1,products!$A$1:$G$1,0))</f>
        <v>25.874999999999996</v>
      </c>
      <c r="M695" s="6">
        <f t="shared" si="20"/>
        <v>51.749999999999993</v>
      </c>
      <c r="N695" t="str" cm="1">
        <f t="array" ref="N695">_xlfn.IFS(I695= "Rob", "Robusta", I695= "Exc", "Excelsa", I695= "Ara", "Arabica", I695= "Lib", "Liberica", I695= "", "")</f>
        <v>Arabica</v>
      </c>
      <c r="O695" t="str">
        <f t="shared" si="21"/>
        <v>Medium</v>
      </c>
      <c r="P695" t="str">
        <f>_xlfn.XLOOKUP(Orders[[#This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IF(_xlfn.XLOOKUP(C696,customers!$A:$A,customers!$C:$C,,0)=0,"",_xlfn.XLOOKUP(C696,customers!$A:$A,customers!$C:$C,,0))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6">
        <f>INDEX(products!$A$1:$G$49,MATCH(orders!$D696,products!$A$1:$A$49,0),MATCH(orders!L$1,products!$A$1:$G$1,0))</f>
        <v>7.29</v>
      </c>
      <c r="M696" s="6">
        <f t="shared" si="20"/>
        <v>36.450000000000003</v>
      </c>
      <c r="N696" t="str" cm="1">
        <f t="array" ref="N696">_xlfn.IFS(I696= "Rob", "Robusta", I696= "Exc", "Excelsa", I696= "Ara", "Arabica", I696= "Lib", "Liberica", I696= "", "")</f>
        <v>Excelsa</v>
      </c>
      <c r="O696" t="str">
        <f t="shared" si="21"/>
        <v>Dark</v>
      </c>
      <c r="P696" t="str">
        <f>_xlfn.XLOOKUP(Orders[[#This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IF(_xlfn.XLOOKUP(C697,customers!$A:$A,customers!$C:$C,,0)=0,"",_xlfn.XLOOKUP(C697,customers!$A:$A,customers!$C:$C,,0))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6">
        <f>INDEX(products!$A$1:$G$49,MATCH(orders!$D697,products!$A$1:$A$49,0),MATCH(orders!L$1,products!$A$1:$G$1,0))</f>
        <v>36.454999999999998</v>
      </c>
      <c r="M697" s="6">
        <f t="shared" si="20"/>
        <v>182.27499999999998</v>
      </c>
      <c r="N697" t="str" cm="1">
        <f t="array" ref="N697">_xlfn.IFS(I697= "Rob", "Robusta", I697= "Exc", "Excelsa", I697= "Ara", "Arabica", I697= "Lib", "Liberica", I697= "", "")</f>
        <v>Liberica</v>
      </c>
      <c r="O697" t="str">
        <f t="shared" si="21"/>
        <v>Light</v>
      </c>
      <c r="P697" t="str">
        <f>_xlfn.XLOOKUP(Orders[[#This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IF(_xlfn.XLOOKUP(C698,customers!$A:$A,customers!$C:$C,,0)=0,"",_xlfn.XLOOKUP(C698,customers!$A:$A,customers!$C:$C,,0))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6">
        <f>INDEX(products!$A$1:$G$49,MATCH(orders!$D698,products!$A$1:$A$49,0),MATCH(orders!L$1,products!$A$1:$G$1,0))</f>
        <v>7.77</v>
      </c>
      <c r="M698" s="6">
        <f t="shared" si="20"/>
        <v>31.08</v>
      </c>
      <c r="N698" t="str" cm="1">
        <f t="array" ref="N698">_xlfn.IFS(I698= "Rob", "Robusta", I698= "Exc", "Excelsa", I698= "Ara", "Arabica", I698= "Lib", "Liberica", I698= "", "")</f>
        <v>Liberica</v>
      </c>
      <c r="O698" t="str">
        <f t="shared" si="21"/>
        <v>Dark</v>
      </c>
      <c r="P698" t="str">
        <f>_xlfn.XLOOKUP(Orders[[#This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IF(_xlfn.XLOOKUP(C699,customers!$A:$A,customers!$C:$C,,0)=0,"",_xlfn.XLOOKUP(C699,customers!$A:$A,customers!$C:$C,,0))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6">
        <f>INDEX(products!$A$1:$G$49,MATCH(orders!$D699,products!$A$1:$A$49,0),MATCH(orders!L$1,products!$A$1:$G$1,0))</f>
        <v>6.75</v>
      </c>
      <c r="M699" s="6">
        <f t="shared" si="20"/>
        <v>20.25</v>
      </c>
      <c r="N699" t="str" cm="1">
        <f t="array" ref="N699">_xlfn.IFS(I699= "Rob", "Robusta", I699= "Exc", "Excelsa", I699= "Ara", "Arabica", I699= "Lib", "Liberica", I699= "", "")</f>
        <v>Arabica</v>
      </c>
      <c r="O699" t="str">
        <f t="shared" si="21"/>
        <v>Medium</v>
      </c>
      <c r="P699" t="str">
        <f>_xlfn.XLOOKUP(Orders[[#This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IF(_xlfn.XLOOKUP(C700,customers!$A:$A,customers!$C:$C,,0)=0,"",_xlfn.XLOOKUP(C700,customers!$A:$A,customers!$C:$C,,0))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6">
        <f>INDEX(products!$A$1:$G$49,MATCH(orders!$D700,products!$A$1:$A$49,0),MATCH(orders!L$1,products!$A$1:$G$1,0))</f>
        <v>12.95</v>
      </c>
      <c r="M700" s="6">
        <f t="shared" si="20"/>
        <v>25.9</v>
      </c>
      <c r="N700" t="str" cm="1">
        <f t="array" ref="N700">_xlfn.IFS(I700= "Rob", "Robusta", I700= "Exc", "Excelsa", I700= "Ara", "Arabica", I700= "Lib", "Liberica", I700= "", "")</f>
        <v>Liberica</v>
      </c>
      <c r="O700" t="str">
        <f t="shared" si="21"/>
        <v>Dark</v>
      </c>
      <c r="P700" t="str">
        <f>_xlfn.XLOOKUP(Orders[[#This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IF(_xlfn.XLOOKUP(C701,customers!$A:$A,customers!$C:$C,,0)=0,"",_xlfn.XLOOKUP(C701,customers!$A:$A,customers!$C:$C,,0))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6">
        <f>INDEX(products!$A$1:$G$49,MATCH(orders!$D701,products!$A$1:$A$49,0),MATCH(orders!L$1,products!$A$1:$G$1,0))</f>
        <v>5.97</v>
      </c>
      <c r="M701" s="6">
        <f t="shared" si="20"/>
        <v>23.88</v>
      </c>
      <c r="N701" t="str" cm="1">
        <f t="array" ref="N701">_xlfn.IFS(I701= "Rob", "Robusta", I701= "Exc", "Excelsa", I701= "Ara", "Arabica", I701= "Lib", "Liberica", I701= "", "")</f>
        <v>Arabica</v>
      </c>
      <c r="O701" t="str">
        <f t="shared" si="21"/>
        <v>Dark</v>
      </c>
      <c r="P701" t="str">
        <f>_xlfn.XLOOKUP(Orders[[#This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IF(_xlfn.XLOOKUP(C702,customers!$A:$A,customers!$C:$C,,0)=0,"",_xlfn.XLOOKUP(C702,customers!$A:$A,customers!$C:$C,,0))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6">
        <f>INDEX(products!$A$1:$G$49,MATCH(orders!$D702,products!$A$1:$A$49,0),MATCH(orders!L$1,products!$A$1:$G$1,0))</f>
        <v>9.51</v>
      </c>
      <c r="M702" s="6">
        <f t="shared" si="20"/>
        <v>19.02</v>
      </c>
      <c r="N702" t="str" cm="1">
        <f t="array" ref="N702">_xlfn.IFS(I702= "Rob", "Robusta", I702= "Exc", "Excelsa", I702= "Ara", "Arabica", I702= "Lib", "Liberica", I702= "", "")</f>
        <v>Liberica</v>
      </c>
      <c r="O702" t="str">
        <f t="shared" si="21"/>
        <v>Light</v>
      </c>
      <c r="P702" t="str">
        <f>_xlfn.XLOOKUP(Orders[[#This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IF(_xlfn.XLOOKUP(C703,customers!$A:$A,customers!$C:$C,,0)=0,"",_xlfn.XLOOKUP(C703,customers!$A:$A,customers!$C:$C,,0))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6">
        <f>INDEX(products!$A$1:$G$49,MATCH(orders!$D703,products!$A$1:$A$49,0),MATCH(orders!L$1,products!$A$1:$G$1,0))</f>
        <v>5.97</v>
      </c>
      <c r="M703" s="6">
        <f t="shared" si="20"/>
        <v>29.849999999999998</v>
      </c>
      <c r="N703" t="str" cm="1">
        <f t="array" ref="N703">_xlfn.IFS(I703= "Rob", "Robusta", I703= "Exc", "Excelsa", I703= "Ara", "Arabica", I703= "Lib", "Liberica", I703= "", "")</f>
        <v>Arabica</v>
      </c>
      <c r="O703" t="str">
        <f t="shared" si="21"/>
        <v>Dark</v>
      </c>
      <c r="P703" t="str">
        <f>_xlfn.XLOOKUP(Orders[[#This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IF(_xlfn.XLOOKUP(C704,customers!$A:$A,customers!$C:$C,,0)=0,"",_xlfn.XLOOKUP(C704,customers!$A:$A,customers!$C:$C,,0))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6">
        <f>INDEX(products!$A$1:$G$49,MATCH(orders!$D704,products!$A$1:$A$49,0),MATCH(orders!L$1,products!$A$1:$G$1,0))</f>
        <v>7.77</v>
      </c>
      <c r="M704" s="6">
        <f t="shared" si="20"/>
        <v>7.77</v>
      </c>
      <c r="N704" t="str" cm="1">
        <f t="array" ref="N704">_xlfn.IFS(I704= "Rob", "Robusta", I704= "Exc", "Excelsa", I704= "Ara", "Arabica", I704= "Lib", "Liberica", I704= "", "")</f>
        <v>Arabica</v>
      </c>
      <c r="O704" t="str">
        <f t="shared" si="21"/>
        <v>Light</v>
      </c>
      <c r="P704" t="str">
        <f>_xlfn.XLOOKUP(Orders[[#This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IF(_xlfn.XLOOKUP(C705,customers!$A:$A,customers!$C:$C,,0)=0,"",_xlfn.XLOOKUP(C705,customers!$A:$A,customers!$C:$C,,0))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6">
        <f>INDEX(products!$A$1:$G$49,MATCH(orders!$D705,products!$A$1:$A$49,0),MATCH(orders!L$1,products!$A$1:$G$1,0))</f>
        <v>29.784999999999997</v>
      </c>
      <c r="M705" s="6">
        <f t="shared" si="20"/>
        <v>119.13999999999999</v>
      </c>
      <c r="N705" t="str" cm="1">
        <f t="array" ref="N705">_xlfn.IFS(I705= "Rob", "Robusta", I705= "Exc", "Excelsa", I705= "Ara", "Arabica", I705= "Lib", "Liberica", I705= "", "")</f>
        <v>Liberica</v>
      </c>
      <c r="O705" t="str">
        <f t="shared" si="21"/>
        <v>Dark</v>
      </c>
      <c r="P705" t="str">
        <f>_xlfn.XLOOKUP(Orders[[#This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IF(_xlfn.XLOOKUP(C706,customers!$A:$A,customers!$C:$C,,0)=0,"",_xlfn.XLOOKUP(C706,customers!$A:$A,customers!$C:$C,,0))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6">
        <f>INDEX(products!$A$1:$G$49,MATCH(orders!$D706,products!$A$1:$A$49,0),MATCH(orders!L$1,products!$A$1:$G$1,0))</f>
        <v>3.645</v>
      </c>
      <c r="M706" s="6">
        <f t="shared" si="20"/>
        <v>21.87</v>
      </c>
      <c r="N706" t="str" cm="1">
        <f t="array" ref="N706">_xlfn.IFS(I706= "Rob", "Robusta", I706= "Exc", "Excelsa", I706= "Ara", "Arabica", I706= "Lib", "Liberica", I706= "", "")</f>
        <v>Excelsa</v>
      </c>
      <c r="O706" t="str">
        <f t="shared" si="21"/>
        <v>Dark</v>
      </c>
      <c r="P706" t="str">
        <f>_xlfn.XLOOKUP(Orders[[#This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IF(_xlfn.XLOOKUP(C707,customers!$A:$A,customers!$C:$C,,0)=0,"",_xlfn.XLOOKUP(C707,customers!$A:$A,customers!$C:$C,,0))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6">
        <f>INDEX(products!$A$1:$G$49,MATCH(orders!$D707,products!$A$1:$A$49,0),MATCH(orders!L$1,products!$A$1:$G$1,0))</f>
        <v>8.91</v>
      </c>
      <c r="M707" s="6">
        <f t="shared" ref="M707:M770" si="22">L707*E707</f>
        <v>17.82</v>
      </c>
      <c r="N707" t="str" cm="1">
        <f t="array" ref="N707">_xlfn.IFS(I707= "Rob", "Robusta", I707= "Exc", "Excelsa", I707= "Ara", "Arabica", I707= "Lib", "Liberica", I707= "", "")</f>
        <v>Excelsa</v>
      </c>
      <c r="O707" t="str">
        <f t="shared" ref="O707:O770" si="23">IF(J707="M", "Medium", IF(J707="L", "Light", IF(J707="D", "Dark", IF(J707="", "" ))))</f>
        <v>Light</v>
      </c>
      <c r="P707" t="str">
        <f>_xlfn.XLOOKUP(Orders[[#This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IF(_xlfn.XLOOKUP(C708,customers!$A:$A,customers!$C:$C,,0)=0,"",_xlfn.XLOOKUP(C708,customers!$A:$A,customers!$C:$C,,0))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6">
        <f>INDEX(products!$A$1:$G$49,MATCH(orders!$D708,products!$A$1:$A$49,0),MATCH(orders!L$1,products!$A$1:$G$1,0))</f>
        <v>4.125</v>
      </c>
      <c r="M708" s="6">
        <f t="shared" si="22"/>
        <v>12.375</v>
      </c>
      <c r="N708" t="str" cm="1">
        <f t="array" ref="N708">_xlfn.IFS(I708= "Rob", "Robusta", I708= "Exc", "Excelsa", I708= "Ara", "Arabica", I708= "Lib", "Liberica", I708= "", "")</f>
        <v>Excelsa</v>
      </c>
      <c r="O708" t="str">
        <f t="shared" si="23"/>
        <v>Medium</v>
      </c>
      <c r="P708" t="str">
        <f>_xlfn.XLOOKUP(Orders[[#This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IF(_xlfn.XLOOKUP(C709,customers!$A:$A,customers!$C:$C,,0)=0,"",_xlfn.XLOOKUP(C709,customers!$A:$A,customers!$C:$C,,0))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6">
        <f>INDEX(products!$A$1:$G$49,MATCH(orders!$D709,products!$A$1:$A$49,0),MATCH(orders!L$1,products!$A$1:$G$1,0))</f>
        <v>12.95</v>
      </c>
      <c r="M709" s="6">
        <f t="shared" si="22"/>
        <v>25.9</v>
      </c>
      <c r="N709" t="str" cm="1">
        <f t="array" ref="N709">_xlfn.IFS(I709= "Rob", "Robusta", I709= "Exc", "Excelsa", I709= "Ara", "Arabica", I709= "Lib", "Liberica", I709= "", "")</f>
        <v>Liberica</v>
      </c>
      <c r="O709" t="str">
        <f t="shared" si="23"/>
        <v>Dark</v>
      </c>
      <c r="P709" t="str">
        <f>_xlfn.XLOOKUP(Orders[[#This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IF(_xlfn.XLOOKUP(C710,customers!$A:$A,customers!$C:$C,,0)=0,"",_xlfn.XLOOKUP(C710,customers!$A:$A,customers!$C:$C,,0))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6">
        <f>INDEX(products!$A$1:$G$49,MATCH(orders!$D710,products!$A$1:$A$49,0),MATCH(orders!L$1,products!$A$1:$G$1,0))</f>
        <v>6.75</v>
      </c>
      <c r="M710" s="6">
        <f t="shared" si="22"/>
        <v>13.5</v>
      </c>
      <c r="N710" t="str" cm="1">
        <f t="array" ref="N710">_xlfn.IFS(I710= "Rob", "Robusta", I710= "Exc", "Excelsa", I710= "Ara", "Arabica", I710= "Lib", "Liberica", I710= "", "")</f>
        <v>Arabica</v>
      </c>
      <c r="O710" t="str">
        <f t="shared" si="23"/>
        <v>Medium</v>
      </c>
      <c r="P710" t="str">
        <f>_xlfn.XLOOKUP(Orders[[#This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IF(_xlfn.XLOOKUP(C711,customers!$A:$A,customers!$C:$C,,0)=0,"",_xlfn.XLOOKUP(C711,customers!$A:$A,customers!$C:$C,,0))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6">
        <f>INDEX(products!$A$1:$G$49,MATCH(orders!$D711,products!$A$1:$A$49,0),MATCH(orders!L$1,products!$A$1:$G$1,0))</f>
        <v>8.91</v>
      </c>
      <c r="M711" s="6">
        <f t="shared" si="22"/>
        <v>17.82</v>
      </c>
      <c r="N711" t="str" cm="1">
        <f t="array" ref="N711">_xlfn.IFS(I711= "Rob", "Robusta", I711= "Exc", "Excelsa", I711= "Ara", "Arabica", I711= "Lib", "Liberica", I711= "", "")</f>
        <v>Excelsa</v>
      </c>
      <c r="O711" t="str">
        <f t="shared" si="23"/>
        <v>Light</v>
      </c>
      <c r="P711" t="str">
        <f>_xlfn.XLOOKUP(Orders[[#This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IF(_xlfn.XLOOKUP(C712,customers!$A:$A,customers!$C:$C,,0)=0,"",_xlfn.XLOOKUP(C712,customers!$A:$A,customers!$C:$C,,0))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6">
        <f>INDEX(products!$A$1:$G$49,MATCH(orders!$D712,products!$A$1:$A$49,0),MATCH(orders!L$1,products!$A$1:$G$1,0))</f>
        <v>8.25</v>
      </c>
      <c r="M712" s="6">
        <f t="shared" si="22"/>
        <v>24.75</v>
      </c>
      <c r="N712" t="str" cm="1">
        <f t="array" ref="N712">_xlfn.IFS(I712= "Rob", "Robusta", I712= "Exc", "Excelsa", I712= "Ara", "Arabica", I712= "Lib", "Liberica", I712= "", "")</f>
        <v>Excelsa</v>
      </c>
      <c r="O712" t="str">
        <f t="shared" si="23"/>
        <v>Medium</v>
      </c>
      <c r="P712" t="str">
        <f>_xlfn.XLOOKUP(Orders[[#This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IF(_xlfn.XLOOKUP(C713,customers!$A:$A,customers!$C:$C,,0)=0,"",_xlfn.XLOOKUP(C713,customers!$A:$A,customers!$C:$C,,0))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6">
        <f>INDEX(products!$A$1:$G$49,MATCH(orders!$D713,products!$A$1:$A$49,0),MATCH(orders!L$1,products!$A$1:$G$1,0))</f>
        <v>2.9849999999999999</v>
      </c>
      <c r="M713" s="6">
        <f t="shared" si="22"/>
        <v>17.91</v>
      </c>
      <c r="N713" t="str" cm="1">
        <f t="array" ref="N713">_xlfn.IFS(I713= "Rob", "Robusta", I713= "Exc", "Excelsa", I713= "Ara", "Arabica", I713= "Lib", "Liberica", I713= "", "")</f>
        <v>Robusta</v>
      </c>
      <c r="O713" t="str">
        <f t="shared" si="23"/>
        <v>Medium</v>
      </c>
      <c r="P713" t="str">
        <f>_xlfn.XLOOKUP(Orders[[#This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IF(_xlfn.XLOOKUP(C714,customers!$A:$A,customers!$C:$C,,0)=0,"",_xlfn.XLOOKUP(C714,customers!$A:$A,customers!$C:$C,,0))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6">
        <f>INDEX(products!$A$1:$G$49,MATCH(orders!$D714,products!$A$1:$A$49,0),MATCH(orders!L$1,products!$A$1:$G$1,0))</f>
        <v>8.25</v>
      </c>
      <c r="M714" s="6">
        <f t="shared" si="22"/>
        <v>16.5</v>
      </c>
      <c r="N714" t="str" cm="1">
        <f t="array" ref="N714">_xlfn.IFS(I714= "Rob", "Robusta", I714= "Exc", "Excelsa", I714= "Ara", "Arabica", I714= "Lib", "Liberica", I714= "", "")</f>
        <v>Excelsa</v>
      </c>
      <c r="O714" t="str">
        <f t="shared" si="23"/>
        <v>Medium</v>
      </c>
      <c r="P714" t="str">
        <f>_xlfn.XLOOKUP(Orders[[#This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IF(_xlfn.XLOOKUP(C715,customers!$A:$A,customers!$C:$C,,0)=0,"",_xlfn.XLOOKUP(C715,customers!$A:$A,customers!$C:$C,,0))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6">
        <f>INDEX(products!$A$1:$G$49,MATCH(orders!$D715,products!$A$1:$A$49,0),MATCH(orders!L$1,products!$A$1:$G$1,0))</f>
        <v>2.9849999999999999</v>
      </c>
      <c r="M715" s="6">
        <f t="shared" si="22"/>
        <v>2.9849999999999999</v>
      </c>
      <c r="N715" t="str" cm="1">
        <f t="array" ref="N715">_xlfn.IFS(I715= "Rob", "Robusta", I715= "Exc", "Excelsa", I715= "Ara", "Arabica", I715= "Lib", "Liberica", I715= "", "")</f>
        <v>Robusta</v>
      </c>
      <c r="O715" t="str">
        <f t="shared" si="23"/>
        <v>Medium</v>
      </c>
      <c r="P715" t="str">
        <f>_xlfn.XLOOKUP(Orders[[#This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IF(_xlfn.XLOOKUP(C716,customers!$A:$A,customers!$C:$C,,0)=0,"",_xlfn.XLOOKUP(C716,customers!$A:$A,customers!$C:$C,,0))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6">
        <f>INDEX(products!$A$1:$G$49,MATCH(orders!$D716,products!$A$1:$A$49,0),MATCH(orders!L$1,products!$A$1:$G$1,0))</f>
        <v>3.645</v>
      </c>
      <c r="M716" s="6">
        <f t="shared" si="22"/>
        <v>14.58</v>
      </c>
      <c r="N716" t="str" cm="1">
        <f t="array" ref="N716">_xlfn.IFS(I716= "Rob", "Robusta", I716= "Exc", "Excelsa", I716= "Ara", "Arabica", I716= "Lib", "Liberica", I716= "", "")</f>
        <v>Excelsa</v>
      </c>
      <c r="O716" t="str">
        <f t="shared" si="23"/>
        <v>Dark</v>
      </c>
      <c r="P716" t="str">
        <f>_xlfn.XLOOKUP(Orders[[#This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IF(_xlfn.XLOOKUP(C717,customers!$A:$A,customers!$C:$C,,0)=0,"",_xlfn.XLOOKUP(C717,customers!$A:$A,customers!$C:$C,,0))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6">
        <f>INDEX(products!$A$1:$G$49,MATCH(orders!$D717,products!$A$1:$A$49,0),MATCH(orders!L$1,products!$A$1:$G$1,0))</f>
        <v>14.85</v>
      </c>
      <c r="M717" s="6">
        <f t="shared" si="22"/>
        <v>89.1</v>
      </c>
      <c r="N717" t="str" cm="1">
        <f t="array" ref="N717">_xlfn.IFS(I717= "Rob", "Robusta", I717= "Exc", "Excelsa", I717= "Ara", "Arabica", I717= "Lib", "Liberica", I717= "", "")</f>
        <v>Excelsa</v>
      </c>
      <c r="O717" t="str">
        <f t="shared" si="23"/>
        <v>Light</v>
      </c>
      <c r="P717" t="str">
        <f>_xlfn.XLOOKUP(Orders[[#This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IF(_xlfn.XLOOKUP(C718,customers!$A:$A,customers!$C:$C,,0)=0,"",_xlfn.XLOOKUP(C718,customers!$A:$A,customers!$C:$C,,0))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6">
        <f>INDEX(products!$A$1:$G$49,MATCH(orders!$D718,products!$A$1:$A$49,0),MATCH(orders!L$1,products!$A$1:$G$1,0))</f>
        <v>11.95</v>
      </c>
      <c r="M718" s="6">
        <f t="shared" si="22"/>
        <v>35.849999999999994</v>
      </c>
      <c r="N718" t="str" cm="1">
        <f t="array" ref="N718">_xlfn.IFS(I718= "Rob", "Robusta", I718= "Exc", "Excelsa", I718= "Ara", "Arabica", I718= "Lib", "Liberica", I718= "", "")</f>
        <v>Robusta</v>
      </c>
      <c r="O718" t="str">
        <f t="shared" si="23"/>
        <v>Light</v>
      </c>
      <c r="P718" t="str">
        <f>_xlfn.XLOOKUP(Orders[[#This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IF(_xlfn.XLOOKUP(C719,customers!$A:$A,customers!$C:$C,,0)=0,"",_xlfn.XLOOKUP(C719,customers!$A:$A,customers!$C:$C,,0))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6">
        <f>INDEX(products!$A$1:$G$49,MATCH(orders!$D719,products!$A$1:$A$49,0),MATCH(orders!L$1,products!$A$1:$G$1,0))</f>
        <v>22.884999999999998</v>
      </c>
      <c r="M719" s="6">
        <f t="shared" si="22"/>
        <v>68.655000000000001</v>
      </c>
      <c r="N719" t="str" cm="1">
        <f t="array" ref="N719">_xlfn.IFS(I719= "Rob", "Robusta", I719= "Exc", "Excelsa", I719= "Ara", "Arabica", I719= "Lib", "Liberica", I719= "", "")</f>
        <v>Arabica</v>
      </c>
      <c r="O719" t="str">
        <f t="shared" si="23"/>
        <v>Dark</v>
      </c>
      <c r="P719" t="str">
        <f>_xlfn.XLOOKUP(Orders[[#This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IF(_xlfn.XLOOKUP(C720,customers!$A:$A,customers!$C:$C,,0)=0,"",_xlfn.XLOOKUP(C720,customers!$A:$A,customers!$C:$C,,0))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6">
        <f>INDEX(products!$A$1:$G$49,MATCH(orders!$D720,products!$A$1:$A$49,0),MATCH(orders!L$1,products!$A$1:$G$1,0))</f>
        <v>12.95</v>
      </c>
      <c r="M720" s="6">
        <f t="shared" si="22"/>
        <v>38.849999999999994</v>
      </c>
      <c r="N720" t="str" cm="1">
        <f t="array" ref="N720">_xlfn.IFS(I720= "Rob", "Robusta", I720= "Exc", "Excelsa", I720= "Ara", "Arabica", I720= "Lib", "Liberica", I720= "", "")</f>
        <v>Liberica</v>
      </c>
      <c r="O720" t="str">
        <f t="shared" si="23"/>
        <v>Dark</v>
      </c>
      <c r="P720" t="str">
        <f>_xlfn.XLOOKUP(Orders[[#This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IF(_xlfn.XLOOKUP(C721,customers!$A:$A,customers!$C:$C,,0)=0,"",_xlfn.XLOOKUP(C721,customers!$A:$A,customers!$C:$C,,0))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6">
        <f>INDEX(products!$A$1:$G$49,MATCH(orders!$D721,products!$A$1:$A$49,0),MATCH(orders!L$1,products!$A$1:$G$1,0))</f>
        <v>15.85</v>
      </c>
      <c r="M721" s="6">
        <f t="shared" si="22"/>
        <v>79.25</v>
      </c>
      <c r="N721" t="str" cm="1">
        <f t="array" ref="N721">_xlfn.IFS(I721= "Rob", "Robusta", I721= "Exc", "Excelsa", I721= "Ara", "Arabica", I721= "Lib", "Liberica", I721= "", "")</f>
        <v>Liberica</v>
      </c>
      <c r="O721" t="str">
        <f t="shared" si="23"/>
        <v>Light</v>
      </c>
      <c r="P721" t="str">
        <f>_xlfn.XLOOKUP(Orders[[#This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IF(_xlfn.XLOOKUP(C722,customers!$A:$A,customers!$C:$C,,0)=0,"",_xlfn.XLOOKUP(C722,customers!$A:$A,customers!$C:$C,,0))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6">
        <f>INDEX(products!$A$1:$G$49,MATCH(orders!$D722,products!$A$1:$A$49,0),MATCH(orders!L$1,products!$A$1:$G$1,0))</f>
        <v>7.29</v>
      </c>
      <c r="M722" s="6">
        <f t="shared" si="22"/>
        <v>36.450000000000003</v>
      </c>
      <c r="N722" t="str" cm="1">
        <f t="array" ref="N722">_xlfn.IFS(I722= "Rob", "Robusta", I722= "Exc", "Excelsa", I722= "Ara", "Arabica", I722= "Lib", "Liberica", I722= "", "")</f>
        <v>Excelsa</v>
      </c>
      <c r="O722" t="str">
        <f t="shared" si="23"/>
        <v>Dark</v>
      </c>
      <c r="P722" t="str">
        <f>_xlfn.XLOOKUP(Orders[[#This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IF(_xlfn.XLOOKUP(C723,customers!$A:$A,customers!$C:$C,,0)=0,"",_xlfn.XLOOKUP(C723,customers!$A:$A,customers!$C:$C,,0))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6">
        <f>INDEX(products!$A$1:$G$49,MATCH(orders!$D723,products!$A$1:$A$49,0),MATCH(orders!L$1,products!$A$1:$G$1,0))</f>
        <v>2.9849999999999999</v>
      </c>
      <c r="M723" s="6">
        <f t="shared" si="22"/>
        <v>8.9550000000000001</v>
      </c>
      <c r="N723" t="str" cm="1">
        <f t="array" ref="N723">_xlfn.IFS(I723= "Rob", "Robusta", I723= "Exc", "Excelsa", I723= "Ara", "Arabica", I723= "Lib", "Liberica", I723= "", "")</f>
        <v>Robusta</v>
      </c>
      <c r="O723" t="str">
        <f t="shared" si="23"/>
        <v>Medium</v>
      </c>
      <c r="P723" t="str">
        <f>_xlfn.XLOOKUP(Orders[[#This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IF(_xlfn.XLOOKUP(C724,customers!$A:$A,customers!$C:$C,,0)=0,"",_xlfn.XLOOKUP(C724,customers!$A:$A,customers!$C:$C,,0))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6">
        <f>INDEX(products!$A$1:$G$49,MATCH(orders!$D724,products!$A$1:$A$49,0),MATCH(orders!L$1,products!$A$1:$G$1,0))</f>
        <v>12.15</v>
      </c>
      <c r="M724" s="6">
        <f t="shared" si="22"/>
        <v>24.3</v>
      </c>
      <c r="N724" t="str" cm="1">
        <f t="array" ref="N724">_xlfn.IFS(I724= "Rob", "Robusta", I724= "Exc", "Excelsa", I724= "Ara", "Arabica", I724= "Lib", "Liberica", I724= "", "")</f>
        <v>Excelsa</v>
      </c>
      <c r="O724" t="str">
        <f t="shared" si="23"/>
        <v>Dark</v>
      </c>
      <c r="P724" t="str">
        <f>_xlfn.XLOOKUP(Orders[[#This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IF(_xlfn.XLOOKUP(C725,customers!$A:$A,customers!$C:$C,,0)=0,"",_xlfn.XLOOKUP(C725,customers!$A:$A,customers!$C:$C,,0))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6">
        <f>INDEX(products!$A$1:$G$49,MATCH(orders!$D725,products!$A$1:$A$49,0),MATCH(orders!L$1,products!$A$1:$G$1,0))</f>
        <v>31.624999999999996</v>
      </c>
      <c r="M725" s="6">
        <f t="shared" si="22"/>
        <v>63.249999999999993</v>
      </c>
      <c r="N725" t="str" cm="1">
        <f t="array" ref="N725">_xlfn.IFS(I725= "Rob", "Robusta", I725= "Exc", "Excelsa", I725= "Ara", "Arabica", I725= "Lib", "Liberica", I725= "", "")</f>
        <v>Excelsa</v>
      </c>
      <c r="O725" t="str">
        <f t="shared" si="23"/>
        <v>Medium</v>
      </c>
      <c r="P725" t="str">
        <f>_xlfn.XLOOKUP(Orders[[#This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IF(_xlfn.XLOOKUP(C726,customers!$A:$A,customers!$C:$C,,0)=0,"",_xlfn.XLOOKUP(C726,customers!$A:$A,customers!$C:$C,,0))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6">
        <f>INDEX(products!$A$1:$G$49,MATCH(orders!$D726,products!$A$1:$A$49,0),MATCH(orders!L$1,products!$A$1:$G$1,0))</f>
        <v>3.375</v>
      </c>
      <c r="M726" s="6">
        <f t="shared" si="22"/>
        <v>6.75</v>
      </c>
      <c r="N726" t="str" cm="1">
        <f t="array" ref="N726">_xlfn.IFS(I726= "Rob", "Robusta", I726= "Exc", "Excelsa", I726= "Ara", "Arabica", I726= "Lib", "Liberica", I726= "", "")</f>
        <v>Arabica</v>
      </c>
      <c r="O726" t="str">
        <f t="shared" si="23"/>
        <v>Medium</v>
      </c>
      <c r="P726" t="str">
        <f>_xlfn.XLOOKUP(Orders[[#This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IF(_xlfn.XLOOKUP(C727,customers!$A:$A,customers!$C:$C,,0)=0,"",_xlfn.XLOOKUP(C727,customers!$A:$A,customers!$C:$C,,0))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6">
        <f>INDEX(products!$A$1:$G$49,MATCH(orders!$D727,products!$A$1:$A$49,0),MATCH(orders!L$1,products!$A$1:$G$1,0))</f>
        <v>3.8849999999999998</v>
      </c>
      <c r="M727" s="6">
        <f t="shared" si="22"/>
        <v>23.31</v>
      </c>
      <c r="N727" t="str" cm="1">
        <f t="array" ref="N727">_xlfn.IFS(I727= "Rob", "Robusta", I727= "Exc", "Excelsa", I727= "Ara", "Arabica", I727= "Lib", "Liberica", I727= "", "")</f>
        <v>Arabica</v>
      </c>
      <c r="O727" t="str">
        <f t="shared" si="23"/>
        <v>Light</v>
      </c>
      <c r="P727" t="str">
        <f>_xlfn.XLOOKUP(Orders[[#This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IF(_xlfn.XLOOKUP(C728,customers!$A:$A,customers!$C:$C,,0)=0,"",_xlfn.XLOOKUP(C728,customers!$A:$A,customers!$C:$C,,0))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6">
        <f>INDEX(products!$A$1:$G$49,MATCH(orders!$D728,products!$A$1:$A$49,0),MATCH(orders!L$1,products!$A$1:$G$1,0))</f>
        <v>36.454999999999998</v>
      </c>
      <c r="M728" s="6">
        <f t="shared" si="22"/>
        <v>145.82</v>
      </c>
      <c r="N728" t="str" cm="1">
        <f t="array" ref="N728">_xlfn.IFS(I728= "Rob", "Robusta", I728= "Exc", "Excelsa", I728= "Ara", "Arabica", I728= "Lib", "Liberica", I728= "", "")</f>
        <v>Liberica</v>
      </c>
      <c r="O728" t="str">
        <f t="shared" si="23"/>
        <v>Light</v>
      </c>
      <c r="P728" t="str">
        <f>_xlfn.XLOOKUP(Orders[[#This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IF(_xlfn.XLOOKUP(C729,customers!$A:$A,customers!$C:$C,,0)=0,"",_xlfn.XLOOKUP(C729,customers!$A:$A,customers!$C:$C,,0))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6">
        <f>INDEX(products!$A$1:$G$49,MATCH(orders!$D729,products!$A$1:$A$49,0),MATCH(orders!L$1,products!$A$1:$G$1,0))</f>
        <v>5.97</v>
      </c>
      <c r="M729" s="6">
        <f t="shared" si="22"/>
        <v>29.849999999999998</v>
      </c>
      <c r="N729" t="str" cm="1">
        <f t="array" ref="N729">_xlfn.IFS(I729= "Rob", "Robusta", I729= "Exc", "Excelsa", I729= "Ara", "Arabica", I729= "Lib", "Liberica", I729= "", "")</f>
        <v>Robusta</v>
      </c>
      <c r="O729" t="str">
        <f t="shared" si="23"/>
        <v>Medium</v>
      </c>
      <c r="P729" t="str">
        <f>_xlfn.XLOOKUP(Orders[[#This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IF(_xlfn.XLOOKUP(C730,customers!$A:$A,customers!$C:$C,,0)=0,"",_xlfn.XLOOKUP(C730,customers!$A:$A,customers!$C:$C,,0))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6">
        <f>INDEX(products!$A$1:$G$49,MATCH(orders!$D730,products!$A$1:$A$49,0),MATCH(orders!L$1,products!$A$1:$G$1,0))</f>
        <v>7.29</v>
      </c>
      <c r="M730" s="6">
        <f t="shared" si="22"/>
        <v>21.87</v>
      </c>
      <c r="N730" t="str" cm="1">
        <f t="array" ref="N730">_xlfn.IFS(I730= "Rob", "Robusta", I730= "Exc", "Excelsa", I730= "Ara", "Arabica", I730= "Lib", "Liberica", I730= "", "")</f>
        <v>Excelsa</v>
      </c>
      <c r="O730" t="str">
        <f t="shared" si="23"/>
        <v>Dark</v>
      </c>
      <c r="P730" t="str">
        <f>_xlfn.XLOOKUP(Orders[[#This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IF(_xlfn.XLOOKUP(C731,customers!$A:$A,customers!$C:$C,,0)=0,"",_xlfn.XLOOKUP(C731,customers!$A:$A,customers!$C:$C,,0))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6">
        <f>INDEX(products!$A$1:$G$49,MATCH(orders!$D731,products!$A$1:$A$49,0),MATCH(orders!L$1,products!$A$1:$G$1,0))</f>
        <v>4.3650000000000002</v>
      </c>
      <c r="M731" s="6">
        <f t="shared" si="22"/>
        <v>4.3650000000000002</v>
      </c>
      <c r="N731" t="str" cm="1">
        <f t="array" ref="N731">_xlfn.IFS(I731= "Rob", "Robusta", I731= "Exc", "Excelsa", I731= "Ara", "Arabica", I731= "Lib", "Liberica", I731= "", "")</f>
        <v>Liberica</v>
      </c>
      <c r="O731" t="str">
        <f t="shared" si="23"/>
        <v>Medium</v>
      </c>
      <c r="P731" t="str">
        <f>_xlfn.XLOOKUP(Orders[[#This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IF(_xlfn.XLOOKUP(C732,customers!$A:$A,customers!$C:$C,,0)=0,"",_xlfn.XLOOKUP(C732,customers!$A:$A,customers!$C:$C,,0))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6">
        <f>INDEX(products!$A$1:$G$49,MATCH(orders!$D732,products!$A$1:$A$49,0),MATCH(orders!L$1,products!$A$1:$G$1,0))</f>
        <v>36.454999999999998</v>
      </c>
      <c r="M732" s="6">
        <f t="shared" si="22"/>
        <v>36.454999999999998</v>
      </c>
      <c r="N732" t="str" cm="1">
        <f t="array" ref="N732">_xlfn.IFS(I732= "Rob", "Robusta", I732= "Exc", "Excelsa", I732= "Ara", "Arabica", I732= "Lib", "Liberica", I732= "", "")</f>
        <v>Liberica</v>
      </c>
      <c r="O732" t="str">
        <f t="shared" si="23"/>
        <v>Light</v>
      </c>
      <c r="P732" t="str">
        <f>_xlfn.XLOOKUP(Orders[[#This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IF(_xlfn.XLOOKUP(C733,customers!$A:$A,customers!$C:$C,,0)=0,"",_xlfn.XLOOKUP(C733,customers!$A:$A,customers!$C:$C,,0))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6">
        <f>INDEX(products!$A$1:$G$49,MATCH(orders!$D733,products!$A$1:$A$49,0),MATCH(orders!L$1,products!$A$1:$G$1,0))</f>
        <v>3.8849999999999998</v>
      </c>
      <c r="M733" s="6">
        <f t="shared" si="22"/>
        <v>15.54</v>
      </c>
      <c r="N733" t="str" cm="1">
        <f t="array" ref="N733">_xlfn.IFS(I733= "Rob", "Robusta", I733= "Exc", "Excelsa", I733= "Ara", "Arabica", I733= "Lib", "Liberica", I733= "", "")</f>
        <v>Liberica</v>
      </c>
      <c r="O733" t="str">
        <f t="shared" si="23"/>
        <v>Dark</v>
      </c>
      <c r="P733" t="str">
        <f>_xlfn.XLOOKUP(Orders[[#This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IF(_xlfn.XLOOKUP(C734,customers!$A:$A,customers!$C:$C,,0)=0,"",_xlfn.XLOOKUP(C734,customers!$A:$A,customers!$C:$C,,0))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6">
        <f>INDEX(products!$A$1:$G$49,MATCH(orders!$D734,products!$A$1:$A$49,0),MATCH(orders!L$1,products!$A$1:$G$1,0))</f>
        <v>4.4550000000000001</v>
      </c>
      <c r="M734" s="6">
        <f t="shared" si="22"/>
        <v>8.91</v>
      </c>
      <c r="N734" t="str" cm="1">
        <f t="array" ref="N734">_xlfn.IFS(I734= "Rob", "Robusta", I734= "Exc", "Excelsa", I734= "Ara", "Arabica", I734= "Lib", "Liberica", I734= "", "")</f>
        <v>Excelsa</v>
      </c>
      <c r="O734" t="str">
        <f t="shared" si="23"/>
        <v>Light</v>
      </c>
      <c r="P734" t="str">
        <f>_xlfn.XLOOKUP(Orders[[#This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IF(_xlfn.XLOOKUP(C735,customers!$A:$A,customers!$C:$C,,0)=0,"",_xlfn.XLOOKUP(C735,customers!$A:$A,customers!$C:$C,,0))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6">
        <f>INDEX(products!$A$1:$G$49,MATCH(orders!$D735,products!$A$1:$A$49,0),MATCH(orders!L$1,products!$A$1:$G$1,0))</f>
        <v>33.464999999999996</v>
      </c>
      <c r="M735" s="6">
        <f t="shared" si="22"/>
        <v>100.39499999999998</v>
      </c>
      <c r="N735" t="str" cm="1">
        <f t="array" ref="N735">_xlfn.IFS(I735= "Rob", "Robusta", I735= "Exc", "Excelsa", I735= "Ara", "Arabica", I735= "Lib", "Liberica", I735= "", "")</f>
        <v>Liberica</v>
      </c>
      <c r="O735" t="str">
        <f t="shared" si="23"/>
        <v>Medium</v>
      </c>
      <c r="P735" t="str">
        <f>_xlfn.XLOOKUP(Orders[[#This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IF(_xlfn.XLOOKUP(C736,customers!$A:$A,customers!$C:$C,,0)=0,"",_xlfn.XLOOKUP(C736,customers!$A:$A,customers!$C:$C,,0))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6">
        <f>INDEX(products!$A$1:$G$49,MATCH(orders!$D736,products!$A$1:$A$49,0),MATCH(orders!L$1,products!$A$1:$G$1,0))</f>
        <v>2.6849999999999996</v>
      </c>
      <c r="M736" s="6">
        <f t="shared" si="22"/>
        <v>13.424999999999997</v>
      </c>
      <c r="N736" t="str" cm="1">
        <f t="array" ref="N736">_xlfn.IFS(I736= "Rob", "Robusta", I736= "Exc", "Excelsa", I736= "Ara", "Arabica", I736= "Lib", "Liberica", I736= "", "")</f>
        <v>Robusta</v>
      </c>
      <c r="O736" t="str">
        <f t="shared" si="23"/>
        <v>Dark</v>
      </c>
      <c r="P736" t="str">
        <f>_xlfn.XLOOKUP(Orders[[#This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IF(_xlfn.XLOOKUP(C737,customers!$A:$A,customers!$C:$C,,0)=0,"",_xlfn.XLOOKUP(C737,customers!$A:$A,customers!$C:$C,,0))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6">
        <f>INDEX(products!$A$1:$G$49,MATCH(orders!$D737,products!$A$1:$A$49,0),MATCH(orders!L$1,products!$A$1:$G$1,0))</f>
        <v>3.645</v>
      </c>
      <c r="M737" s="6">
        <f t="shared" si="22"/>
        <v>21.87</v>
      </c>
      <c r="N737" t="str" cm="1">
        <f t="array" ref="N737">_xlfn.IFS(I737= "Rob", "Robusta", I737= "Exc", "Excelsa", I737= "Ara", "Arabica", I737= "Lib", "Liberica", I737= "", "")</f>
        <v>Excelsa</v>
      </c>
      <c r="O737" t="str">
        <f t="shared" si="23"/>
        <v>Dark</v>
      </c>
      <c r="P737" t="str">
        <f>_xlfn.XLOOKUP(Orders[[#This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IF(_xlfn.XLOOKUP(C738,customers!$A:$A,customers!$C:$C,,0)=0,"",_xlfn.XLOOKUP(C738,customers!$A:$A,customers!$C:$C,,0))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6">
        <f>INDEX(products!$A$1:$G$49,MATCH(orders!$D738,products!$A$1:$A$49,0),MATCH(orders!L$1,products!$A$1:$G$1,0))</f>
        <v>12.95</v>
      </c>
      <c r="M738" s="6">
        <f t="shared" si="22"/>
        <v>25.9</v>
      </c>
      <c r="N738" t="str" cm="1">
        <f t="array" ref="N738">_xlfn.IFS(I738= "Rob", "Robusta", I738= "Exc", "Excelsa", I738= "Ara", "Arabica", I738= "Lib", "Liberica", I738= "", "")</f>
        <v>Liberica</v>
      </c>
      <c r="O738" t="str">
        <f t="shared" si="23"/>
        <v>Dark</v>
      </c>
      <c r="P738" t="str">
        <f>_xlfn.XLOOKUP(Orders[[#This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IF(_xlfn.XLOOKUP(C739,customers!$A:$A,customers!$C:$C,,0)=0,"",_xlfn.XLOOKUP(C739,customers!$A:$A,customers!$C:$C,,0))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6">
        <f>INDEX(products!$A$1:$G$49,MATCH(orders!$D739,products!$A$1:$A$49,0),MATCH(orders!L$1,products!$A$1:$G$1,0))</f>
        <v>11.25</v>
      </c>
      <c r="M739" s="6">
        <f t="shared" si="22"/>
        <v>56.25</v>
      </c>
      <c r="N739" t="str" cm="1">
        <f t="array" ref="N739">_xlfn.IFS(I739= "Rob", "Robusta", I739= "Exc", "Excelsa", I739= "Ara", "Arabica", I739= "Lib", "Liberica", I739= "", "")</f>
        <v>Arabica</v>
      </c>
      <c r="O739" t="str">
        <f t="shared" si="23"/>
        <v>Medium</v>
      </c>
      <c r="P739" t="str">
        <f>_xlfn.XLOOKUP(Orders[[#This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IF(_xlfn.XLOOKUP(C740,customers!$A:$A,customers!$C:$C,,0)=0,"",_xlfn.XLOOKUP(C740,customers!$A:$A,customers!$C:$C,,0))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6">
        <f>INDEX(products!$A$1:$G$49,MATCH(orders!$D740,products!$A$1:$A$49,0),MATCH(orders!L$1,products!$A$1:$G$1,0))</f>
        <v>3.5849999999999995</v>
      </c>
      <c r="M740" s="6">
        <f t="shared" si="22"/>
        <v>10.754999999999999</v>
      </c>
      <c r="N740" t="str" cm="1">
        <f t="array" ref="N740">_xlfn.IFS(I740= "Rob", "Robusta", I740= "Exc", "Excelsa", I740= "Ara", "Arabica", I740= "Lib", "Liberica", I740= "", "")</f>
        <v>Robusta</v>
      </c>
      <c r="O740" t="str">
        <f t="shared" si="23"/>
        <v>Light</v>
      </c>
      <c r="P740" t="str">
        <f>_xlfn.XLOOKUP(Orders[[#This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IF(_xlfn.XLOOKUP(C741,customers!$A:$A,customers!$C:$C,,0)=0,"",_xlfn.XLOOKUP(C741,customers!$A:$A,customers!$C:$C,,0))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6">
        <f>INDEX(products!$A$1:$G$49,MATCH(orders!$D741,products!$A$1:$A$49,0),MATCH(orders!L$1,products!$A$1:$G$1,0))</f>
        <v>3.645</v>
      </c>
      <c r="M741" s="6">
        <f t="shared" si="22"/>
        <v>18.225000000000001</v>
      </c>
      <c r="N741" t="str" cm="1">
        <f t="array" ref="N741">_xlfn.IFS(I741= "Rob", "Robusta", I741= "Exc", "Excelsa", I741= "Ara", "Arabica", I741= "Lib", "Liberica", I741= "", "")</f>
        <v>Excelsa</v>
      </c>
      <c r="O741" t="str">
        <f t="shared" si="23"/>
        <v>Dark</v>
      </c>
      <c r="P741" t="str">
        <f>_xlfn.XLOOKUP(Orders[[#This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IF(_xlfn.XLOOKUP(C742,customers!$A:$A,customers!$C:$C,,0)=0,"",_xlfn.XLOOKUP(C742,customers!$A:$A,customers!$C:$C,,0))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6">
        <f>INDEX(products!$A$1:$G$49,MATCH(orders!$D742,products!$A$1:$A$49,0),MATCH(orders!L$1,products!$A$1:$G$1,0))</f>
        <v>7.169999999999999</v>
      </c>
      <c r="M742" s="6">
        <f t="shared" si="22"/>
        <v>28.679999999999996</v>
      </c>
      <c r="N742" t="str" cm="1">
        <f t="array" ref="N742">_xlfn.IFS(I742= "Rob", "Robusta", I742= "Exc", "Excelsa", I742= "Ara", "Arabica", I742= "Lib", "Liberica", I742= "", "")</f>
        <v>Robusta</v>
      </c>
      <c r="O742" t="str">
        <f t="shared" si="23"/>
        <v>Light</v>
      </c>
      <c r="P742" t="str">
        <f>_xlfn.XLOOKUP(Orders[[#This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IF(_xlfn.XLOOKUP(C743,customers!$A:$A,customers!$C:$C,,0)=0,"",_xlfn.XLOOKUP(C743,customers!$A:$A,customers!$C:$C,,0))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6">
        <f>INDEX(products!$A$1:$G$49,MATCH(orders!$D743,products!$A$1:$A$49,0),MATCH(orders!L$1,products!$A$1:$G$1,0))</f>
        <v>4.3650000000000002</v>
      </c>
      <c r="M743" s="6">
        <f t="shared" si="22"/>
        <v>8.73</v>
      </c>
      <c r="N743" t="str" cm="1">
        <f t="array" ref="N743">_xlfn.IFS(I743= "Rob", "Robusta", I743= "Exc", "Excelsa", I743= "Ara", "Arabica", I743= "Lib", "Liberica", I743= "", "")</f>
        <v>Liberica</v>
      </c>
      <c r="O743" t="str">
        <f t="shared" si="23"/>
        <v>Medium</v>
      </c>
      <c r="P743" t="str">
        <f>_xlfn.XLOOKUP(Orders[[#This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IF(_xlfn.XLOOKUP(C744,customers!$A:$A,customers!$C:$C,,0)=0,"",_xlfn.XLOOKUP(C744,customers!$A:$A,customers!$C:$C,,0))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6">
        <f>INDEX(products!$A$1:$G$49,MATCH(orders!$D744,products!$A$1:$A$49,0),MATCH(orders!L$1,products!$A$1:$G$1,0))</f>
        <v>14.55</v>
      </c>
      <c r="M744" s="6">
        <f t="shared" si="22"/>
        <v>58.2</v>
      </c>
      <c r="N744" t="str" cm="1">
        <f t="array" ref="N744">_xlfn.IFS(I744= "Rob", "Robusta", I744= "Exc", "Excelsa", I744= "Ara", "Arabica", I744= "Lib", "Liberica", I744= "", "")</f>
        <v>Liberica</v>
      </c>
      <c r="O744" t="str">
        <f t="shared" si="23"/>
        <v>Medium</v>
      </c>
      <c r="P744" t="str">
        <f>_xlfn.XLOOKUP(Orders[[#This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IF(_xlfn.XLOOKUP(C745,customers!$A:$A,customers!$C:$C,,0)=0,"",_xlfn.XLOOKUP(C745,customers!$A:$A,customers!$C:$C,,0))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6">
        <f>INDEX(products!$A$1:$G$49,MATCH(orders!$D745,products!$A$1:$A$49,0),MATCH(orders!L$1,products!$A$1:$G$1,0))</f>
        <v>5.97</v>
      </c>
      <c r="M745" s="6">
        <f t="shared" si="22"/>
        <v>17.91</v>
      </c>
      <c r="N745" t="str" cm="1">
        <f t="array" ref="N745">_xlfn.IFS(I745= "Rob", "Robusta", I745= "Exc", "Excelsa", I745= "Ara", "Arabica", I745= "Lib", "Liberica", I745= "", "")</f>
        <v>Arabica</v>
      </c>
      <c r="O745" t="str">
        <f t="shared" si="23"/>
        <v>Dark</v>
      </c>
      <c r="P745" t="str">
        <f>_xlfn.XLOOKUP(Orders[[#This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IF(_xlfn.XLOOKUP(C746,customers!$A:$A,customers!$C:$C,,0)=0,"",_xlfn.XLOOKUP(C746,customers!$A:$A,customers!$C:$C,,0))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6">
        <f>INDEX(products!$A$1:$G$49,MATCH(orders!$D746,products!$A$1:$A$49,0),MATCH(orders!L$1,products!$A$1:$G$1,0))</f>
        <v>2.9849999999999999</v>
      </c>
      <c r="M746" s="6">
        <f t="shared" si="22"/>
        <v>17.91</v>
      </c>
      <c r="N746" t="str" cm="1">
        <f t="array" ref="N746">_xlfn.IFS(I746= "Rob", "Robusta", I746= "Exc", "Excelsa", I746= "Ara", "Arabica", I746= "Lib", "Liberica", I746= "", "")</f>
        <v>Robusta</v>
      </c>
      <c r="O746" t="str">
        <f t="shared" si="23"/>
        <v>Medium</v>
      </c>
      <c r="P746" t="str">
        <f>_xlfn.XLOOKUP(Orders[[#This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IF(_xlfn.XLOOKUP(C747,customers!$A:$A,customers!$C:$C,,0)=0,"",_xlfn.XLOOKUP(C747,customers!$A:$A,customers!$C:$C,,0))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6">
        <f>INDEX(products!$A$1:$G$49,MATCH(orders!$D747,products!$A$1:$A$49,0),MATCH(orders!L$1,products!$A$1:$G$1,0))</f>
        <v>7.29</v>
      </c>
      <c r="M747" s="6">
        <f t="shared" si="22"/>
        <v>14.58</v>
      </c>
      <c r="N747" t="str" cm="1">
        <f t="array" ref="N747">_xlfn.IFS(I747= "Rob", "Robusta", I747= "Exc", "Excelsa", I747= "Ara", "Arabica", I747= "Lib", "Liberica", I747= "", "")</f>
        <v>Excelsa</v>
      </c>
      <c r="O747" t="str">
        <f t="shared" si="23"/>
        <v>Dark</v>
      </c>
      <c r="P747" t="str">
        <f>_xlfn.XLOOKUP(Orders[[#This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IF(_xlfn.XLOOKUP(C748,customers!$A:$A,customers!$C:$C,,0)=0,"",_xlfn.XLOOKUP(C748,customers!$A:$A,customers!$C:$C,,0))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6">
        <f>INDEX(products!$A$1:$G$49,MATCH(orders!$D748,products!$A$1:$A$49,0),MATCH(orders!L$1,products!$A$1:$G$1,0))</f>
        <v>11.25</v>
      </c>
      <c r="M748" s="6">
        <f t="shared" si="22"/>
        <v>33.75</v>
      </c>
      <c r="N748" t="str" cm="1">
        <f t="array" ref="N748">_xlfn.IFS(I748= "Rob", "Robusta", I748= "Exc", "Excelsa", I748= "Ara", "Arabica", I748= "Lib", "Liberica", I748= "", "")</f>
        <v>Arabica</v>
      </c>
      <c r="O748" t="str">
        <f t="shared" si="23"/>
        <v>Medium</v>
      </c>
      <c r="P748" t="str">
        <f>_xlfn.XLOOKUP(Orders[[#This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IF(_xlfn.XLOOKUP(C749,customers!$A:$A,customers!$C:$C,,0)=0,"",_xlfn.XLOOKUP(C749,customers!$A:$A,customers!$C:$C,,0))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6">
        <f>INDEX(products!$A$1:$G$49,MATCH(orders!$D749,products!$A$1:$A$49,0),MATCH(orders!L$1,products!$A$1:$G$1,0))</f>
        <v>8.73</v>
      </c>
      <c r="M749" s="6">
        <f t="shared" si="22"/>
        <v>34.92</v>
      </c>
      <c r="N749" t="str" cm="1">
        <f t="array" ref="N749">_xlfn.IFS(I749= "Rob", "Robusta", I749= "Exc", "Excelsa", I749= "Ara", "Arabica", I749= "Lib", "Liberica", I749= "", "")</f>
        <v>Liberica</v>
      </c>
      <c r="O749" t="str">
        <f t="shared" si="23"/>
        <v>Medium</v>
      </c>
      <c r="P749" t="str">
        <f>_xlfn.XLOOKUP(Orders[[#This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IF(_xlfn.XLOOKUP(C750,customers!$A:$A,customers!$C:$C,,0)=0,"",_xlfn.XLOOKUP(C750,customers!$A:$A,customers!$C:$C,,0))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6">
        <f>INDEX(products!$A$1:$G$49,MATCH(orders!$D750,products!$A$1:$A$49,0),MATCH(orders!L$1,products!$A$1:$G$1,0))</f>
        <v>7.29</v>
      </c>
      <c r="M750" s="6">
        <f t="shared" si="22"/>
        <v>14.58</v>
      </c>
      <c r="N750" t="str" cm="1">
        <f t="array" ref="N750">_xlfn.IFS(I750= "Rob", "Robusta", I750= "Exc", "Excelsa", I750= "Ara", "Arabica", I750= "Lib", "Liberica", I750= "", "")</f>
        <v>Excelsa</v>
      </c>
      <c r="O750" t="str">
        <f t="shared" si="23"/>
        <v>Dark</v>
      </c>
      <c r="P750" t="str">
        <f>_xlfn.XLOOKUP(Orders[[#This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IF(_xlfn.XLOOKUP(C751,customers!$A:$A,customers!$C:$C,,0)=0,"",_xlfn.XLOOKUP(C751,customers!$A:$A,customers!$C:$C,,0))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6">
        <f>INDEX(products!$A$1:$G$49,MATCH(orders!$D751,products!$A$1:$A$49,0),MATCH(orders!L$1,products!$A$1:$G$1,0))</f>
        <v>2.6849999999999996</v>
      </c>
      <c r="M751" s="6">
        <f t="shared" si="22"/>
        <v>5.3699999999999992</v>
      </c>
      <c r="N751" t="str" cm="1">
        <f t="array" ref="N751">_xlfn.IFS(I751= "Rob", "Robusta", I751= "Exc", "Excelsa", I751= "Ara", "Arabica", I751= "Lib", "Liberica", I751= "", "")</f>
        <v>Robusta</v>
      </c>
      <c r="O751" t="str">
        <f t="shared" si="23"/>
        <v>Dark</v>
      </c>
      <c r="P751" t="str">
        <f>_xlfn.XLOOKUP(Orders[[#This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IF(_xlfn.XLOOKUP(C752,customers!$A:$A,customers!$C:$C,,0)=0,"",_xlfn.XLOOKUP(C752,customers!$A:$A,customers!$C:$C,,0))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6">
        <f>INDEX(products!$A$1:$G$49,MATCH(orders!$D752,products!$A$1:$A$49,0),MATCH(orders!L$1,products!$A$1:$G$1,0))</f>
        <v>5.97</v>
      </c>
      <c r="M752" s="6">
        <f t="shared" si="22"/>
        <v>5.97</v>
      </c>
      <c r="N752" t="str" cm="1">
        <f t="array" ref="N752">_xlfn.IFS(I752= "Rob", "Robusta", I752= "Exc", "Excelsa", I752= "Ara", "Arabica", I752= "Lib", "Liberica", I752= "", "")</f>
        <v>Robusta</v>
      </c>
      <c r="O752" t="str">
        <f t="shared" si="23"/>
        <v>Medium</v>
      </c>
      <c r="P752" t="str">
        <f>_xlfn.XLOOKUP(Orders[[#This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IF(_xlfn.XLOOKUP(C753,customers!$A:$A,customers!$C:$C,,0)=0,"",_xlfn.XLOOKUP(C753,customers!$A:$A,customers!$C:$C,,0))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6">
        <f>INDEX(products!$A$1:$G$49,MATCH(orders!$D753,products!$A$1:$A$49,0),MATCH(orders!L$1,products!$A$1:$G$1,0))</f>
        <v>9.51</v>
      </c>
      <c r="M753" s="6">
        <f t="shared" si="22"/>
        <v>19.02</v>
      </c>
      <c r="N753" t="str" cm="1">
        <f t="array" ref="N753">_xlfn.IFS(I753= "Rob", "Robusta", I753= "Exc", "Excelsa", I753= "Ara", "Arabica", I753= "Lib", "Liberica", I753= "", "")</f>
        <v>Liberica</v>
      </c>
      <c r="O753" t="str">
        <f t="shared" si="23"/>
        <v>Light</v>
      </c>
      <c r="P753" t="str">
        <f>_xlfn.XLOOKUP(Orders[[#This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IF(_xlfn.XLOOKUP(C754,customers!$A:$A,customers!$C:$C,,0)=0,"",_xlfn.XLOOKUP(C754,customers!$A:$A,customers!$C:$C,,0))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6">
        <f>INDEX(products!$A$1:$G$49,MATCH(orders!$D754,products!$A$1:$A$49,0),MATCH(orders!L$1,products!$A$1:$G$1,0))</f>
        <v>13.75</v>
      </c>
      <c r="M754" s="6">
        <f t="shared" si="22"/>
        <v>27.5</v>
      </c>
      <c r="N754" t="str" cm="1">
        <f t="array" ref="N754">_xlfn.IFS(I754= "Rob", "Robusta", I754= "Exc", "Excelsa", I754= "Ara", "Arabica", I754= "Lib", "Liberica", I754= "", "")</f>
        <v>Excelsa</v>
      </c>
      <c r="O754" t="str">
        <f t="shared" si="23"/>
        <v>Medium</v>
      </c>
      <c r="P754" t="str">
        <f>_xlfn.XLOOKUP(Orders[[#This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IF(_xlfn.XLOOKUP(C755,customers!$A:$A,customers!$C:$C,,0)=0,"",_xlfn.XLOOKUP(C755,customers!$A:$A,customers!$C:$C,,0))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6">
        <f>INDEX(products!$A$1:$G$49,MATCH(orders!$D755,products!$A$1:$A$49,0),MATCH(orders!L$1,products!$A$1:$G$1,0))</f>
        <v>5.97</v>
      </c>
      <c r="M755" s="6">
        <f t="shared" si="22"/>
        <v>29.849999999999998</v>
      </c>
      <c r="N755" t="str" cm="1">
        <f t="array" ref="N755">_xlfn.IFS(I755= "Rob", "Robusta", I755= "Exc", "Excelsa", I755= "Ara", "Arabica", I755= "Lib", "Liberica", I755= "", "")</f>
        <v>Arabica</v>
      </c>
      <c r="O755" t="str">
        <f t="shared" si="23"/>
        <v>Dark</v>
      </c>
      <c r="P755" t="str">
        <f>_xlfn.XLOOKUP(Orders[[#This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IF(_xlfn.XLOOKUP(C756,customers!$A:$A,customers!$C:$C,,0)=0,"",_xlfn.XLOOKUP(C756,customers!$A:$A,customers!$C:$C,,0))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6">
        <f>INDEX(products!$A$1:$G$49,MATCH(orders!$D756,products!$A$1:$A$49,0),MATCH(orders!L$1,products!$A$1:$G$1,0))</f>
        <v>2.9849999999999999</v>
      </c>
      <c r="M756" s="6">
        <f t="shared" si="22"/>
        <v>17.91</v>
      </c>
      <c r="N756" t="str" cm="1">
        <f t="array" ref="N756">_xlfn.IFS(I756= "Rob", "Robusta", I756= "Exc", "Excelsa", I756= "Ara", "Arabica", I756= "Lib", "Liberica", I756= "", "")</f>
        <v>Arabica</v>
      </c>
      <c r="O756" t="str">
        <f t="shared" si="23"/>
        <v>Dark</v>
      </c>
      <c r="P756" t="str">
        <f>_xlfn.XLOOKUP(Orders[[#This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IF(_xlfn.XLOOKUP(C757,customers!$A:$A,customers!$C:$C,,0)=0,"",_xlfn.XLOOKUP(C757,customers!$A:$A,customers!$C:$C,,0))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6">
        <f>INDEX(products!$A$1:$G$49,MATCH(orders!$D757,products!$A$1:$A$49,0),MATCH(orders!L$1,products!$A$1:$G$1,0))</f>
        <v>4.7549999999999999</v>
      </c>
      <c r="M757" s="6">
        <f t="shared" si="22"/>
        <v>28.53</v>
      </c>
      <c r="N757" t="str" cm="1">
        <f t="array" ref="N757">_xlfn.IFS(I757= "Rob", "Robusta", I757= "Exc", "Excelsa", I757= "Ara", "Arabica", I757= "Lib", "Liberica", I757= "", "")</f>
        <v>Liberica</v>
      </c>
      <c r="O757" t="str">
        <f t="shared" si="23"/>
        <v>Light</v>
      </c>
      <c r="P757" t="str">
        <f>_xlfn.XLOOKUP(Orders[[#This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IF(_xlfn.XLOOKUP(C758,customers!$A:$A,customers!$C:$C,,0)=0,"",_xlfn.XLOOKUP(C758,customers!$A:$A,customers!$C:$C,,0))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6">
        <f>INDEX(products!$A$1:$G$49,MATCH(orders!$D758,products!$A$1:$A$49,0),MATCH(orders!L$1,products!$A$1:$G$1,0))</f>
        <v>8.9499999999999993</v>
      </c>
      <c r="M758" s="6">
        <f t="shared" si="22"/>
        <v>35.799999999999997</v>
      </c>
      <c r="N758" t="str" cm="1">
        <f t="array" ref="N758">_xlfn.IFS(I758= "Rob", "Robusta", I758= "Exc", "Excelsa", I758= "Ara", "Arabica", I758= "Lib", "Liberica", I758= "", "")</f>
        <v>Robusta</v>
      </c>
      <c r="O758" t="str">
        <f t="shared" si="23"/>
        <v>Dark</v>
      </c>
      <c r="P758" t="str">
        <f>_xlfn.XLOOKUP(Orders[[#This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IF(_xlfn.XLOOKUP(C759,customers!$A:$A,customers!$C:$C,,0)=0,"",_xlfn.XLOOKUP(C759,customers!$A:$A,customers!$C:$C,,0))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6">
        <f>INDEX(products!$A$1:$G$49,MATCH(orders!$D759,products!$A$1:$A$49,0),MATCH(orders!L$1,products!$A$1:$G$1,0))</f>
        <v>5.97</v>
      </c>
      <c r="M759" s="6">
        <f t="shared" si="22"/>
        <v>17.91</v>
      </c>
      <c r="N759" t="str" cm="1">
        <f t="array" ref="N759">_xlfn.IFS(I759= "Rob", "Robusta", I759= "Exc", "Excelsa", I759= "Ara", "Arabica", I759= "Lib", "Liberica", I759= "", "")</f>
        <v>Arabica</v>
      </c>
      <c r="O759" t="str">
        <f t="shared" si="23"/>
        <v>Dark</v>
      </c>
      <c r="P759" t="str">
        <f>_xlfn.XLOOKUP(Orders[[#This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IF(_xlfn.XLOOKUP(C760,customers!$A:$A,customers!$C:$C,,0)=0,"",_xlfn.XLOOKUP(C760,customers!$A:$A,customers!$C:$C,,0))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6">
        <f>INDEX(products!$A$1:$G$49,MATCH(orders!$D760,products!$A$1:$A$49,0),MATCH(orders!L$1,products!$A$1:$G$1,0))</f>
        <v>8.9499999999999993</v>
      </c>
      <c r="M760" s="6">
        <f t="shared" si="22"/>
        <v>8.9499999999999993</v>
      </c>
      <c r="N760" t="str" cm="1">
        <f t="array" ref="N760">_xlfn.IFS(I760= "Rob", "Robusta", I760= "Exc", "Excelsa", I760= "Ara", "Arabica", I760= "Lib", "Liberica", I760= "", "")</f>
        <v>Robusta</v>
      </c>
      <c r="O760" t="str">
        <f t="shared" si="23"/>
        <v>Dark</v>
      </c>
      <c r="P760" t="str">
        <f>_xlfn.XLOOKUP(Orders[[#This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IF(_xlfn.XLOOKUP(C761,customers!$A:$A,customers!$C:$C,,0)=0,"",_xlfn.XLOOKUP(C761,customers!$A:$A,customers!$C:$C,,0))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6">
        <f>INDEX(products!$A$1:$G$49,MATCH(orders!$D761,products!$A$1:$A$49,0),MATCH(orders!L$1,products!$A$1:$G$1,0))</f>
        <v>29.784999999999997</v>
      </c>
      <c r="M761" s="6">
        <f t="shared" si="22"/>
        <v>29.784999999999997</v>
      </c>
      <c r="N761" t="str" cm="1">
        <f t="array" ref="N761">_xlfn.IFS(I761= "Rob", "Robusta", I761= "Exc", "Excelsa", I761= "Ara", "Arabica", I761= "Lib", "Liberica", I761= "", "")</f>
        <v>Liberica</v>
      </c>
      <c r="O761" t="str">
        <f t="shared" si="23"/>
        <v>Dark</v>
      </c>
      <c r="P761" t="str">
        <f>_xlfn.XLOOKUP(Orders[[#This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IF(_xlfn.XLOOKUP(C762,customers!$A:$A,customers!$C:$C,,0)=0,"",_xlfn.XLOOKUP(C762,customers!$A:$A,customers!$C:$C,,0))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6">
        <f>INDEX(products!$A$1:$G$49,MATCH(orders!$D762,products!$A$1:$A$49,0),MATCH(orders!L$1,products!$A$1:$G$1,0))</f>
        <v>8.91</v>
      </c>
      <c r="M762" s="6">
        <f t="shared" si="22"/>
        <v>44.55</v>
      </c>
      <c r="N762" t="str" cm="1">
        <f t="array" ref="N762">_xlfn.IFS(I762= "Rob", "Robusta", I762= "Exc", "Excelsa", I762= "Ara", "Arabica", I762= "Lib", "Liberica", I762= "", "")</f>
        <v>Excelsa</v>
      </c>
      <c r="O762" t="str">
        <f t="shared" si="23"/>
        <v>Light</v>
      </c>
      <c r="P762" t="str">
        <f>_xlfn.XLOOKUP(Orders[[#This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IF(_xlfn.XLOOKUP(C763,customers!$A:$A,customers!$C:$C,,0)=0,"",_xlfn.XLOOKUP(C763,customers!$A:$A,customers!$C:$C,,0))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6">
        <f>INDEX(products!$A$1:$G$49,MATCH(orders!$D763,products!$A$1:$A$49,0),MATCH(orders!L$1,products!$A$1:$G$1,0))</f>
        <v>14.85</v>
      </c>
      <c r="M763" s="6">
        <f t="shared" si="22"/>
        <v>89.1</v>
      </c>
      <c r="N763" t="str" cm="1">
        <f t="array" ref="N763">_xlfn.IFS(I763= "Rob", "Robusta", I763= "Exc", "Excelsa", I763= "Ara", "Arabica", I763= "Lib", "Liberica", I763= "", "")</f>
        <v>Excelsa</v>
      </c>
      <c r="O763" t="str">
        <f t="shared" si="23"/>
        <v>Light</v>
      </c>
      <c r="P763" t="str">
        <f>_xlfn.XLOOKUP(Orders[[#This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IF(_xlfn.XLOOKUP(C764,customers!$A:$A,customers!$C:$C,,0)=0,"",_xlfn.XLOOKUP(C764,customers!$A:$A,customers!$C:$C,,0))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6">
        <f>INDEX(products!$A$1:$G$49,MATCH(orders!$D764,products!$A$1:$A$49,0),MATCH(orders!L$1,products!$A$1:$G$1,0))</f>
        <v>8.73</v>
      </c>
      <c r="M764" s="6">
        <f t="shared" si="22"/>
        <v>43.650000000000006</v>
      </c>
      <c r="N764" t="str" cm="1">
        <f t="array" ref="N764">_xlfn.IFS(I764= "Rob", "Robusta", I764= "Exc", "Excelsa", I764= "Ara", "Arabica", I764= "Lib", "Liberica", I764= "", "")</f>
        <v>Liberica</v>
      </c>
      <c r="O764" t="str">
        <f t="shared" si="23"/>
        <v>Medium</v>
      </c>
      <c r="P764" t="str">
        <f>_xlfn.XLOOKUP(Orders[[#This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IF(_xlfn.XLOOKUP(C765,customers!$A:$A,customers!$C:$C,,0)=0,"",_xlfn.XLOOKUP(C765,customers!$A:$A,customers!$C:$C,,0))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6">
        <f>INDEX(products!$A$1:$G$49,MATCH(orders!$D765,products!$A$1:$A$49,0),MATCH(orders!L$1,products!$A$1:$G$1,0))</f>
        <v>7.77</v>
      </c>
      <c r="M765" s="6">
        <f t="shared" si="22"/>
        <v>23.31</v>
      </c>
      <c r="N765" t="str" cm="1">
        <f t="array" ref="N765">_xlfn.IFS(I765= "Rob", "Robusta", I765= "Exc", "Excelsa", I765= "Ara", "Arabica", I765= "Lib", "Liberica", I765= "", "")</f>
        <v>Arabica</v>
      </c>
      <c r="O765" t="str">
        <f t="shared" si="23"/>
        <v>Light</v>
      </c>
      <c r="P765" t="str">
        <f>_xlfn.XLOOKUP(Orders[[#This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IF(_xlfn.XLOOKUP(C766,customers!$A:$A,customers!$C:$C,,0)=0,"",_xlfn.XLOOKUP(C766,customers!$A:$A,customers!$C:$C,,0))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6">
        <f>INDEX(products!$A$1:$G$49,MATCH(orders!$D766,products!$A$1:$A$49,0),MATCH(orders!L$1,products!$A$1:$G$1,0))</f>
        <v>29.784999999999997</v>
      </c>
      <c r="M766" s="6">
        <f t="shared" si="22"/>
        <v>178.70999999999998</v>
      </c>
      <c r="N766" t="str" cm="1">
        <f t="array" ref="N766">_xlfn.IFS(I766= "Rob", "Robusta", I766= "Exc", "Excelsa", I766= "Ara", "Arabica", I766= "Lib", "Liberica", I766= "", "")</f>
        <v>Arabica</v>
      </c>
      <c r="O766" t="str">
        <f t="shared" si="23"/>
        <v>Light</v>
      </c>
      <c r="P766" t="str">
        <f>_xlfn.XLOOKUP(Orders[[#This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IF(_xlfn.XLOOKUP(C767,customers!$A:$A,customers!$C:$C,,0)=0,"",_xlfn.XLOOKUP(C767,customers!$A:$A,customers!$C:$C,,0))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6">
        <f>INDEX(products!$A$1:$G$49,MATCH(orders!$D767,products!$A$1:$A$49,0),MATCH(orders!L$1,products!$A$1:$G$1,0))</f>
        <v>9.9499999999999993</v>
      </c>
      <c r="M767" s="6">
        <f t="shared" si="22"/>
        <v>59.699999999999996</v>
      </c>
      <c r="N767" t="str" cm="1">
        <f t="array" ref="N767">_xlfn.IFS(I767= "Rob", "Robusta", I767= "Exc", "Excelsa", I767= "Ara", "Arabica", I767= "Lib", "Liberica", I767= "", "")</f>
        <v>Robusta</v>
      </c>
      <c r="O767" t="str">
        <f t="shared" si="23"/>
        <v>Medium</v>
      </c>
      <c r="P767" t="str">
        <f>_xlfn.XLOOKUP(Orders[[#This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IF(_xlfn.XLOOKUP(C768,customers!$A:$A,customers!$C:$C,,0)=0,"",_xlfn.XLOOKUP(C768,customers!$A:$A,customers!$C:$C,,0))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6">
        <f>INDEX(products!$A$1:$G$49,MATCH(orders!$D768,products!$A$1:$A$49,0),MATCH(orders!L$1,products!$A$1:$G$1,0))</f>
        <v>7.77</v>
      </c>
      <c r="M768" s="6">
        <f t="shared" si="22"/>
        <v>15.54</v>
      </c>
      <c r="N768" t="str" cm="1">
        <f t="array" ref="N768">_xlfn.IFS(I768= "Rob", "Robusta", I768= "Exc", "Excelsa", I768= "Ara", "Arabica", I768= "Lib", "Liberica", I768= "", "")</f>
        <v>Arabica</v>
      </c>
      <c r="O768" t="str">
        <f t="shared" si="23"/>
        <v>Light</v>
      </c>
      <c r="P768" t="str">
        <f>_xlfn.XLOOKUP(Orders[[#This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IF(_xlfn.XLOOKUP(C769,customers!$A:$A,customers!$C:$C,,0)=0,"",_xlfn.XLOOKUP(C769,customers!$A:$A,customers!$C:$C,,0))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6">
        <f>INDEX(products!$A$1:$G$49,MATCH(orders!$D769,products!$A$1:$A$49,0),MATCH(orders!L$1,products!$A$1:$G$1,0))</f>
        <v>29.784999999999997</v>
      </c>
      <c r="M769" s="6">
        <f t="shared" si="22"/>
        <v>89.35499999999999</v>
      </c>
      <c r="N769" t="str" cm="1">
        <f t="array" ref="N769">_xlfn.IFS(I769= "Rob", "Robusta", I769= "Exc", "Excelsa", I769= "Ara", "Arabica", I769= "Lib", "Liberica", I769= "", "")</f>
        <v>Arabica</v>
      </c>
      <c r="O769" t="str">
        <f t="shared" si="23"/>
        <v>Light</v>
      </c>
      <c r="P769" t="str">
        <f>_xlfn.XLOOKUP(Orders[[#This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IF(_xlfn.XLOOKUP(C770,customers!$A:$A,customers!$C:$C,,0)=0,"",_xlfn.XLOOKUP(C770,customers!$A:$A,customers!$C:$C,,0))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6">
        <f>INDEX(products!$A$1:$G$49,MATCH(orders!$D770,products!$A$1:$A$49,0),MATCH(orders!L$1,products!$A$1:$G$1,0))</f>
        <v>11.95</v>
      </c>
      <c r="M770" s="6">
        <f t="shared" si="22"/>
        <v>23.9</v>
      </c>
      <c r="N770" t="str" cm="1">
        <f t="array" ref="N770">_xlfn.IFS(I770= "Rob", "Robusta", I770= "Exc", "Excelsa", I770= "Ara", "Arabica", I770= "Lib", "Liberica", I770= "", "")</f>
        <v>Robusta</v>
      </c>
      <c r="O770" t="str">
        <f t="shared" si="23"/>
        <v>Light</v>
      </c>
      <c r="P770" t="str">
        <f>_xlfn.XLOOKUP(Orders[[#This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IF(_xlfn.XLOOKUP(C771,customers!$A:$A,customers!$C:$C,,0)=0,"",_xlfn.XLOOKUP(C771,customers!$A:$A,customers!$C:$C,,0))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6">
        <f>INDEX(products!$A$1:$G$49,MATCH(orders!$D771,products!$A$1:$A$49,0),MATCH(orders!L$1,products!$A$1:$G$1,0))</f>
        <v>22.884999999999998</v>
      </c>
      <c r="M771" s="6">
        <f t="shared" ref="M771:M834" si="24">L771*E771</f>
        <v>137.31</v>
      </c>
      <c r="N771" t="str" cm="1">
        <f t="array" ref="N771">_xlfn.IFS(I771= "Rob", "Robusta", I771= "Exc", "Excelsa", I771= "Ara", "Arabica", I771= "Lib", "Liberica", I771= "", "")</f>
        <v>Robusta</v>
      </c>
      <c r="O771" t="str">
        <f t="shared" ref="O771:O834" si="25">IF(J771="M", "Medium", IF(J771="L", "Light", IF(J771="D", "Dark", IF(J771="", "" ))))</f>
        <v>Medium</v>
      </c>
      <c r="P771" t="str">
        <f>_xlfn.XLOOKUP(Orders[[#This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IF(_xlfn.XLOOKUP(C772,customers!$A:$A,customers!$C:$C,,0)=0,"",_xlfn.XLOOKUP(C772,customers!$A:$A,customers!$C:$C,,0))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6">
        <f>INDEX(products!$A$1:$G$49,MATCH(orders!$D772,products!$A$1:$A$49,0),MATCH(orders!L$1,products!$A$1:$G$1,0))</f>
        <v>9.9499999999999993</v>
      </c>
      <c r="M772" s="6">
        <f t="shared" si="24"/>
        <v>9.9499999999999993</v>
      </c>
      <c r="N772" t="str" cm="1">
        <f t="array" ref="N772">_xlfn.IFS(I772= "Rob", "Robusta", I772= "Exc", "Excelsa", I772= "Ara", "Arabica", I772= "Lib", "Liberica", I772= "", "")</f>
        <v>Arabica</v>
      </c>
      <c r="O772" t="str">
        <f t="shared" si="25"/>
        <v>Dark</v>
      </c>
      <c r="P772" t="str">
        <f>_xlfn.XLOOKUP(Orders[[#This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IF(_xlfn.XLOOKUP(C773,customers!$A:$A,customers!$C:$C,,0)=0,"",_xlfn.XLOOKUP(C773,customers!$A:$A,customers!$C:$C,,0))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6">
        <f>INDEX(products!$A$1:$G$49,MATCH(orders!$D773,products!$A$1:$A$49,0),MATCH(orders!L$1,products!$A$1:$G$1,0))</f>
        <v>7.169999999999999</v>
      </c>
      <c r="M773" s="6">
        <f t="shared" si="24"/>
        <v>21.509999999999998</v>
      </c>
      <c r="N773" t="str" cm="1">
        <f t="array" ref="N773">_xlfn.IFS(I773= "Rob", "Robusta", I773= "Exc", "Excelsa", I773= "Ara", "Arabica", I773= "Lib", "Liberica", I773= "", "")</f>
        <v>Robusta</v>
      </c>
      <c r="O773" t="str">
        <f t="shared" si="25"/>
        <v>Light</v>
      </c>
      <c r="P773" t="str">
        <f>_xlfn.XLOOKUP(Orders[[#This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IF(_xlfn.XLOOKUP(C774,customers!$A:$A,customers!$C:$C,,0)=0,"",_xlfn.XLOOKUP(C774,customers!$A:$A,customers!$C:$C,,0))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6">
        <f>INDEX(products!$A$1:$G$49,MATCH(orders!$D774,products!$A$1:$A$49,0),MATCH(orders!L$1,products!$A$1:$G$1,0))</f>
        <v>13.75</v>
      </c>
      <c r="M774" s="6">
        <f t="shared" si="24"/>
        <v>82.5</v>
      </c>
      <c r="N774" t="str" cm="1">
        <f t="array" ref="N774">_xlfn.IFS(I774= "Rob", "Robusta", I774= "Exc", "Excelsa", I774= "Ara", "Arabica", I774= "Lib", "Liberica", I774= "", "")</f>
        <v>Excelsa</v>
      </c>
      <c r="O774" t="str">
        <f t="shared" si="25"/>
        <v>Medium</v>
      </c>
      <c r="P774" t="str">
        <f>_xlfn.XLOOKUP(Orders[[#This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IF(_xlfn.XLOOKUP(C775,customers!$A:$A,customers!$C:$C,,0)=0,"",_xlfn.XLOOKUP(C775,customers!$A:$A,customers!$C:$C,,0))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6">
        <f>INDEX(products!$A$1:$G$49,MATCH(orders!$D775,products!$A$1:$A$49,0),MATCH(orders!L$1,products!$A$1:$G$1,0))</f>
        <v>4.3650000000000002</v>
      </c>
      <c r="M775" s="6">
        <f t="shared" si="24"/>
        <v>8.73</v>
      </c>
      <c r="N775" t="str" cm="1">
        <f t="array" ref="N775">_xlfn.IFS(I775= "Rob", "Robusta", I775= "Exc", "Excelsa", I775= "Ara", "Arabica", I775= "Lib", "Liberica", I775= "", "")</f>
        <v>Liberica</v>
      </c>
      <c r="O775" t="str">
        <f t="shared" si="25"/>
        <v>Medium</v>
      </c>
      <c r="P775" t="str">
        <f>_xlfn.XLOOKUP(Orders[[#This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IF(_xlfn.XLOOKUP(C776,customers!$A:$A,customers!$C:$C,,0)=0,"",_xlfn.XLOOKUP(C776,customers!$A:$A,customers!$C:$C,,0))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6">
        <f>INDEX(products!$A$1:$G$49,MATCH(orders!$D776,products!$A$1:$A$49,0),MATCH(orders!L$1,products!$A$1:$G$1,0))</f>
        <v>9.9499999999999993</v>
      </c>
      <c r="M776" s="6">
        <f t="shared" si="24"/>
        <v>19.899999999999999</v>
      </c>
      <c r="N776" t="str" cm="1">
        <f t="array" ref="N776">_xlfn.IFS(I776= "Rob", "Robusta", I776= "Exc", "Excelsa", I776= "Ara", "Arabica", I776= "Lib", "Liberica", I776= "", "")</f>
        <v>Robusta</v>
      </c>
      <c r="O776" t="str">
        <f t="shared" si="25"/>
        <v>Medium</v>
      </c>
      <c r="P776" t="str">
        <f>_xlfn.XLOOKUP(Orders[[#This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IF(_xlfn.XLOOKUP(C777,customers!$A:$A,customers!$C:$C,,0)=0,"",_xlfn.XLOOKUP(C777,customers!$A:$A,customers!$C:$C,,0))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6">
        <f>INDEX(products!$A$1:$G$49,MATCH(orders!$D777,products!$A$1:$A$49,0),MATCH(orders!L$1,products!$A$1:$G$1,0))</f>
        <v>8.91</v>
      </c>
      <c r="M777" s="6">
        <f t="shared" si="24"/>
        <v>17.82</v>
      </c>
      <c r="N777" t="str" cm="1">
        <f t="array" ref="N777">_xlfn.IFS(I777= "Rob", "Robusta", I777= "Exc", "Excelsa", I777= "Ara", "Arabica", I777= "Lib", "Liberica", I777= "", "")</f>
        <v>Excelsa</v>
      </c>
      <c r="O777" t="str">
        <f t="shared" si="25"/>
        <v>Light</v>
      </c>
      <c r="P777" t="str">
        <f>_xlfn.XLOOKUP(Orders[[#This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IF(_xlfn.XLOOKUP(C778,customers!$A:$A,customers!$C:$C,,0)=0,"",_xlfn.XLOOKUP(C778,customers!$A:$A,customers!$C:$C,,0))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6">
        <f>INDEX(products!$A$1:$G$49,MATCH(orders!$D778,products!$A$1:$A$49,0),MATCH(orders!L$1,products!$A$1:$G$1,0))</f>
        <v>6.75</v>
      </c>
      <c r="M778" s="6">
        <f t="shared" si="24"/>
        <v>20.25</v>
      </c>
      <c r="N778" t="str" cm="1">
        <f t="array" ref="N778">_xlfn.IFS(I778= "Rob", "Robusta", I778= "Exc", "Excelsa", I778= "Ara", "Arabica", I778= "Lib", "Liberica", I778= "", "")</f>
        <v>Arabica</v>
      </c>
      <c r="O778" t="str">
        <f t="shared" si="25"/>
        <v>Medium</v>
      </c>
      <c r="P778" t="str">
        <f>_xlfn.XLOOKUP(Orders[[#This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IF(_xlfn.XLOOKUP(C779,customers!$A:$A,customers!$C:$C,,0)=0,"",_xlfn.XLOOKUP(C779,customers!$A:$A,customers!$C:$C,,0))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6">
        <f>INDEX(products!$A$1:$G$49,MATCH(orders!$D779,products!$A$1:$A$49,0),MATCH(orders!L$1,products!$A$1:$G$1,0))</f>
        <v>29.784999999999997</v>
      </c>
      <c r="M779" s="6">
        <f t="shared" si="24"/>
        <v>59.569999999999993</v>
      </c>
      <c r="N779" t="str" cm="1">
        <f t="array" ref="N779">_xlfn.IFS(I779= "Rob", "Robusta", I779= "Exc", "Excelsa", I779= "Ara", "Arabica", I779= "Lib", "Liberica", I779= "", "")</f>
        <v>Arabica</v>
      </c>
      <c r="O779" t="str">
        <f t="shared" si="25"/>
        <v>Light</v>
      </c>
      <c r="P779" t="str">
        <f>_xlfn.XLOOKUP(Orders[[#This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IF(_xlfn.XLOOKUP(C780,customers!$A:$A,customers!$C:$C,,0)=0,"",_xlfn.XLOOKUP(C780,customers!$A:$A,customers!$C:$C,,0))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6">
        <f>INDEX(products!$A$1:$G$49,MATCH(orders!$D780,products!$A$1:$A$49,0),MATCH(orders!L$1,products!$A$1:$G$1,0))</f>
        <v>9.51</v>
      </c>
      <c r="M780" s="6">
        <f t="shared" si="24"/>
        <v>19.02</v>
      </c>
      <c r="N780" t="str" cm="1">
        <f t="array" ref="N780">_xlfn.IFS(I780= "Rob", "Robusta", I780= "Exc", "Excelsa", I780= "Ara", "Arabica", I780= "Lib", "Liberica", I780= "", "")</f>
        <v>Liberica</v>
      </c>
      <c r="O780" t="str">
        <f t="shared" si="25"/>
        <v>Light</v>
      </c>
      <c r="P780" t="str">
        <f>_xlfn.XLOOKUP(Orders[[#This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IF(_xlfn.XLOOKUP(C781,customers!$A:$A,customers!$C:$C,,0)=0,"",_xlfn.XLOOKUP(C781,customers!$A:$A,customers!$C:$C,,0))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6">
        <f>INDEX(products!$A$1:$G$49,MATCH(orders!$D781,products!$A$1:$A$49,0),MATCH(orders!L$1,products!$A$1:$G$1,0))</f>
        <v>12.95</v>
      </c>
      <c r="M781" s="6">
        <f t="shared" si="24"/>
        <v>77.699999999999989</v>
      </c>
      <c r="N781" t="str" cm="1">
        <f t="array" ref="N781">_xlfn.IFS(I781= "Rob", "Robusta", I781= "Exc", "Excelsa", I781= "Ara", "Arabica", I781= "Lib", "Liberica", I781= "", "")</f>
        <v>Liberica</v>
      </c>
      <c r="O781" t="str">
        <f t="shared" si="25"/>
        <v>Dark</v>
      </c>
      <c r="P781" t="str">
        <f>_xlfn.XLOOKUP(Orders[[#This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IF(_xlfn.XLOOKUP(C782,customers!$A:$A,customers!$C:$C,,0)=0,"",_xlfn.XLOOKUP(C782,customers!$A:$A,customers!$C:$C,,0))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6">
        <f>INDEX(products!$A$1:$G$49,MATCH(orders!$D782,products!$A$1:$A$49,0),MATCH(orders!L$1,products!$A$1:$G$1,0))</f>
        <v>13.75</v>
      </c>
      <c r="M782" s="6">
        <f t="shared" si="24"/>
        <v>41.25</v>
      </c>
      <c r="N782" t="str" cm="1">
        <f t="array" ref="N782">_xlfn.IFS(I782= "Rob", "Robusta", I782= "Exc", "Excelsa", I782= "Ara", "Arabica", I782= "Lib", "Liberica", I782= "", "")</f>
        <v>Excelsa</v>
      </c>
      <c r="O782" t="str">
        <f t="shared" si="25"/>
        <v>Medium</v>
      </c>
      <c r="P782" t="str">
        <f>_xlfn.XLOOKUP(Orders[[#This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IF(_xlfn.XLOOKUP(C783,customers!$A:$A,customers!$C:$C,,0)=0,"",_xlfn.XLOOKUP(C783,customers!$A:$A,customers!$C:$C,,0))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6">
        <f>INDEX(products!$A$1:$G$49,MATCH(orders!$D783,products!$A$1:$A$49,0),MATCH(orders!L$1,products!$A$1:$G$1,0))</f>
        <v>36.454999999999998</v>
      </c>
      <c r="M783" s="6">
        <f t="shared" si="24"/>
        <v>145.82</v>
      </c>
      <c r="N783" t="str" cm="1">
        <f t="array" ref="N783">_xlfn.IFS(I783= "Rob", "Robusta", I783= "Exc", "Excelsa", I783= "Ara", "Arabica", I783= "Lib", "Liberica", I783= "", "")</f>
        <v>Liberica</v>
      </c>
      <c r="O783" t="str">
        <f t="shared" si="25"/>
        <v>Light</v>
      </c>
      <c r="P783" t="str">
        <f>_xlfn.XLOOKUP(Orders[[#This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IF(_xlfn.XLOOKUP(C784,customers!$A:$A,customers!$C:$C,,0)=0,"",_xlfn.XLOOKUP(C784,customers!$A:$A,customers!$C:$C,,0))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6">
        <f>INDEX(products!$A$1:$G$49,MATCH(orders!$D784,products!$A$1:$A$49,0),MATCH(orders!L$1,products!$A$1:$G$1,0))</f>
        <v>4.4550000000000001</v>
      </c>
      <c r="M784" s="6">
        <f t="shared" si="24"/>
        <v>26.73</v>
      </c>
      <c r="N784" t="str" cm="1">
        <f t="array" ref="N784">_xlfn.IFS(I784= "Rob", "Robusta", I784= "Exc", "Excelsa", I784= "Ara", "Arabica", I784= "Lib", "Liberica", I784= "", "")</f>
        <v>Excelsa</v>
      </c>
      <c r="O784" t="str">
        <f t="shared" si="25"/>
        <v>Light</v>
      </c>
      <c r="P784" t="str">
        <f>_xlfn.XLOOKUP(Orders[[#This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IF(_xlfn.XLOOKUP(C785,customers!$A:$A,customers!$C:$C,,0)=0,"",_xlfn.XLOOKUP(C785,customers!$A:$A,customers!$C:$C,,0))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6">
        <f>INDEX(products!$A$1:$G$49,MATCH(orders!$D785,products!$A$1:$A$49,0),MATCH(orders!L$1,products!$A$1:$G$1,0))</f>
        <v>8.73</v>
      </c>
      <c r="M785" s="6">
        <f t="shared" si="24"/>
        <v>43.650000000000006</v>
      </c>
      <c r="N785" t="str" cm="1">
        <f t="array" ref="N785">_xlfn.IFS(I785= "Rob", "Robusta", I785= "Exc", "Excelsa", I785= "Ara", "Arabica", I785= "Lib", "Liberica", I785= "", "")</f>
        <v>Liberica</v>
      </c>
      <c r="O785" t="str">
        <f t="shared" si="25"/>
        <v>Medium</v>
      </c>
      <c r="P785" t="str">
        <f>_xlfn.XLOOKUP(Orders[[#This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IF(_xlfn.XLOOKUP(C786,customers!$A:$A,customers!$C:$C,,0)=0,"",_xlfn.XLOOKUP(C786,customers!$A:$A,customers!$C:$C,,0))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6">
        <f>INDEX(products!$A$1:$G$49,MATCH(orders!$D786,products!$A$1:$A$49,0),MATCH(orders!L$1,products!$A$1:$G$1,0))</f>
        <v>15.85</v>
      </c>
      <c r="M786" s="6">
        <f t="shared" si="24"/>
        <v>31.7</v>
      </c>
      <c r="N786" t="str" cm="1">
        <f t="array" ref="N786">_xlfn.IFS(I786= "Rob", "Robusta", I786= "Exc", "Excelsa", I786= "Ara", "Arabica", I786= "Lib", "Liberica", I786= "", "")</f>
        <v>Liberica</v>
      </c>
      <c r="O786" t="str">
        <f t="shared" si="25"/>
        <v>Light</v>
      </c>
      <c r="P786" t="str">
        <f>_xlfn.XLOOKUP(Orders[[#This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IF(_xlfn.XLOOKUP(C787,customers!$A:$A,customers!$C:$C,,0)=0,"",_xlfn.XLOOKUP(C787,customers!$A:$A,customers!$C:$C,,0))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6">
        <f>INDEX(products!$A$1:$G$49,MATCH(orders!$D787,products!$A$1:$A$49,0),MATCH(orders!L$1,products!$A$1:$G$1,0))</f>
        <v>22.884999999999998</v>
      </c>
      <c r="M787" s="6">
        <f t="shared" si="24"/>
        <v>22.884999999999998</v>
      </c>
      <c r="N787" t="str" cm="1">
        <f t="array" ref="N787">_xlfn.IFS(I787= "Rob", "Robusta", I787= "Exc", "Excelsa", I787= "Ara", "Arabica", I787= "Lib", "Liberica", I787= "", "")</f>
        <v>Arabica</v>
      </c>
      <c r="O787" t="str">
        <f t="shared" si="25"/>
        <v>Dark</v>
      </c>
      <c r="P787" t="str">
        <f>_xlfn.XLOOKUP(Orders[[#This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IF(_xlfn.XLOOKUP(C788,customers!$A:$A,customers!$C:$C,,0)=0,"",_xlfn.XLOOKUP(C788,customers!$A:$A,customers!$C:$C,,0))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6">
        <f>INDEX(products!$A$1:$G$49,MATCH(orders!$D788,products!$A$1:$A$49,0),MATCH(orders!L$1,products!$A$1:$G$1,0))</f>
        <v>27.945</v>
      </c>
      <c r="M788" s="6">
        <f t="shared" si="24"/>
        <v>27.945</v>
      </c>
      <c r="N788" t="str" cm="1">
        <f t="array" ref="N788">_xlfn.IFS(I788= "Rob", "Robusta", I788= "Exc", "Excelsa", I788= "Ara", "Arabica", I788= "Lib", "Liberica", I788= "", "")</f>
        <v>Excelsa</v>
      </c>
      <c r="O788" t="str">
        <f t="shared" si="25"/>
        <v>Dark</v>
      </c>
      <c r="P788" t="str">
        <f>_xlfn.XLOOKUP(Orders[[#This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IF(_xlfn.XLOOKUP(C789,customers!$A:$A,customers!$C:$C,,0)=0,"",_xlfn.XLOOKUP(C789,customers!$A:$A,customers!$C:$C,,0))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6">
        <f>INDEX(products!$A$1:$G$49,MATCH(orders!$D789,products!$A$1:$A$49,0),MATCH(orders!L$1,products!$A$1:$G$1,0))</f>
        <v>13.75</v>
      </c>
      <c r="M789" s="6">
        <f t="shared" si="24"/>
        <v>82.5</v>
      </c>
      <c r="N789" t="str" cm="1">
        <f t="array" ref="N789">_xlfn.IFS(I789= "Rob", "Robusta", I789= "Exc", "Excelsa", I789= "Ara", "Arabica", I789= "Lib", "Liberica", I789= "", "")</f>
        <v>Excelsa</v>
      </c>
      <c r="O789" t="str">
        <f t="shared" si="25"/>
        <v>Medium</v>
      </c>
      <c r="P789" t="str">
        <f>_xlfn.XLOOKUP(Orders[[#This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IF(_xlfn.XLOOKUP(C790,customers!$A:$A,customers!$C:$C,,0)=0,"",_xlfn.XLOOKUP(C790,customers!$A:$A,customers!$C:$C,,0))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6">
        <f>INDEX(products!$A$1:$G$49,MATCH(orders!$D790,products!$A$1:$A$49,0),MATCH(orders!L$1,products!$A$1:$G$1,0))</f>
        <v>22.884999999999998</v>
      </c>
      <c r="M790" s="6">
        <f t="shared" si="24"/>
        <v>45.769999999999996</v>
      </c>
      <c r="N790" t="str" cm="1">
        <f t="array" ref="N790">_xlfn.IFS(I790= "Rob", "Robusta", I790= "Exc", "Excelsa", I790= "Ara", "Arabica", I790= "Lib", "Liberica", I790= "", "")</f>
        <v>Robusta</v>
      </c>
      <c r="O790" t="str">
        <f t="shared" si="25"/>
        <v>Medium</v>
      </c>
      <c r="P790" t="str">
        <f>_xlfn.XLOOKUP(Orders[[#This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IF(_xlfn.XLOOKUP(C791,customers!$A:$A,customers!$C:$C,,0)=0,"",_xlfn.XLOOKUP(C791,customers!$A:$A,customers!$C:$C,,0))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6">
        <f>INDEX(products!$A$1:$G$49,MATCH(orders!$D791,products!$A$1:$A$49,0),MATCH(orders!L$1,products!$A$1:$G$1,0))</f>
        <v>12.95</v>
      </c>
      <c r="M791" s="6">
        <f t="shared" si="24"/>
        <v>77.699999999999989</v>
      </c>
      <c r="N791" t="str" cm="1">
        <f t="array" ref="N791">_xlfn.IFS(I791= "Rob", "Robusta", I791= "Exc", "Excelsa", I791= "Ara", "Arabica", I791= "Lib", "Liberica", I791= "", "")</f>
        <v>Arabica</v>
      </c>
      <c r="O791" t="str">
        <f t="shared" si="25"/>
        <v>Light</v>
      </c>
      <c r="P791" t="str">
        <f>_xlfn.XLOOKUP(Orders[[#This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IF(_xlfn.XLOOKUP(C792,customers!$A:$A,customers!$C:$C,,0)=0,"",_xlfn.XLOOKUP(C792,customers!$A:$A,customers!$C:$C,,0))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6">
        <f>INDEX(products!$A$1:$G$49,MATCH(orders!$D792,products!$A$1:$A$49,0),MATCH(orders!L$1,products!$A$1:$G$1,0))</f>
        <v>7.77</v>
      </c>
      <c r="M792" s="6">
        <f t="shared" si="24"/>
        <v>23.31</v>
      </c>
      <c r="N792" t="str" cm="1">
        <f t="array" ref="N792">_xlfn.IFS(I792= "Rob", "Robusta", I792= "Exc", "Excelsa", I792= "Ara", "Arabica", I792= "Lib", "Liberica", I792= "", "")</f>
        <v>Arabica</v>
      </c>
      <c r="O792" t="str">
        <f t="shared" si="25"/>
        <v>Light</v>
      </c>
      <c r="P792" t="str">
        <f>_xlfn.XLOOKUP(Orders[[#This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IF(_xlfn.XLOOKUP(C793,customers!$A:$A,customers!$C:$C,,0)=0,"",_xlfn.XLOOKUP(C793,customers!$A:$A,customers!$C:$C,,0))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6">
        <f>INDEX(products!$A$1:$G$49,MATCH(orders!$D793,products!$A$1:$A$49,0),MATCH(orders!L$1,products!$A$1:$G$1,0))</f>
        <v>4.7549999999999999</v>
      </c>
      <c r="M793" s="6">
        <f t="shared" si="24"/>
        <v>23.774999999999999</v>
      </c>
      <c r="N793" t="str" cm="1">
        <f t="array" ref="N793">_xlfn.IFS(I793= "Rob", "Robusta", I793= "Exc", "Excelsa", I793= "Ara", "Arabica", I793= "Lib", "Liberica", I793= "", "")</f>
        <v>Liberica</v>
      </c>
      <c r="O793" t="str">
        <f t="shared" si="25"/>
        <v>Light</v>
      </c>
      <c r="P793" t="str">
        <f>_xlfn.XLOOKUP(Orders[[#This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IF(_xlfn.XLOOKUP(C794,customers!$A:$A,customers!$C:$C,,0)=0,"",_xlfn.XLOOKUP(C794,customers!$A:$A,customers!$C:$C,,0))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6">
        <f>INDEX(products!$A$1:$G$49,MATCH(orders!$D794,products!$A$1:$A$49,0),MATCH(orders!L$1,products!$A$1:$G$1,0))</f>
        <v>8.73</v>
      </c>
      <c r="M794" s="6">
        <f t="shared" si="24"/>
        <v>52.38</v>
      </c>
      <c r="N794" t="str" cm="1">
        <f t="array" ref="N794">_xlfn.IFS(I794= "Rob", "Robusta", I794= "Exc", "Excelsa", I794= "Ara", "Arabica", I794= "Lib", "Liberica", I794= "", "")</f>
        <v>Liberica</v>
      </c>
      <c r="O794" t="str">
        <f t="shared" si="25"/>
        <v>Medium</v>
      </c>
      <c r="P794" t="str">
        <f>_xlfn.XLOOKUP(Orders[[#This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IF(_xlfn.XLOOKUP(C795,customers!$A:$A,customers!$C:$C,,0)=0,"",_xlfn.XLOOKUP(C795,customers!$A:$A,customers!$C:$C,,0))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6">
        <f>INDEX(products!$A$1:$G$49,MATCH(orders!$D795,products!$A$1:$A$49,0),MATCH(orders!L$1,products!$A$1:$G$1,0))</f>
        <v>3.5849999999999995</v>
      </c>
      <c r="M795" s="6">
        <f t="shared" si="24"/>
        <v>17.924999999999997</v>
      </c>
      <c r="N795" t="str" cm="1">
        <f t="array" ref="N795">_xlfn.IFS(I795= "Rob", "Robusta", I795= "Exc", "Excelsa", I795= "Ara", "Arabica", I795= "Lib", "Liberica", I795= "", "")</f>
        <v>Robusta</v>
      </c>
      <c r="O795" t="str">
        <f t="shared" si="25"/>
        <v>Light</v>
      </c>
      <c r="P795" t="str">
        <f>_xlfn.XLOOKUP(Orders[[#This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IF(_xlfn.XLOOKUP(C796,customers!$A:$A,customers!$C:$C,,0)=0,"",_xlfn.XLOOKUP(C796,customers!$A:$A,customers!$C:$C,,0))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6">
        <f>INDEX(products!$A$1:$G$49,MATCH(orders!$D796,products!$A$1:$A$49,0),MATCH(orders!L$1,products!$A$1:$G$1,0))</f>
        <v>29.784999999999997</v>
      </c>
      <c r="M796" s="6">
        <f t="shared" si="24"/>
        <v>148.92499999999998</v>
      </c>
      <c r="N796" t="str" cm="1">
        <f t="array" ref="N796">_xlfn.IFS(I796= "Rob", "Robusta", I796= "Exc", "Excelsa", I796= "Ara", "Arabica", I796= "Lib", "Liberica", I796= "", "")</f>
        <v>Arabica</v>
      </c>
      <c r="O796" t="str">
        <f t="shared" si="25"/>
        <v>Light</v>
      </c>
      <c r="P796" t="str">
        <f>_xlfn.XLOOKUP(Orders[[#This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IF(_xlfn.XLOOKUP(C797,customers!$A:$A,customers!$C:$C,,0)=0,"",_xlfn.XLOOKUP(C797,customers!$A:$A,customers!$C:$C,,0))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6">
        <f>INDEX(products!$A$1:$G$49,MATCH(orders!$D797,products!$A$1:$A$49,0),MATCH(orders!L$1,products!$A$1:$G$1,0))</f>
        <v>7.169999999999999</v>
      </c>
      <c r="M797" s="6">
        <f t="shared" si="24"/>
        <v>28.679999999999996</v>
      </c>
      <c r="N797" t="str" cm="1">
        <f t="array" ref="N797">_xlfn.IFS(I797= "Rob", "Robusta", I797= "Exc", "Excelsa", I797= "Ara", "Arabica", I797= "Lib", "Liberica", I797= "", "")</f>
        <v>Robusta</v>
      </c>
      <c r="O797" t="str">
        <f t="shared" si="25"/>
        <v>Light</v>
      </c>
      <c r="P797" t="str">
        <f>_xlfn.XLOOKUP(Orders[[#This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IF(_xlfn.XLOOKUP(C798,customers!$A:$A,customers!$C:$C,,0)=0,"",_xlfn.XLOOKUP(C798,customers!$A:$A,customers!$C:$C,,0))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6">
        <f>INDEX(products!$A$1:$G$49,MATCH(orders!$D798,products!$A$1:$A$49,0),MATCH(orders!L$1,products!$A$1:$G$1,0))</f>
        <v>9.51</v>
      </c>
      <c r="M798" s="6">
        <f t="shared" si="24"/>
        <v>9.51</v>
      </c>
      <c r="N798" t="str" cm="1">
        <f t="array" ref="N798">_xlfn.IFS(I798= "Rob", "Robusta", I798= "Exc", "Excelsa", I798= "Ara", "Arabica", I798= "Lib", "Liberica", I798= "", "")</f>
        <v>Liberica</v>
      </c>
      <c r="O798" t="str">
        <f t="shared" si="25"/>
        <v>Light</v>
      </c>
      <c r="P798" t="str">
        <f>_xlfn.XLOOKUP(Orders[[#This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IF(_xlfn.XLOOKUP(C799,customers!$A:$A,customers!$C:$C,,0)=0,"",_xlfn.XLOOKUP(C799,customers!$A:$A,customers!$C:$C,,0))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6">
        <f>INDEX(products!$A$1:$G$49,MATCH(orders!$D799,products!$A$1:$A$49,0),MATCH(orders!L$1,products!$A$1:$G$1,0))</f>
        <v>7.77</v>
      </c>
      <c r="M799" s="6">
        <f t="shared" si="24"/>
        <v>31.08</v>
      </c>
      <c r="N799" t="str" cm="1">
        <f t="array" ref="N799">_xlfn.IFS(I799= "Rob", "Robusta", I799= "Exc", "Excelsa", I799= "Ara", "Arabica", I799= "Lib", "Liberica", I799= "", "")</f>
        <v>Arabica</v>
      </c>
      <c r="O799" t="str">
        <f t="shared" si="25"/>
        <v>Light</v>
      </c>
      <c r="P799" t="str">
        <f>_xlfn.XLOOKUP(Orders[[#This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IF(_xlfn.XLOOKUP(C800,customers!$A:$A,customers!$C:$C,,0)=0,"",_xlfn.XLOOKUP(C800,customers!$A:$A,customers!$C:$C,,0))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6">
        <f>INDEX(products!$A$1:$G$49,MATCH(orders!$D800,products!$A$1:$A$49,0),MATCH(orders!L$1,products!$A$1:$G$1,0))</f>
        <v>2.6849999999999996</v>
      </c>
      <c r="M800" s="6">
        <f t="shared" si="24"/>
        <v>8.0549999999999997</v>
      </c>
      <c r="N800" t="str" cm="1">
        <f t="array" ref="N800">_xlfn.IFS(I800= "Rob", "Robusta", I800= "Exc", "Excelsa", I800= "Ara", "Arabica", I800= "Lib", "Liberica", I800= "", "")</f>
        <v>Robusta</v>
      </c>
      <c r="O800" t="str">
        <f t="shared" si="25"/>
        <v>Dark</v>
      </c>
      <c r="P800" t="str">
        <f>_xlfn.XLOOKUP(Orders[[#This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IF(_xlfn.XLOOKUP(C801,customers!$A:$A,customers!$C:$C,,0)=0,"",_xlfn.XLOOKUP(C801,customers!$A:$A,customers!$C:$C,,0))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6">
        <f>INDEX(products!$A$1:$G$49,MATCH(orders!$D801,products!$A$1:$A$49,0),MATCH(orders!L$1,products!$A$1:$G$1,0))</f>
        <v>12.15</v>
      </c>
      <c r="M801" s="6">
        <f t="shared" si="24"/>
        <v>36.450000000000003</v>
      </c>
      <c r="N801" t="str" cm="1">
        <f t="array" ref="N801">_xlfn.IFS(I801= "Rob", "Robusta", I801= "Exc", "Excelsa", I801= "Ara", "Arabica", I801= "Lib", "Liberica", I801= "", "")</f>
        <v>Excelsa</v>
      </c>
      <c r="O801" t="str">
        <f t="shared" si="25"/>
        <v>Dark</v>
      </c>
      <c r="P801" t="str">
        <f>_xlfn.XLOOKUP(Orders[[#This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IF(_xlfn.XLOOKUP(C802,customers!$A:$A,customers!$C:$C,,0)=0,"",_xlfn.XLOOKUP(C802,customers!$A:$A,customers!$C:$C,,0))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6">
        <f>INDEX(products!$A$1:$G$49,MATCH(orders!$D802,products!$A$1:$A$49,0),MATCH(orders!L$1,products!$A$1:$G$1,0))</f>
        <v>2.6849999999999996</v>
      </c>
      <c r="M802" s="6">
        <f t="shared" si="24"/>
        <v>16.11</v>
      </c>
      <c r="N802" t="str" cm="1">
        <f t="array" ref="N802">_xlfn.IFS(I802= "Rob", "Robusta", I802= "Exc", "Excelsa", I802= "Ara", "Arabica", I802= "Lib", "Liberica", I802= "", "")</f>
        <v>Robusta</v>
      </c>
      <c r="O802" t="str">
        <f t="shared" si="25"/>
        <v>Dark</v>
      </c>
      <c r="P802" t="str">
        <f>_xlfn.XLOOKUP(Orders[[#This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IF(_xlfn.XLOOKUP(C803,customers!$A:$A,customers!$C:$C,,0)=0,"",_xlfn.XLOOKUP(C803,customers!$A:$A,customers!$C:$C,,0))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6">
        <f>INDEX(products!$A$1:$G$49,MATCH(orders!$D803,products!$A$1:$A$49,0),MATCH(orders!L$1,products!$A$1:$G$1,0))</f>
        <v>20.584999999999997</v>
      </c>
      <c r="M803" s="6">
        <f t="shared" si="24"/>
        <v>41.169999999999995</v>
      </c>
      <c r="N803" t="str" cm="1">
        <f t="array" ref="N803">_xlfn.IFS(I803= "Rob", "Robusta", I803= "Exc", "Excelsa", I803= "Ara", "Arabica", I803= "Lib", "Liberica", I803= "", "")</f>
        <v>Robusta</v>
      </c>
      <c r="O803" t="str">
        <f t="shared" si="25"/>
        <v>Dark</v>
      </c>
      <c r="P803" t="str">
        <f>_xlfn.XLOOKUP(Orders[[#This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IF(_xlfn.XLOOKUP(C804,customers!$A:$A,customers!$C:$C,,0)=0,"",_xlfn.XLOOKUP(C804,customers!$A:$A,customers!$C:$C,,0))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6">
        <f>INDEX(products!$A$1:$G$49,MATCH(orders!$D804,products!$A$1:$A$49,0),MATCH(orders!L$1,products!$A$1:$G$1,0))</f>
        <v>2.6849999999999996</v>
      </c>
      <c r="M804" s="6">
        <f t="shared" si="24"/>
        <v>10.739999999999998</v>
      </c>
      <c r="N804" t="str" cm="1">
        <f t="array" ref="N804">_xlfn.IFS(I804= "Rob", "Robusta", I804= "Exc", "Excelsa", I804= "Ara", "Arabica", I804= "Lib", "Liberica", I804= "", "")</f>
        <v>Robusta</v>
      </c>
      <c r="O804" t="str">
        <f t="shared" si="25"/>
        <v>Dark</v>
      </c>
      <c r="P804" t="str">
        <f>_xlfn.XLOOKUP(Orders[[#This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IF(_xlfn.XLOOKUP(C805,customers!$A:$A,customers!$C:$C,,0)=0,"",_xlfn.XLOOKUP(C805,customers!$A:$A,customers!$C:$C,,0))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6">
        <f>INDEX(products!$A$1:$G$49,MATCH(orders!$D805,products!$A$1:$A$49,0),MATCH(orders!L$1,products!$A$1:$G$1,0))</f>
        <v>31.624999999999996</v>
      </c>
      <c r="M805" s="6">
        <f t="shared" si="24"/>
        <v>126.49999999999999</v>
      </c>
      <c r="N805" t="str" cm="1">
        <f t="array" ref="N805">_xlfn.IFS(I805= "Rob", "Robusta", I805= "Exc", "Excelsa", I805= "Ara", "Arabica", I805= "Lib", "Liberica", I805= "", "")</f>
        <v>Excelsa</v>
      </c>
      <c r="O805" t="str">
        <f t="shared" si="25"/>
        <v>Medium</v>
      </c>
      <c r="P805" t="str">
        <f>_xlfn.XLOOKUP(Orders[[#This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IF(_xlfn.XLOOKUP(C806,customers!$A:$A,customers!$C:$C,,0)=0,"",_xlfn.XLOOKUP(C806,customers!$A:$A,customers!$C:$C,,0))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6">
        <f>INDEX(products!$A$1:$G$49,MATCH(orders!$D806,products!$A$1:$A$49,0),MATCH(orders!L$1,products!$A$1:$G$1,0))</f>
        <v>11.95</v>
      </c>
      <c r="M806" s="6">
        <f t="shared" si="24"/>
        <v>23.9</v>
      </c>
      <c r="N806" t="str" cm="1">
        <f t="array" ref="N806">_xlfn.IFS(I806= "Rob", "Robusta", I806= "Exc", "Excelsa", I806= "Ara", "Arabica", I806= "Lib", "Liberica", I806= "", "")</f>
        <v>Robusta</v>
      </c>
      <c r="O806" t="str">
        <f t="shared" si="25"/>
        <v>Light</v>
      </c>
      <c r="P806" t="str">
        <f>_xlfn.XLOOKUP(Orders[[#This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IF(_xlfn.XLOOKUP(C807,customers!$A:$A,customers!$C:$C,,0)=0,"",_xlfn.XLOOKUP(C807,customers!$A:$A,customers!$C:$C,,0))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6">
        <f>INDEX(products!$A$1:$G$49,MATCH(orders!$D807,products!$A$1:$A$49,0),MATCH(orders!L$1,products!$A$1:$G$1,0))</f>
        <v>5.97</v>
      </c>
      <c r="M807" s="6">
        <f t="shared" si="24"/>
        <v>5.97</v>
      </c>
      <c r="N807" t="str" cm="1">
        <f t="array" ref="N807">_xlfn.IFS(I807= "Rob", "Robusta", I807= "Exc", "Excelsa", I807= "Ara", "Arabica", I807= "Lib", "Liberica", I807= "", "")</f>
        <v>Robusta</v>
      </c>
      <c r="O807" t="str">
        <f t="shared" si="25"/>
        <v>Medium</v>
      </c>
      <c r="P807" t="str">
        <f>_xlfn.XLOOKUP(Orders[[#This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IF(_xlfn.XLOOKUP(C808,customers!$A:$A,customers!$C:$C,,0)=0,"",_xlfn.XLOOKUP(C808,customers!$A:$A,customers!$C:$C,,0))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6">
        <f>INDEX(products!$A$1:$G$49,MATCH(orders!$D808,products!$A$1:$A$49,0),MATCH(orders!L$1,products!$A$1:$G$1,0))</f>
        <v>3.8849999999999998</v>
      </c>
      <c r="M808" s="6">
        <f t="shared" si="24"/>
        <v>7.77</v>
      </c>
      <c r="N808" t="str" cm="1">
        <f t="array" ref="N808">_xlfn.IFS(I808= "Rob", "Robusta", I808= "Exc", "Excelsa", I808= "Ara", "Arabica", I808= "Lib", "Liberica", I808= "", "")</f>
        <v>Liberica</v>
      </c>
      <c r="O808" t="str">
        <f t="shared" si="25"/>
        <v>Dark</v>
      </c>
      <c r="P808" t="str">
        <f>_xlfn.XLOOKUP(Orders[[#This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IF(_xlfn.XLOOKUP(C809,customers!$A:$A,customers!$C:$C,,0)=0,"",_xlfn.XLOOKUP(C809,customers!$A:$A,customers!$C:$C,,0))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6">
        <f>INDEX(products!$A$1:$G$49,MATCH(orders!$D809,products!$A$1:$A$49,0),MATCH(orders!L$1,products!$A$1:$G$1,0))</f>
        <v>7.77</v>
      </c>
      <c r="M809" s="6">
        <f t="shared" si="24"/>
        <v>23.31</v>
      </c>
      <c r="N809" t="str" cm="1">
        <f t="array" ref="N809">_xlfn.IFS(I809= "Rob", "Robusta", I809= "Exc", "Excelsa", I809= "Ara", "Arabica", I809= "Lib", "Liberica", I809= "", "")</f>
        <v>Liberica</v>
      </c>
      <c r="O809" t="str">
        <f t="shared" si="25"/>
        <v>Dark</v>
      </c>
      <c r="P809" t="str">
        <f>_xlfn.XLOOKUP(Orders[[#This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IF(_xlfn.XLOOKUP(C810,customers!$A:$A,customers!$C:$C,,0)=0,"",_xlfn.XLOOKUP(C810,customers!$A:$A,customers!$C:$C,,0))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6">
        <f>INDEX(products!$A$1:$G$49,MATCH(orders!$D810,products!$A$1:$A$49,0),MATCH(orders!L$1,products!$A$1:$G$1,0))</f>
        <v>27.484999999999996</v>
      </c>
      <c r="M810" s="6">
        <f t="shared" si="24"/>
        <v>137.42499999999998</v>
      </c>
      <c r="N810" t="str" cm="1">
        <f t="array" ref="N810">_xlfn.IFS(I810= "Rob", "Robusta", I810= "Exc", "Excelsa", I810= "Ara", "Arabica", I810= "Lib", "Liberica", I810= "", "")</f>
        <v>Robusta</v>
      </c>
      <c r="O810" t="str">
        <f t="shared" si="25"/>
        <v>Light</v>
      </c>
      <c r="P810" t="str">
        <f>_xlfn.XLOOKUP(Orders[[#This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IF(_xlfn.XLOOKUP(C811,customers!$A:$A,customers!$C:$C,,0)=0,"",_xlfn.XLOOKUP(C811,customers!$A:$A,customers!$C:$C,,0))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6">
        <f>INDEX(products!$A$1:$G$49,MATCH(orders!$D811,products!$A$1:$A$49,0),MATCH(orders!L$1,products!$A$1:$G$1,0))</f>
        <v>2.6849999999999996</v>
      </c>
      <c r="M811" s="6">
        <f t="shared" si="24"/>
        <v>8.0549999999999997</v>
      </c>
      <c r="N811" t="str" cm="1">
        <f t="array" ref="N811">_xlfn.IFS(I811= "Rob", "Robusta", I811= "Exc", "Excelsa", I811= "Ara", "Arabica", I811= "Lib", "Liberica", I811= "", "")</f>
        <v>Robusta</v>
      </c>
      <c r="O811" t="str">
        <f t="shared" si="25"/>
        <v>Dark</v>
      </c>
      <c r="P811" t="str">
        <f>_xlfn.XLOOKUP(Orders[[#This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IF(_xlfn.XLOOKUP(C812,customers!$A:$A,customers!$C:$C,,0)=0,"",_xlfn.XLOOKUP(C812,customers!$A:$A,customers!$C:$C,,0))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6">
        <f>INDEX(products!$A$1:$G$49,MATCH(orders!$D812,products!$A$1:$A$49,0),MATCH(orders!L$1,products!$A$1:$G$1,0))</f>
        <v>9.51</v>
      </c>
      <c r="M812" s="6">
        <f t="shared" si="24"/>
        <v>28.53</v>
      </c>
      <c r="N812" t="str" cm="1">
        <f t="array" ref="N812">_xlfn.IFS(I812= "Rob", "Robusta", I812= "Exc", "Excelsa", I812= "Ara", "Arabica", I812= "Lib", "Liberica", I812= "", "")</f>
        <v>Liberica</v>
      </c>
      <c r="O812" t="str">
        <f t="shared" si="25"/>
        <v>Light</v>
      </c>
      <c r="P812" t="str">
        <f>_xlfn.XLOOKUP(Orders[[#This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IF(_xlfn.XLOOKUP(C813,customers!$A:$A,customers!$C:$C,,0)=0,"",_xlfn.XLOOKUP(C813,customers!$A:$A,customers!$C:$C,,0))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6">
        <f>INDEX(products!$A$1:$G$49,MATCH(orders!$D813,products!$A$1:$A$49,0),MATCH(orders!L$1,products!$A$1:$G$1,0))</f>
        <v>11.25</v>
      </c>
      <c r="M813" s="6">
        <f t="shared" si="24"/>
        <v>67.5</v>
      </c>
      <c r="N813" t="str" cm="1">
        <f t="array" ref="N813">_xlfn.IFS(I813= "Rob", "Robusta", I813= "Exc", "Excelsa", I813= "Ara", "Arabica", I813= "Lib", "Liberica", I813= "", "")</f>
        <v>Arabica</v>
      </c>
      <c r="O813" t="str">
        <f t="shared" si="25"/>
        <v>Medium</v>
      </c>
      <c r="P813" t="str">
        <f>_xlfn.XLOOKUP(Orders[[#This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IF(_xlfn.XLOOKUP(C814,customers!$A:$A,customers!$C:$C,,0)=0,"",_xlfn.XLOOKUP(C814,customers!$A:$A,customers!$C:$C,,0))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6">
        <f>INDEX(products!$A$1:$G$49,MATCH(orders!$D814,products!$A$1:$A$49,0),MATCH(orders!L$1,products!$A$1:$G$1,0))</f>
        <v>29.784999999999997</v>
      </c>
      <c r="M814" s="6">
        <f t="shared" si="24"/>
        <v>178.70999999999998</v>
      </c>
      <c r="N814" t="str" cm="1">
        <f t="array" ref="N814">_xlfn.IFS(I814= "Rob", "Robusta", I814= "Exc", "Excelsa", I814= "Ara", "Arabica", I814= "Lib", "Liberica", I814= "", "")</f>
        <v>Liberica</v>
      </c>
      <c r="O814" t="str">
        <f t="shared" si="25"/>
        <v>Dark</v>
      </c>
      <c r="P814" t="str">
        <f>_xlfn.XLOOKUP(Orders[[#This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IF(_xlfn.XLOOKUP(C815,customers!$A:$A,customers!$C:$C,,0)=0,"",_xlfn.XLOOKUP(C815,customers!$A:$A,customers!$C:$C,,0))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6">
        <f>INDEX(products!$A$1:$G$49,MATCH(orders!$D815,products!$A$1:$A$49,0),MATCH(orders!L$1,products!$A$1:$G$1,0))</f>
        <v>31.624999999999996</v>
      </c>
      <c r="M815" s="6">
        <f t="shared" si="24"/>
        <v>31.624999999999996</v>
      </c>
      <c r="N815" t="str" cm="1">
        <f t="array" ref="N815">_xlfn.IFS(I815= "Rob", "Robusta", I815= "Exc", "Excelsa", I815= "Ara", "Arabica", I815= "Lib", "Liberica", I815= "", "")</f>
        <v>Excelsa</v>
      </c>
      <c r="O815" t="str">
        <f t="shared" si="25"/>
        <v>Medium</v>
      </c>
      <c r="P815" t="str">
        <f>_xlfn.XLOOKUP(Orders[[#This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IF(_xlfn.XLOOKUP(C816,customers!$A:$A,customers!$C:$C,,0)=0,"",_xlfn.XLOOKUP(C816,customers!$A:$A,customers!$C:$C,,0))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6">
        <f>INDEX(products!$A$1:$G$49,MATCH(orders!$D816,products!$A$1:$A$49,0),MATCH(orders!L$1,products!$A$1:$G$1,0))</f>
        <v>4.4550000000000001</v>
      </c>
      <c r="M816" s="6">
        <f t="shared" si="24"/>
        <v>8.91</v>
      </c>
      <c r="N816" t="str" cm="1">
        <f t="array" ref="N816">_xlfn.IFS(I816= "Rob", "Robusta", I816= "Exc", "Excelsa", I816= "Ara", "Arabica", I816= "Lib", "Liberica", I816= "", "")</f>
        <v>Excelsa</v>
      </c>
      <c r="O816" t="str">
        <f t="shared" si="25"/>
        <v>Light</v>
      </c>
      <c r="P816" t="str">
        <f>_xlfn.XLOOKUP(Orders[[#This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IF(_xlfn.XLOOKUP(C817,customers!$A:$A,customers!$C:$C,,0)=0,"",_xlfn.XLOOKUP(C817,customers!$A:$A,customers!$C:$C,,0))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6">
        <f>INDEX(products!$A$1:$G$49,MATCH(orders!$D817,products!$A$1:$A$49,0),MATCH(orders!L$1,products!$A$1:$G$1,0))</f>
        <v>5.97</v>
      </c>
      <c r="M817" s="6">
        <f t="shared" si="24"/>
        <v>35.82</v>
      </c>
      <c r="N817" t="str" cm="1">
        <f t="array" ref="N817">_xlfn.IFS(I817= "Rob", "Robusta", I817= "Exc", "Excelsa", I817= "Ara", "Arabica", I817= "Lib", "Liberica", I817= "", "")</f>
        <v>Robusta</v>
      </c>
      <c r="O817" t="str">
        <f t="shared" si="25"/>
        <v>Medium</v>
      </c>
      <c r="P817" t="str">
        <f>_xlfn.XLOOKUP(Orders[[#This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IF(_xlfn.XLOOKUP(C818,customers!$A:$A,customers!$C:$C,,0)=0,"",_xlfn.XLOOKUP(C818,customers!$A:$A,customers!$C:$C,,0))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6">
        <f>INDEX(products!$A$1:$G$49,MATCH(orders!$D818,products!$A$1:$A$49,0),MATCH(orders!L$1,products!$A$1:$G$1,0))</f>
        <v>9.51</v>
      </c>
      <c r="M818" s="6">
        <f t="shared" si="24"/>
        <v>38.04</v>
      </c>
      <c r="N818" t="str" cm="1">
        <f t="array" ref="N818">_xlfn.IFS(I818= "Rob", "Robusta", I818= "Exc", "Excelsa", I818= "Ara", "Arabica", I818= "Lib", "Liberica", I818= "", "")</f>
        <v>Liberica</v>
      </c>
      <c r="O818" t="str">
        <f t="shared" si="25"/>
        <v>Light</v>
      </c>
      <c r="P818" t="str">
        <f>_xlfn.XLOOKUP(Orders[[#This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IF(_xlfn.XLOOKUP(C819,customers!$A:$A,customers!$C:$C,,0)=0,"",_xlfn.XLOOKUP(C819,customers!$A:$A,customers!$C:$C,,0))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6">
        <f>INDEX(products!$A$1:$G$49,MATCH(orders!$D819,products!$A$1:$A$49,0),MATCH(orders!L$1,products!$A$1:$G$1,0))</f>
        <v>7.77</v>
      </c>
      <c r="M819" s="6">
        <f t="shared" si="24"/>
        <v>15.54</v>
      </c>
      <c r="N819" t="str" cm="1">
        <f t="array" ref="N819">_xlfn.IFS(I819= "Rob", "Robusta", I819= "Exc", "Excelsa", I819= "Ara", "Arabica", I819= "Lib", "Liberica", I819= "", "")</f>
        <v>Liberica</v>
      </c>
      <c r="O819" t="str">
        <f t="shared" si="25"/>
        <v>Dark</v>
      </c>
      <c r="P819" t="str">
        <f>_xlfn.XLOOKUP(Orders[[#This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IF(_xlfn.XLOOKUP(C820,customers!$A:$A,customers!$C:$C,,0)=0,"",_xlfn.XLOOKUP(C820,customers!$A:$A,customers!$C:$C,,0))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6">
        <f>INDEX(products!$A$1:$G$49,MATCH(orders!$D820,products!$A$1:$A$49,0),MATCH(orders!L$1,products!$A$1:$G$1,0))</f>
        <v>15.85</v>
      </c>
      <c r="M820" s="6">
        <f t="shared" si="24"/>
        <v>79.25</v>
      </c>
      <c r="N820" t="str" cm="1">
        <f t="array" ref="N820">_xlfn.IFS(I820= "Rob", "Robusta", I820= "Exc", "Excelsa", I820= "Ara", "Arabica", I820= "Lib", "Liberica", I820= "", "")</f>
        <v>Liberica</v>
      </c>
      <c r="O820" t="str">
        <f t="shared" si="25"/>
        <v>Light</v>
      </c>
      <c r="P820" t="str">
        <f>_xlfn.XLOOKUP(Orders[[#This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IF(_xlfn.XLOOKUP(C821,customers!$A:$A,customers!$C:$C,,0)=0,"",_xlfn.XLOOKUP(C821,customers!$A:$A,customers!$C:$C,,0))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6">
        <f>INDEX(products!$A$1:$G$49,MATCH(orders!$D821,products!$A$1:$A$49,0),MATCH(orders!L$1,products!$A$1:$G$1,0))</f>
        <v>4.7549999999999999</v>
      </c>
      <c r="M821" s="6">
        <f t="shared" si="24"/>
        <v>4.7549999999999999</v>
      </c>
      <c r="N821" t="str" cm="1">
        <f t="array" ref="N821">_xlfn.IFS(I821= "Rob", "Robusta", I821= "Exc", "Excelsa", I821= "Ara", "Arabica", I821= "Lib", "Liberica", I821= "", "")</f>
        <v>Liberica</v>
      </c>
      <c r="O821" t="str">
        <f t="shared" si="25"/>
        <v>Light</v>
      </c>
      <c r="P821" t="str">
        <f>_xlfn.XLOOKUP(Orders[[#This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IF(_xlfn.XLOOKUP(C822,customers!$A:$A,customers!$C:$C,,0)=0,"",_xlfn.XLOOKUP(C822,customers!$A:$A,customers!$C:$C,,0))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6">
        <f>INDEX(products!$A$1:$G$49,MATCH(orders!$D822,products!$A$1:$A$49,0),MATCH(orders!L$1,products!$A$1:$G$1,0))</f>
        <v>13.75</v>
      </c>
      <c r="M822" s="6">
        <f t="shared" si="24"/>
        <v>55</v>
      </c>
      <c r="N822" t="str" cm="1">
        <f t="array" ref="N822">_xlfn.IFS(I822= "Rob", "Robusta", I822= "Exc", "Excelsa", I822= "Ara", "Arabica", I822= "Lib", "Liberica", I822= "", "")</f>
        <v>Excelsa</v>
      </c>
      <c r="O822" t="str">
        <f t="shared" si="25"/>
        <v>Medium</v>
      </c>
      <c r="P822" t="str">
        <f>_xlfn.XLOOKUP(Orders[[#This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IF(_xlfn.XLOOKUP(C823,customers!$A:$A,customers!$C:$C,,0)=0,"",_xlfn.XLOOKUP(C823,customers!$A:$A,customers!$C:$C,,0))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6">
        <f>INDEX(products!$A$1:$G$49,MATCH(orders!$D823,products!$A$1:$A$49,0),MATCH(orders!L$1,products!$A$1:$G$1,0))</f>
        <v>5.3699999999999992</v>
      </c>
      <c r="M823" s="6">
        <f t="shared" si="24"/>
        <v>26.849999999999994</v>
      </c>
      <c r="N823" t="str" cm="1">
        <f t="array" ref="N823">_xlfn.IFS(I823= "Rob", "Robusta", I823= "Exc", "Excelsa", I823= "Ara", "Arabica", I823= "Lib", "Liberica", I823= "", "")</f>
        <v>Robusta</v>
      </c>
      <c r="O823" t="str">
        <f t="shared" si="25"/>
        <v>Dark</v>
      </c>
      <c r="P823" t="str">
        <f>_xlfn.XLOOKUP(Orders[[#This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IF(_xlfn.XLOOKUP(C824,customers!$A:$A,customers!$C:$C,,0)=0,"",_xlfn.XLOOKUP(C824,customers!$A:$A,customers!$C:$C,,0))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6">
        <f>INDEX(products!$A$1:$G$49,MATCH(orders!$D824,products!$A$1:$A$49,0),MATCH(orders!L$1,products!$A$1:$G$1,0))</f>
        <v>34.154999999999994</v>
      </c>
      <c r="M824" s="6">
        <f t="shared" si="24"/>
        <v>136.61999999999998</v>
      </c>
      <c r="N824" t="str" cm="1">
        <f t="array" ref="N824">_xlfn.IFS(I824= "Rob", "Robusta", I824= "Exc", "Excelsa", I824= "Ara", "Arabica", I824= "Lib", "Liberica", I824= "", "")</f>
        <v>Excelsa</v>
      </c>
      <c r="O824" t="str">
        <f t="shared" si="25"/>
        <v>Light</v>
      </c>
      <c r="P824" t="str">
        <f>_xlfn.XLOOKUP(Orders[[#This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IF(_xlfn.XLOOKUP(C825,customers!$A:$A,customers!$C:$C,,0)=0,"",_xlfn.XLOOKUP(C825,customers!$A:$A,customers!$C:$C,,0))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6">
        <f>INDEX(products!$A$1:$G$49,MATCH(orders!$D825,products!$A$1:$A$49,0),MATCH(orders!L$1,products!$A$1:$G$1,0))</f>
        <v>15.85</v>
      </c>
      <c r="M825" s="6">
        <f t="shared" si="24"/>
        <v>47.55</v>
      </c>
      <c r="N825" t="str" cm="1">
        <f t="array" ref="N825">_xlfn.IFS(I825= "Rob", "Robusta", I825= "Exc", "Excelsa", I825= "Ara", "Arabica", I825= "Lib", "Liberica", I825= "", "")</f>
        <v>Liberica</v>
      </c>
      <c r="O825" t="str">
        <f t="shared" si="25"/>
        <v>Light</v>
      </c>
      <c r="P825" t="str">
        <f>_xlfn.XLOOKUP(Orders[[#This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IF(_xlfn.XLOOKUP(C826,customers!$A:$A,customers!$C:$C,,0)=0,"",_xlfn.XLOOKUP(C826,customers!$A:$A,customers!$C:$C,,0))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6">
        <f>INDEX(products!$A$1:$G$49,MATCH(orders!$D826,products!$A$1:$A$49,0),MATCH(orders!L$1,products!$A$1:$G$1,0))</f>
        <v>3.375</v>
      </c>
      <c r="M826" s="6">
        <f t="shared" si="24"/>
        <v>16.875</v>
      </c>
      <c r="N826" t="str" cm="1">
        <f t="array" ref="N826">_xlfn.IFS(I826= "Rob", "Robusta", I826= "Exc", "Excelsa", I826= "Ara", "Arabica", I826= "Lib", "Liberica", I826= "", "")</f>
        <v>Arabica</v>
      </c>
      <c r="O826" t="str">
        <f t="shared" si="25"/>
        <v>Medium</v>
      </c>
      <c r="P826" t="str">
        <f>_xlfn.XLOOKUP(Orders[[#This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IF(_xlfn.XLOOKUP(C827,customers!$A:$A,customers!$C:$C,,0)=0,"",_xlfn.XLOOKUP(C827,customers!$A:$A,customers!$C:$C,,0))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6">
        <f>INDEX(products!$A$1:$G$49,MATCH(orders!$D827,products!$A$1:$A$49,0),MATCH(orders!L$1,products!$A$1:$G$1,0))</f>
        <v>9.9499999999999993</v>
      </c>
      <c r="M827" s="6">
        <f t="shared" si="24"/>
        <v>29.849999999999998</v>
      </c>
      <c r="N827" t="str" cm="1">
        <f t="array" ref="N827">_xlfn.IFS(I827= "Rob", "Robusta", I827= "Exc", "Excelsa", I827= "Ara", "Arabica", I827= "Lib", "Liberica", I827= "", "")</f>
        <v>Arabica</v>
      </c>
      <c r="O827" t="str">
        <f t="shared" si="25"/>
        <v>Dark</v>
      </c>
      <c r="P827" t="str">
        <f>_xlfn.XLOOKUP(Orders[[#This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IF(_xlfn.XLOOKUP(C828,customers!$A:$A,customers!$C:$C,,0)=0,"",_xlfn.XLOOKUP(C828,customers!$A:$A,customers!$C:$C,,0))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6">
        <f>INDEX(products!$A$1:$G$49,MATCH(orders!$D828,products!$A$1:$A$49,0),MATCH(orders!L$1,products!$A$1:$G$1,0))</f>
        <v>8.25</v>
      </c>
      <c r="M828" s="6">
        <f t="shared" si="24"/>
        <v>41.25</v>
      </c>
      <c r="N828" t="str" cm="1">
        <f t="array" ref="N828">_xlfn.IFS(I828= "Rob", "Robusta", I828= "Exc", "Excelsa", I828= "Ara", "Arabica", I828= "Lib", "Liberica", I828= "", "")</f>
        <v>Excelsa</v>
      </c>
      <c r="O828" t="str">
        <f t="shared" si="25"/>
        <v>Medium</v>
      </c>
      <c r="P828" t="str">
        <f>_xlfn.XLOOKUP(Orders[[#This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IF(_xlfn.XLOOKUP(C829,customers!$A:$A,customers!$C:$C,,0)=0,"",_xlfn.XLOOKUP(C829,customers!$A:$A,customers!$C:$C,,0))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6">
        <f>INDEX(products!$A$1:$G$49,MATCH(orders!$D829,products!$A$1:$A$49,0),MATCH(orders!L$1,products!$A$1:$G$1,0))</f>
        <v>4.125</v>
      </c>
      <c r="M829" s="6">
        <f t="shared" si="24"/>
        <v>20.625</v>
      </c>
      <c r="N829" t="str" cm="1">
        <f t="array" ref="N829">_xlfn.IFS(I829= "Rob", "Robusta", I829= "Exc", "Excelsa", I829= "Ara", "Arabica", I829= "Lib", "Liberica", I829= "", "")</f>
        <v>Excelsa</v>
      </c>
      <c r="O829" t="str">
        <f t="shared" si="25"/>
        <v>Medium</v>
      </c>
      <c r="P829" t="str">
        <f>_xlfn.XLOOKUP(Orders[[#This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IF(_xlfn.XLOOKUP(C830,customers!$A:$A,customers!$C:$C,,0)=0,"",_xlfn.XLOOKUP(C830,customers!$A:$A,customers!$C:$C,,0))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6">
        <f>INDEX(products!$A$1:$G$49,MATCH(orders!$D830,products!$A$1:$A$49,0),MATCH(orders!L$1,products!$A$1:$G$1,0))</f>
        <v>22.884999999999998</v>
      </c>
      <c r="M830" s="6">
        <f t="shared" si="24"/>
        <v>137.31</v>
      </c>
      <c r="N830" t="str" cm="1">
        <f t="array" ref="N830">_xlfn.IFS(I830= "Rob", "Robusta", I830= "Exc", "Excelsa", I830= "Ara", "Arabica", I830= "Lib", "Liberica", I830= "", "")</f>
        <v>Arabica</v>
      </c>
      <c r="O830" t="str">
        <f t="shared" si="25"/>
        <v>Dark</v>
      </c>
      <c r="P830" t="str">
        <f>_xlfn.XLOOKUP(Orders[[#This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IF(_xlfn.XLOOKUP(C831,customers!$A:$A,customers!$C:$C,,0)=0,"",_xlfn.XLOOKUP(C831,customers!$A:$A,customers!$C:$C,,0))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6">
        <f>INDEX(products!$A$1:$G$49,MATCH(orders!$D831,products!$A$1:$A$49,0),MATCH(orders!L$1,products!$A$1:$G$1,0))</f>
        <v>2.9849999999999999</v>
      </c>
      <c r="M831" s="6">
        <f t="shared" si="24"/>
        <v>2.9849999999999999</v>
      </c>
      <c r="N831" t="str" cm="1">
        <f t="array" ref="N831">_xlfn.IFS(I831= "Rob", "Robusta", I831= "Exc", "Excelsa", I831= "Ara", "Arabica", I831= "Lib", "Liberica", I831= "", "")</f>
        <v>Arabica</v>
      </c>
      <c r="O831" t="str">
        <f t="shared" si="25"/>
        <v>Dark</v>
      </c>
      <c r="P831" t="str">
        <f>_xlfn.XLOOKUP(Orders[[#This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IF(_xlfn.XLOOKUP(C832,customers!$A:$A,customers!$C:$C,,0)=0,"",_xlfn.XLOOKUP(C832,customers!$A:$A,customers!$C:$C,,0))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6">
        <f>INDEX(products!$A$1:$G$49,MATCH(orders!$D832,products!$A$1:$A$49,0),MATCH(orders!L$1,products!$A$1:$G$1,0))</f>
        <v>13.75</v>
      </c>
      <c r="M832" s="6">
        <f t="shared" si="24"/>
        <v>27.5</v>
      </c>
      <c r="N832" t="str" cm="1">
        <f t="array" ref="N832">_xlfn.IFS(I832= "Rob", "Robusta", I832= "Exc", "Excelsa", I832= "Ara", "Arabica", I832= "Lib", "Liberica", I832= "", "")</f>
        <v>Excelsa</v>
      </c>
      <c r="O832" t="str">
        <f t="shared" si="25"/>
        <v>Medium</v>
      </c>
      <c r="P832" t="str">
        <f>_xlfn.XLOOKUP(Orders[[#This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IF(_xlfn.XLOOKUP(C833,customers!$A:$A,customers!$C:$C,,0)=0,"",_xlfn.XLOOKUP(C833,customers!$A:$A,customers!$C:$C,,0))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6">
        <f>INDEX(products!$A$1:$G$49,MATCH(orders!$D833,products!$A$1:$A$49,0),MATCH(orders!L$1,products!$A$1:$G$1,0))</f>
        <v>2.9849999999999999</v>
      </c>
      <c r="M833" s="6">
        <f t="shared" si="24"/>
        <v>5.97</v>
      </c>
      <c r="N833" t="str" cm="1">
        <f t="array" ref="N833">_xlfn.IFS(I833= "Rob", "Robusta", I833= "Exc", "Excelsa", I833= "Ara", "Arabica", I833= "Lib", "Liberica", I833= "", "")</f>
        <v>Arabica</v>
      </c>
      <c r="O833" t="str">
        <f t="shared" si="25"/>
        <v>Dark</v>
      </c>
      <c r="P833" t="str">
        <f>_xlfn.XLOOKUP(Orders[[#This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IF(_xlfn.XLOOKUP(C834,customers!$A:$A,customers!$C:$C,,0)=0,"",_xlfn.XLOOKUP(C834,customers!$A:$A,customers!$C:$C,,0))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6">
        <f>INDEX(products!$A$1:$G$49,MATCH(orders!$D834,products!$A$1:$A$49,0),MATCH(orders!L$1,products!$A$1:$G$1,0))</f>
        <v>9.9499999999999993</v>
      </c>
      <c r="M834" s="6">
        <f t="shared" si="24"/>
        <v>59.699999999999996</v>
      </c>
      <c r="N834" t="str" cm="1">
        <f t="array" ref="N834">_xlfn.IFS(I834= "Rob", "Robusta", I834= "Exc", "Excelsa", I834= "Ara", "Arabica", I834= "Lib", "Liberica", I834= "", "")</f>
        <v>Robusta</v>
      </c>
      <c r="O834" t="str">
        <f t="shared" si="25"/>
        <v>Medium</v>
      </c>
      <c r="P834" t="str">
        <f>_xlfn.XLOOKUP(Orders[[#This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IF(_xlfn.XLOOKUP(C835,customers!$A:$A,customers!$C:$C,,0)=0,"",_xlfn.XLOOKUP(C835,customers!$A:$A,customers!$C:$C,,0))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6">
        <f>INDEX(products!$A$1:$G$49,MATCH(orders!$D835,products!$A$1:$A$49,0),MATCH(orders!L$1,products!$A$1:$G$1,0))</f>
        <v>20.584999999999997</v>
      </c>
      <c r="M835" s="6">
        <f t="shared" ref="M835:M898" si="26">L835*E835</f>
        <v>82.339999999999989</v>
      </c>
      <c r="N835" t="str" cm="1">
        <f t="array" ref="N835">_xlfn.IFS(I835= "Rob", "Robusta", I835= "Exc", "Excelsa", I835= "Ara", "Arabica", I835= "Lib", "Liberica", I835= "", "")</f>
        <v>Robusta</v>
      </c>
      <c r="O835" t="str">
        <f t="shared" ref="O835:O898" si="27">IF(J835="M", "Medium", IF(J835="L", "Light", IF(J835="D", "Dark", IF(J835="", "" ))))</f>
        <v>Dark</v>
      </c>
      <c r="P835" t="str">
        <f>_xlfn.XLOOKUP(Orders[[#This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IF(_xlfn.XLOOKUP(C836,customers!$A:$A,customers!$C:$C,,0)=0,"",_xlfn.XLOOKUP(C836,customers!$A:$A,customers!$C:$C,,0))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6">
        <f>INDEX(products!$A$1:$G$49,MATCH(orders!$D836,products!$A$1:$A$49,0),MATCH(orders!L$1,products!$A$1:$G$1,0))</f>
        <v>22.884999999999998</v>
      </c>
      <c r="M836" s="6">
        <f t="shared" si="26"/>
        <v>22.884999999999998</v>
      </c>
      <c r="N836" t="str" cm="1">
        <f t="array" ref="N836">_xlfn.IFS(I836= "Rob", "Robusta", I836= "Exc", "Excelsa", I836= "Ara", "Arabica", I836= "Lib", "Liberica", I836= "", "")</f>
        <v>Arabica</v>
      </c>
      <c r="O836" t="str">
        <f t="shared" si="27"/>
        <v>Dark</v>
      </c>
      <c r="P836" t="str">
        <f>_xlfn.XLOOKUP(Orders[[#This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IF(_xlfn.XLOOKUP(C837,customers!$A:$A,customers!$C:$C,,0)=0,"",_xlfn.XLOOKUP(C837,customers!$A:$A,customers!$C:$C,,0))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6">
        <f>INDEX(products!$A$1:$G$49,MATCH(orders!$D837,products!$A$1:$A$49,0),MATCH(orders!L$1,products!$A$1:$G$1,0))</f>
        <v>8.91</v>
      </c>
      <c r="M837" s="6">
        <f t="shared" si="26"/>
        <v>8.91</v>
      </c>
      <c r="N837" t="str" cm="1">
        <f t="array" ref="N837">_xlfn.IFS(I837= "Rob", "Robusta", I837= "Exc", "Excelsa", I837= "Ara", "Arabica", I837= "Lib", "Liberica", I837= "", "")</f>
        <v>Excelsa</v>
      </c>
      <c r="O837" t="str">
        <f t="shared" si="27"/>
        <v>Light</v>
      </c>
      <c r="P837" t="str">
        <f>_xlfn.XLOOKUP(Orders[[#This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IF(_xlfn.XLOOKUP(C838,customers!$A:$A,customers!$C:$C,,0)=0,"",_xlfn.XLOOKUP(C838,customers!$A:$A,customers!$C:$C,,0))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6">
        <f>INDEX(products!$A$1:$G$49,MATCH(orders!$D838,products!$A$1:$A$49,0),MATCH(orders!L$1,products!$A$1:$G$1,0))</f>
        <v>2.9849999999999999</v>
      </c>
      <c r="M838" s="6">
        <f t="shared" si="26"/>
        <v>11.94</v>
      </c>
      <c r="N838" t="str" cm="1">
        <f t="array" ref="N838">_xlfn.IFS(I838= "Rob", "Robusta", I838= "Exc", "Excelsa", I838= "Ara", "Arabica", I838= "Lib", "Liberica", I838= "", "")</f>
        <v>Arabica</v>
      </c>
      <c r="O838" t="str">
        <f t="shared" si="27"/>
        <v>Dark</v>
      </c>
      <c r="P838" t="str">
        <f>_xlfn.XLOOKUP(Orders[[#This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IF(_xlfn.XLOOKUP(C839,customers!$A:$A,customers!$C:$C,,0)=0,"",_xlfn.XLOOKUP(C839,customers!$A:$A,customers!$C:$C,,0))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6">
        <f>INDEX(products!$A$1:$G$49,MATCH(orders!$D839,products!$A$1:$A$49,0),MATCH(orders!L$1,products!$A$1:$G$1,0))</f>
        <v>33.464999999999996</v>
      </c>
      <c r="M839" s="6">
        <f t="shared" si="26"/>
        <v>100.39499999999998</v>
      </c>
      <c r="N839" t="str" cm="1">
        <f t="array" ref="N839">_xlfn.IFS(I839= "Rob", "Robusta", I839= "Exc", "Excelsa", I839= "Ara", "Arabica", I839= "Lib", "Liberica", I839= "", "")</f>
        <v>Liberica</v>
      </c>
      <c r="O839" t="str">
        <f t="shared" si="27"/>
        <v>Medium</v>
      </c>
      <c r="P839" t="str">
        <f>_xlfn.XLOOKUP(Orders[[#This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IF(_xlfn.XLOOKUP(C840,customers!$A:$A,customers!$C:$C,,0)=0,"",_xlfn.XLOOKUP(C840,customers!$A:$A,customers!$C:$C,,0))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6">
        <f>INDEX(products!$A$1:$G$49,MATCH(orders!$D840,products!$A$1:$A$49,0),MATCH(orders!L$1,products!$A$1:$G$1,0))</f>
        <v>22.884999999999998</v>
      </c>
      <c r="M840" s="6">
        <f t="shared" si="26"/>
        <v>114.42499999999998</v>
      </c>
      <c r="N840" t="str" cm="1">
        <f t="array" ref="N840">_xlfn.IFS(I840= "Rob", "Robusta", I840= "Exc", "Excelsa", I840= "Ara", "Arabica", I840= "Lib", "Liberica", I840= "", "")</f>
        <v>Arabica</v>
      </c>
      <c r="O840" t="str">
        <f t="shared" si="27"/>
        <v>Dark</v>
      </c>
      <c r="P840" t="str">
        <f>_xlfn.XLOOKUP(Orders[[#This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IF(_xlfn.XLOOKUP(C841,customers!$A:$A,customers!$C:$C,,0)=0,"",_xlfn.XLOOKUP(C841,customers!$A:$A,customers!$C:$C,,0))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6">
        <f>INDEX(products!$A$1:$G$49,MATCH(orders!$D841,products!$A$1:$A$49,0),MATCH(orders!L$1,products!$A$1:$G$1,0))</f>
        <v>8.25</v>
      </c>
      <c r="M841" s="6">
        <f t="shared" si="26"/>
        <v>41.25</v>
      </c>
      <c r="N841" t="str" cm="1">
        <f t="array" ref="N841">_xlfn.IFS(I841= "Rob", "Robusta", I841= "Exc", "Excelsa", I841= "Ara", "Arabica", I841= "Lib", "Liberica", I841= "", "")</f>
        <v>Excelsa</v>
      </c>
      <c r="O841" t="str">
        <f t="shared" si="27"/>
        <v>Medium</v>
      </c>
      <c r="P841" t="str">
        <f>_xlfn.XLOOKUP(Orders[[#This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IF(_xlfn.XLOOKUP(C842,customers!$A:$A,customers!$C:$C,,0)=0,"",_xlfn.XLOOKUP(C842,customers!$A:$A,customers!$C:$C,,0))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6">
        <f>INDEX(products!$A$1:$G$49,MATCH(orders!$D842,products!$A$1:$A$49,0),MATCH(orders!L$1,products!$A$1:$G$1,0))</f>
        <v>7.169999999999999</v>
      </c>
      <c r="M842" s="6">
        <f t="shared" si="26"/>
        <v>28.679999999999996</v>
      </c>
      <c r="N842" t="str" cm="1">
        <f t="array" ref="N842">_xlfn.IFS(I842= "Rob", "Robusta", I842= "Exc", "Excelsa", I842= "Ara", "Arabica", I842= "Lib", "Liberica", I842= "", "")</f>
        <v>Robusta</v>
      </c>
      <c r="O842" t="str">
        <f t="shared" si="27"/>
        <v>Light</v>
      </c>
      <c r="P842" t="str">
        <f>_xlfn.XLOOKUP(Orders[[#This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IF(_xlfn.XLOOKUP(C843,customers!$A:$A,customers!$C:$C,,0)=0,"",_xlfn.XLOOKUP(C843,customers!$A:$A,customers!$C:$C,,0))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6">
        <f>INDEX(products!$A$1:$G$49,MATCH(orders!$D843,products!$A$1:$A$49,0),MATCH(orders!L$1,products!$A$1:$G$1,0))</f>
        <v>4.3650000000000002</v>
      </c>
      <c r="M843" s="6">
        <f t="shared" si="26"/>
        <v>4.3650000000000002</v>
      </c>
      <c r="N843" t="str" cm="1">
        <f t="array" ref="N843">_xlfn.IFS(I843= "Rob", "Robusta", I843= "Exc", "Excelsa", I843= "Ara", "Arabica", I843= "Lib", "Liberica", I843= "", "")</f>
        <v>Liberica</v>
      </c>
      <c r="O843" t="str">
        <f t="shared" si="27"/>
        <v>Medium</v>
      </c>
      <c r="P843" t="str">
        <f>_xlfn.XLOOKUP(Orders[[#This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IF(_xlfn.XLOOKUP(C844,customers!$A:$A,customers!$C:$C,,0)=0,"",_xlfn.XLOOKUP(C844,customers!$A:$A,customers!$C:$C,,0))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6">
        <f>INDEX(products!$A$1:$G$49,MATCH(orders!$D844,products!$A$1:$A$49,0),MATCH(orders!L$1,products!$A$1:$G$1,0))</f>
        <v>4.125</v>
      </c>
      <c r="M844" s="6">
        <f t="shared" si="26"/>
        <v>8.25</v>
      </c>
      <c r="N844" t="str" cm="1">
        <f t="array" ref="N844">_xlfn.IFS(I844= "Rob", "Robusta", I844= "Exc", "Excelsa", I844= "Ara", "Arabica", I844= "Lib", "Liberica", I844= "", "")</f>
        <v>Excelsa</v>
      </c>
      <c r="O844" t="str">
        <f t="shared" si="27"/>
        <v>Medium</v>
      </c>
      <c r="P844" t="str">
        <f>_xlfn.XLOOKUP(Orders[[#This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IF(_xlfn.XLOOKUP(C845,customers!$A:$A,customers!$C:$C,,0)=0,"",_xlfn.XLOOKUP(C845,customers!$A:$A,customers!$C:$C,,0))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6">
        <f>INDEX(products!$A$1:$G$49,MATCH(orders!$D845,products!$A$1:$A$49,0),MATCH(orders!L$1,products!$A$1:$G$1,0))</f>
        <v>4.125</v>
      </c>
      <c r="M845" s="6">
        <f t="shared" si="26"/>
        <v>8.25</v>
      </c>
      <c r="N845" t="str" cm="1">
        <f t="array" ref="N845">_xlfn.IFS(I845= "Rob", "Robusta", I845= "Exc", "Excelsa", I845= "Ara", "Arabica", I845= "Lib", "Liberica", I845= "", "")</f>
        <v>Excelsa</v>
      </c>
      <c r="O845" t="str">
        <f t="shared" si="27"/>
        <v>Medium</v>
      </c>
      <c r="P845" t="str">
        <f>_xlfn.XLOOKUP(Orders[[#This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IF(_xlfn.XLOOKUP(C846,customers!$A:$A,customers!$C:$C,,0)=0,"",_xlfn.XLOOKUP(C846,customers!$A:$A,customers!$C:$C,,0))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6">
        <f>INDEX(products!$A$1:$G$49,MATCH(orders!$D846,products!$A$1:$A$49,0),MATCH(orders!L$1,products!$A$1:$G$1,0))</f>
        <v>5.97</v>
      </c>
      <c r="M846" s="6">
        <f t="shared" si="26"/>
        <v>35.82</v>
      </c>
      <c r="N846" t="str" cm="1">
        <f t="array" ref="N846">_xlfn.IFS(I846= "Rob", "Robusta", I846= "Exc", "Excelsa", I846= "Ara", "Arabica", I846= "Lib", "Liberica", I846= "", "")</f>
        <v>Arabica</v>
      </c>
      <c r="O846" t="str">
        <f t="shared" si="27"/>
        <v>Dark</v>
      </c>
      <c r="P846" t="str">
        <f>_xlfn.XLOOKUP(Orders[[#This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IF(_xlfn.XLOOKUP(C847,customers!$A:$A,customers!$C:$C,,0)=0,"",_xlfn.XLOOKUP(C847,customers!$A:$A,customers!$C:$C,,0))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6">
        <f>INDEX(products!$A$1:$G$49,MATCH(orders!$D847,products!$A$1:$A$49,0),MATCH(orders!L$1,products!$A$1:$G$1,0))</f>
        <v>27.945</v>
      </c>
      <c r="M847" s="6">
        <f t="shared" si="26"/>
        <v>167.67000000000002</v>
      </c>
      <c r="N847" t="str" cm="1">
        <f t="array" ref="N847">_xlfn.IFS(I847= "Rob", "Robusta", I847= "Exc", "Excelsa", I847= "Ara", "Arabica", I847= "Lib", "Liberica", I847= "", "")</f>
        <v>Excelsa</v>
      </c>
      <c r="O847" t="str">
        <f t="shared" si="27"/>
        <v>Dark</v>
      </c>
      <c r="P847" t="str">
        <f>_xlfn.XLOOKUP(Orders[[#This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IF(_xlfn.XLOOKUP(C848,customers!$A:$A,customers!$C:$C,,0)=0,"",_xlfn.XLOOKUP(C848,customers!$A:$A,customers!$C:$C,,0))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6">
        <f>INDEX(products!$A$1:$G$49,MATCH(orders!$D848,products!$A$1:$A$49,0),MATCH(orders!L$1,products!$A$1:$G$1,0))</f>
        <v>25.874999999999996</v>
      </c>
      <c r="M848" s="6">
        <f t="shared" si="26"/>
        <v>51.749999999999993</v>
      </c>
      <c r="N848" t="str" cm="1">
        <f t="array" ref="N848">_xlfn.IFS(I848= "Rob", "Robusta", I848= "Exc", "Excelsa", I848= "Ara", "Arabica", I848= "Lib", "Liberica", I848= "", "")</f>
        <v>Arabica</v>
      </c>
      <c r="O848" t="str">
        <f t="shared" si="27"/>
        <v>Medium</v>
      </c>
      <c r="P848" t="str">
        <f>_xlfn.XLOOKUP(Orders[[#This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IF(_xlfn.XLOOKUP(C849,customers!$A:$A,customers!$C:$C,,0)=0,"",_xlfn.XLOOKUP(C849,customers!$A:$A,customers!$C:$C,,0))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6">
        <f>INDEX(products!$A$1:$G$49,MATCH(orders!$D849,products!$A$1:$A$49,0),MATCH(orders!L$1,products!$A$1:$G$1,0))</f>
        <v>2.9849999999999999</v>
      </c>
      <c r="M849" s="6">
        <f t="shared" si="26"/>
        <v>8.9550000000000001</v>
      </c>
      <c r="N849" t="str" cm="1">
        <f t="array" ref="N849">_xlfn.IFS(I849= "Rob", "Robusta", I849= "Exc", "Excelsa", I849= "Ara", "Arabica", I849= "Lib", "Liberica", I849= "", "")</f>
        <v>Arabica</v>
      </c>
      <c r="O849" t="str">
        <f t="shared" si="27"/>
        <v>Dark</v>
      </c>
      <c r="P849" t="str">
        <f>_xlfn.XLOOKUP(Orders[[#This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IF(_xlfn.XLOOKUP(C850,customers!$A:$A,customers!$C:$C,,0)=0,"",_xlfn.XLOOKUP(C850,customers!$A:$A,customers!$C:$C,,0))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6">
        <f>INDEX(products!$A$1:$G$49,MATCH(orders!$D850,products!$A$1:$A$49,0),MATCH(orders!L$1,products!$A$1:$G$1,0))</f>
        <v>8.91</v>
      </c>
      <c r="M850" s="6">
        <f t="shared" si="26"/>
        <v>53.46</v>
      </c>
      <c r="N850" t="str" cm="1">
        <f t="array" ref="N850">_xlfn.IFS(I850= "Rob", "Robusta", I850= "Exc", "Excelsa", I850= "Ara", "Arabica", I850= "Lib", "Liberica", I850= "", "")</f>
        <v>Excelsa</v>
      </c>
      <c r="O850" t="str">
        <f t="shared" si="27"/>
        <v>Light</v>
      </c>
      <c r="P850" t="str">
        <f>_xlfn.XLOOKUP(Orders[[#This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IF(_xlfn.XLOOKUP(C851,customers!$A:$A,customers!$C:$C,,0)=0,"",_xlfn.XLOOKUP(C851,customers!$A:$A,customers!$C:$C,,0))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6">
        <f>INDEX(products!$A$1:$G$49,MATCH(orders!$D851,products!$A$1:$A$49,0),MATCH(orders!L$1,products!$A$1:$G$1,0))</f>
        <v>3.8849999999999998</v>
      </c>
      <c r="M851" s="6">
        <f t="shared" si="26"/>
        <v>23.31</v>
      </c>
      <c r="N851" t="str" cm="1">
        <f t="array" ref="N851">_xlfn.IFS(I851= "Rob", "Robusta", I851= "Exc", "Excelsa", I851= "Ara", "Arabica", I851= "Lib", "Liberica", I851= "", "")</f>
        <v>Arabica</v>
      </c>
      <c r="O851" t="str">
        <f t="shared" si="27"/>
        <v>Light</v>
      </c>
      <c r="P851" t="str">
        <f>_xlfn.XLOOKUP(Orders[[#This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IF(_xlfn.XLOOKUP(C852,customers!$A:$A,customers!$C:$C,,0)=0,"",_xlfn.XLOOKUP(C852,customers!$A:$A,customers!$C:$C,,0))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6">
        <f>INDEX(products!$A$1:$G$49,MATCH(orders!$D852,products!$A$1:$A$49,0),MATCH(orders!L$1,products!$A$1:$G$1,0))</f>
        <v>3.375</v>
      </c>
      <c r="M852" s="6">
        <f t="shared" si="26"/>
        <v>6.75</v>
      </c>
      <c r="N852" t="str" cm="1">
        <f t="array" ref="N852">_xlfn.IFS(I852= "Rob", "Robusta", I852= "Exc", "Excelsa", I852= "Ara", "Arabica", I852= "Lib", "Liberica", I852= "", "")</f>
        <v>Arabica</v>
      </c>
      <c r="O852" t="str">
        <f t="shared" si="27"/>
        <v>Medium</v>
      </c>
      <c r="P852" t="str">
        <f>_xlfn.XLOOKUP(Orders[[#This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IF(_xlfn.XLOOKUP(C853,customers!$A:$A,customers!$C:$C,,0)=0,"",_xlfn.XLOOKUP(C853,customers!$A:$A,customers!$C:$C,,0))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6">
        <f>INDEX(products!$A$1:$G$49,MATCH(orders!$D853,products!$A$1:$A$49,0),MATCH(orders!L$1,products!$A$1:$G$1,0))</f>
        <v>7.77</v>
      </c>
      <c r="M853" s="6">
        <f t="shared" si="26"/>
        <v>7.77</v>
      </c>
      <c r="N853" t="str" cm="1">
        <f t="array" ref="N853">_xlfn.IFS(I853= "Rob", "Robusta", I853= "Exc", "Excelsa", I853= "Ara", "Arabica", I853= "Lib", "Liberica", I853= "", "")</f>
        <v>Liberica</v>
      </c>
      <c r="O853" t="str">
        <f t="shared" si="27"/>
        <v>Dark</v>
      </c>
      <c r="P853" t="str">
        <f>_xlfn.XLOOKUP(Orders[[#This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IF(_xlfn.XLOOKUP(C854,customers!$A:$A,customers!$C:$C,,0)=0,"",_xlfn.XLOOKUP(C854,customers!$A:$A,customers!$C:$C,,0))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6">
        <f>INDEX(products!$A$1:$G$49,MATCH(orders!$D854,products!$A$1:$A$49,0),MATCH(orders!L$1,products!$A$1:$G$1,0))</f>
        <v>29.784999999999997</v>
      </c>
      <c r="M854" s="6">
        <f t="shared" si="26"/>
        <v>119.13999999999999</v>
      </c>
      <c r="N854" t="str" cm="1">
        <f t="array" ref="N854">_xlfn.IFS(I854= "Rob", "Robusta", I854= "Exc", "Excelsa", I854= "Ara", "Arabica", I854= "Lib", "Liberica", I854= "", "")</f>
        <v>Liberica</v>
      </c>
      <c r="O854" t="str">
        <f t="shared" si="27"/>
        <v>Dark</v>
      </c>
      <c r="P854" t="str">
        <f>_xlfn.XLOOKUP(Orders[[#This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IF(_xlfn.XLOOKUP(C855,customers!$A:$A,customers!$C:$C,,0)=0,"",_xlfn.XLOOKUP(C855,customers!$A:$A,customers!$C:$C,,0))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6">
        <f>INDEX(products!$A$1:$G$49,MATCH(orders!$D855,products!$A$1:$A$49,0),MATCH(orders!L$1,products!$A$1:$G$1,0))</f>
        <v>9.9499999999999993</v>
      </c>
      <c r="M855" s="6">
        <f t="shared" si="26"/>
        <v>19.899999999999999</v>
      </c>
      <c r="N855" t="str" cm="1">
        <f t="array" ref="N855">_xlfn.IFS(I855= "Rob", "Robusta", I855= "Exc", "Excelsa", I855= "Ara", "Arabica", I855= "Lib", "Liberica", I855= "", "")</f>
        <v>Arabica</v>
      </c>
      <c r="O855" t="str">
        <f t="shared" si="27"/>
        <v>Dark</v>
      </c>
      <c r="P855" t="str">
        <f>_xlfn.XLOOKUP(Orders[[#This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IF(_xlfn.XLOOKUP(C856,customers!$A:$A,customers!$C:$C,,0)=0,"",_xlfn.XLOOKUP(C856,customers!$A:$A,customers!$C:$C,,0))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6">
        <f>INDEX(products!$A$1:$G$49,MATCH(orders!$D856,products!$A$1:$A$49,0),MATCH(orders!L$1,products!$A$1:$G$1,0))</f>
        <v>7.169999999999999</v>
      </c>
      <c r="M856" s="6">
        <f t="shared" si="26"/>
        <v>35.849999999999994</v>
      </c>
      <c r="N856" t="str" cm="1">
        <f t="array" ref="N856">_xlfn.IFS(I856= "Rob", "Robusta", I856= "Exc", "Excelsa", I856= "Ara", "Arabica", I856= "Lib", "Liberica", I856= "", "")</f>
        <v>Robusta</v>
      </c>
      <c r="O856" t="str">
        <f t="shared" si="27"/>
        <v>Light</v>
      </c>
      <c r="P856" t="str">
        <f>_xlfn.XLOOKUP(Orders[[#This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IF(_xlfn.XLOOKUP(C857,customers!$A:$A,customers!$C:$C,,0)=0,"",_xlfn.XLOOKUP(C857,customers!$A:$A,customers!$C:$C,,0))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6">
        <f>INDEX(products!$A$1:$G$49,MATCH(orders!$D857,products!$A$1:$A$49,0),MATCH(orders!L$1,products!$A$1:$G$1,0))</f>
        <v>29.784999999999997</v>
      </c>
      <c r="M857" s="6">
        <f t="shared" si="26"/>
        <v>89.35499999999999</v>
      </c>
      <c r="N857" t="str" cm="1">
        <f t="array" ref="N857">_xlfn.IFS(I857= "Rob", "Robusta", I857= "Exc", "Excelsa", I857= "Ara", "Arabica", I857= "Lib", "Liberica", I857= "", "")</f>
        <v>Liberica</v>
      </c>
      <c r="O857" t="str">
        <f t="shared" si="27"/>
        <v>Dark</v>
      </c>
      <c r="P857" t="str">
        <f>_xlfn.XLOOKUP(Orders[[#This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IF(_xlfn.XLOOKUP(C858,customers!$A:$A,customers!$C:$C,,0)=0,"",_xlfn.XLOOKUP(C858,customers!$A:$A,customers!$C:$C,,0))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6">
        <f>INDEX(products!$A$1:$G$49,MATCH(orders!$D858,products!$A$1:$A$49,0),MATCH(orders!L$1,products!$A$1:$G$1,0))</f>
        <v>4.3650000000000002</v>
      </c>
      <c r="M858" s="6">
        <f t="shared" si="26"/>
        <v>8.73</v>
      </c>
      <c r="N858" t="str" cm="1">
        <f t="array" ref="N858">_xlfn.IFS(I858= "Rob", "Robusta", I858= "Exc", "Excelsa", I858= "Ara", "Arabica", I858= "Lib", "Liberica", I858= "", "")</f>
        <v>Liberica</v>
      </c>
      <c r="O858" t="str">
        <f t="shared" si="27"/>
        <v>Medium</v>
      </c>
      <c r="P858" t="str">
        <f>_xlfn.XLOOKUP(Orders[[#This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IF(_xlfn.XLOOKUP(C859,customers!$A:$A,customers!$C:$C,,0)=0,"",_xlfn.XLOOKUP(C859,customers!$A:$A,customers!$C:$C,,0))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6">
        <f>INDEX(products!$A$1:$G$49,MATCH(orders!$D859,products!$A$1:$A$49,0),MATCH(orders!L$1,products!$A$1:$G$1,0))</f>
        <v>27.484999999999996</v>
      </c>
      <c r="M859" s="6">
        <f t="shared" si="26"/>
        <v>137.42499999999998</v>
      </c>
      <c r="N859" t="str" cm="1">
        <f t="array" ref="N859">_xlfn.IFS(I859= "Rob", "Robusta", I859= "Exc", "Excelsa", I859= "Ara", "Arabica", I859= "Lib", "Liberica", I859= "", "")</f>
        <v>Robusta</v>
      </c>
      <c r="O859" t="str">
        <f t="shared" si="27"/>
        <v>Light</v>
      </c>
      <c r="P859" t="str">
        <f>_xlfn.XLOOKUP(Orders[[#This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IF(_xlfn.XLOOKUP(C860,customers!$A:$A,customers!$C:$C,,0)=0,"",_xlfn.XLOOKUP(C860,customers!$A:$A,customers!$C:$C,,0))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6">
        <f>INDEX(products!$A$1:$G$49,MATCH(orders!$D860,products!$A$1:$A$49,0),MATCH(orders!L$1,products!$A$1:$G$1,0))</f>
        <v>8.73</v>
      </c>
      <c r="M860" s="6">
        <f t="shared" si="26"/>
        <v>34.92</v>
      </c>
      <c r="N860" t="str" cm="1">
        <f t="array" ref="N860">_xlfn.IFS(I860= "Rob", "Robusta", I860= "Exc", "Excelsa", I860= "Ara", "Arabica", I860= "Lib", "Liberica", I860= "", "")</f>
        <v>Liberica</v>
      </c>
      <c r="O860" t="str">
        <f t="shared" si="27"/>
        <v>Medium</v>
      </c>
      <c r="P860" t="str">
        <f>_xlfn.XLOOKUP(Orders[[#This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IF(_xlfn.XLOOKUP(C861,customers!$A:$A,customers!$C:$C,,0)=0,"",_xlfn.XLOOKUP(C861,customers!$A:$A,customers!$C:$C,,0))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6">
        <f>INDEX(products!$A$1:$G$49,MATCH(orders!$D861,products!$A$1:$A$49,0),MATCH(orders!L$1,products!$A$1:$G$1,0))</f>
        <v>29.784999999999997</v>
      </c>
      <c r="M861" s="6">
        <f t="shared" si="26"/>
        <v>178.70999999999998</v>
      </c>
      <c r="N861" t="str" cm="1">
        <f t="array" ref="N861">_xlfn.IFS(I861= "Rob", "Robusta", I861= "Exc", "Excelsa", I861= "Ara", "Arabica", I861= "Lib", "Liberica", I861= "", "")</f>
        <v>Arabica</v>
      </c>
      <c r="O861" t="str">
        <f t="shared" si="27"/>
        <v>Light</v>
      </c>
      <c r="P861" t="str">
        <f>_xlfn.XLOOKUP(Orders[[#This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IF(_xlfn.XLOOKUP(C862,customers!$A:$A,customers!$C:$C,,0)=0,"",_xlfn.XLOOKUP(C862,customers!$A:$A,customers!$C:$C,,0))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6">
        <f>INDEX(products!$A$1:$G$49,MATCH(orders!$D862,products!$A$1:$A$49,0),MATCH(orders!L$1,products!$A$1:$G$1,0))</f>
        <v>25.874999999999996</v>
      </c>
      <c r="M862" s="6">
        <f t="shared" si="26"/>
        <v>25.874999999999996</v>
      </c>
      <c r="N862" t="str" cm="1">
        <f t="array" ref="N862">_xlfn.IFS(I862= "Rob", "Robusta", I862= "Exc", "Excelsa", I862= "Ara", "Arabica", I862= "Lib", "Liberica", I862= "", "")</f>
        <v>Arabica</v>
      </c>
      <c r="O862" t="str">
        <f t="shared" si="27"/>
        <v>Medium</v>
      </c>
      <c r="P862" t="str">
        <f>_xlfn.XLOOKUP(Orders[[#This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IF(_xlfn.XLOOKUP(C863,customers!$A:$A,customers!$C:$C,,0)=0,"",_xlfn.XLOOKUP(C863,customers!$A:$A,customers!$C:$C,,0))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6">
        <f>INDEX(products!$A$1:$G$49,MATCH(orders!$D863,products!$A$1:$A$49,0),MATCH(orders!L$1,products!$A$1:$G$1,0))</f>
        <v>12.95</v>
      </c>
      <c r="M863" s="6">
        <f t="shared" si="26"/>
        <v>77.699999999999989</v>
      </c>
      <c r="N863" t="str" cm="1">
        <f t="array" ref="N863">_xlfn.IFS(I863= "Rob", "Robusta", I863= "Exc", "Excelsa", I863= "Ara", "Arabica", I863= "Lib", "Liberica", I863= "", "")</f>
        <v>Liberica</v>
      </c>
      <c r="O863" t="str">
        <f t="shared" si="27"/>
        <v>Dark</v>
      </c>
      <c r="P863" t="str">
        <f>_xlfn.XLOOKUP(Orders[[#This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IF(_xlfn.XLOOKUP(C864,customers!$A:$A,customers!$C:$C,,0)=0,"",_xlfn.XLOOKUP(C864,customers!$A:$A,customers!$C:$C,,0))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6">
        <f>INDEX(products!$A$1:$G$49,MATCH(orders!$D864,products!$A$1:$A$49,0),MATCH(orders!L$1,products!$A$1:$G$1,0))</f>
        <v>9.9499999999999993</v>
      </c>
      <c r="M864" s="6">
        <f t="shared" si="26"/>
        <v>9.9499999999999993</v>
      </c>
      <c r="N864" t="str" cm="1">
        <f t="array" ref="N864">_xlfn.IFS(I864= "Rob", "Robusta", I864= "Exc", "Excelsa", I864= "Ara", "Arabica", I864= "Lib", "Liberica", I864= "", "")</f>
        <v>Robusta</v>
      </c>
      <c r="O864" t="str">
        <f t="shared" si="27"/>
        <v>Medium</v>
      </c>
      <c r="P864" t="str">
        <f>_xlfn.XLOOKUP(Orders[[#This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IF(_xlfn.XLOOKUP(C865,customers!$A:$A,customers!$C:$C,,0)=0,"",_xlfn.XLOOKUP(C865,customers!$A:$A,customers!$C:$C,,0))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6">
        <f>INDEX(products!$A$1:$G$49,MATCH(orders!$D865,products!$A$1:$A$49,0),MATCH(orders!L$1,products!$A$1:$G$1,0))</f>
        <v>14.55</v>
      </c>
      <c r="M865" s="6">
        <f t="shared" si="26"/>
        <v>29.1</v>
      </c>
      <c r="N865" t="str" cm="1">
        <f t="array" ref="N865">_xlfn.IFS(I865= "Rob", "Robusta", I865= "Exc", "Excelsa", I865= "Ara", "Arabica", I865= "Lib", "Liberica", I865= "", "")</f>
        <v>Liberica</v>
      </c>
      <c r="O865" t="str">
        <f t="shared" si="27"/>
        <v>Medium</v>
      </c>
      <c r="P865" t="str">
        <f>_xlfn.XLOOKUP(Orders[[#This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IF(_xlfn.XLOOKUP(C866,customers!$A:$A,customers!$C:$C,,0)=0,"",_xlfn.XLOOKUP(C866,customers!$A:$A,customers!$C:$C,,0))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6">
        <f>INDEX(products!$A$1:$G$49,MATCH(orders!$D866,products!$A$1:$A$49,0),MATCH(orders!L$1,products!$A$1:$G$1,0))</f>
        <v>3.5849999999999995</v>
      </c>
      <c r="M866" s="6">
        <f t="shared" si="26"/>
        <v>21.509999999999998</v>
      </c>
      <c r="N866" t="str" cm="1">
        <f t="array" ref="N866">_xlfn.IFS(I866= "Rob", "Robusta", I866= "Exc", "Excelsa", I866= "Ara", "Arabica", I866= "Lib", "Liberica", I866= "", "")</f>
        <v>Robusta</v>
      </c>
      <c r="O866" t="str">
        <f t="shared" si="27"/>
        <v>Light</v>
      </c>
      <c r="P866" t="str">
        <f>_xlfn.XLOOKUP(Orders[[#This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IF(_xlfn.XLOOKUP(C867,customers!$A:$A,customers!$C:$C,,0)=0,"",_xlfn.XLOOKUP(C867,customers!$A:$A,customers!$C:$C,,0))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6">
        <f>INDEX(products!$A$1:$G$49,MATCH(orders!$D867,products!$A$1:$A$49,0),MATCH(orders!L$1,products!$A$1:$G$1,0))</f>
        <v>6.75</v>
      </c>
      <c r="M867" s="6">
        <f t="shared" si="26"/>
        <v>6.75</v>
      </c>
      <c r="N867" t="str" cm="1">
        <f t="array" ref="N867">_xlfn.IFS(I867= "Rob", "Robusta", I867= "Exc", "Excelsa", I867= "Ara", "Arabica", I867= "Lib", "Liberica", I867= "", "")</f>
        <v>Arabica</v>
      </c>
      <c r="O867" t="str">
        <f t="shared" si="27"/>
        <v>Medium</v>
      </c>
      <c r="P867" t="str">
        <f>_xlfn.XLOOKUP(Orders[[#This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IF(_xlfn.XLOOKUP(C868,customers!$A:$A,customers!$C:$C,,0)=0,"",_xlfn.XLOOKUP(C868,customers!$A:$A,customers!$C:$C,,0))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6">
        <f>INDEX(products!$A$1:$G$49,MATCH(orders!$D868,products!$A$1:$A$49,0),MATCH(orders!L$1,products!$A$1:$G$1,0))</f>
        <v>5.97</v>
      </c>
      <c r="M868" s="6">
        <f t="shared" si="26"/>
        <v>17.91</v>
      </c>
      <c r="N868" t="str" cm="1">
        <f t="array" ref="N868">_xlfn.IFS(I868= "Rob", "Robusta", I868= "Exc", "Excelsa", I868= "Ara", "Arabica", I868= "Lib", "Liberica", I868= "", "")</f>
        <v>Arabica</v>
      </c>
      <c r="O868" t="str">
        <f t="shared" si="27"/>
        <v>Dark</v>
      </c>
      <c r="P868" t="str">
        <f>_xlfn.XLOOKUP(Orders[[#This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IF(_xlfn.XLOOKUP(C869,customers!$A:$A,customers!$C:$C,,0)=0,"",_xlfn.XLOOKUP(C869,customers!$A:$A,customers!$C:$C,,0))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6">
        <f>INDEX(products!$A$1:$G$49,MATCH(orders!$D869,products!$A$1:$A$49,0),MATCH(orders!L$1,products!$A$1:$G$1,0))</f>
        <v>29.784999999999997</v>
      </c>
      <c r="M869" s="6">
        <f t="shared" si="26"/>
        <v>29.784999999999997</v>
      </c>
      <c r="N869" t="str" cm="1">
        <f t="array" ref="N869">_xlfn.IFS(I869= "Rob", "Robusta", I869= "Exc", "Excelsa", I869= "Ara", "Arabica", I869= "Lib", "Liberica", I869= "", "")</f>
        <v>Arabica</v>
      </c>
      <c r="O869" t="str">
        <f t="shared" si="27"/>
        <v>Light</v>
      </c>
      <c r="P869" t="str">
        <f>_xlfn.XLOOKUP(Orders[[#This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IF(_xlfn.XLOOKUP(C870,customers!$A:$A,customers!$C:$C,,0)=0,"",_xlfn.XLOOKUP(C870,customers!$A:$A,customers!$C:$C,,0))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6">
        <f>INDEX(products!$A$1:$G$49,MATCH(orders!$D870,products!$A$1:$A$49,0),MATCH(orders!L$1,products!$A$1:$G$1,0))</f>
        <v>8.25</v>
      </c>
      <c r="M870" s="6">
        <f t="shared" si="26"/>
        <v>41.25</v>
      </c>
      <c r="N870" t="str" cm="1">
        <f t="array" ref="N870">_xlfn.IFS(I870= "Rob", "Robusta", I870= "Exc", "Excelsa", I870= "Ara", "Arabica", I870= "Lib", "Liberica", I870= "", "")</f>
        <v>Excelsa</v>
      </c>
      <c r="O870" t="str">
        <f t="shared" si="27"/>
        <v>Medium</v>
      </c>
      <c r="P870" t="str">
        <f>_xlfn.XLOOKUP(Orders[[#This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IF(_xlfn.XLOOKUP(C871,customers!$A:$A,customers!$C:$C,,0)=0,"",_xlfn.XLOOKUP(C871,customers!$A:$A,customers!$C:$C,,0))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6">
        <f>INDEX(products!$A$1:$G$49,MATCH(orders!$D871,products!$A$1:$A$49,0),MATCH(orders!L$1,products!$A$1:$G$1,0))</f>
        <v>5.97</v>
      </c>
      <c r="M871" s="6">
        <f t="shared" si="26"/>
        <v>17.91</v>
      </c>
      <c r="N871" t="str" cm="1">
        <f t="array" ref="N871">_xlfn.IFS(I871= "Rob", "Robusta", I871= "Exc", "Excelsa", I871= "Ara", "Arabica", I871= "Lib", "Liberica", I871= "", "")</f>
        <v>Robusta</v>
      </c>
      <c r="O871" t="str">
        <f t="shared" si="27"/>
        <v>Medium</v>
      </c>
      <c r="P871" t="str">
        <f>_xlfn.XLOOKUP(Orders[[#This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IF(_xlfn.XLOOKUP(C872,customers!$A:$A,customers!$C:$C,,0)=0,"",_xlfn.XLOOKUP(C872,customers!$A:$A,customers!$C:$C,,0))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6">
        <f>INDEX(products!$A$1:$G$49,MATCH(orders!$D872,products!$A$1:$A$49,0),MATCH(orders!L$1,products!$A$1:$G$1,0))</f>
        <v>7.29</v>
      </c>
      <c r="M872" s="6">
        <f t="shared" si="26"/>
        <v>7.29</v>
      </c>
      <c r="N872" t="str" cm="1">
        <f t="array" ref="N872">_xlfn.IFS(I872= "Rob", "Robusta", I872= "Exc", "Excelsa", I872= "Ara", "Arabica", I872= "Lib", "Liberica", I872= "", "")</f>
        <v>Excelsa</v>
      </c>
      <c r="O872" t="str">
        <f t="shared" si="27"/>
        <v>Dark</v>
      </c>
      <c r="P872" t="str">
        <f>_xlfn.XLOOKUP(Orders[[#This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IF(_xlfn.XLOOKUP(C873,customers!$A:$A,customers!$C:$C,,0)=0,"",_xlfn.XLOOKUP(C873,customers!$A:$A,customers!$C:$C,,0))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6">
        <f>INDEX(products!$A$1:$G$49,MATCH(orders!$D873,products!$A$1:$A$49,0),MATCH(orders!L$1,products!$A$1:$G$1,0))</f>
        <v>14.85</v>
      </c>
      <c r="M873" s="6">
        <f t="shared" si="26"/>
        <v>29.7</v>
      </c>
      <c r="N873" t="str" cm="1">
        <f t="array" ref="N873">_xlfn.IFS(I873= "Rob", "Robusta", I873= "Exc", "Excelsa", I873= "Ara", "Arabica", I873= "Lib", "Liberica", I873= "", "")</f>
        <v>Excelsa</v>
      </c>
      <c r="O873" t="str">
        <f t="shared" si="27"/>
        <v>Light</v>
      </c>
      <c r="P873" t="str">
        <f>_xlfn.XLOOKUP(Orders[[#This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IF(_xlfn.XLOOKUP(C874,customers!$A:$A,customers!$C:$C,,0)=0,"",_xlfn.XLOOKUP(C874,customers!$A:$A,customers!$C:$C,,0))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6">
        <f>INDEX(products!$A$1:$G$49,MATCH(orders!$D874,products!$A$1:$A$49,0),MATCH(orders!L$1,products!$A$1:$G$1,0))</f>
        <v>11.25</v>
      </c>
      <c r="M874" s="6">
        <f t="shared" si="26"/>
        <v>22.5</v>
      </c>
      <c r="N874" t="str" cm="1">
        <f t="array" ref="N874">_xlfn.IFS(I874= "Rob", "Robusta", I874= "Exc", "Excelsa", I874= "Ara", "Arabica", I874= "Lib", "Liberica", I874= "", "")</f>
        <v>Arabica</v>
      </c>
      <c r="O874" t="str">
        <f t="shared" si="27"/>
        <v>Medium</v>
      </c>
      <c r="P874" t="str">
        <f>_xlfn.XLOOKUP(Orders[[#This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IF(_xlfn.XLOOKUP(C875,customers!$A:$A,customers!$C:$C,,0)=0,"",_xlfn.XLOOKUP(C875,customers!$A:$A,customers!$C:$C,,0))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6">
        <f>INDEX(products!$A$1:$G$49,MATCH(orders!$D875,products!$A$1:$A$49,0),MATCH(orders!L$1,products!$A$1:$G$1,0))</f>
        <v>2.9849999999999999</v>
      </c>
      <c r="M875" s="6">
        <f t="shared" si="26"/>
        <v>11.94</v>
      </c>
      <c r="N875" t="str" cm="1">
        <f t="array" ref="N875">_xlfn.IFS(I875= "Rob", "Robusta", I875= "Exc", "Excelsa", I875= "Ara", "Arabica", I875= "Lib", "Liberica", I875= "", "")</f>
        <v>Robusta</v>
      </c>
      <c r="O875" t="str">
        <f t="shared" si="27"/>
        <v>Medium</v>
      </c>
      <c r="P875" t="str">
        <f>_xlfn.XLOOKUP(Orders[[#This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IF(_xlfn.XLOOKUP(C876,customers!$A:$A,customers!$C:$C,,0)=0,"",_xlfn.XLOOKUP(C876,customers!$A:$A,customers!$C:$C,,0))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6">
        <f>INDEX(products!$A$1:$G$49,MATCH(orders!$D876,products!$A$1:$A$49,0),MATCH(orders!L$1,products!$A$1:$G$1,0))</f>
        <v>12.95</v>
      </c>
      <c r="M876" s="6">
        <f t="shared" si="26"/>
        <v>25.9</v>
      </c>
      <c r="N876" t="str" cm="1">
        <f t="array" ref="N876">_xlfn.IFS(I876= "Rob", "Robusta", I876= "Exc", "Excelsa", I876= "Ara", "Arabica", I876= "Lib", "Liberica", I876= "", "")</f>
        <v>Arabica</v>
      </c>
      <c r="O876" t="str">
        <f t="shared" si="27"/>
        <v>Light</v>
      </c>
      <c r="P876" t="str">
        <f>_xlfn.XLOOKUP(Orders[[#This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IF(_xlfn.XLOOKUP(C877,customers!$A:$A,customers!$C:$C,,0)=0,"",_xlfn.XLOOKUP(C877,customers!$A:$A,customers!$C:$C,,0))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6">
        <f>INDEX(products!$A$1:$G$49,MATCH(orders!$D877,products!$A$1:$A$49,0),MATCH(orders!L$1,products!$A$1:$G$1,0))</f>
        <v>8.73</v>
      </c>
      <c r="M877" s="6">
        <f t="shared" si="26"/>
        <v>43.650000000000006</v>
      </c>
      <c r="N877" t="str" cm="1">
        <f t="array" ref="N877">_xlfn.IFS(I877= "Rob", "Robusta", I877= "Exc", "Excelsa", I877= "Ara", "Arabica", I877= "Lib", "Liberica", I877= "", "")</f>
        <v>Liberica</v>
      </c>
      <c r="O877" t="str">
        <f t="shared" si="27"/>
        <v>Medium</v>
      </c>
      <c r="P877" t="str">
        <f>_xlfn.XLOOKUP(Orders[[#This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IF(_xlfn.XLOOKUP(C878,customers!$A:$A,customers!$C:$C,,0)=0,"",_xlfn.XLOOKUP(C878,customers!$A:$A,customers!$C:$C,,0))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6">
        <f>INDEX(products!$A$1:$G$49,MATCH(orders!$D878,products!$A$1:$A$49,0),MATCH(orders!L$1,products!$A$1:$G$1,0))</f>
        <v>7.77</v>
      </c>
      <c r="M878" s="6">
        <f t="shared" si="26"/>
        <v>46.62</v>
      </c>
      <c r="N878" t="str" cm="1">
        <f t="array" ref="N878">_xlfn.IFS(I878= "Rob", "Robusta", I878= "Exc", "Excelsa", I878= "Ara", "Arabica", I878= "Lib", "Liberica", I878= "", "")</f>
        <v>Arabica</v>
      </c>
      <c r="O878" t="str">
        <f t="shared" si="27"/>
        <v>Light</v>
      </c>
      <c r="P878" t="str">
        <f>_xlfn.XLOOKUP(Orders[[#This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IF(_xlfn.XLOOKUP(C879,customers!$A:$A,customers!$C:$C,,0)=0,"",_xlfn.XLOOKUP(C879,customers!$A:$A,customers!$C:$C,,0))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6">
        <f>INDEX(products!$A$1:$G$49,MATCH(orders!$D879,products!$A$1:$A$49,0),MATCH(orders!L$1,products!$A$1:$G$1,0))</f>
        <v>9.51</v>
      </c>
      <c r="M879" s="6">
        <f t="shared" si="26"/>
        <v>28.53</v>
      </c>
      <c r="N879" t="str" cm="1">
        <f t="array" ref="N879">_xlfn.IFS(I879= "Rob", "Robusta", I879= "Exc", "Excelsa", I879= "Ara", "Arabica", I879= "Lib", "Liberica", I879= "", "")</f>
        <v>Liberica</v>
      </c>
      <c r="O879" t="str">
        <f t="shared" si="27"/>
        <v>Light</v>
      </c>
      <c r="P879" t="str">
        <f>_xlfn.XLOOKUP(Orders[[#This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IF(_xlfn.XLOOKUP(C880,customers!$A:$A,customers!$C:$C,,0)=0,"",_xlfn.XLOOKUP(C880,customers!$A:$A,customers!$C:$C,,0))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6">
        <f>INDEX(products!$A$1:$G$49,MATCH(orders!$D880,products!$A$1:$A$49,0),MATCH(orders!L$1,products!$A$1:$G$1,0))</f>
        <v>27.484999999999996</v>
      </c>
      <c r="M880" s="6">
        <f t="shared" si="26"/>
        <v>27.484999999999996</v>
      </c>
      <c r="N880" t="str" cm="1">
        <f t="array" ref="N880">_xlfn.IFS(I880= "Rob", "Robusta", I880= "Exc", "Excelsa", I880= "Ara", "Arabica", I880= "Lib", "Liberica", I880= "", "")</f>
        <v>Robusta</v>
      </c>
      <c r="O880" t="str">
        <f t="shared" si="27"/>
        <v>Light</v>
      </c>
      <c r="P880" t="str">
        <f>_xlfn.XLOOKUP(Orders[[#This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IF(_xlfn.XLOOKUP(C881,customers!$A:$A,customers!$C:$C,,0)=0,"",_xlfn.XLOOKUP(C881,customers!$A:$A,customers!$C:$C,,0))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6">
        <f>INDEX(products!$A$1:$G$49,MATCH(orders!$D881,products!$A$1:$A$49,0),MATCH(orders!L$1,products!$A$1:$G$1,0))</f>
        <v>3.645</v>
      </c>
      <c r="M881" s="6">
        <f t="shared" si="26"/>
        <v>10.935</v>
      </c>
      <c r="N881" t="str" cm="1">
        <f t="array" ref="N881">_xlfn.IFS(I881= "Rob", "Robusta", I881= "Exc", "Excelsa", I881= "Ara", "Arabica", I881= "Lib", "Liberica", I881= "", "")</f>
        <v>Excelsa</v>
      </c>
      <c r="O881" t="str">
        <f t="shared" si="27"/>
        <v>Dark</v>
      </c>
      <c r="P881" t="str">
        <f>_xlfn.XLOOKUP(Orders[[#This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IF(_xlfn.XLOOKUP(C882,customers!$A:$A,customers!$C:$C,,0)=0,"",_xlfn.XLOOKUP(C882,customers!$A:$A,customers!$C:$C,,0))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6">
        <f>INDEX(products!$A$1:$G$49,MATCH(orders!$D882,products!$A$1:$A$49,0),MATCH(orders!L$1,products!$A$1:$G$1,0))</f>
        <v>3.5849999999999995</v>
      </c>
      <c r="M882" s="6">
        <f t="shared" si="26"/>
        <v>7.169999999999999</v>
      </c>
      <c r="N882" t="str" cm="1">
        <f t="array" ref="N882">_xlfn.IFS(I882= "Rob", "Robusta", I882= "Exc", "Excelsa", I882= "Ara", "Arabica", I882= "Lib", "Liberica", I882= "", "")</f>
        <v>Robusta</v>
      </c>
      <c r="O882" t="str">
        <f t="shared" si="27"/>
        <v>Light</v>
      </c>
      <c r="P882" t="str">
        <f>_xlfn.XLOOKUP(Orders[[#This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IF(_xlfn.XLOOKUP(C883,customers!$A:$A,customers!$C:$C,,0)=0,"",_xlfn.XLOOKUP(C883,customers!$A:$A,customers!$C:$C,,0))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6">
        <f>INDEX(products!$A$1:$G$49,MATCH(orders!$D883,products!$A$1:$A$49,0),MATCH(orders!L$1,products!$A$1:$G$1,0))</f>
        <v>3.8849999999999998</v>
      </c>
      <c r="M883" s="6">
        <f t="shared" si="26"/>
        <v>23.31</v>
      </c>
      <c r="N883" t="str" cm="1">
        <f t="array" ref="N883">_xlfn.IFS(I883= "Rob", "Robusta", I883= "Exc", "Excelsa", I883= "Ara", "Arabica", I883= "Lib", "Liberica", I883= "", "")</f>
        <v>Arabica</v>
      </c>
      <c r="O883" t="str">
        <f t="shared" si="27"/>
        <v>Light</v>
      </c>
      <c r="P883" t="str">
        <f>_xlfn.XLOOKUP(Orders[[#This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IF(_xlfn.XLOOKUP(C884,customers!$A:$A,customers!$C:$C,,0)=0,"",_xlfn.XLOOKUP(C884,customers!$A:$A,customers!$C:$C,,0))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6">
        <f>INDEX(products!$A$1:$G$49,MATCH(orders!$D884,products!$A$1:$A$49,0),MATCH(orders!L$1,products!$A$1:$G$1,0))</f>
        <v>22.884999999999998</v>
      </c>
      <c r="M884" s="6">
        <f t="shared" si="26"/>
        <v>114.42499999999998</v>
      </c>
      <c r="N884" t="str" cm="1">
        <f t="array" ref="N884">_xlfn.IFS(I884= "Rob", "Robusta", I884= "Exc", "Excelsa", I884= "Ara", "Arabica", I884= "Lib", "Liberica", I884= "", "")</f>
        <v>Arabica</v>
      </c>
      <c r="O884" t="str">
        <f t="shared" si="27"/>
        <v>Dark</v>
      </c>
      <c r="P884" t="str">
        <f>_xlfn.XLOOKUP(Orders[[#This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IF(_xlfn.XLOOKUP(C885,customers!$A:$A,customers!$C:$C,,0)=0,"",_xlfn.XLOOKUP(C885,customers!$A:$A,customers!$C:$C,,0))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6">
        <f>INDEX(products!$A$1:$G$49,MATCH(orders!$D885,products!$A$1:$A$49,0),MATCH(orders!L$1,products!$A$1:$G$1,0))</f>
        <v>25.874999999999996</v>
      </c>
      <c r="M885" s="6">
        <f t="shared" si="26"/>
        <v>77.624999999999986</v>
      </c>
      <c r="N885" t="str" cm="1">
        <f t="array" ref="N885">_xlfn.IFS(I885= "Rob", "Robusta", I885= "Exc", "Excelsa", I885= "Ara", "Arabica", I885= "Lib", "Liberica", I885= "", "")</f>
        <v>Arabica</v>
      </c>
      <c r="O885" t="str">
        <f t="shared" si="27"/>
        <v>Medium</v>
      </c>
      <c r="P885" t="str">
        <f>_xlfn.XLOOKUP(Orders[[#This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IF(_xlfn.XLOOKUP(C886,customers!$A:$A,customers!$C:$C,,0)=0,"",_xlfn.XLOOKUP(C886,customers!$A:$A,customers!$C:$C,,0))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6">
        <f>INDEX(products!$A$1:$G$49,MATCH(orders!$D886,products!$A$1:$A$49,0),MATCH(orders!L$1,products!$A$1:$G$1,0))</f>
        <v>5.3699999999999992</v>
      </c>
      <c r="M886" s="6">
        <f t="shared" si="26"/>
        <v>5.3699999999999992</v>
      </c>
      <c r="N886" t="str" cm="1">
        <f t="array" ref="N886">_xlfn.IFS(I886= "Rob", "Robusta", I886= "Exc", "Excelsa", I886= "Ara", "Arabica", I886= "Lib", "Liberica", I886= "", "")</f>
        <v>Robusta</v>
      </c>
      <c r="O886" t="str">
        <f t="shared" si="27"/>
        <v>Dark</v>
      </c>
      <c r="P886" t="str">
        <f>_xlfn.XLOOKUP(Orders[[#This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IF(_xlfn.XLOOKUP(C887,customers!$A:$A,customers!$C:$C,,0)=0,"",_xlfn.XLOOKUP(C887,customers!$A:$A,customers!$C:$C,,0))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6">
        <f>INDEX(products!$A$1:$G$49,MATCH(orders!$D887,products!$A$1:$A$49,0),MATCH(orders!L$1,products!$A$1:$G$1,0))</f>
        <v>20.584999999999997</v>
      </c>
      <c r="M887" s="6">
        <f t="shared" si="26"/>
        <v>123.50999999999999</v>
      </c>
      <c r="N887" t="str" cm="1">
        <f t="array" ref="N887">_xlfn.IFS(I887= "Rob", "Robusta", I887= "Exc", "Excelsa", I887= "Ara", "Arabica", I887= "Lib", "Liberica", I887= "", "")</f>
        <v>Robusta</v>
      </c>
      <c r="O887" t="str">
        <f t="shared" si="27"/>
        <v>Dark</v>
      </c>
      <c r="P887" t="str">
        <f>_xlfn.XLOOKUP(Orders[[#This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IF(_xlfn.XLOOKUP(C888,customers!$A:$A,customers!$C:$C,,0)=0,"",_xlfn.XLOOKUP(C888,customers!$A:$A,customers!$C:$C,,0))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6">
        <f>INDEX(products!$A$1:$G$49,MATCH(orders!$D888,products!$A$1:$A$49,0),MATCH(orders!L$1,products!$A$1:$G$1,0))</f>
        <v>8.73</v>
      </c>
      <c r="M888" s="6">
        <f t="shared" si="26"/>
        <v>17.46</v>
      </c>
      <c r="N888" t="str" cm="1">
        <f t="array" ref="N888">_xlfn.IFS(I888= "Rob", "Robusta", I888= "Exc", "Excelsa", I888= "Ara", "Arabica", I888= "Lib", "Liberica", I888= "", "")</f>
        <v>Liberica</v>
      </c>
      <c r="O888" t="str">
        <f t="shared" si="27"/>
        <v>Medium</v>
      </c>
      <c r="P888" t="str">
        <f>_xlfn.XLOOKUP(Orders[[#This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IF(_xlfn.XLOOKUP(C889,customers!$A:$A,customers!$C:$C,,0)=0,"",_xlfn.XLOOKUP(C889,customers!$A:$A,customers!$C:$C,,0))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6">
        <f>INDEX(products!$A$1:$G$49,MATCH(orders!$D889,products!$A$1:$A$49,0),MATCH(orders!L$1,products!$A$1:$G$1,0))</f>
        <v>4.4550000000000001</v>
      </c>
      <c r="M889" s="6">
        <f t="shared" si="26"/>
        <v>13.365</v>
      </c>
      <c r="N889" t="str" cm="1">
        <f t="array" ref="N889">_xlfn.IFS(I889= "Rob", "Robusta", I889= "Exc", "Excelsa", I889= "Ara", "Arabica", I889= "Lib", "Liberica", I889= "", "")</f>
        <v>Excelsa</v>
      </c>
      <c r="O889" t="str">
        <f t="shared" si="27"/>
        <v>Light</v>
      </c>
      <c r="P889" t="str">
        <f>_xlfn.XLOOKUP(Orders[[#This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IF(_xlfn.XLOOKUP(C890,customers!$A:$A,customers!$C:$C,,0)=0,"",_xlfn.XLOOKUP(C890,customers!$A:$A,customers!$C:$C,,0))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6">
        <f>INDEX(products!$A$1:$G$49,MATCH(orders!$D890,products!$A$1:$A$49,0),MATCH(orders!L$1,products!$A$1:$G$1,0))</f>
        <v>3.8849999999999998</v>
      </c>
      <c r="M890" s="6">
        <f t="shared" si="26"/>
        <v>7.77</v>
      </c>
      <c r="N890" t="str" cm="1">
        <f t="array" ref="N890">_xlfn.IFS(I890= "Rob", "Robusta", I890= "Exc", "Excelsa", I890= "Ara", "Arabica", I890= "Lib", "Liberica", I890= "", "")</f>
        <v>Arabica</v>
      </c>
      <c r="O890" t="str">
        <f t="shared" si="27"/>
        <v>Light</v>
      </c>
      <c r="P890" t="str">
        <f>_xlfn.XLOOKUP(Orders[[#This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IF(_xlfn.XLOOKUP(C891,customers!$A:$A,customers!$C:$C,,0)=0,"",_xlfn.XLOOKUP(C891,customers!$A:$A,customers!$C:$C,,0))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6">
        <f>INDEX(products!$A$1:$G$49,MATCH(orders!$D891,products!$A$1:$A$49,0),MATCH(orders!L$1,products!$A$1:$G$1,0))</f>
        <v>2.6849999999999996</v>
      </c>
      <c r="M891" s="6">
        <f t="shared" si="26"/>
        <v>2.6849999999999996</v>
      </c>
      <c r="N891" t="str" cm="1">
        <f t="array" ref="N891">_xlfn.IFS(I891= "Rob", "Robusta", I891= "Exc", "Excelsa", I891= "Ara", "Arabica", I891= "Lib", "Liberica", I891= "", "")</f>
        <v>Robusta</v>
      </c>
      <c r="O891" t="str">
        <f t="shared" si="27"/>
        <v>Dark</v>
      </c>
      <c r="P891" t="str">
        <f>_xlfn.XLOOKUP(Orders[[#This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IF(_xlfn.XLOOKUP(C892,customers!$A:$A,customers!$C:$C,,0)=0,"",_xlfn.XLOOKUP(C892,customers!$A:$A,customers!$C:$C,,0))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6">
        <f>INDEX(products!$A$1:$G$49,MATCH(orders!$D892,products!$A$1:$A$49,0),MATCH(orders!L$1,products!$A$1:$G$1,0))</f>
        <v>20.584999999999997</v>
      </c>
      <c r="M892" s="6">
        <f t="shared" si="26"/>
        <v>20.584999999999997</v>
      </c>
      <c r="N892" t="str" cm="1">
        <f t="array" ref="N892">_xlfn.IFS(I892= "Rob", "Robusta", I892= "Exc", "Excelsa", I892= "Ara", "Arabica", I892= "Lib", "Liberica", I892= "", "")</f>
        <v>Robusta</v>
      </c>
      <c r="O892" t="str">
        <f t="shared" si="27"/>
        <v>Dark</v>
      </c>
      <c r="P892" t="str">
        <f>_xlfn.XLOOKUP(Orders[[#This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IF(_xlfn.XLOOKUP(C893,customers!$A:$A,customers!$C:$C,,0)=0,"",_xlfn.XLOOKUP(C893,customers!$A:$A,customers!$C:$C,,0))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6">
        <f>INDEX(products!$A$1:$G$49,MATCH(orders!$D893,products!$A$1:$A$49,0),MATCH(orders!L$1,products!$A$1:$G$1,0))</f>
        <v>22.884999999999998</v>
      </c>
      <c r="M893" s="6">
        <f t="shared" si="26"/>
        <v>114.42499999999998</v>
      </c>
      <c r="N893" t="str" cm="1">
        <f t="array" ref="N893">_xlfn.IFS(I893= "Rob", "Robusta", I893= "Exc", "Excelsa", I893= "Ara", "Arabica", I893= "Lib", "Liberica", I893= "", "")</f>
        <v>Arabica</v>
      </c>
      <c r="O893" t="str">
        <f t="shared" si="27"/>
        <v>Dark</v>
      </c>
      <c r="P893" t="str">
        <f>_xlfn.XLOOKUP(Orders[[#This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IF(_xlfn.XLOOKUP(C894,customers!$A:$A,customers!$C:$C,,0)=0,"",_xlfn.XLOOKUP(C894,customers!$A:$A,customers!$C:$C,,0))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6">
        <f>INDEX(products!$A$1:$G$49,MATCH(orders!$D894,products!$A$1:$A$49,0),MATCH(orders!L$1,products!$A$1:$G$1,0))</f>
        <v>4.125</v>
      </c>
      <c r="M894" s="6">
        <f t="shared" si="26"/>
        <v>20.625</v>
      </c>
      <c r="N894" t="str" cm="1">
        <f t="array" ref="N894">_xlfn.IFS(I894= "Rob", "Robusta", I894= "Exc", "Excelsa", I894= "Ara", "Arabica", I894= "Lib", "Liberica", I894= "", "")</f>
        <v>Excelsa</v>
      </c>
      <c r="O894" t="str">
        <f t="shared" si="27"/>
        <v>Medium</v>
      </c>
      <c r="P894" t="str">
        <f>_xlfn.XLOOKUP(Orders[[#This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IF(_xlfn.XLOOKUP(C895,customers!$A:$A,customers!$C:$C,,0)=0,"",_xlfn.XLOOKUP(C895,customers!$A:$A,customers!$C:$C,,0))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6">
        <f>INDEX(products!$A$1:$G$49,MATCH(orders!$D895,products!$A$1:$A$49,0),MATCH(orders!L$1,products!$A$1:$G$1,0))</f>
        <v>9.51</v>
      </c>
      <c r="M895" s="6">
        <f t="shared" si="26"/>
        <v>57.06</v>
      </c>
      <c r="N895" t="str" cm="1">
        <f t="array" ref="N895">_xlfn.IFS(I895= "Rob", "Robusta", I895= "Exc", "Excelsa", I895= "Ara", "Arabica", I895= "Lib", "Liberica", I895= "", "")</f>
        <v>Liberica</v>
      </c>
      <c r="O895" t="str">
        <f t="shared" si="27"/>
        <v>Light</v>
      </c>
      <c r="P895" t="str">
        <f>_xlfn.XLOOKUP(Orders[[#This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IF(_xlfn.XLOOKUP(C896,customers!$A:$A,customers!$C:$C,,0)=0,"",_xlfn.XLOOKUP(C896,customers!$A:$A,customers!$C:$C,,0))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6">
        <f>INDEX(products!$A$1:$G$49,MATCH(orders!$D896,products!$A$1:$A$49,0),MATCH(orders!L$1,products!$A$1:$G$1,0))</f>
        <v>20.584999999999997</v>
      </c>
      <c r="M896" s="6">
        <f t="shared" si="26"/>
        <v>82.339999999999989</v>
      </c>
      <c r="N896" t="str" cm="1">
        <f t="array" ref="N896">_xlfn.IFS(I896= "Rob", "Robusta", I896= "Exc", "Excelsa", I896= "Ara", "Arabica", I896= "Lib", "Liberica", I896= "", "")</f>
        <v>Robusta</v>
      </c>
      <c r="O896" t="str">
        <f t="shared" si="27"/>
        <v>Dark</v>
      </c>
      <c r="P896" t="str">
        <f>_xlfn.XLOOKUP(Orders[[#This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IF(_xlfn.XLOOKUP(C897,customers!$A:$A,customers!$C:$C,,0)=0,"",_xlfn.XLOOKUP(C897,customers!$A:$A,customers!$C:$C,,0))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6">
        <f>INDEX(products!$A$1:$G$49,MATCH(orders!$D897,products!$A$1:$A$49,0),MATCH(orders!L$1,products!$A$1:$G$1,0))</f>
        <v>31.624999999999996</v>
      </c>
      <c r="M897" s="6">
        <f t="shared" si="26"/>
        <v>158.12499999999997</v>
      </c>
      <c r="N897" t="str" cm="1">
        <f t="array" ref="N897">_xlfn.IFS(I897= "Rob", "Robusta", I897= "Exc", "Excelsa", I897= "Ara", "Arabica", I897= "Lib", "Liberica", I897= "", "")</f>
        <v>Excelsa</v>
      </c>
      <c r="O897" t="str">
        <f t="shared" si="27"/>
        <v>Medium</v>
      </c>
      <c r="P897" t="str">
        <f>_xlfn.XLOOKUP(Orders[[#This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IF(_xlfn.XLOOKUP(C898,customers!$A:$A,customers!$C:$C,,0)=0,"",_xlfn.XLOOKUP(C898,customers!$A:$A,customers!$C:$C,,0))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6">
        <f>INDEX(products!$A$1:$G$49,MATCH(orders!$D898,products!$A$1:$A$49,0),MATCH(orders!L$1,products!$A$1:$G$1,0))</f>
        <v>5.3699999999999992</v>
      </c>
      <c r="M898" s="6">
        <f t="shared" si="26"/>
        <v>32.22</v>
      </c>
      <c r="N898" t="str" cm="1">
        <f t="array" ref="N898">_xlfn.IFS(I898= "Rob", "Robusta", I898= "Exc", "Excelsa", I898= "Ara", "Arabica", I898= "Lib", "Liberica", I898= "", "")</f>
        <v>Robusta</v>
      </c>
      <c r="O898" t="str">
        <f t="shared" si="27"/>
        <v>Dark</v>
      </c>
      <c r="P898" t="str">
        <f>_xlfn.XLOOKUP(Orders[[#This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IF(_xlfn.XLOOKUP(C899,customers!$A:$A,customers!$C:$C,,0)=0,"",_xlfn.XLOOKUP(C899,customers!$A:$A,customers!$C:$C,,0))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6">
        <f>INDEX(products!$A$1:$G$49,MATCH(orders!$D899,products!$A$1:$A$49,0),MATCH(orders!L$1,products!$A$1:$G$1,0))</f>
        <v>12.15</v>
      </c>
      <c r="M899" s="6">
        <f t="shared" ref="M899:M962" si="28">L899*E899</f>
        <v>24.3</v>
      </c>
      <c r="N899" t="str" cm="1">
        <f t="array" ref="N899">_xlfn.IFS(I899= "Rob", "Robusta", I899= "Exc", "Excelsa", I899= "Ara", "Arabica", I899= "Lib", "Liberica", I899= "", "")</f>
        <v>Excelsa</v>
      </c>
      <c r="O899" t="str">
        <f t="shared" ref="O899:O962" si="29">IF(J899="M", "Medium", IF(J899="L", "Light", IF(J899="D", "Dark", IF(J899="", "" ))))</f>
        <v>Dark</v>
      </c>
      <c r="P899" t="str">
        <f>_xlfn.XLOOKUP(Orders[[#This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IF(_xlfn.XLOOKUP(C900,customers!$A:$A,customers!$C:$C,,0)=0,"",_xlfn.XLOOKUP(C900,customers!$A:$A,customers!$C:$C,,0))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6">
        <f>INDEX(products!$A$1:$G$49,MATCH(orders!$D900,products!$A$1:$A$49,0),MATCH(orders!L$1,products!$A$1:$G$1,0))</f>
        <v>7.169999999999999</v>
      </c>
      <c r="M900" s="6">
        <f t="shared" si="28"/>
        <v>35.849999999999994</v>
      </c>
      <c r="N900" t="str" cm="1">
        <f t="array" ref="N900">_xlfn.IFS(I900= "Rob", "Robusta", I900= "Exc", "Excelsa", I900= "Ara", "Arabica", I900= "Lib", "Liberica", I900= "", "")</f>
        <v>Robusta</v>
      </c>
      <c r="O900" t="str">
        <f t="shared" si="29"/>
        <v>Light</v>
      </c>
      <c r="P900" t="str">
        <f>_xlfn.XLOOKUP(Orders[[#This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IF(_xlfn.XLOOKUP(C901,customers!$A:$A,customers!$C:$C,,0)=0,"",_xlfn.XLOOKUP(C901,customers!$A:$A,customers!$C:$C,,0))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6">
        <f>INDEX(products!$A$1:$G$49,MATCH(orders!$D901,products!$A$1:$A$49,0),MATCH(orders!L$1,products!$A$1:$G$1,0))</f>
        <v>14.55</v>
      </c>
      <c r="M901" s="6">
        <f t="shared" si="28"/>
        <v>72.75</v>
      </c>
      <c r="N901" t="str" cm="1">
        <f t="array" ref="N901">_xlfn.IFS(I901= "Rob", "Robusta", I901= "Exc", "Excelsa", I901= "Ara", "Arabica", I901= "Lib", "Liberica", I901= "", "")</f>
        <v>Liberica</v>
      </c>
      <c r="O901" t="str">
        <f t="shared" si="29"/>
        <v>Medium</v>
      </c>
      <c r="P901" t="str">
        <f>_xlfn.XLOOKUP(Orders[[#This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IF(_xlfn.XLOOKUP(C902,customers!$A:$A,customers!$C:$C,,0)=0,"",_xlfn.XLOOKUP(C902,customers!$A:$A,customers!$C:$C,,0))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6">
        <f>INDEX(products!$A$1:$G$49,MATCH(orders!$D902,products!$A$1:$A$49,0),MATCH(orders!L$1,products!$A$1:$G$1,0))</f>
        <v>15.85</v>
      </c>
      <c r="M902" s="6">
        <f t="shared" si="28"/>
        <v>47.55</v>
      </c>
      <c r="N902" t="str" cm="1">
        <f t="array" ref="N902">_xlfn.IFS(I902= "Rob", "Robusta", I902= "Exc", "Excelsa", I902= "Ara", "Arabica", I902= "Lib", "Liberica", I902= "", "")</f>
        <v>Liberica</v>
      </c>
      <c r="O902" t="str">
        <f t="shared" si="29"/>
        <v>Light</v>
      </c>
      <c r="P902" t="str">
        <f>_xlfn.XLOOKUP(Orders[[#This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IF(_xlfn.XLOOKUP(C903,customers!$A:$A,customers!$C:$C,,0)=0,"",_xlfn.XLOOKUP(C903,customers!$A:$A,customers!$C:$C,,0))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6">
        <f>INDEX(products!$A$1:$G$49,MATCH(orders!$D903,products!$A$1:$A$49,0),MATCH(orders!L$1,products!$A$1:$G$1,0))</f>
        <v>3.5849999999999995</v>
      </c>
      <c r="M903" s="6">
        <f t="shared" si="28"/>
        <v>3.5849999999999995</v>
      </c>
      <c r="N903" t="str" cm="1">
        <f t="array" ref="N903">_xlfn.IFS(I903= "Rob", "Robusta", I903= "Exc", "Excelsa", I903= "Ara", "Arabica", I903= "Lib", "Liberica", I903= "", "")</f>
        <v>Robusta</v>
      </c>
      <c r="O903" t="str">
        <f t="shared" si="29"/>
        <v>Light</v>
      </c>
      <c r="P903" t="str">
        <f>_xlfn.XLOOKUP(Orders[[#This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IF(_xlfn.XLOOKUP(C904,customers!$A:$A,customers!$C:$C,,0)=0,"",_xlfn.XLOOKUP(C904,customers!$A:$A,customers!$C:$C,,0))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6">
        <f>INDEX(products!$A$1:$G$49,MATCH(orders!$D904,products!$A$1:$A$49,0),MATCH(orders!L$1,products!$A$1:$G$1,0))</f>
        <v>31.624999999999996</v>
      </c>
      <c r="M904" s="6">
        <f t="shared" si="28"/>
        <v>158.12499999999997</v>
      </c>
      <c r="N904" t="str" cm="1">
        <f t="array" ref="N904">_xlfn.IFS(I904= "Rob", "Robusta", I904= "Exc", "Excelsa", I904= "Ara", "Arabica", I904= "Lib", "Liberica", I904= "", "")</f>
        <v>Excelsa</v>
      </c>
      <c r="O904" t="str">
        <f t="shared" si="29"/>
        <v>Medium</v>
      </c>
      <c r="P904" t="str">
        <f>_xlfn.XLOOKUP(Orders[[#This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IF(_xlfn.XLOOKUP(C905,customers!$A:$A,customers!$C:$C,,0)=0,"",_xlfn.XLOOKUP(C905,customers!$A:$A,customers!$C:$C,,0))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6">
        <f>INDEX(products!$A$1:$G$49,MATCH(orders!$D905,products!$A$1:$A$49,0),MATCH(orders!L$1,products!$A$1:$G$1,0))</f>
        <v>8.73</v>
      </c>
      <c r="M905" s="6">
        <f t="shared" si="28"/>
        <v>17.46</v>
      </c>
      <c r="N905" t="str" cm="1">
        <f t="array" ref="N905">_xlfn.IFS(I905= "Rob", "Robusta", I905= "Exc", "Excelsa", I905= "Ara", "Arabica", I905= "Lib", "Liberica", I905= "", "")</f>
        <v>Liberica</v>
      </c>
      <c r="O905" t="str">
        <f t="shared" si="29"/>
        <v>Medium</v>
      </c>
      <c r="P905" t="str">
        <f>_xlfn.XLOOKUP(Orders[[#This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IF(_xlfn.XLOOKUP(C906,customers!$A:$A,customers!$C:$C,,0)=0,"",_xlfn.XLOOKUP(C906,customers!$A:$A,customers!$C:$C,,0))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6">
        <f>INDEX(products!$A$1:$G$49,MATCH(orders!$D906,products!$A$1:$A$49,0),MATCH(orders!L$1,products!$A$1:$G$1,0))</f>
        <v>29.784999999999997</v>
      </c>
      <c r="M906" s="6">
        <f t="shared" si="28"/>
        <v>148.92499999999998</v>
      </c>
      <c r="N906" t="str" cm="1">
        <f t="array" ref="N906">_xlfn.IFS(I906= "Rob", "Robusta", I906= "Exc", "Excelsa", I906= "Ara", "Arabica", I906= "Lib", "Liberica", I906= "", "")</f>
        <v>Arabica</v>
      </c>
      <c r="O906" t="str">
        <f t="shared" si="29"/>
        <v>Light</v>
      </c>
      <c r="P906" t="str">
        <f>_xlfn.XLOOKUP(Orders[[#This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IF(_xlfn.XLOOKUP(C907,customers!$A:$A,customers!$C:$C,,0)=0,"",_xlfn.XLOOKUP(C907,customers!$A:$A,customers!$C:$C,,0))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6">
        <f>INDEX(products!$A$1:$G$49,MATCH(orders!$D907,products!$A$1:$A$49,0),MATCH(orders!L$1,products!$A$1:$G$1,0))</f>
        <v>6.75</v>
      </c>
      <c r="M907" s="6">
        <f t="shared" si="28"/>
        <v>40.5</v>
      </c>
      <c r="N907" t="str" cm="1">
        <f t="array" ref="N907">_xlfn.IFS(I907= "Rob", "Robusta", I907= "Exc", "Excelsa", I907= "Ara", "Arabica", I907= "Lib", "Liberica", I907= "", "")</f>
        <v>Arabica</v>
      </c>
      <c r="O907" t="str">
        <f t="shared" si="29"/>
        <v>Medium</v>
      </c>
      <c r="P907" t="str">
        <f>_xlfn.XLOOKUP(Orders[[#This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IF(_xlfn.XLOOKUP(C908,customers!$A:$A,customers!$C:$C,,0)=0,"",_xlfn.XLOOKUP(C908,customers!$A:$A,customers!$C:$C,,0))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6">
        <f>INDEX(products!$A$1:$G$49,MATCH(orders!$D908,products!$A$1:$A$49,0),MATCH(orders!L$1,products!$A$1:$G$1,0))</f>
        <v>6.75</v>
      </c>
      <c r="M908" s="6">
        <f t="shared" si="28"/>
        <v>27</v>
      </c>
      <c r="N908" t="str" cm="1">
        <f t="array" ref="N908">_xlfn.IFS(I908= "Rob", "Robusta", I908= "Exc", "Excelsa", I908= "Ara", "Arabica", I908= "Lib", "Liberica", I908= "", "")</f>
        <v>Arabica</v>
      </c>
      <c r="O908" t="str">
        <f t="shared" si="29"/>
        <v>Medium</v>
      </c>
      <c r="P908" t="str">
        <f>_xlfn.XLOOKUP(Orders[[#This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IF(_xlfn.XLOOKUP(C909,customers!$A:$A,customers!$C:$C,,0)=0,"",_xlfn.XLOOKUP(C909,customers!$A:$A,customers!$C:$C,,0))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6">
        <f>INDEX(products!$A$1:$G$49,MATCH(orders!$D909,products!$A$1:$A$49,0),MATCH(orders!L$1,products!$A$1:$G$1,0))</f>
        <v>12.95</v>
      </c>
      <c r="M909" s="6">
        <f t="shared" si="28"/>
        <v>38.849999999999994</v>
      </c>
      <c r="N909" t="str" cm="1">
        <f t="array" ref="N909">_xlfn.IFS(I909= "Rob", "Robusta", I909= "Exc", "Excelsa", I909= "Ara", "Arabica", I909= "Lib", "Liberica", I909= "", "")</f>
        <v>Liberica</v>
      </c>
      <c r="O909" t="str">
        <f t="shared" si="29"/>
        <v>Dark</v>
      </c>
      <c r="P909" t="str">
        <f>_xlfn.XLOOKUP(Orders[[#This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IF(_xlfn.XLOOKUP(C910,customers!$A:$A,customers!$C:$C,,0)=0,"",_xlfn.XLOOKUP(C910,customers!$A:$A,customers!$C:$C,,0))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6">
        <f>INDEX(products!$A$1:$G$49,MATCH(orders!$D910,products!$A$1:$A$49,0),MATCH(orders!L$1,products!$A$1:$G$1,0))</f>
        <v>11.95</v>
      </c>
      <c r="M910" s="6">
        <f t="shared" si="28"/>
        <v>59.75</v>
      </c>
      <c r="N910" t="str" cm="1">
        <f t="array" ref="N910">_xlfn.IFS(I910= "Rob", "Robusta", I910= "Exc", "Excelsa", I910= "Ara", "Arabica", I910= "Lib", "Liberica", I910= "", "")</f>
        <v>Robusta</v>
      </c>
      <c r="O910" t="str">
        <f t="shared" si="29"/>
        <v>Light</v>
      </c>
      <c r="P910" t="str">
        <f>_xlfn.XLOOKUP(Orders[[#This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IF(_xlfn.XLOOKUP(C911,customers!$A:$A,customers!$C:$C,,0)=0,"",_xlfn.XLOOKUP(C911,customers!$A:$A,customers!$C:$C,,0))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6">
        <f>INDEX(products!$A$1:$G$49,MATCH(orders!$D911,products!$A$1:$A$49,0),MATCH(orders!L$1,products!$A$1:$G$1,0))</f>
        <v>3.5849999999999995</v>
      </c>
      <c r="M911" s="6">
        <f t="shared" si="28"/>
        <v>10.754999999999999</v>
      </c>
      <c r="N911" t="str" cm="1">
        <f t="array" ref="N911">_xlfn.IFS(I911= "Rob", "Robusta", I911= "Exc", "Excelsa", I911= "Ara", "Arabica", I911= "Lib", "Liberica", I911= "", "")</f>
        <v>Robusta</v>
      </c>
      <c r="O911" t="str">
        <f t="shared" si="29"/>
        <v>Light</v>
      </c>
      <c r="P911" t="str">
        <f>_xlfn.XLOOKUP(Orders[[#This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IF(_xlfn.XLOOKUP(C912,customers!$A:$A,customers!$C:$C,,0)=0,"",_xlfn.XLOOKUP(C912,customers!$A:$A,customers!$C:$C,,0))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6">
        <f>INDEX(products!$A$1:$G$49,MATCH(orders!$D912,products!$A$1:$A$49,0),MATCH(orders!L$1,products!$A$1:$G$1,0))</f>
        <v>22.884999999999998</v>
      </c>
      <c r="M912" s="6">
        <f t="shared" si="28"/>
        <v>91.539999999999992</v>
      </c>
      <c r="N912" t="str" cm="1">
        <f t="array" ref="N912">_xlfn.IFS(I912= "Rob", "Robusta", I912= "Exc", "Excelsa", I912= "Ara", "Arabica", I912= "Lib", "Liberica", I912= "", "")</f>
        <v>Arabica</v>
      </c>
      <c r="O912" t="str">
        <f t="shared" si="29"/>
        <v>Dark</v>
      </c>
      <c r="P912" t="str">
        <f>_xlfn.XLOOKUP(Orders[[#This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IF(_xlfn.XLOOKUP(C913,customers!$A:$A,customers!$C:$C,,0)=0,"",_xlfn.XLOOKUP(C913,customers!$A:$A,customers!$C:$C,,0))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6">
        <f>INDEX(products!$A$1:$G$49,MATCH(orders!$D913,products!$A$1:$A$49,0),MATCH(orders!L$1,products!$A$1:$G$1,0))</f>
        <v>11.25</v>
      </c>
      <c r="M913" s="6">
        <f t="shared" si="28"/>
        <v>45</v>
      </c>
      <c r="N913" t="str" cm="1">
        <f t="array" ref="N913">_xlfn.IFS(I913= "Rob", "Robusta", I913= "Exc", "Excelsa", I913= "Ara", "Arabica", I913= "Lib", "Liberica", I913= "", "")</f>
        <v>Arabica</v>
      </c>
      <c r="O913" t="str">
        <f t="shared" si="29"/>
        <v>Medium</v>
      </c>
      <c r="P913" t="str">
        <f>_xlfn.XLOOKUP(Orders[[#This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IF(_xlfn.XLOOKUP(C914,customers!$A:$A,customers!$C:$C,,0)=0,"",_xlfn.XLOOKUP(C914,customers!$A:$A,customers!$C:$C,,0))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6">
        <f>INDEX(products!$A$1:$G$49,MATCH(orders!$D914,products!$A$1:$A$49,0),MATCH(orders!L$1,products!$A$1:$G$1,0))</f>
        <v>22.884999999999998</v>
      </c>
      <c r="M914" s="6">
        <f t="shared" si="28"/>
        <v>137.31</v>
      </c>
      <c r="N914" t="str" cm="1">
        <f t="array" ref="N914">_xlfn.IFS(I914= "Rob", "Robusta", I914= "Exc", "Excelsa", I914= "Ara", "Arabica", I914= "Lib", "Liberica", I914= "", "")</f>
        <v>Robusta</v>
      </c>
      <c r="O914" t="str">
        <f t="shared" si="29"/>
        <v>Medium</v>
      </c>
      <c r="P914" t="str">
        <f>_xlfn.XLOOKUP(Orders[[#This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IF(_xlfn.XLOOKUP(C915,customers!$A:$A,customers!$C:$C,,0)=0,"",_xlfn.XLOOKUP(C915,customers!$A:$A,customers!$C:$C,,0))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6">
        <f>INDEX(products!$A$1:$G$49,MATCH(orders!$D915,products!$A$1:$A$49,0),MATCH(orders!L$1,products!$A$1:$G$1,0))</f>
        <v>6.75</v>
      </c>
      <c r="M915" s="6">
        <f t="shared" si="28"/>
        <v>6.75</v>
      </c>
      <c r="N915" t="str" cm="1">
        <f t="array" ref="N915">_xlfn.IFS(I915= "Rob", "Robusta", I915= "Exc", "Excelsa", I915= "Ara", "Arabica", I915= "Lib", "Liberica", I915= "", "")</f>
        <v>Arabica</v>
      </c>
      <c r="O915" t="str">
        <f t="shared" si="29"/>
        <v>Medium</v>
      </c>
      <c r="P915" t="str">
        <f>_xlfn.XLOOKUP(Orders[[#This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IF(_xlfn.XLOOKUP(C916,customers!$A:$A,customers!$C:$C,,0)=0,"",_xlfn.XLOOKUP(C916,customers!$A:$A,customers!$C:$C,,0))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6">
        <f>INDEX(products!$A$1:$G$49,MATCH(orders!$D916,products!$A$1:$A$49,0),MATCH(orders!L$1,products!$A$1:$G$1,0))</f>
        <v>11.25</v>
      </c>
      <c r="M916" s="6">
        <f t="shared" si="28"/>
        <v>45</v>
      </c>
      <c r="N916" t="str" cm="1">
        <f t="array" ref="N916">_xlfn.IFS(I916= "Rob", "Robusta", I916= "Exc", "Excelsa", I916= "Ara", "Arabica", I916= "Lib", "Liberica", I916= "", "")</f>
        <v>Arabica</v>
      </c>
      <c r="O916" t="str">
        <f t="shared" si="29"/>
        <v>Medium</v>
      </c>
      <c r="P916" t="str">
        <f>_xlfn.XLOOKUP(Orders[[#This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IF(_xlfn.XLOOKUP(C917,customers!$A:$A,customers!$C:$C,,0)=0,"",_xlfn.XLOOKUP(C917,customers!$A:$A,customers!$C:$C,,0))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6">
        <f>INDEX(products!$A$1:$G$49,MATCH(orders!$D917,products!$A$1:$A$49,0),MATCH(orders!L$1,products!$A$1:$G$1,0))</f>
        <v>27.945</v>
      </c>
      <c r="M917" s="6">
        <f t="shared" si="28"/>
        <v>83.835000000000008</v>
      </c>
      <c r="N917" t="str" cm="1">
        <f t="array" ref="N917">_xlfn.IFS(I917= "Rob", "Robusta", I917= "Exc", "Excelsa", I917= "Ara", "Arabica", I917= "Lib", "Liberica", I917= "", "")</f>
        <v>Excelsa</v>
      </c>
      <c r="O917" t="str">
        <f t="shared" si="29"/>
        <v>Dark</v>
      </c>
      <c r="P917" t="str">
        <f>_xlfn.XLOOKUP(Orders[[#This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IF(_xlfn.XLOOKUP(C918,customers!$A:$A,customers!$C:$C,,0)=0,"",_xlfn.XLOOKUP(C918,customers!$A:$A,customers!$C:$C,,0))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6">
        <f>INDEX(products!$A$1:$G$49,MATCH(orders!$D918,products!$A$1:$A$49,0),MATCH(orders!L$1,products!$A$1:$G$1,0))</f>
        <v>3.645</v>
      </c>
      <c r="M918" s="6">
        <f t="shared" si="28"/>
        <v>3.645</v>
      </c>
      <c r="N918" t="str" cm="1">
        <f t="array" ref="N918">_xlfn.IFS(I918= "Rob", "Robusta", I918= "Exc", "Excelsa", I918= "Ara", "Arabica", I918= "Lib", "Liberica", I918= "", "")</f>
        <v>Excelsa</v>
      </c>
      <c r="O918" t="str">
        <f t="shared" si="29"/>
        <v>Dark</v>
      </c>
      <c r="P918" t="str">
        <f>_xlfn.XLOOKUP(Orders[[#This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IF(_xlfn.XLOOKUP(C919,customers!$A:$A,customers!$C:$C,,0)=0,"",_xlfn.XLOOKUP(C919,customers!$A:$A,customers!$C:$C,,0))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6">
        <f>INDEX(products!$A$1:$G$49,MATCH(orders!$D919,products!$A$1:$A$49,0),MATCH(orders!L$1,products!$A$1:$G$1,0))</f>
        <v>6.75</v>
      </c>
      <c r="M919" s="6">
        <f t="shared" si="28"/>
        <v>6.75</v>
      </c>
      <c r="N919" t="str" cm="1">
        <f t="array" ref="N919">_xlfn.IFS(I919= "Rob", "Robusta", I919= "Exc", "Excelsa", I919= "Ara", "Arabica", I919= "Lib", "Liberica", I919= "", "")</f>
        <v>Arabica</v>
      </c>
      <c r="O919" t="str">
        <f t="shared" si="29"/>
        <v>Medium</v>
      </c>
      <c r="P919" t="str">
        <f>_xlfn.XLOOKUP(Orders[[#This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IF(_xlfn.XLOOKUP(C920,customers!$A:$A,customers!$C:$C,,0)=0,"",_xlfn.XLOOKUP(C920,customers!$A:$A,customers!$C:$C,,0))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6">
        <f>INDEX(products!$A$1:$G$49,MATCH(orders!$D920,products!$A$1:$A$49,0),MATCH(orders!L$1,products!$A$1:$G$1,0))</f>
        <v>7.29</v>
      </c>
      <c r="M920" s="6">
        <f t="shared" si="28"/>
        <v>21.87</v>
      </c>
      <c r="N920" t="str" cm="1">
        <f t="array" ref="N920">_xlfn.IFS(I920= "Rob", "Robusta", I920= "Exc", "Excelsa", I920= "Ara", "Arabica", I920= "Lib", "Liberica", I920= "", "")</f>
        <v>Excelsa</v>
      </c>
      <c r="O920" t="str">
        <f t="shared" si="29"/>
        <v>Dark</v>
      </c>
      <c r="P920" t="str">
        <f>_xlfn.XLOOKUP(Orders[[#This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IF(_xlfn.XLOOKUP(C921,customers!$A:$A,customers!$C:$C,,0)=0,"",_xlfn.XLOOKUP(C921,customers!$A:$A,customers!$C:$C,,0))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6">
        <f>INDEX(products!$A$1:$G$49,MATCH(orders!$D921,products!$A$1:$A$49,0),MATCH(orders!L$1,products!$A$1:$G$1,0))</f>
        <v>2.6849999999999996</v>
      </c>
      <c r="M921" s="6">
        <f t="shared" si="28"/>
        <v>13.424999999999997</v>
      </c>
      <c r="N921" t="str" cm="1">
        <f t="array" ref="N921">_xlfn.IFS(I921= "Rob", "Robusta", I921= "Exc", "Excelsa", I921= "Ara", "Arabica", I921= "Lib", "Liberica", I921= "", "")</f>
        <v>Robusta</v>
      </c>
      <c r="O921" t="str">
        <f t="shared" si="29"/>
        <v>Dark</v>
      </c>
      <c r="P921" t="str">
        <f>_xlfn.XLOOKUP(Orders[[#This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IF(_xlfn.XLOOKUP(C922,customers!$A:$A,customers!$C:$C,,0)=0,"",_xlfn.XLOOKUP(C922,customers!$A:$A,customers!$C:$C,,0))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6">
        <f>INDEX(products!$A$1:$G$49,MATCH(orders!$D922,products!$A$1:$A$49,0),MATCH(orders!L$1,products!$A$1:$G$1,0))</f>
        <v>20.584999999999997</v>
      </c>
      <c r="M922" s="6">
        <f t="shared" si="28"/>
        <v>123.50999999999999</v>
      </c>
      <c r="N922" t="str" cm="1">
        <f t="array" ref="N922">_xlfn.IFS(I922= "Rob", "Robusta", I922= "Exc", "Excelsa", I922= "Ara", "Arabica", I922= "Lib", "Liberica", I922= "", "")</f>
        <v>Robusta</v>
      </c>
      <c r="O922" t="str">
        <f t="shared" si="29"/>
        <v>Dark</v>
      </c>
      <c r="P922" t="str">
        <f>_xlfn.XLOOKUP(Orders[[#This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IF(_xlfn.XLOOKUP(C923,customers!$A:$A,customers!$C:$C,,0)=0,"",_xlfn.XLOOKUP(C923,customers!$A:$A,customers!$C:$C,,0))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6">
        <f>INDEX(products!$A$1:$G$49,MATCH(orders!$D923,products!$A$1:$A$49,0),MATCH(orders!L$1,products!$A$1:$G$1,0))</f>
        <v>3.8849999999999998</v>
      </c>
      <c r="M923" s="6">
        <f t="shared" si="28"/>
        <v>7.77</v>
      </c>
      <c r="N923" t="str" cm="1">
        <f t="array" ref="N923">_xlfn.IFS(I923= "Rob", "Robusta", I923= "Exc", "Excelsa", I923= "Ara", "Arabica", I923= "Lib", "Liberica", I923= "", "")</f>
        <v>Liberica</v>
      </c>
      <c r="O923" t="str">
        <f t="shared" si="29"/>
        <v>Dark</v>
      </c>
      <c r="P923" t="str">
        <f>_xlfn.XLOOKUP(Orders[[#This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IF(_xlfn.XLOOKUP(C924,customers!$A:$A,customers!$C:$C,,0)=0,"",_xlfn.XLOOKUP(C924,customers!$A:$A,customers!$C:$C,,0))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6">
        <f>INDEX(products!$A$1:$G$49,MATCH(orders!$D924,products!$A$1:$A$49,0),MATCH(orders!L$1,products!$A$1:$G$1,0))</f>
        <v>11.25</v>
      </c>
      <c r="M924" s="6">
        <f t="shared" si="28"/>
        <v>67.5</v>
      </c>
      <c r="N924" t="str" cm="1">
        <f t="array" ref="N924">_xlfn.IFS(I924= "Rob", "Robusta", I924= "Exc", "Excelsa", I924= "Ara", "Arabica", I924= "Lib", "Liberica", I924= "", "")</f>
        <v>Arabica</v>
      </c>
      <c r="O924" t="str">
        <f t="shared" si="29"/>
        <v>Medium</v>
      </c>
      <c r="P924" t="str">
        <f>_xlfn.XLOOKUP(Orders[[#This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IF(_xlfn.XLOOKUP(C925,customers!$A:$A,customers!$C:$C,,0)=0,"",_xlfn.XLOOKUP(C925,customers!$A:$A,customers!$C:$C,,0))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6">
        <f>INDEX(products!$A$1:$G$49,MATCH(orders!$D925,products!$A$1:$A$49,0),MATCH(orders!L$1,products!$A$1:$G$1,0))</f>
        <v>27.945</v>
      </c>
      <c r="M925" s="6">
        <f t="shared" si="28"/>
        <v>27.945</v>
      </c>
      <c r="N925" t="str" cm="1">
        <f t="array" ref="N925">_xlfn.IFS(I925= "Rob", "Robusta", I925= "Exc", "Excelsa", I925= "Ara", "Arabica", I925= "Lib", "Liberica", I925= "", "")</f>
        <v>Excelsa</v>
      </c>
      <c r="O925" t="str">
        <f t="shared" si="29"/>
        <v>Dark</v>
      </c>
      <c r="P925" t="str">
        <f>_xlfn.XLOOKUP(Orders[[#This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IF(_xlfn.XLOOKUP(C926,customers!$A:$A,customers!$C:$C,,0)=0,"",_xlfn.XLOOKUP(C926,customers!$A:$A,customers!$C:$C,,0))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6">
        <f>INDEX(products!$A$1:$G$49,MATCH(orders!$D926,products!$A$1:$A$49,0),MATCH(orders!L$1,products!$A$1:$G$1,0))</f>
        <v>29.784999999999997</v>
      </c>
      <c r="M926" s="6">
        <f t="shared" si="28"/>
        <v>89.35499999999999</v>
      </c>
      <c r="N926" t="str" cm="1">
        <f t="array" ref="N926">_xlfn.IFS(I926= "Rob", "Robusta", I926= "Exc", "Excelsa", I926= "Ara", "Arabica", I926= "Lib", "Liberica", I926= "", "")</f>
        <v>Arabica</v>
      </c>
      <c r="O926" t="str">
        <f t="shared" si="29"/>
        <v>Light</v>
      </c>
      <c r="P926" t="str">
        <f>_xlfn.XLOOKUP(Orders[[#This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IF(_xlfn.XLOOKUP(C927,customers!$A:$A,customers!$C:$C,,0)=0,"",_xlfn.XLOOKUP(C927,customers!$A:$A,customers!$C:$C,,0))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6">
        <f>INDEX(products!$A$1:$G$49,MATCH(orders!$D927,products!$A$1:$A$49,0),MATCH(orders!L$1,products!$A$1:$G$1,0))</f>
        <v>6.75</v>
      </c>
      <c r="M927" s="6">
        <f t="shared" si="28"/>
        <v>20.25</v>
      </c>
      <c r="N927" t="str" cm="1">
        <f t="array" ref="N927">_xlfn.IFS(I927= "Rob", "Robusta", I927= "Exc", "Excelsa", I927= "Ara", "Arabica", I927= "Lib", "Liberica", I927= "", "")</f>
        <v>Arabica</v>
      </c>
      <c r="O927" t="str">
        <f t="shared" si="29"/>
        <v>Medium</v>
      </c>
      <c r="P927" t="str">
        <f>_xlfn.XLOOKUP(Orders[[#This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IF(_xlfn.XLOOKUP(C928,customers!$A:$A,customers!$C:$C,,0)=0,"",_xlfn.XLOOKUP(C928,customers!$A:$A,customers!$C:$C,,0))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6">
        <f>INDEX(products!$A$1:$G$49,MATCH(orders!$D928,products!$A$1:$A$49,0),MATCH(orders!L$1,products!$A$1:$G$1,0))</f>
        <v>6.75</v>
      </c>
      <c r="M928" s="6">
        <f t="shared" si="28"/>
        <v>33.75</v>
      </c>
      <c r="N928" t="str" cm="1">
        <f t="array" ref="N928">_xlfn.IFS(I928= "Rob", "Robusta", I928= "Exc", "Excelsa", I928= "Ara", "Arabica", I928= "Lib", "Liberica", I928= "", "")</f>
        <v>Arabica</v>
      </c>
      <c r="O928" t="str">
        <f t="shared" si="29"/>
        <v>Medium</v>
      </c>
      <c r="P928" t="str">
        <f>_xlfn.XLOOKUP(Orders[[#This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IF(_xlfn.XLOOKUP(C929,customers!$A:$A,customers!$C:$C,,0)=0,"",_xlfn.XLOOKUP(C929,customers!$A:$A,customers!$C:$C,,0))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6">
        <f>INDEX(products!$A$1:$G$49,MATCH(orders!$D929,products!$A$1:$A$49,0),MATCH(orders!L$1,products!$A$1:$G$1,0))</f>
        <v>27.945</v>
      </c>
      <c r="M929" s="6">
        <f t="shared" si="28"/>
        <v>111.78</v>
      </c>
      <c r="N929" t="str" cm="1">
        <f t="array" ref="N929">_xlfn.IFS(I929= "Rob", "Robusta", I929= "Exc", "Excelsa", I929= "Ara", "Arabica", I929= "Lib", "Liberica", I929= "", "")</f>
        <v>Excelsa</v>
      </c>
      <c r="O929" t="str">
        <f t="shared" si="29"/>
        <v>Dark</v>
      </c>
      <c r="P929" t="str">
        <f>_xlfn.XLOOKUP(Orders[[#This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IF(_xlfn.XLOOKUP(C930,customers!$A:$A,customers!$C:$C,,0)=0,"",_xlfn.XLOOKUP(C930,customers!$A:$A,customers!$C:$C,,0))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6">
        <f>INDEX(products!$A$1:$G$49,MATCH(orders!$D930,products!$A$1:$A$49,0),MATCH(orders!L$1,products!$A$1:$G$1,0))</f>
        <v>31.624999999999996</v>
      </c>
      <c r="M930" s="6">
        <f t="shared" si="28"/>
        <v>63.249999999999993</v>
      </c>
      <c r="N930" t="str" cm="1">
        <f t="array" ref="N930">_xlfn.IFS(I930= "Rob", "Robusta", I930= "Exc", "Excelsa", I930= "Ara", "Arabica", I930= "Lib", "Liberica", I930= "", "")</f>
        <v>Excelsa</v>
      </c>
      <c r="O930" t="str">
        <f t="shared" si="29"/>
        <v>Medium</v>
      </c>
      <c r="P930" t="str">
        <f>_xlfn.XLOOKUP(Orders[[#This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IF(_xlfn.XLOOKUP(C931,customers!$A:$A,customers!$C:$C,,0)=0,"",_xlfn.XLOOKUP(C931,customers!$A:$A,customers!$C:$C,,0))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6">
        <f>INDEX(products!$A$1:$G$49,MATCH(orders!$D931,products!$A$1:$A$49,0),MATCH(orders!L$1,products!$A$1:$G$1,0))</f>
        <v>4.4550000000000001</v>
      </c>
      <c r="M931" s="6">
        <f t="shared" si="28"/>
        <v>8.91</v>
      </c>
      <c r="N931" t="str" cm="1">
        <f t="array" ref="N931">_xlfn.IFS(I931= "Rob", "Robusta", I931= "Exc", "Excelsa", I931= "Ara", "Arabica", I931= "Lib", "Liberica", I931= "", "")</f>
        <v>Excelsa</v>
      </c>
      <c r="O931" t="str">
        <f t="shared" si="29"/>
        <v>Light</v>
      </c>
      <c r="P931" t="str">
        <f>_xlfn.XLOOKUP(Orders[[#This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IF(_xlfn.XLOOKUP(C932,customers!$A:$A,customers!$C:$C,,0)=0,"",_xlfn.XLOOKUP(C932,customers!$A:$A,customers!$C:$C,,0))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6">
        <f>INDEX(products!$A$1:$G$49,MATCH(orders!$D932,products!$A$1:$A$49,0),MATCH(orders!L$1,products!$A$1:$G$1,0))</f>
        <v>12.15</v>
      </c>
      <c r="M932" s="6">
        <f t="shared" si="28"/>
        <v>12.15</v>
      </c>
      <c r="N932" t="str" cm="1">
        <f t="array" ref="N932">_xlfn.IFS(I932= "Rob", "Robusta", I932= "Exc", "Excelsa", I932= "Ara", "Arabica", I932= "Lib", "Liberica", I932= "", "")</f>
        <v>Excelsa</v>
      </c>
      <c r="O932" t="str">
        <f t="shared" si="29"/>
        <v>Dark</v>
      </c>
      <c r="P932" t="str">
        <f>_xlfn.XLOOKUP(Orders[[#This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IF(_xlfn.XLOOKUP(C933,customers!$A:$A,customers!$C:$C,,0)=0,"",_xlfn.XLOOKUP(C933,customers!$A:$A,customers!$C:$C,,0))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6">
        <f>INDEX(products!$A$1:$G$49,MATCH(orders!$D933,products!$A$1:$A$49,0),MATCH(orders!L$1,products!$A$1:$G$1,0))</f>
        <v>5.97</v>
      </c>
      <c r="M933" s="6">
        <f t="shared" si="28"/>
        <v>23.88</v>
      </c>
      <c r="N933" t="str" cm="1">
        <f t="array" ref="N933">_xlfn.IFS(I933= "Rob", "Robusta", I933= "Exc", "Excelsa", I933= "Ara", "Arabica", I933= "Lib", "Liberica", I933= "", "")</f>
        <v>Arabica</v>
      </c>
      <c r="O933" t="str">
        <f t="shared" si="29"/>
        <v>Dark</v>
      </c>
      <c r="P933" t="str">
        <f>_xlfn.XLOOKUP(Orders[[#This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IF(_xlfn.XLOOKUP(C934,customers!$A:$A,customers!$C:$C,,0)=0,"",_xlfn.XLOOKUP(C934,customers!$A:$A,customers!$C:$C,,0))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6">
        <f>INDEX(products!$A$1:$G$49,MATCH(orders!$D934,products!$A$1:$A$49,0),MATCH(orders!L$1,products!$A$1:$G$1,0))</f>
        <v>13.75</v>
      </c>
      <c r="M934" s="6">
        <f t="shared" si="28"/>
        <v>55</v>
      </c>
      <c r="N934" t="str" cm="1">
        <f t="array" ref="N934">_xlfn.IFS(I934= "Rob", "Robusta", I934= "Exc", "Excelsa", I934= "Ara", "Arabica", I934= "Lib", "Liberica", I934= "", "")</f>
        <v>Excelsa</v>
      </c>
      <c r="O934" t="str">
        <f t="shared" si="29"/>
        <v>Medium</v>
      </c>
      <c r="P934" t="str">
        <f>_xlfn.XLOOKUP(Orders[[#This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IF(_xlfn.XLOOKUP(C935,customers!$A:$A,customers!$C:$C,,0)=0,"",_xlfn.XLOOKUP(C935,customers!$A:$A,customers!$C:$C,,0))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6">
        <f>INDEX(products!$A$1:$G$49,MATCH(orders!$D935,products!$A$1:$A$49,0),MATCH(orders!L$1,products!$A$1:$G$1,0))</f>
        <v>8.9499999999999993</v>
      </c>
      <c r="M935" s="6">
        <f t="shared" si="28"/>
        <v>26.849999999999998</v>
      </c>
      <c r="N935" t="str" cm="1">
        <f t="array" ref="N935">_xlfn.IFS(I935= "Rob", "Robusta", I935= "Exc", "Excelsa", I935= "Ara", "Arabica", I935= "Lib", "Liberica", I935= "", "")</f>
        <v>Robusta</v>
      </c>
      <c r="O935" t="str">
        <f t="shared" si="29"/>
        <v>Dark</v>
      </c>
      <c r="P935" t="str">
        <f>_xlfn.XLOOKUP(Orders[[#This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IF(_xlfn.XLOOKUP(C936,customers!$A:$A,customers!$C:$C,,0)=0,"",_xlfn.XLOOKUP(C936,customers!$A:$A,customers!$C:$C,,0))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6">
        <f>INDEX(products!$A$1:$G$49,MATCH(orders!$D936,products!$A$1:$A$49,0),MATCH(orders!L$1,products!$A$1:$G$1,0))</f>
        <v>22.884999999999998</v>
      </c>
      <c r="M936" s="6">
        <f t="shared" si="28"/>
        <v>114.42499999999998</v>
      </c>
      <c r="N936" t="str" cm="1">
        <f t="array" ref="N936">_xlfn.IFS(I936= "Rob", "Robusta", I936= "Exc", "Excelsa", I936= "Ara", "Arabica", I936= "Lib", "Liberica", I936= "", "")</f>
        <v>Robusta</v>
      </c>
      <c r="O936" t="str">
        <f t="shared" si="29"/>
        <v>Medium</v>
      </c>
      <c r="P936" t="str">
        <f>_xlfn.XLOOKUP(Orders[[#This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IF(_xlfn.XLOOKUP(C937,customers!$A:$A,customers!$C:$C,,0)=0,"",_xlfn.XLOOKUP(C937,customers!$A:$A,customers!$C:$C,,0))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6">
        <f>INDEX(products!$A$1:$G$49,MATCH(orders!$D937,products!$A$1:$A$49,0),MATCH(orders!L$1,products!$A$1:$G$1,0))</f>
        <v>25.874999999999996</v>
      </c>
      <c r="M937" s="6">
        <f t="shared" si="28"/>
        <v>155.24999999999997</v>
      </c>
      <c r="N937" t="str" cm="1">
        <f t="array" ref="N937">_xlfn.IFS(I937= "Rob", "Robusta", I937= "Exc", "Excelsa", I937= "Ara", "Arabica", I937= "Lib", "Liberica", I937= "", "")</f>
        <v>Arabica</v>
      </c>
      <c r="O937" t="str">
        <f t="shared" si="29"/>
        <v>Medium</v>
      </c>
      <c r="P937" t="str">
        <f>_xlfn.XLOOKUP(Orders[[#This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IF(_xlfn.XLOOKUP(C938,customers!$A:$A,customers!$C:$C,,0)=0,"",_xlfn.XLOOKUP(C938,customers!$A:$A,customers!$C:$C,,0))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6">
        <f>INDEX(products!$A$1:$G$49,MATCH(orders!$D938,products!$A$1:$A$49,0),MATCH(orders!L$1,products!$A$1:$G$1,0))</f>
        <v>7.77</v>
      </c>
      <c r="M938" s="6">
        <f t="shared" si="28"/>
        <v>23.31</v>
      </c>
      <c r="N938" t="str" cm="1">
        <f t="array" ref="N938">_xlfn.IFS(I938= "Rob", "Robusta", I938= "Exc", "Excelsa", I938= "Ara", "Arabica", I938= "Lib", "Liberica", I938= "", "")</f>
        <v>Liberica</v>
      </c>
      <c r="O938" t="str">
        <f t="shared" si="29"/>
        <v>Dark</v>
      </c>
      <c r="P938" t="str">
        <f>_xlfn.XLOOKUP(Orders[[#This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IF(_xlfn.XLOOKUP(C939,customers!$A:$A,customers!$C:$C,,0)=0,"",_xlfn.XLOOKUP(C939,customers!$A:$A,customers!$C:$C,,0))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6">
        <f>INDEX(products!$A$1:$G$49,MATCH(orders!$D939,products!$A$1:$A$49,0),MATCH(orders!L$1,products!$A$1:$G$1,0))</f>
        <v>22.884999999999998</v>
      </c>
      <c r="M939" s="6">
        <f t="shared" si="28"/>
        <v>91.539999999999992</v>
      </c>
      <c r="N939" t="str" cm="1">
        <f t="array" ref="N939">_xlfn.IFS(I939= "Rob", "Robusta", I939= "Exc", "Excelsa", I939= "Ara", "Arabica", I939= "Lib", "Liberica", I939= "", "")</f>
        <v>Robusta</v>
      </c>
      <c r="O939" t="str">
        <f t="shared" si="29"/>
        <v>Medium</v>
      </c>
      <c r="P939" t="str">
        <f>_xlfn.XLOOKUP(Orders[[#This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IF(_xlfn.XLOOKUP(C940,customers!$A:$A,customers!$C:$C,,0)=0,"",_xlfn.XLOOKUP(C940,customers!$A:$A,customers!$C:$C,,0))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6">
        <f>INDEX(products!$A$1:$G$49,MATCH(orders!$D940,products!$A$1:$A$49,0),MATCH(orders!L$1,products!$A$1:$G$1,0))</f>
        <v>14.85</v>
      </c>
      <c r="M940" s="6">
        <f t="shared" si="28"/>
        <v>74.25</v>
      </c>
      <c r="N940" t="str" cm="1">
        <f t="array" ref="N940">_xlfn.IFS(I940= "Rob", "Robusta", I940= "Exc", "Excelsa", I940= "Ara", "Arabica", I940= "Lib", "Liberica", I940= "", "")</f>
        <v>Excelsa</v>
      </c>
      <c r="O940" t="str">
        <f t="shared" si="29"/>
        <v>Light</v>
      </c>
      <c r="P940" t="str">
        <f>_xlfn.XLOOKUP(Orders[[#This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IF(_xlfn.XLOOKUP(C941,customers!$A:$A,customers!$C:$C,,0)=0,"",_xlfn.XLOOKUP(C941,customers!$A:$A,customers!$C:$C,,0))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6">
        <f>INDEX(products!$A$1:$G$49,MATCH(orders!$D941,products!$A$1:$A$49,0),MATCH(orders!L$1,products!$A$1:$G$1,0))</f>
        <v>4.7549999999999999</v>
      </c>
      <c r="M941" s="6">
        <f t="shared" si="28"/>
        <v>28.53</v>
      </c>
      <c r="N941" t="str" cm="1">
        <f t="array" ref="N941">_xlfn.IFS(I941= "Rob", "Robusta", I941= "Exc", "Excelsa", I941= "Ara", "Arabica", I941= "Lib", "Liberica", I941= "", "")</f>
        <v>Liberica</v>
      </c>
      <c r="O941" t="str">
        <f t="shared" si="29"/>
        <v>Light</v>
      </c>
      <c r="P941" t="str">
        <f>_xlfn.XLOOKUP(Orders[[#This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IF(_xlfn.XLOOKUP(C942,customers!$A:$A,customers!$C:$C,,0)=0,"",_xlfn.XLOOKUP(C942,customers!$A:$A,customers!$C:$C,,0))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6">
        <f>INDEX(products!$A$1:$G$49,MATCH(orders!$D942,products!$A$1:$A$49,0),MATCH(orders!L$1,products!$A$1:$G$1,0))</f>
        <v>7.169999999999999</v>
      </c>
      <c r="M942" s="6">
        <f t="shared" si="28"/>
        <v>14.339999999999998</v>
      </c>
      <c r="N942" t="str" cm="1">
        <f t="array" ref="N942">_xlfn.IFS(I942= "Rob", "Robusta", I942= "Exc", "Excelsa", I942= "Ara", "Arabica", I942= "Lib", "Liberica", I942= "", "")</f>
        <v>Robusta</v>
      </c>
      <c r="O942" t="str">
        <f t="shared" si="29"/>
        <v>Light</v>
      </c>
      <c r="P942" t="str">
        <f>_xlfn.XLOOKUP(Orders[[#This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IF(_xlfn.XLOOKUP(C943,customers!$A:$A,customers!$C:$C,,0)=0,"",_xlfn.XLOOKUP(C943,customers!$A:$A,customers!$C:$C,,0))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6">
        <f>INDEX(products!$A$1:$G$49,MATCH(orders!$D943,products!$A$1:$A$49,0),MATCH(orders!L$1,products!$A$1:$G$1,0))</f>
        <v>7.77</v>
      </c>
      <c r="M943" s="6">
        <f t="shared" si="28"/>
        <v>15.54</v>
      </c>
      <c r="N943" t="str" cm="1">
        <f t="array" ref="N943">_xlfn.IFS(I943= "Rob", "Robusta", I943= "Exc", "Excelsa", I943= "Ara", "Arabica", I943= "Lib", "Liberica", I943= "", "")</f>
        <v>Arabica</v>
      </c>
      <c r="O943" t="str">
        <f t="shared" si="29"/>
        <v>Light</v>
      </c>
      <c r="P943" t="str">
        <f>_xlfn.XLOOKUP(Orders[[#This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IF(_xlfn.XLOOKUP(C944,customers!$A:$A,customers!$C:$C,,0)=0,"",_xlfn.XLOOKUP(C944,customers!$A:$A,customers!$C:$C,,0))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6">
        <f>INDEX(products!$A$1:$G$49,MATCH(orders!$D944,products!$A$1:$A$49,0),MATCH(orders!L$1,products!$A$1:$G$1,0))</f>
        <v>11.95</v>
      </c>
      <c r="M944" s="6">
        <f t="shared" si="28"/>
        <v>35.849999999999994</v>
      </c>
      <c r="N944" t="str" cm="1">
        <f t="array" ref="N944">_xlfn.IFS(I944= "Rob", "Robusta", I944= "Exc", "Excelsa", I944= "Ara", "Arabica", I944= "Lib", "Liberica", I944= "", "")</f>
        <v>Robusta</v>
      </c>
      <c r="O944" t="str">
        <f t="shared" si="29"/>
        <v>Light</v>
      </c>
      <c r="P944" t="str">
        <f>_xlfn.XLOOKUP(Orders[[#This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IF(_xlfn.XLOOKUP(C945,customers!$A:$A,customers!$C:$C,,0)=0,"",_xlfn.XLOOKUP(C945,customers!$A:$A,customers!$C:$C,,0))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6">
        <f>INDEX(products!$A$1:$G$49,MATCH(orders!$D945,products!$A$1:$A$49,0),MATCH(orders!L$1,products!$A$1:$G$1,0))</f>
        <v>7.77</v>
      </c>
      <c r="M945" s="6">
        <f t="shared" si="28"/>
        <v>46.62</v>
      </c>
      <c r="N945" t="str" cm="1">
        <f t="array" ref="N945">_xlfn.IFS(I945= "Rob", "Robusta", I945= "Exc", "Excelsa", I945= "Ara", "Arabica", I945= "Lib", "Liberica", I945= "", "")</f>
        <v>Arabica</v>
      </c>
      <c r="O945" t="str">
        <f t="shared" si="29"/>
        <v>Light</v>
      </c>
      <c r="P945" t="str">
        <f>_xlfn.XLOOKUP(Orders[[#This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IF(_xlfn.XLOOKUP(C946,customers!$A:$A,customers!$C:$C,,0)=0,"",_xlfn.XLOOKUP(C946,customers!$A:$A,customers!$C:$C,,0))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6">
        <f>INDEX(products!$A$1:$G$49,MATCH(orders!$D946,products!$A$1:$A$49,0),MATCH(orders!L$1,products!$A$1:$G$1,0))</f>
        <v>7.169999999999999</v>
      </c>
      <c r="M946" s="6">
        <f t="shared" si="28"/>
        <v>35.849999999999994</v>
      </c>
      <c r="N946" t="str" cm="1">
        <f t="array" ref="N946">_xlfn.IFS(I946= "Rob", "Robusta", I946= "Exc", "Excelsa", I946= "Ara", "Arabica", I946= "Lib", "Liberica", I946= "", "")</f>
        <v>Robusta</v>
      </c>
      <c r="O946" t="str">
        <f t="shared" si="29"/>
        <v>Light</v>
      </c>
      <c r="P946" t="str">
        <f>_xlfn.XLOOKUP(Orders[[#This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IF(_xlfn.XLOOKUP(C947,customers!$A:$A,customers!$C:$C,,0)=0,"",_xlfn.XLOOKUP(C947,customers!$A:$A,customers!$C:$C,,0))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6">
        <f>INDEX(products!$A$1:$G$49,MATCH(orders!$D947,products!$A$1:$A$49,0),MATCH(orders!L$1,products!$A$1:$G$1,0))</f>
        <v>29.784999999999997</v>
      </c>
      <c r="M947" s="6">
        <f t="shared" si="28"/>
        <v>119.13999999999999</v>
      </c>
      <c r="N947" t="str" cm="1">
        <f t="array" ref="N947">_xlfn.IFS(I947= "Rob", "Robusta", I947= "Exc", "Excelsa", I947= "Ara", "Arabica", I947= "Lib", "Liberica", I947= "", "")</f>
        <v>Liberica</v>
      </c>
      <c r="O947" t="str">
        <f t="shared" si="29"/>
        <v>Dark</v>
      </c>
      <c r="P947" t="str">
        <f>_xlfn.XLOOKUP(Orders[[#This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IF(_xlfn.XLOOKUP(C948,customers!$A:$A,customers!$C:$C,,0)=0,"",_xlfn.XLOOKUP(C948,customers!$A:$A,customers!$C:$C,,0))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6">
        <f>INDEX(products!$A$1:$G$49,MATCH(orders!$D948,products!$A$1:$A$49,0),MATCH(orders!L$1,products!$A$1:$G$1,0))</f>
        <v>7.77</v>
      </c>
      <c r="M948" s="6">
        <f t="shared" si="28"/>
        <v>23.31</v>
      </c>
      <c r="N948" t="str" cm="1">
        <f t="array" ref="N948">_xlfn.IFS(I948= "Rob", "Robusta", I948= "Exc", "Excelsa", I948= "Ara", "Arabica", I948= "Lib", "Liberica", I948= "", "")</f>
        <v>Liberica</v>
      </c>
      <c r="O948" t="str">
        <f t="shared" si="29"/>
        <v>Dark</v>
      </c>
      <c r="P948" t="str">
        <f>_xlfn.XLOOKUP(Orders[[#This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IF(_xlfn.XLOOKUP(C949,customers!$A:$A,customers!$C:$C,,0)=0,"",_xlfn.XLOOKUP(C949,customers!$A:$A,customers!$C:$C,,0))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6">
        <f>INDEX(products!$A$1:$G$49,MATCH(orders!$D949,products!$A$1:$A$49,0),MATCH(orders!L$1,products!$A$1:$G$1,0))</f>
        <v>11.25</v>
      </c>
      <c r="M949" s="6">
        <f t="shared" si="28"/>
        <v>11.25</v>
      </c>
      <c r="N949" t="str" cm="1">
        <f t="array" ref="N949">_xlfn.IFS(I949= "Rob", "Robusta", I949= "Exc", "Excelsa", I949= "Ara", "Arabica", I949= "Lib", "Liberica", I949= "", "")</f>
        <v>Arabica</v>
      </c>
      <c r="O949" t="str">
        <f t="shared" si="29"/>
        <v>Medium</v>
      </c>
      <c r="P949" t="str">
        <f>_xlfn.XLOOKUP(Orders[[#This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IF(_xlfn.XLOOKUP(C950,customers!$A:$A,customers!$C:$C,,0)=0,"",_xlfn.XLOOKUP(C950,customers!$A:$A,customers!$C:$C,,0))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6">
        <f>INDEX(products!$A$1:$G$49,MATCH(orders!$D950,products!$A$1:$A$49,0),MATCH(orders!L$1,products!$A$1:$G$1,0))</f>
        <v>27.945</v>
      </c>
      <c r="M950" s="6">
        <f t="shared" si="28"/>
        <v>83.835000000000008</v>
      </c>
      <c r="N950" t="str" cm="1">
        <f t="array" ref="N950">_xlfn.IFS(I950= "Rob", "Robusta", I950= "Exc", "Excelsa", I950= "Ara", "Arabica", I950= "Lib", "Liberica", I950= "", "")</f>
        <v>Excelsa</v>
      </c>
      <c r="O950" t="str">
        <f t="shared" si="29"/>
        <v>Dark</v>
      </c>
      <c r="P950" t="str">
        <f>_xlfn.XLOOKUP(Orders[[#This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IF(_xlfn.XLOOKUP(C951,customers!$A:$A,customers!$C:$C,,0)=0,"",_xlfn.XLOOKUP(C951,customers!$A:$A,customers!$C:$C,,0))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6">
        <f>INDEX(products!$A$1:$G$49,MATCH(orders!$D951,products!$A$1:$A$49,0),MATCH(orders!L$1,products!$A$1:$G$1,0))</f>
        <v>27.484999999999996</v>
      </c>
      <c r="M951" s="6">
        <f t="shared" si="28"/>
        <v>109.93999999999998</v>
      </c>
      <c r="N951" t="str" cm="1">
        <f t="array" ref="N951">_xlfn.IFS(I951= "Rob", "Robusta", I951= "Exc", "Excelsa", I951= "Ara", "Arabica", I951= "Lib", "Liberica", I951= "", "")</f>
        <v>Robusta</v>
      </c>
      <c r="O951" t="str">
        <f t="shared" si="29"/>
        <v>Light</v>
      </c>
      <c r="P951" t="str">
        <f>_xlfn.XLOOKUP(Orders[[#This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IF(_xlfn.XLOOKUP(C952,customers!$A:$A,customers!$C:$C,,0)=0,"",_xlfn.XLOOKUP(C952,customers!$A:$A,customers!$C:$C,,0))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6">
        <f>INDEX(products!$A$1:$G$49,MATCH(orders!$D952,products!$A$1:$A$49,0),MATCH(orders!L$1,products!$A$1:$G$1,0))</f>
        <v>3.5849999999999995</v>
      </c>
      <c r="M952" s="6">
        <f t="shared" si="28"/>
        <v>14.339999999999998</v>
      </c>
      <c r="N952" t="str" cm="1">
        <f t="array" ref="N952">_xlfn.IFS(I952= "Rob", "Robusta", I952= "Exc", "Excelsa", I952= "Ara", "Arabica", I952= "Lib", "Liberica", I952= "", "")</f>
        <v>Robusta</v>
      </c>
      <c r="O952" t="str">
        <f t="shared" si="29"/>
        <v>Light</v>
      </c>
      <c r="P952" t="str">
        <f>_xlfn.XLOOKUP(Orders[[#This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IF(_xlfn.XLOOKUP(C953,customers!$A:$A,customers!$C:$C,,0)=0,"",_xlfn.XLOOKUP(C953,customers!$A:$A,customers!$C:$C,,0))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6">
        <f>INDEX(products!$A$1:$G$49,MATCH(orders!$D953,products!$A$1:$A$49,0),MATCH(orders!L$1,products!$A$1:$G$1,0))</f>
        <v>3.5849999999999995</v>
      </c>
      <c r="M953" s="6">
        <f t="shared" si="28"/>
        <v>21.509999999999998</v>
      </c>
      <c r="N953" t="str" cm="1">
        <f t="array" ref="N953">_xlfn.IFS(I953= "Rob", "Robusta", I953= "Exc", "Excelsa", I953= "Ara", "Arabica", I953= "Lib", "Liberica", I953= "", "")</f>
        <v>Robusta</v>
      </c>
      <c r="O953" t="str">
        <f t="shared" si="29"/>
        <v>Light</v>
      </c>
      <c r="P953" t="str">
        <f>_xlfn.XLOOKUP(Orders[[#This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IF(_xlfn.XLOOKUP(C954,customers!$A:$A,customers!$C:$C,,0)=0,"",_xlfn.XLOOKUP(C954,customers!$A:$A,customers!$C:$C,,0))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6">
        <f>INDEX(products!$A$1:$G$49,MATCH(orders!$D954,products!$A$1:$A$49,0),MATCH(orders!L$1,products!$A$1:$G$1,0))</f>
        <v>11.25</v>
      </c>
      <c r="M954" s="6">
        <f t="shared" si="28"/>
        <v>22.5</v>
      </c>
      <c r="N954" t="str" cm="1">
        <f t="array" ref="N954">_xlfn.IFS(I954= "Rob", "Robusta", I954= "Exc", "Excelsa", I954= "Ara", "Arabica", I954= "Lib", "Liberica", I954= "", "")</f>
        <v>Arabica</v>
      </c>
      <c r="O954" t="str">
        <f t="shared" si="29"/>
        <v>Medium</v>
      </c>
      <c r="P954" t="str">
        <f>_xlfn.XLOOKUP(Orders[[#This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IF(_xlfn.XLOOKUP(C955,customers!$A:$A,customers!$C:$C,,0)=0,"",_xlfn.XLOOKUP(C955,customers!$A:$A,customers!$C:$C,,0))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6">
        <f>INDEX(products!$A$1:$G$49,MATCH(orders!$D955,products!$A$1:$A$49,0),MATCH(orders!L$1,products!$A$1:$G$1,0))</f>
        <v>3.8849999999999998</v>
      </c>
      <c r="M955" s="6">
        <f t="shared" si="28"/>
        <v>3.8849999999999998</v>
      </c>
      <c r="N955" t="str" cm="1">
        <f t="array" ref="N955">_xlfn.IFS(I955= "Rob", "Robusta", I955= "Exc", "Excelsa", I955= "Ara", "Arabica", I955= "Lib", "Liberica", I955= "", "")</f>
        <v>Arabica</v>
      </c>
      <c r="O955" t="str">
        <f t="shared" si="29"/>
        <v>Light</v>
      </c>
      <c r="P955" t="str">
        <f>_xlfn.XLOOKUP(Orders[[#This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IF(_xlfn.XLOOKUP(C956,customers!$A:$A,customers!$C:$C,,0)=0,"",_xlfn.XLOOKUP(C956,customers!$A:$A,customers!$C:$C,,0))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6">
        <f>INDEX(products!$A$1:$G$49,MATCH(orders!$D956,products!$A$1:$A$49,0),MATCH(orders!L$1,products!$A$1:$G$1,0))</f>
        <v>27.945</v>
      </c>
      <c r="M956" s="6">
        <f t="shared" si="28"/>
        <v>27.945</v>
      </c>
      <c r="N956" t="str" cm="1">
        <f t="array" ref="N956">_xlfn.IFS(I956= "Rob", "Robusta", I956= "Exc", "Excelsa", I956= "Ara", "Arabica", I956= "Lib", "Liberica", I956= "", "")</f>
        <v>Excelsa</v>
      </c>
      <c r="O956" t="str">
        <f t="shared" si="29"/>
        <v>Dark</v>
      </c>
      <c r="P956" t="str">
        <f>_xlfn.XLOOKUP(Orders[[#This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IF(_xlfn.XLOOKUP(C957,customers!$A:$A,customers!$C:$C,,0)=0,"",_xlfn.XLOOKUP(C957,customers!$A:$A,customers!$C:$C,,0))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6">
        <f>INDEX(products!$A$1:$G$49,MATCH(orders!$D957,products!$A$1:$A$49,0),MATCH(orders!L$1,products!$A$1:$G$1,0))</f>
        <v>34.154999999999994</v>
      </c>
      <c r="M957" s="6">
        <f t="shared" si="28"/>
        <v>170.77499999999998</v>
      </c>
      <c r="N957" t="str" cm="1">
        <f t="array" ref="N957">_xlfn.IFS(I957= "Rob", "Robusta", I957= "Exc", "Excelsa", I957= "Ara", "Arabica", I957= "Lib", "Liberica", I957= "", "")</f>
        <v>Excelsa</v>
      </c>
      <c r="O957" t="str">
        <f t="shared" si="29"/>
        <v>Light</v>
      </c>
      <c r="P957" t="str">
        <f>_xlfn.XLOOKUP(Orders[[#This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IF(_xlfn.XLOOKUP(C958,customers!$A:$A,customers!$C:$C,,0)=0,"",_xlfn.XLOOKUP(C958,customers!$A:$A,customers!$C:$C,,0))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6">
        <f>INDEX(products!$A$1:$G$49,MATCH(orders!$D958,products!$A$1:$A$49,0),MATCH(orders!L$1,products!$A$1:$G$1,0))</f>
        <v>27.484999999999996</v>
      </c>
      <c r="M958" s="6">
        <f t="shared" si="28"/>
        <v>54.969999999999992</v>
      </c>
      <c r="N958" t="str" cm="1">
        <f t="array" ref="N958">_xlfn.IFS(I958= "Rob", "Robusta", I958= "Exc", "Excelsa", I958= "Ara", "Arabica", I958= "Lib", "Liberica", I958= "", "")</f>
        <v>Robusta</v>
      </c>
      <c r="O958" t="str">
        <f t="shared" si="29"/>
        <v>Light</v>
      </c>
      <c r="P958" t="str">
        <f>_xlfn.XLOOKUP(Orders[[#This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IF(_xlfn.XLOOKUP(C959,customers!$A:$A,customers!$C:$C,,0)=0,"",_xlfn.XLOOKUP(C959,customers!$A:$A,customers!$C:$C,,0))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6">
        <f>INDEX(products!$A$1:$G$49,MATCH(orders!$D959,products!$A$1:$A$49,0),MATCH(orders!L$1,products!$A$1:$G$1,0))</f>
        <v>14.85</v>
      </c>
      <c r="M959" s="6">
        <f t="shared" si="28"/>
        <v>14.85</v>
      </c>
      <c r="N959" t="str" cm="1">
        <f t="array" ref="N959">_xlfn.IFS(I959= "Rob", "Robusta", I959= "Exc", "Excelsa", I959= "Ara", "Arabica", I959= "Lib", "Liberica", I959= "", "")</f>
        <v>Excelsa</v>
      </c>
      <c r="O959" t="str">
        <f t="shared" si="29"/>
        <v>Light</v>
      </c>
      <c r="P959" t="str">
        <f>_xlfn.XLOOKUP(Orders[[#This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IF(_xlfn.XLOOKUP(C960,customers!$A:$A,customers!$C:$C,,0)=0,"",_xlfn.XLOOKUP(C960,customers!$A:$A,customers!$C:$C,,0))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6">
        <f>INDEX(products!$A$1:$G$49,MATCH(orders!$D960,products!$A$1:$A$49,0),MATCH(orders!L$1,products!$A$1:$G$1,0))</f>
        <v>3.8849999999999998</v>
      </c>
      <c r="M960" s="6">
        <f t="shared" si="28"/>
        <v>7.77</v>
      </c>
      <c r="N960" t="str" cm="1">
        <f t="array" ref="N960">_xlfn.IFS(I960= "Rob", "Robusta", I960= "Exc", "Excelsa", I960= "Ara", "Arabica", I960= "Lib", "Liberica", I960= "", "")</f>
        <v>Arabica</v>
      </c>
      <c r="O960" t="str">
        <f t="shared" si="29"/>
        <v>Light</v>
      </c>
      <c r="P960" t="str">
        <f>_xlfn.XLOOKUP(Orders[[#This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IF(_xlfn.XLOOKUP(C961,customers!$A:$A,customers!$C:$C,,0)=0,"",_xlfn.XLOOKUP(C961,customers!$A:$A,customers!$C:$C,,0))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6">
        <f>INDEX(products!$A$1:$G$49,MATCH(orders!$D961,products!$A$1:$A$49,0),MATCH(orders!L$1,products!$A$1:$G$1,0))</f>
        <v>4.7549999999999999</v>
      </c>
      <c r="M961" s="6">
        <f t="shared" si="28"/>
        <v>23.774999999999999</v>
      </c>
      <c r="N961" t="str" cm="1">
        <f t="array" ref="N961">_xlfn.IFS(I961= "Rob", "Robusta", I961= "Exc", "Excelsa", I961= "Ara", "Arabica", I961= "Lib", "Liberica", I961= "", "")</f>
        <v>Liberica</v>
      </c>
      <c r="O961" t="str">
        <f t="shared" si="29"/>
        <v>Light</v>
      </c>
      <c r="P961" t="str">
        <f>_xlfn.XLOOKUP(Orders[[#This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IF(_xlfn.XLOOKUP(C962,customers!$A:$A,customers!$C:$C,,0)=0,"",_xlfn.XLOOKUP(C962,customers!$A:$A,customers!$C:$C,,0))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6">
        <f>INDEX(products!$A$1:$G$49,MATCH(orders!$D962,products!$A$1:$A$49,0),MATCH(orders!L$1,products!$A$1:$G$1,0))</f>
        <v>15.85</v>
      </c>
      <c r="M962" s="6">
        <f t="shared" si="28"/>
        <v>79.25</v>
      </c>
      <c r="N962" t="str" cm="1">
        <f t="array" ref="N962">_xlfn.IFS(I962= "Rob", "Robusta", I962= "Exc", "Excelsa", I962= "Ara", "Arabica", I962= "Lib", "Liberica", I962= "", "")</f>
        <v>Liberica</v>
      </c>
      <c r="O962" t="str">
        <f t="shared" si="29"/>
        <v>Light</v>
      </c>
      <c r="P962" t="str">
        <f>_xlfn.XLOOKUP(Orders[[#This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IF(_xlfn.XLOOKUP(C963,customers!$A:$A,customers!$C:$C,,0)=0,"",_xlfn.XLOOKUP(C963,customers!$A:$A,customers!$C:$C,,0))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6">
        <f>INDEX(products!$A$1:$G$49,MATCH(orders!$D963,products!$A$1:$A$49,0),MATCH(orders!L$1,products!$A$1:$G$1,0))</f>
        <v>22.884999999999998</v>
      </c>
      <c r="M963" s="6">
        <f t="shared" ref="M963:M1001" si="30">L963*E963</f>
        <v>45.769999999999996</v>
      </c>
      <c r="N963" t="str" cm="1">
        <f t="array" ref="N963">_xlfn.IFS(I963= "Rob", "Robusta", I963= "Exc", "Excelsa", I963= "Ara", "Arabica", I963= "Lib", "Liberica", I963= "", "")</f>
        <v>Arabica</v>
      </c>
      <c r="O963" t="str">
        <f t="shared" ref="O963:O1001" si="31">IF(J963="M", "Medium", IF(J963="L", "Light", IF(J963="D", "Dark", IF(J963="", "" ))))</f>
        <v>Dark</v>
      </c>
      <c r="P963" t="str">
        <f>_xlfn.XLOOKUP(Orders[[#This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IF(_xlfn.XLOOKUP(C964,customers!$A:$A,customers!$C:$C,,0)=0,"",_xlfn.XLOOKUP(C964,customers!$A:$A,customers!$C:$C,,0))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6">
        <f>INDEX(products!$A$1:$G$49,MATCH(orders!$D964,products!$A$1:$A$49,0),MATCH(orders!L$1,products!$A$1:$G$1,0))</f>
        <v>8.9499999999999993</v>
      </c>
      <c r="M964" s="6">
        <f t="shared" si="30"/>
        <v>8.9499999999999993</v>
      </c>
      <c r="N964" t="str" cm="1">
        <f t="array" ref="N964">_xlfn.IFS(I964= "Rob", "Robusta", I964= "Exc", "Excelsa", I964= "Ara", "Arabica", I964= "Lib", "Liberica", I964= "", "")</f>
        <v>Robusta</v>
      </c>
      <c r="O964" t="str">
        <f t="shared" si="31"/>
        <v>Dark</v>
      </c>
      <c r="P964" t="str">
        <f>_xlfn.XLOOKUP(Orders[[#This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IF(_xlfn.XLOOKUP(C965,customers!$A:$A,customers!$C:$C,,0)=0,"",_xlfn.XLOOKUP(C965,customers!$A:$A,customers!$C:$C,,0))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6">
        <f>INDEX(products!$A$1:$G$49,MATCH(orders!$D965,products!$A$1:$A$49,0),MATCH(orders!L$1,products!$A$1:$G$1,0))</f>
        <v>5.97</v>
      </c>
      <c r="M965" s="6">
        <f t="shared" si="30"/>
        <v>23.88</v>
      </c>
      <c r="N965" t="str" cm="1">
        <f t="array" ref="N965">_xlfn.IFS(I965= "Rob", "Robusta", I965= "Exc", "Excelsa", I965= "Ara", "Arabica", I965= "Lib", "Liberica", I965= "", "")</f>
        <v>Robusta</v>
      </c>
      <c r="O965" t="str">
        <f t="shared" si="31"/>
        <v>Medium</v>
      </c>
      <c r="P965" t="str">
        <f>_xlfn.XLOOKUP(Orders[[#This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IF(_xlfn.XLOOKUP(C966,customers!$A:$A,customers!$C:$C,,0)=0,"",_xlfn.XLOOKUP(C966,customers!$A:$A,customers!$C:$C,,0))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6">
        <f>INDEX(products!$A$1:$G$49,MATCH(orders!$D966,products!$A$1:$A$49,0),MATCH(orders!L$1,products!$A$1:$G$1,0))</f>
        <v>4.4550000000000001</v>
      </c>
      <c r="M966" s="6">
        <f t="shared" si="30"/>
        <v>22.274999999999999</v>
      </c>
      <c r="N966" t="str" cm="1">
        <f t="array" ref="N966">_xlfn.IFS(I966= "Rob", "Robusta", I966= "Exc", "Excelsa", I966= "Ara", "Arabica", I966= "Lib", "Liberica", I966= "", "")</f>
        <v>Excelsa</v>
      </c>
      <c r="O966" t="str">
        <f t="shared" si="31"/>
        <v>Light</v>
      </c>
      <c r="P966" t="str">
        <f>_xlfn.XLOOKUP(Orders[[#This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IF(_xlfn.XLOOKUP(C967,customers!$A:$A,customers!$C:$C,,0)=0,"",_xlfn.XLOOKUP(C967,customers!$A:$A,customers!$C:$C,,0))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6">
        <f>INDEX(products!$A$1:$G$49,MATCH(orders!$D967,products!$A$1:$A$49,0),MATCH(orders!L$1,products!$A$1:$G$1,0))</f>
        <v>9.9499999999999993</v>
      </c>
      <c r="M967" s="6">
        <f t="shared" si="30"/>
        <v>29.849999999999998</v>
      </c>
      <c r="N967" t="str" cm="1">
        <f t="array" ref="N967">_xlfn.IFS(I967= "Rob", "Robusta", I967= "Exc", "Excelsa", I967= "Ara", "Arabica", I967= "Lib", "Liberica", I967= "", "")</f>
        <v>Robusta</v>
      </c>
      <c r="O967" t="str">
        <f t="shared" si="31"/>
        <v>Medium</v>
      </c>
      <c r="P967" t="str">
        <f>_xlfn.XLOOKUP(Orders[[#This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IF(_xlfn.XLOOKUP(C968,customers!$A:$A,customers!$C:$C,,0)=0,"",_xlfn.XLOOKUP(C968,customers!$A:$A,customers!$C:$C,,0))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6">
        <f>INDEX(products!$A$1:$G$49,MATCH(orders!$D968,products!$A$1:$A$49,0),MATCH(orders!L$1,products!$A$1:$G$1,0))</f>
        <v>8.91</v>
      </c>
      <c r="M968" s="6">
        <f t="shared" si="30"/>
        <v>53.46</v>
      </c>
      <c r="N968" t="str" cm="1">
        <f t="array" ref="N968">_xlfn.IFS(I968= "Rob", "Robusta", I968= "Exc", "Excelsa", I968= "Ara", "Arabica", I968= "Lib", "Liberica", I968= "", "")</f>
        <v>Excelsa</v>
      </c>
      <c r="O968" t="str">
        <f t="shared" si="31"/>
        <v>Light</v>
      </c>
      <c r="P968" t="str">
        <f>_xlfn.XLOOKUP(Orders[[#This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IF(_xlfn.XLOOKUP(C969,customers!$A:$A,customers!$C:$C,,0)=0,"",_xlfn.XLOOKUP(C969,customers!$A:$A,customers!$C:$C,,0))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6">
        <f>INDEX(products!$A$1:$G$49,MATCH(orders!$D969,products!$A$1:$A$49,0),MATCH(orders!L$1,products!$A$1:$G$1,0))</f>
        <v>2.6849999999999996</v>
      </c>
      <c r="M969" s="6">
        <f t="shared" si="30"/>
        <v>2.6849999999999996</v>
      </c>
      <c r="N969" t="str" cm="1">
        <f t="array" ref="N969">_xlfn.IFS(I969= "Rob", "Robusta", I969= "Exc", "Excelsa", I969= "Ara", "Arabica", I969= "Lib", "Liberica", I969= "", "")</f>
        <v>Robusta</v>
      </c>
      <c r="O969" t="str">
        <f t="shared" si="31"/>
        <v>Dark</v>
      </c>
      <c r="P969" t="str">
        <f>_xlfn.XLOOKUP(Orders[[#This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IF(_xlfn.XLOOKUP(C970,customers!$A:$A,customers!$C:$C,,0)=0,"",_xlfn.XLOOKUP(C970,customers!$A:$A,customers!$C:$C,,0))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6">
        <f>INDEX(products!$A$1:$G$49,MATCH(orders!$D970,products!$A$1:$A$49,0),MATCH(orders!L$1,products!$A$1:$G$1,0))</f>
        <v>2.9849999999999999</v>
      </c>
      <c r="M970" s="6">
        <f t="shared" si="30"/>
        <v>5.97</v>
      </c>
      <c r="N970" t="str" cm="1">
        <f t="array" ref="N970">_xlfn.IFS(I970= "Rob", "Robusta", I970= "Exc", "Excelsa", I970= "Ara", "Arabica", I970= "Lib", "Liberica", I970= "", "")</f>
        <v>Robusta</v>
      </c>
      <c r="O970" t="str">
        <f t="shared" si="31"/>
        <v>Medium</v>
      </c>
      <c r="P970" t="str">
        <f>_xlfn.XLOOKUP(Orders[[#This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IF(_xlfn.XLOOKUP(C971,customers!$A:$A,customers!$C:$C,,0)=0,"",_xlfn.XLOOKUP(C971,customers!$A:$A,customers!$C:$C,,0))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6">
        <f>INDEX(products!$A$1:$G$49,MATCH(orders!$D971,products!$A$1:$A$49,0),MATCH(orders!L$1,products!$A$1:$G$1,0))</f>
        <v>12.95</v>
      </c>
      <c r="M971" s="6">
        <f t="shared" si="30"/>
        <v>12.95</v>
      </c>
      <c r="N971" t="str" cm="1">
        <f t="array" ref="N971">_xlfn.IFS(I971= "Rob", "Robusta", I971= "Exc", "Excelsa", I971= "Ara", "Arabica", I971= "Lib", "Liberica", I971= "", "")</f>
        <v>Liberica</v>
      </c>
      <c r="O971" t="str">
        <f t="shared" si="31"/>
        <v>Dark</v>
      </c>
      <c r="P971" t="str">
        <f>_xlfn.XLOOKUP(Orders[[#This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IF(_xlfn.XLOOKUP(C972,customers!$A:$A,customers!$C:$C,,0)=0,"",_xlfn.XLOOKUP(C972,customers!$A:$A,customers!$C:$C,,0))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6">
        <f>INDEX(products!$A$1:$G$49,MATCH(orders!$D972,products!$A$1:$A$49,0),MATCH(orders!L$1,products!$A$1:$G$1,0))</f>
        <v>8.25</v>
      </c>
      <c r="M972" s="6">
        <f t="shared" si="30"/>
        <v>8.25</v>
      </c>
      <c r="N972" t="str" cm="1">
        <f t="array" ref="N972">_xlfn.IFS(I972= "Rob", "Robusta", I972= "Exc", "Excelsa", I972= "Ara", "Arabica", I972= "Lib", "Liberica", I972= "", "")</f>
        <v>Excelsa</v>
      </c>
      <c r="O972" t="str">
        <f t="shared" si="31"/>
        <v>Medium</v>
      </c>
      <c r="P972" t="str">
        <f>_xlfn.XLOOKUP(Orders[[#This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IF(_xlfn.XLOOKUP(C973,customers!$A:$A,customers!$C:$C,,0)=0,"",_xlfn.XLOOKUP(C973,customers!$A:$A,customers!$C:$C,,0))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6">
        <f>INDEX(products!$A$1:$G$49,MATCH(orders!$D973,products!$A$1:$A$49,0),MATCH(orders!L$1,products!$A$1:$G$1,0))</f>
        <v>29.784999999999997</v>
      </c>
      <c r="M973" s="6">
        <f t="shared" si="30"/>
        <v>148.92499999999998</v>
      </c>
      <c r="N973" t="str" cm="1">
        <f t="array" ref="N973">_xlfn.IFS(I973= "Rob", "Robusta", I973= "Exc", "Excelsa", I973= "Ara", "Arabica", I973= "Lib", "Liberica", I973= "", "")</f>
        <v>Arabica</v>
      </c>
      <c r="O973" t="str">
        <f t="shared" si="31"/>
        <v>Light</v>
      </c>
      <c r="P973" t="str">
        <f>_xlfn.XLOOKUP(Orders[[#This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IF(_xlfn.XLOOKUP(C974,customers!$A:$A,customers!$C:$C,,0)=0,"",_xlfn.XLOOKUP(C974,customers!$A:$A,customers!$C:$C,,0))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6">
        <f>INDEX(products!$A$1:$G$49,MATCH(orders!$D974,products!$A$1:$A$49,0),MATCH(orders!L$1,products!$A$1:$G$1,0))</f>
        <v>29.784999999999997</v>
      </c>
      <c r="M974" s="6">
        <f t="shared" si="30"/>
        <v>89.35499999999999</v>
      </c>
      <c r="N974" t="str" cm="1">
        <f t="array" ref="N974">_xlfn.IFS(I974= "Rob", "Robusta", I974= "Exc", "Excelsa", I974= "Ara", "Arabica", I974= "Lib", "Liberica", I974= "", "")</f>
        <v>Arabica</v>
      </c>
      <c r="O974" t="str">
        <f t="shared" si="31"/>
        <v>Light</v>
      </c>
      <c r="P974" t="str">
        <f>_xlfn.XLOOKUP(Orders[[#This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IF(_xlfn.XLOOKUP(C975,customers!$A:$A,customers!$C:$C,,0)=0,"",_xlfn.XLOOKUP(C975,customers!$A:$A,customers!$C:$C,,0))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6">
        <f>INDEX(products!$A$1:$G$49,MATCH(orders!$D975,products!$A$1:$A$49,0),MATCH(orders!L$1,products!$A$1:$G$1,0))</f>
        <v>14.55</v>
      </c>
      <c r="M975" s="6">
        <f t="shared" si="30"/>
        <v>87.300000000000011</v>
      </c>
      <c r="N975" t="str" cm="1">
        <f t="array" ref="N975">_xlfn.IFS(I975= "Rob", "Robusta", I975= "Exc", "Excelsa", I975= "Ara", "Arabica", I975= "Lib", "Liberica", I975= "", "")</f>
        <v>Liberica</v>
      </c>
      <c r="O975" t="str">
        <f t="shared" si="31"/>
        <v>Medium</v>
      </c>
      <c r="P975" t="str">
        <f>_xlfn.XLOOKUP(Orders[[#This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IF(_xlfn.XLOOKUP(C976,customers!$A:$A,customers!$C:$C,,0)=0,"",_xlfn.XLOOKUP(C976,customers!$A:$A,customers!$C:$C,,0))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6">
        <f>INDEX(products!$A$1:$G$49,MATCH(orders!$D976,products!$A$1:$A$49,0),MATCH(orders!L$1,products!$A$1:$G$1,0))</f>
        <v>5.3699999999999992</v>
      </c>
      <c r="M976" s="6">
        <f t="shared" si="30"/>
        <v>5.3699999999999992</v>
      </c>
      <c r="N976" t="str" cm="1">
        <f t="array" ref="N976">_xlfn.IFS(I976= "Rob", "Robusta", I976= "Exc", "Excelsa", I976= "Ara", "Arabica", I976= "Lib", "Liberica", I976= "", "")</f>
        <v>Robusta</v>
      </c>
      <c r="O976" t="str">
        <f t="shared" si="31"/>
        <v>Dark</v>
      </c>
      <c r="P976" t="str">
        <f>_xlfn.XLOOKUP(Orders[[#This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IF(_xlfn.XLOOKUP(C977,customers!$A:$A,customers!$C:$C,,0)=0,"",_xlfn.XLOOKUP(C977,customers!$A:$A,customers!$C:$C,,0))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6">
        <f>INDEX(products!$A$1:$G$49,MATCH(orders!$D977,products!$A$1:$A$49,0),MATCH(orders!L$1,products!$A$1:$G$1,0))</f>
        <v>2.9849999999999999</v>
      </c>
      <c r="M977" s="6">
        <f t="shared" si="30"/>
        <v>8.9550000000000001</v>
      </c>
      <c r="N977" t="str" cm="1">
        <f t="array" ref="N977">_xlfn.IFS(I977= "Rob", "Robusta", I977= "Exc", "Excelsa", I977= "Ara", "Arabica", I977= "Lib", "Liberica", I977= "", "")</f>
        <v>Arabica</v>
      </c>
      <c r="O977" t="str">
        <f t="shared" si="31"/>
        <v>Dark</v>
      </c>
      <c r="P977" t="str">
        <f>_xlfn.XLOOKUP(Orders[[#This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IF(_xlfn.XLOOKUP(C978,customers!$A:$A,customers!$C:$C,,0)=0,"",_xlfn.XLOOKUP(C978,customers!$A:$A,customers!$C:$C,,0))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6">
        <f>INDEX(products!$A$1:$G$49,MATCH(orders!$D978,products!$A$1:$A$49,0),MATCH(orders!L$1,products!$A$1:$G$1,0))</f>
        <v>27.484999999999996</v>
      </c>
      <c r="M978" s="6">
        <f t="shared" si="30"/>
        <v>137.42499999999998</v>
      </c>
      <c r="N978" t="str" cm="1">
        <f t="array" ref="N978">_xlfn.IFS(I978= "Rob", "Robusta", I978= "Exc", "Excelsa", I978= "Ara", "Arabica", I978= "Lib", "Liberica", I978= "", "")</f>
        <v>Robusta</v>
      </c>
      <c r="O978" t="str">
        <f t="shared" si="31"/>
        <v>Light</v>
      </c>
      <c r="P978" t="str">
        <f>_xlfn.XLOOKUP(Orders[[#This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IF(_xlfn.XLOOKUP(C979,customers!$A:$A,customers!$C:$C,,0)=0,"",_xlfn.XLOOKUP(C979,customers!$A:$A,customers!$C:$C,,0))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6">
        <f>INDEX(products!$A$1:$G$49,MATCH(orders!$D979,products!$A$1:$A$49,0),MATCH(orders!L$1,products!$A$1:$G$1,0))</f>
        <v>11.95</v>
      </c>
      <c r="M979" s="6">
        <f t="shared" si="30"/>
        <v>59.75</v>
      </c>
      <c r="N979" t="str" cm="1">
        <f t="array" ref="N979">_xlfn.IFS(I979= "Rob", "Robusta", I979= "Exc", "Excelsa", I979= "Ara", "Arabica", I979= "Lib", "Liberica", I979= "", "")</f>
        <v>Robusta</v>
      </c>
      <c r="O979" t="str">
        <f t="shared" si="31"/>
        <v>Light</v>
      </c>
      <c r="P979" t="str">
        <f>_xlfn.XLOOKUP(Orders[[#This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IF(_xlfn.XLOOKUP(C980,customers!$A:$A,customers!$C:$C,,0)=0,"",_xlfn.XLOOKUP(C980,customers!$A:$A,customers!$C:$C,,0))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6">
        <f>INDEX(products!$A$1:$G$49,MATCH(orders!$D980,products!$A$1:$A$49,0),MATCH(orders!L$1,products!$A$1:$G$1,0))</f>
        <v>7.77</v>
      </c>
      <c r="M980" s="6">
        <f t="shared" si="30"/>
        <v>23.31</v>
      </c>
      <c r="N980" t="str" cm="1">
        <f t="array" ref="N980">_xlfn.IFS(I980= "Rob", "Robusta", I980= "Exc", "Excelsa", I980= "Ara", "Arabica", I980= "Lib", "Liberica", I980= "", "")</f>
        <v>Arabica</v>
      </c>
      <c r="O980" t="str">
        <f t="shared" si="31"/>
        <v>Light</v>
      </c>
      <c r="P980" t="str">
        <f>_xlfn.XLOOKUP(Orders[[#This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IF(_xlfn.XLOOKUP(C981,customers!$A:$A,customers!$C:$C,,0)=0,"",_xlfn.XLOOKUP(C981,customers!$A:$A,customers!$C:$C,,0))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6">
        <f>INDEX(products!$A$1:$G$49,MATCH(orders!$D981,products!$A$1:$A$49,0),MATCH(orders!L$1,products!$A$1:$G$1,0))</f>
        <v>5.3699999999999992</v>
      </c>
      <c r="M981" s="6">
        <f t="shared" si="30"/>
        <v>10.739999999999998</v>
      </c>
      <c r="N981" t="str" cm="1">
        <f t="array" ref="N981">_xlfn.IFS(I981= "Rob", "Robusta", I981= "Exc", "Excelsa", I981= "Ara", "Arabica", I981= "Lib", "Liberica", I981= "", "")</f>
        <v>Robusta</v>
      </c>
      <c r="O981" t="str">
        <f t="shared" si="31"/>
        <v>Dark</v>
      </c>
      <c r="P981" t="str">
        <f>_xlfn.XLOOKUP(Orders[[#This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IF(_xlfn.XLOOKUP(C982,customers!$A:$A,customers!$C:$C,,0)=0,"",_xlfn.XLOOKUP(C982,customers!$A:$A,customers!$C:$C,,0))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6">
        <f>INDEX(products!$A$1:$G$49,MATCH(orders!$D982,products!$A$1:$A$49,0),MATCH(orders!L$1,products!$A$1:$G$1,0))</f>
        <v>27.945</v>
      </c>
      <c r="M982" s="6">
        <f t="shared" si="30"/>
        <v>167.67000000000002</v>
      </c>
      <c r="N982" t="str" cm="1">
        <f t="array" ref="N982">_xlfn.IFS(I982= "Rob", "Robusta", I982= "Exc", "Excelsa", I982= "Ara", "Arabica", I982= "Lib", "Liberica", I982= "", "")</f>
        <v>Excelsa</v>
      </c>
      <c r="O982" t="str">
        <f t="shared" si="31"/>
        <v>Dark</v>
      </c>
      <c r="P982" t="str">
        <f>_xlfn.XLOOKUP(Orders[[#This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IF(_xlfn.XLOOKUP(C983,customers!$A:$A,customers!$C:$C,,0)=0,"",_xlfn.XLOOKUP(C983,customers!$A:$A,customers!$C:$C,,0))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6">
        <f>INDEX(products!$A$1:$G$49,MATCH(orders!$D983,products!$A$1:$A$49,0),MATCH(orders!L$1,products!$A$1:$G$1,0))</f>
        <v>3.645</v>
      </c>
      <c r="M983" s="6">
        <f t="shared" si="30"/>
        <v>21.87</v>
      </c>
      <c r="N983" t="str" cm="1">
        <f t="array" ref="N983">_xlfn.IFS(I983= "Rob", "Robusta", I983= "Exc", "Excelsa", I983= "Ara", "Arabica", I983= "Lib", "Liberica", I983= "", "")</f>
        <v>Excelsa</v>
      </c>
      <c r="O983" t="str">
        <f t="shared" si="31"/>
        <v>Dark</v>
      </c>
      <c r="P983" t="str">
        <f>_xlfn.XLOOKUP(Orders[[#This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IF(_xlfn.XLOOKUP(C984,customers!$A:$A,customers!$C:$C,,0)=0,"",_xlfn.XLOOKUP(C984,customers!$A:$A,customers!$C:$C,,0))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6">
        <f>INDEX(products!$A$1:$G$49,MATCH(orders!$D984,products!$A$1:$A$49,0),MATCH(orders!L$1,products!$A$1:$G$1,0))</f>
        <v>11.95</v>
      </c>
      <c r="M984" s="6">
        <f t="shared" si="30"/>
        <v>23.9</v>
      </c>
      <c r="N984" t="str" cm="1">
        <f t="array" ref="N984">_xlfn.IFS(I984= "Rob", "Robusta", I984= "Exc", "Excelsa", I984= "Ara", "Arabica", I984= "Lib", "Liberica", I984= "", "")</f>
        <v>Robusta</v>
      </c>
      <c r="O984" t="str">
        <f t="shared" si="31"/>
        <v>Light</v>
      </c>
      <c r="P984" t="str">
        <f>_xlfn.XLOOKUP(Orders[[#This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IF(_xlfn.XLOOKUP(C985,customers!$A:$A,customers!$C:$C,,0)=0,"",_xlfn.XLOOKUP(C985,customers!$A:$A,customers!$C:$C,,0))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6">
        <f>INDEX(products!$A$1:$G$49,MATCH(orders!$D985,products!$A$1:$A$49,0),MATCH(orders!L$1,products!$A$1:$G$1,0))</f>
        <v>3.375</v>
      </c>
      <c r="M985" s="6">
        <f t="shared" si="30"/>
        <v>6.75</v>
      </c>
      <c r="N985" t="str" cm="1">
        <f t="array" ref="N985">_xlfn.IFS(I985= "Rob", "Robusta", I985= "Exc", "Excelsa", I985= "Ara", "Arabica", I985= "Lib", "Liberica", I985= "", "")</f>
        <v>Arabica</v>
      </c>
      <c r="O985" t="str">
        <f t="shared" si="31"/>
        <v>Medium</v>
      </c>
      <c r="P985" t="str">
        <f>_xlfn.XLOOKUP(Orders[[#This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IF(_xlfn.XLOOKUP(C986,customers!$A:$A,customers!$C:$C,,0)=0,"",_xlfn.XLOOKUP(C986,customers!$A:$A,customers!$C:$C,,0))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6">
        <f>INDEX(products!$A$1:$G$49,MATCH(orders!$D986,products!$A$1:$A$49,0),MATCH(orders!L$1,products!$A$1:$G$1,0))</f>
        <v>31.624999999999996</v>
      </c>
      <c r="M986" s="6">
        <f t="shared" si="30"/>
        <v>31.624999999999996</v>
      </c>
      <c r="N986" t="str" cm="1">
        <f t="array" ref="N986">_xlfn.IFS(I986= "Rob", "Robusta", I986= "Exc", "Excelsa", I986= "Ara", "Arabica", I986= "Lib", "Liberica", I986= "", "")</f>
        <v>Excelsa</v>
      </c>
      <c r="O986" t="str">
        <f t="shared" si="31"/>
        <v>Medium</v>
      </c>
      <c r="P986" t="str">
        <f>_xlfn.XLOOKUP(Orders[[#This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IF(_xlfn.XLOOKUP(C987,customers!$A:$A,customers!$C:$C,,0)=0,"",_xlfn.XLOOKUP(C987,customers!$A:$A,customers!$C:$C,,0))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6">
        <f>INDEX(products!$A$1:$G$49,MATCH(orders!$D987,products!$A$1:$A$49,0),MATCH(orders!L$1,products!$A$1:$G$1,0))</f>
        <v>11.95</v>
      </c>
      <c r="M987" s="6">
        <f t="shared" si="30"/>
        <v>47.8</v>
      </c>
      <c r="N987" t="str" cm="1">
        <f t="array" ref="N987">_xlfn.IFS(I987= "Rob", "Robusta", I987= "Exc", "Excelsa", I987= "Ara", "Arabica", I987= "Lib", "Liberica", I987= "", "")</f>
        <v>Robusta</v>
      </c>
      <c r="O987" t="str">
        <f t="shared" si="31"/>
        <v>Light</v>
      </c>
      <c r="P987" t="str">
        <f>_xlfn.XLOOKUP(Orders[[#This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IF(_xlfn.XLOOKUP(C988,customers!$A:$A,customers!$C:$C,,0)=0,"",_xlfn.XLOOKUP(C988,customers!$A:$A,customers!$C:$C,,0))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6">
        <f>INDEX(products!$A$1:$G$49,MATCH(orders!$D988,products!$A$1:$A$49,0),MATCH(orders!L$1,products!$A$1:$G$1,0))</f>
        <v>33.464999999999996</v>
      </c>
      <c r="M988" s="6">
        <f t="shared" si="30"/>
        <v>33.464999999999996</v>
      </c>
      <c r="N988" t="str" cm="1">
        <f t="array" ref="N988">_xlfn.IFS(I988= "Rob", "Robusta", I988= "Exc", "Excelsa", I988= "Ara", "Arabica", I988= "Lib", "Liberica", I988= "", "")</f>
        <v>Liberica</v>
      </c>
      <c r="O988" t="str">
        <f t="shared" si="31"/>
        <v>Medium</v>
      </c>
      <c r="P988" t="str">
        <f>_xlfn.XLOOKUP(Orders[[#This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IF(_xlfn.XLOOKUP(C989,customers!$A:$A,customers!$C:$C,,0)=0,"",_xlfn.XLOOKUP(C989,customers!$A:$A,customers!$C:$C,,0))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6">
        <f>INDEX(products!$A$1:$G$49,MATCH(orders!$D989,products!$A$1:$A$49,0),MATCH(orders!L$1,products!$A$1:$G$1,0))</f>
        <v>5.97</v>
      </c>
      <c r="M989" s="6">
        <f t="shared" si="30"/>
        <v>29.849999999999998</v>
      </c>
      <c r="N989" t="str" cm="1">
        <f t="array" ref="N989">_xlfn.IFS(I989= "Rob", "Robusta", I989= "Exc", "Excelsa", I989= "Ara", "Arabica", I989= "Lib", "Liberica", I989= "", "")</f>
        <v>Arabica</v>
      </c>
      <c r="O989" t="str">
        <f t="shared" si="31"/>
        <v>Dark</v>
      </c>
      <c r="P989" t="str">
        <f>_xlfn.XLOOKUP(Orders[[#This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IF(_xlfn.XLOOKUP(C990,customers!$A:$A,customers!$C:$C,,0)=0,"",_xlfn.XLOOKUP(C990,customers!$A:$A,customers!$C:$C,,0))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6">
        <f>INDEX(products!$A$1:$G$49,MATCH(orders!$D990,products!$A$1:$A$49,0),MATCH(orders!L$1,products!$A$1:$G$1,0))</f>
        <v>9.9499999999999993</v>
      </c>
      <c r="M990" s="6">
        <f t="shared" si="30"/>
        <v>29.849999999999998</v>
      </c>
      <c r="N990" t="str" cm="1">
        <f t="array" ref="N990">_xlfn.IFS(I990= "Rob", "Robusta", I990= "Exc", "Excelsa", I990= "Ara", "Arabica", I990= "Lib", "Liberica", I990= "", "")</f>
        <v>Robusta</v>
      </c>
      <c r="O990" t="str">
        <f t="shared" si="31"/>
        <v>Medium</v>
      </c>
      <c r="P990" t="str">
        <f>_xlfn.XLOOKUP(Orders[[#This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IF(_xlfn.XLOOKUP(C991,customers!$A:$A,customers!$C:$C,,0)=0,"",_xlfn.XLOOKUP(C991,customers!$A:$A,customers!$C:$C,,0))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6">
        <f>INDEX(products!$A$1:$G$49,MATCH(orders!$D991,products!$A$1:$A$49,0),MATCH(orders!L$1,products!$A$1:$G$1,0))</f>
        <v>25.874999999999996</v>
      </c>
      <c r="M991" s="6">
        <f t="shared" si="30"/>
        <v>155.24999999999997</v>
      </c>
      <c r="N991" t="str" cm="1">
        <f t="array" ref="N991">_xlfn.IFS(I991= "Rob", "Robusta", I991= "Exc", "Excelsa", I991= "Ara", "Arabica", I991= "Lib", "Liberica", I991= "", "")</f>
        <v>Arabica</v>
      </c>
      <c r="O991" t="str">
        <f t="shared" si="31"/>
        <v>Medium</v>
      </c>
      <c r="P991" t="str">
        <f>_xlfn.XLOOKUP(Orders[[#This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IF(_xlfn.XLOOKUP(C992,customers!$A:$A,customers!$C:$C,,0)=0,"",_xlfn.XLOOKUP(C992,customers!$A:$A,customers!$C:$C,,0))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6">
        <f>INDEX(products!$A$1:$G$49,MATCH(orders!$D992,products!$A$1:$A$49,0),MATCH(orders!L$1,products!$A$1:$G$1,0))</f>
        <v>3.645</v>
      </c>
      <c r="M992" s="6">
        <f t="shared" si="30"/>
        <v>18.225000000000001</v>
      </c>
      <c r="N992" t="str" cm="1">
        <f t="array" ref="N992">_xlfn.IFS(I992= "Rob", "Robusta", I992= "Exc", "Excelsa", I992= "Ara", "Arabica", I992= "Lib", "Liberica", I992= "", "")</f>
        <v>Excelsa</v>
      </c>
      <c r="O992" t="str">
        <f t="shared" si="31"/>
        <v>Dark</v>
      </c>
      <c r="P992" t="str">
        <f>_xlfn.XLOOKUP(Orders[[#This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IF(_xlfn.XLOOKUP(C993,customers!$A:$A,customers!$C:$C,,0)=0,"",_xlfn.XLOOKUP(C993,customers!$A:$A,customers!$C:$C,,0))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6">
        <f>INDEX(products!$A$1:$G$49,MATCH(orders!$D993,products!$A$1:$A$49,0),MATCH(orders!L$1,products!$A$1:$G$1,0))</f>
        <v>7.77</v>
      </c>
      <c r="M993" s="6">
        <f t="shared" si="30"/>
        <v>15.54</v>
      </c>
      <c r="N993" t="str" cm="1">
        <f t="array" ref="N993">_xlfn.IFS(I993= "Rob", "Robusta", I993= "Exc", "Excelsa", I993= "Ara", "Arabica", I993= "Lib", "Liberica", I993= "", "")</f>
        <v>Liberica</v>
      </c>
      <c r="O993" t="str">
        <f t="shared" si="31"/>
        <v>Dark</v>
      </c>
      <c r="P993" t="str">
        <f>_xlfn.XLOOKUP(Orders[[#This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IF(_xlfn.XLOOKUP(C994,customers!$A:$A,customers!$C:$C,,0)=0,"",_xlfn.XLOOKUP(C994,customers!$A:$A,customers!$C:$C,,0))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6">
        <f>INDEX(products!$A$1:$G$49,MATCH(orders!$D994,products!$A$1:$A$49,0),MATCH(orders!L$1,products!$A$1:$G$1,0))</f>
        <v>36.454999999999998</v>
      </c>
      <c r="M994" s="6">
        <f t="shared" si="30"/>
        <v>109.36499999999999</v>
      </c>
      <c r="N994" t="str" cm="1">
        <f t="array" ref="N994">_xlfn.IFS(I994= "Rob", "Robusta", I994= "Exc", "Excelsa", I994= "Ara", "Arabica", I994= "Lib", "Liberica", I994= "", "")</f>
        <v>Liberica</v>
      </c>
      <c r="O994" t="str">
        <f t="shared" si="31"/>
        <v>Light</v>
      </c>
      <c r="P994" t="str">
        <f>_xlfn.XLOOKUP(Orders[[#This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IF(_xlfn.XLOOKUP(C995,customers!$A:$A,customers!$C:$C,,0)=0,"",_xlfn.XLOOKUP(C995,customers!$A:$A,customers!$C:$C,,0))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6">
        <f>INDEX(products!$A$1:$G$49,MATCH(orders!$D995,products!$A$1:$A$49,0),MATCH(orders!L$1,products!$A$1:$G$1,0))</f>
        <v>12.95</v>
      </c>
      <c r="M995" s="6">
        <f t="shared" si="30"/>
        <v>77.699999999999989</v>
      </c>
      <c r="N995" t="str" cm="1">
        <f t="array" ref="N995">_xlfn.IFS(I995= "Rob", "Robusta", I995= "Exc", "Excelsa", I995= "Ara", "Arabica", I995= "Lib", "Liberica", I995= "", "")</f>
        <v>Arabica</v>
      </c>
      <c r="O995" t="str">
        <f t="shared" si="31"/>
        <v>Light</v>
      </c>
      <c r="P995" t="str">
        <f>_xlfn.XLOOKUP(Orders[[#This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IF(_xlfn.XLOOKUP(C996,customers!$A:$A,customers!$C:$C,,0)=0,"",_xlfn.XLOOKUP(C996,customers!$A:$A,customers!$C:$C,,0))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6">
        <f>INDEX(products!$A$1:$G$49,MATCH(orders!$D996,products!$A$1:$A$49,0),MATCH(orders!L$1,products!$A$1:$G$1,0))</f>
        <v>2.9849999999999999</v>
      </c>
      <c r="M996" s="6">
        <f t="shared" si="30"/>
        <v>8.9550000000000001</v>
      </c>
      <c r="N996" t="str" cm="1">
        <f t="array" ref="N996">_xlfn.IFS(I996= "Rob", "Robusta", I996= "Exc", "Excelsa", I996= "Ara", "Arabica", I996= "Lib", "Liberica", I996= "", "")</f>
        <v>Arabica</v>
      </c>
      <c r="O996" t="str">
        <f t="shared" si="31"/>
        <v>Dark</v>
      </c>
      <c r="P996" t="str">
        <f>_xlfn.XLOOKUP(Orders[[#This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IF(_xlfn.XLOOKUP(C997,customers!$A:$A,customers!$C:$C,,0)=0,"",_xlfn.XLOOKUP(C997,customers!$A:$A,customers!$C:$C,,0))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6">
        <f>INDEX(products!$A$1:$G$49,MATCH(orders!$D997,products!$A$1:$A$49,0),MATCH(orders!L$1,products!$A$1:$G$1,0))</f>
        <v>27.484999999999996</v>
      </c>
      <c r="M997" s="6">
        <f t="shared" si="30"/>
        <v>27.484999999999996</v>
      </c>
      <c r="N997" t="str" cm="1">
        <f t="array" ref="N997">_xlfn.IFS(I997= "Rob", "Robusta", I997= "Exc", "Excelsa", I997= "Ara", "Arabica", I997= "Lib", "Liberica", I997= "", "")</f>
        <v>Robusta</v>
      </c>
      <c r="O997" t="str">
        <f t="shared" si="31"/>
        <v>Light</v>
      </c>
      <c r="P997" t="str">
        <f>_xlfn.XLOOKUP(Orders[[#This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IF(_xlfn.XLOOKUP(C998,customers!$A:$A,customers!$C:$C,,0)=0,"",_xlfn.XLOOKUP(C998,customers!$A:$A,customers!$C:$C,,0))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6">
        <f>INDEX(products!$A$1:$G$49,MATCH(orders!$D998,products!$A$1:$A$49,0),MATCH(orders!L$1,products!$A$1:$G$1,0))</f>
        <v>5.97</v>
      </c>
      <c r="M998" s="6">
        <f t="shared" si="30"/>
        <v>29.849999999999998</v>
      </c>
      <c r="N998" t="str" cm="1">
        <f t="array" ref="N998">_xlfn.IFS(I998= "Rob", "Robusta", I998= "Exc", "Excelsa", I998= "Ara", "Arabica", I998= "Lib", "Liberica", I998= "", "")</f>
        <v>Robusta</v>
      </c>
      <c r="O998" t="str">
        <f t="shared" si="31"/>
        <v>Medium</v>
      </c>
      <c r="P998" t="str">
        <f>_xlfn.XLOOKUP(Orders[[#This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IF(_xlfn.XLOOKUP(C999,customers!$A:$A,customers!$C:$C,,0)=0,"",_xlfn.XLOOKUP(C999,customers!$A:$A,customers!$C:$C,,0))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6">
        <f>INDEX(products!$A$1:$G$49,MATCH(orders!$D999,products!$A$1:$A$49,0),MATCH(orders!L$1,products!$A$1:$G$1,0))</f>
        <v>6.75</v>
      </c>
      <c r="M999" s="6">
        <f t="shared" si="30"/>
        <v>27</v>
      </c>
      <c r="N999" t="str" cm="1">
        <f t="array" ref="N999">_xlfn.IFS(I999= "Rob", "Robusta", I999= "Exc", "Excelsa", I999= "Ara", "Arabica", I999= "Lib", "Liberica", I999= "", "")</f>
        <v>Arabica</v>
      </c>
      <c r="O999" t="str">
        <f t="shared" si="31"/>
        <v>Medium</v>
      </c>
      <c r="P999" t="str">
        <f>_xlfn.XLOOKUP(Orders[[#This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IF(_xlfn.XLOOKUP(C1000,customers!$A:$A,customers!$C:$C,,0)=0,"",_xlfn.XLOOKUP(C1000,customers!$A:$A,customers!$C:$C,,0))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6">
        <f>INDEX(products!$A$1:$G$49,MATCH(orders!$D1000,products!$A$1:$A$49,0),MATCH(orders!L$1,products!$A$1:$G$1,0))</f>
        <v>9.9499999999999993</v>
      </c>
      <c r="M1000" s="6">
        <f t="shared" si="30"/>
        <v>9.9499999999999993</v>
      </c>
      <c r="N1000" t="str" cm="1">
        <f t="array" ref="N1000">_xlfn.IFS(I1000= "Rob", "Robusta", I1000= "Exc", "Excelsa", I1000= "Ara", "Arabica", I1000= "Lib", "Liberica", I1000= "", "")</f>
        <v>Arabica</v>
      </c>
      <c r="O1000" t="str">
        <f t="shared" si="31"/>
        <v>Dark</v>
      </c>
      <c r="P1000" t="str">
        <f>_xlfn.XLOOKUP(Orders[[#This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IF(_xlfn.XLOOKUP(C1001,customers!$A:$A,customers!$C:$C,,0)=0,"",_xlfn.XLOOKUP(C1001,customers!$A:$A,customers!$C:$C,,0))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6">
        <f>INDEX(products!$A$1:$G$49,MATCH(orders!$D1001,products!$A$1:$A$49,0),MATCH(orders!L$1,products!$A$1:$G$1,0))</f>
        <v>4.125</v>
      </c>
      <c r="M1001" s="6">
        <f t="shared" si="30"/>
        <v>12.375</v>
      </c>
      <c r="N1001" t="str" cm="1">
        <f t="array" ref="N1001">_xlfn.IFS(I1001= "Rob", "Robusta", I1001= "Exc", "Excelsa", I1001= "Ara", "Arabica", I1001= "Lib", "Liberica", I1001= "", "")</f>
        <v>Excelsa</v>
      </c>
      <c r="O1001" t="str">
        <f t="shared" si="31"/>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4" workbookViewId="0">
      <selection activeCell="G3" sqref="G3"/>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 bar chart</vt:lpstr>
      <vt:lpstr>Top 5 Costumers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2022-11-26T09:51:45Z</dcterms:created>
  <dcterms:modified xsi:type="dcterms:W3CDTF">2024-07-26T22:44:37Z</dcterms:modified>
  <cp:category/>
  <cp:contentStatus/>
</cp:coreProperties>
</file>