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pam\GITProjects\stats\"/>
    </mc:Choice>
  </mc:AlternateContent>
  <xr:revisionPtr revIDLastSave="0" documentId="13_ncr:1_{B5E1E11A-B3C0-4B0E-B53E-01B5EC3A50A0}" xr6:coauthVersionLast="47" xr6:coauthVersionMax="47" xr10:uidLastSave="{00000000-0000-0000-0000-000000000000}"/>
  <bookViews>
    <workbookView xWindow="-120" yWindow="-120" windowWidth="20730" windowHeight="11160" tabRatio="663" xr2:uid="{CBB4A1BA-1745-45E7-A735-DCB769705E1E}"/>
  </bookViews>
  <sheets>
    <sheet name="CentralTendencyDispersion" sheetId="1" r:id="rId1"/>
    <sheet name="Probability1" sheetId="4" r:id="rId2"/>
    <sheet name="ProbabilityDistribution" sheetId="5" r:id="rId3"/>
    <sheet name="SamplingAndDistribution" sheetId="2" r:id="rId4"/>
    <sheet name="Estimation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9" i="1" l="1"/>
  <c r="I228" i="1"/>
  <c r="K212" i="1"/>
  <c r="M190" i="1"/>
  <c r="M188" i="1"/>
  <c r="G201" i="1"/>
  <c r="G189" i="1"/>
  <c r="G190" i="1"/>
  <c r="G191" i="1"/>
  <c r="G192" i="1"/>
  <c r="G193" i="1"/>
  <c r="G194" i="1"/>
  <c r="G195" i="1"/>
  <c r="G196" i="1"/>
  <c r="G197" i="1"/>
  <c r="G198" i="1"/>
  <c r="G199" i="1"/>
  <c r="G188" i="1"/>
  <c r="F189" i="1"/>
  <c r="F190" i="1"/>
  <c r="F191" i="1"/>
  <c r="F192" i="1"/>
  <c r="F193" i="1"/>
  <c r="F194" i="1"/>
  <c r="F195" i="1"/>
  <c r="F196" i="1"/>
  <c r="F197" i="1"/>
  <c r="F198" i="1"/>
  <c r="F199" i="1"/>
  <c r="F188" i="1"/>
  <c r="E189" i="1"/>
  <c r="E190" i="1"/>
  <c r="E191" i="1"/>
  <c r="E192" i="1"/>
  <c r="E193" i="1"/>
  <c r="E194" i="1"/>
  <c r="E195" i="1"/>
  <c r="E196" i="1"/>
  <c r="E197" i="1"/>
  <c r="E198" i="1"/>
  <c r="E199" i="1"/>
  <c r="E188" i="1"/>
  <c r="D201" i="1"/>
  <c r="P162" i="1"/>
  <c r="P160" i="1"/>
  <c r="K173" i="1"/>
  <c r="K161" i="1"/>
  <c r="K162" i="1"/>
  <c r="K163" i="1"/>
  <c r="K164" i="1"/>
  <c r="K165" i="1"/>
  <c r="K166" i="1"/>
  <c r="K167" i="1"/>
  <c r="K168" i="1"/>
  <c r="K169" i="1"/>
  <c r="K170" i="1"/>
  <c r="K171" i="1"/>
  <c r="K160" i="1"/>
  <c r="J161" i="1"/>
  <c r="J162" i="1"/>
  <c r="J163" i="1"/>
  <c r="J164" i="1"/>
  <c r="J165" i="1"/>
  <c r="J166" i="1"/>
  <c r="J167" i="1"/>
  <c r="J168" i="1"/>
  <c r="J169" i="1"/>
  <c r="J170" i="1"/>
  <c r="J171" i="1"/>
  <c r="J160" i="1"/>
  <c r="I161" i="1"/>
  <c r="I162" i="1"/>
  <c r="I163" i="1"/>
  <c r="I164" i="1"/>
  <c r="I165" i="1"/>
  <c r="I166" i="1"/>
  <c r="I167" i="1"/>
  <c r="I168" i="1"/>
  <c r="I169" i="1"/>
  <c r="I170" i="1"/>
  <c r="I171" i="1"/>
  <c r="I160" i="1"/>
  <c r="H161" i="1"/>
  <c r="H162" i="1"/>
  <c r="H163" i="1"/>
  <c r="H164" i="1"/>
  <c r="H165" i="1"/>
  <c r="H166" i="1"/>
  <c r="H167" i="1"/>
  <c r="H168" i="1"/>
  <c r="H169" i="1"/>
  <c r="H170" i="1"/>
  <c r="H171" i="1"/>
  <c r="H160" i="1"/>
  <c r="G173" i="1"/>
  <c r="G162" i="1"/>
  <c r="G163" i="1"/>
  <c r="G164" i="1"/>
  <c r="G165" i="1"/>
  <c r="G166" i="1"/>
  <c r="G167" i="1"/>
  <c r="G168" i="1"/>
  <c r="G169" i="1"/>
  <c r="G170" i="1"/>
  <c r="G171" i="1"/>
  <c r="G161" i="1"/>
  <c r="G160" i="1"/>
  <c r="F173" i="1"/>
  <c r="E149" i="1"/>
  <c r="M114" i="1"/>
  <c r="M112" i="1"/>
  <c r="H128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13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15" i="1"/>
  <c r="G114" i="1"/>
  <c r="G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13" i="1"/>
  <c r="E129" i="1"/>
  <c r="E128" i="1"/>
  <c r="R51" i="1"/>
  <c r="R50" i="1"/>
  <c r="R49" i="1"/>
  <c r="R48" i="1"/>
  <c r="R47" i="1"/>
  <c r="O120" i="2"/>
  <c r="K111" i="2"/>
  <c r="L115" i="2" s="1"/>
  <c r="G119" i="2" l="1"/>
</calcChain>
</file>

<file path=xl/sharedStrings.xml><?xml version="1.0" encoding="utf-8"?>
<sst xmlns="http://schemas.openxmlformats.org/spreadsheetml/2006/main" count="343" uniqueCount="311">
  <si>
    <t>Dispersion</t>
  </si>
  <si>
    <t>1) impacted by extream values</t>
  </si>
  <si>
    <t>2) tedious for large values</t>
  </si>
  <si>
    <t>3) not possible in open interval classes</t>
  </si>
  <si>
    <t>Disadvantages of Averages</t>
  </si>
  <si>
    <t>=</t>
  </si>
  <si>
    <t>Geometric mean</t>
  </si>
  <si>
    <t>GM = n√(a1*a2*a3*.... an)</t>
  </si>
  <si>
    <t>used with ratios, %change, rate of change</t>
  </si>
  <si>
    <t>What shout be the sample size ?</t>
  </si>
  <si>
    <t>cencus is when each element/member of population is examined</t>
  </si>
  <si>
    <t>How do you find if the sample represents the population?</t>
  </si>
  <si>
    <t>To understand the parameters of population, it is many time not possible to study each element. So we use sampling to get a small representative group of population</t>
  </si>
  <si>
    <t>We should understand below</t>
  </si>
  <si>
    <t>Population : Parameters</t>
  </si>
  <si>
    <t>Sample : Statistics</t>
  </si>
  <si>
    <t>Types of Sampling: Two</t>
  </si>
  <si>
    <t>Nonrandom</t>
  </si>
  <si>
    <t xml:space="preserve"> </t>
  </si>
  <si>
    <t>OR</t>
  </si>
  <si>
    <t>Judgmental</t>
  </si>
  <si>
    <t>Random</t>
  </si>
  <si>
    <t xml:space="preserve">OR </t>
  </si>
  <si>
    <t>Probability</t>
  </si>
  <si>
    <t>Here All elements have a chance of selection</t>
  </si>
  <si>
    <t>Knowledge and opinion</t>
  </si>
  <si>
    <t>5.2.1</t>
  </si>
  <si>
    <t>Simple Random Sampling</t>
  </si>
  <si>
    <t>5.2.2</t>
  </si>
  <si>
    <t>Systematic Sampling</t>
  </si>
  <si>
    <t>5.2.3</t>
  </si>
  <si>
    <t>Stratified Sampling</t>
  </si>
  <si>
    <t>5.2.4</t>
  </si>
  <si>
    <t>Cluster Sampling</t>
  </si>
  <si>
    <t>each element has equal probability of selection</t>
  </si>
  <si>
    <t xml:space="preserve">In some interval.. </t>
  </si>
  <si>
    <t>All elements do not have equal chance of selection</t>
  </si>
  <si>
    <t>Homogenious groups are calleed strata</t>
  </si>
  <si>
    <t>Like strata can be all doctors OR Engineers</t>
  </si>
  <si>
    <t>weightage is used based on strat's proportion in Population</t>
  </si>
  <si>
    <t>Cluster</t>
  </si>
  <si>
    <t>These clusters in themselves are representatives of population</t>
  </si>
  <si>
    <t>There is small variation within strata, but more variation when conpaired with other strata</t>
  </si>
  <si>
    <t>There is considerable variation within cluster</t>
  </si>
  <si>
    <t>Design Of Experiments</t>
  </si>
  <si>
    <t>THIS IS THE TYPE USED IN THE STUDY OF THIS BOOK</t>
  </si>
  <si>
    <t>Random sampling is done</t>
  </si>
  <si>
    <t>Objective:</t>
  </si>
  <si>
    <t>What is to be measured:</t>
  </si>
  <si>
    <t>This is response variable</t>
  </si>
  <si>
    <t>How large the sample size should be:</t>
  </si>
  <si>
    <t>Taking large sample increases accuracy but increases cost and there is a a dimnishing return</t>
  </si>
  <si>
    <t xml:space="preserve">Conducting Experiment: </t>
  </si>
  <si>
    <t>Controled conditions</t>
  </si>
  <si>
    <t>Analyze data:</t>
  </si>
  <si>
    <t>Hypothesis testing</t>
  </si>
  <si>
    <t>Reacting to experimental claims:</t>
  </si>
  <si>
    <t>If we take many samples, each of 10 girls of age 25 from a population of 100000 girls</t>
  </si>
  <si>
    <t>7.1.1</t>
  </si>
  <si>
    <t>7.1.2</t>
  </si>
  <si>
    <t>now we take the mean and sd of each sample. Then the mean and sd of each sample will differ from each other</t>
  </si>
  <si>
    <t>7.1.3</t>
  </si>
  <si>
    <t>A probability distribution mean of ALL POSSIBLE SAMPES is called "DISTRIBUTION OF SAMPLE MEANS"</t>
  </si>
  <si>
    <t>Probability Distribution of Sample Means</t>
  </si>
  <si>
    <t>Probability distribution of sample PROPORTIONS</t>
  </si>
  <si>
    <t>7.2.1</t>
  </si>
  <si>
    <t>We take many samples (each of 100 trees) from infected forest</t>
  </si>
  <si>
    <t>7.2.2</t>
  </si>
  <si>
    <t>We plot  probability distribution of PROPORTION of infection of each sample.</t>
  </si>
  <si>
    <t>7.2.3</t>
  </si>
  <si>
    <t>This way we get probability distribution of proportion</t>
  </si>
  <si>
    <t>Sampling Distribution (OR PROBABILITY DISTRIBUTION)</t>
  </si>
  <si>
    <t>Sampling Distribution (or probability distribution)</t>
  </si>
  <si>
    <t>7.3.1</t>
  </si>
  <si>
    <t>Any sampling distribution can be partially described by its mean and SD</t>
  </si>
  <si>
    <t>Sample</t>
  </si>
  <si>
    <t>Sample Statistics</t>
  </si>
  <si>
    <t>Sample Distribution</t>
  </si>
  <si>
    <t>River Water</t>
  </si>
  <si>
    <t>basketball player</t>
  </si>
  <si>
    <t>parts from a process</t>
  </si>
  <si>
    <t>5 players</t>
  </si>
  <si>
    <t>50 parts</t>
  </si>
  <si>
    <t>10 gallon</t>
  </si>
  <si>
    <t>MEAN no or murcury per mil water</t>
  </si>
  <si>
    <t>Median Height</t>
  </si>
  <si>
    <t>Proportion defective</t>
  </si>
  <si>
    <t>Sample distribution of mean</t>
  </si>
  <si>
    <t>Sample distribution of Median</t>
  </si>
  <si>
    <t>Sample distribution of proportion</t>
  </si>
  <si>
    <t>Two sets of data have same ratio is called proportion</t>
  </si>
  <si>
    <t>Described by</t>
  </si>
  <si>
    <t>described by mean and sd</t>
  </si>
  <si>
    <t>described by mean and sd of Medean</t>
  </si>
  <si>
    <t>described by mean and sd of proportion</t>
  </si>
  <si>
    <t>Standard Error Concept</t>
  </si>
  <si>
    <t>it is also standard deviation of distribution of sample means</t>
  </si>
  <si>
    <t>Standard Error of mean</t>
  </si>
  <si>
    <t xml:space="preserve">similarly standard deviation of distribution of sample proportion </t>
  </si>
  <si>
    <t>Standard Error of proportion</t>
  </si>
  <si>
    <t>If we divide all 1st year students of a university in 100 samples of equal size.</t>
  </si>
  <si>
    <t>The mean of each sample will be different when compared with any other sample</t>
  </si>
  <si>
    <t>This difference is due to the chance of including students in a particular sample, which is also called sampling error</t>
  </si>
  <si>
    <t>Thus standard deviation of distribution of sample STATISTICS(mean,proportion,median) is called STANDARD ERROR OF STATISTICS</t>
  </si>
  <si>
    <t>Standard error tells the accuracy that is likely if we use sample statics to estimate population parameters</t>
  </si>
  <si>
    <t xml:space="preserve">A less spreadout distribution of sample statistics will have small Standard Error and will be better estimator of population </t>
  </si>
  <si>
    <t>Refrer</t>
  </si>
  <si>
    <t>Use</t>
  </si>
  <si>
    <t>Standard deviation of distribution of sample means</t>
  </si>
  <si>
    <t>Standard deviation of distribution of sample median</t>
  </si>
  <si>
    <t>Standard deviation of distribution of sample proportions</t>
  </si>
  <si>
    <t>Standard deviation of distribution of sample range</t>
  </si>
  <si>
    <t>Standard Error of median</t>
  </si>
  <si>
    <t>Standard Error of range</t>
  </si>
  <si>
    <t>Sampling Distribution in more Details</t>
  </si>
  <si>
    <t>Conceptual basis for Sampling distribution</t>
  </si>
  <si>
    <t>Population Distribution</t>
  </si>
  <si>
    <t xml:space="preserve">mu </t>
  </si>
  <si>
    <t>Mean</t>
  </si>
  <si>
    <t>SD</t>
  </si>
  <si>
    <t>Sigma</t>
  </si>
  <si>
    <t>Probability distribution of life of all filters in hours</t>
  </si>
  <si>
    <t>--&gt;</t>
  </si>
  <si>
    <t>Now 4 samples (each of 10 filters) of all filters is taken</t>
  </si>
  <si>
    <t>assume there are 40 filters in population</t>
  </si>
  <si>
    <t>Sample frequency distribution</t>
  </si>
  <si>
    <t>---&gt;</t>
  </si>
  <si>
    <t>Each sample has its own mean</t>
  </si>
  <si>
    <t xml:space="preserve">Each sample has its own standard deviation </t>
  </si>
  <si>
    <t>Sample Distribution of mean</t>
  </si>
  <si>
    <t>mean of sample distribution of means</t>
  </si>
  <si>
    <t>Standard deviation of distribution of sample means (also Standard Error of mean)</t>
  </si>
  <si>
    <t>Standard Error of mean is less than standard deviation of each element</t>
  </si>
  <si>
    <t>If a population of normal distribution is divided into some samples of size (say 5 each), and mean is calculated of each sample</t>
  </si>
  <si>
    <t>now mean is plotted.  The plot of the means will have less spread (SD) as compared to population</t>
  </si>
  <si>
    <t>If we now increase the sample from 5 to 25, then the spead will become even smaller and SD will be lesser</t>
  </si>
  <si>
    <t>SO AS SAMPLE SIZE INCREASES, THE SE (STANDARD ERROR) DECREASES</t>
  </si>
  <si>
    <t xml:space="preserve">A bank has indivadual savaing acc balance normally distributed </t>
  </si>
  <si>
    <t>the mean individual savaing account balance is 2000</t>
  </si>
  <si>
    <t>the standard deviation is 600</t>
  </si>
  <si>
    <t>If a random sample of 100 saving accounts is taken, then what is the probability of mean &gt;1900 and &lt;2050?</t>
  </si>
  <si>
    <t xml:space="preserve">Here population size is not known and we have to take INFINITE population size </t>
  </si>
  <si>
    <t>SE (infinite population)</t>
  </si>
  <si>
    <t>sigma=</t>
  </si>
  <si>
    <t>sq root n=</t>
  </si>
  <si>
    <t>SE</t>
  </si>
  <si>
    <t>so z=</t>
  </si>
  <si>
    <t>z=</t>
  </si>
  <si>
    <t>xbar=1900</t>
  </si>
  <si>
    <t>xbar =2050</t>
  </si>
  <si>
    <t xml:space="preserve">so z= </t>
  </si>
  <si>
    <t>area=</t>
  </si>
  <si>
    <t>Total</t>
  </si>
  <si>
    <t>If Population is Not Normally distributed, we increase the number of elements.</t>
  </si>
  <si>
    <t>if n&gt;20 , the shape starts becoming normal</t>
  </si>
  <si>
    <t>Central Limit Theorem</t>
  </si>
  <si>
    <t>Sampling distribution of mean becomes normally distributed as sample size increases (30)</t>
  </si>
  <si>
    <t>We can use sample statistics to estimate population parameters without knowling anything about the shape of frequency distribution of population</t>
  </si>
  <si>
    <t>Sampling Distribution of Proportion</t>
  </si>
  <si>
    <t>There are situations where occurances or non occurances are of intrest, which are categorical in nature</t>
  </si>
  <si>
    <t>In these situations proportion is of intrest (how many occurances out of total)</t>
  </si>
  <si>
    <t>Since information from complete population is not available, sample proportion is used for estimation of population</t>
  </si>
  <si>
    <t>now proportion = x/n, we divide by n to get mean of (x/n) , which is p = np/n --&gt; p</t>
  </si>
  <si>
    <t>divide SD or x by n, we get SD of proportion = SquareRoot(npq) / n</t>
  </si>
  <si>
    <t>Occurance (say x out of total n) follows binomial distribution, hence mean of x(which is mu) = np (as per binomial distribution)  --&gt;</t>
  </si>
  <si>
    <t>SD  of x as per binomial distribution = SquareRoot(npq) ----&gt;</t>
  </si>
  <si>
    <t>i.e. Mean of p(hat)</t>
  </si>
  <si>
    <t>Finite Population Multiplier</t>
  </si>
  <si>
    <t>If the population is not very large, then the impact of Standard Error should be reduced. This is done by *(N-n)/(N-1)</t>
  </si>
  <si>
    <t>If pipulation is very large, N will be infinite and its impact will be very less</t>
  </si>
  <si>
    <t xml:space="preserve">Z= </t>
  </si>
  <si>
    <t>In case of Finite population, Z is as below</t>
  </si>
  <si>
    <t>p</t>
  </si>
  <si>
    <t>Relation between n and SE</t>
  </si>
  <si>
    <t>If n increases, then SE decreases</t>
  </si>
  <si>
    <t>But there is dimnishing return as SE increases by underroot of n</t>
  </si>
  <si>
    <t>-------------------------------------------------------------&gt;</t>
  </si>
  <si>
    <t>So increasing sample size will not reduce SE with same rate</t>
  </si>
  <si>
    <t>In this equation ----------------------------------------------------&gt;</t>
  </si>
  <si>
    <t>SE depends on the size of sample (n) and not on Fraction (n/N)</t>
  </si>
  <si>
    <t>This means SE is not dependent on the fraction of population sampled</t>
  </si>
  <si>
    <t>Central Tendency: Midpoint of a distribution</t>
  </si>
  <si>
    <t>Dispersion: Extent to which data is spread in a distribution</t>
  </si>
  <si>
    <t>Skewed:</t>
  </si>
  <si>
    <t>Right has long tail in right side</t>
  </si>
  <si>
    <t>Arithmatic Mean</t>
  </si>
  <si>
    <t>4.1.1</t>
  </si>
  <si>
    <t xml:space="preserve">Mean of Population </t>
  </si>
  <si>
    <t>4.1.2</t>
  </si>
  <si>
    <t>Mean of Sample</t>
  </si>
  <si>
    <t>x = each element in population</t>
  </si>
  <si>
    <t>N = total count of elemnets in population</t>
  </si>
  <si>
    <t>x = each element in sample</t>
  </si>
  <si>
    <t>n = total count of elemnets in sample</t>
  </si>
  <si>
    <t>Measurement of central tendency (Ungrouped data)</t>
  </si>
  <si>
    <t>Measurement of central tendency (Grouped data)</t>
  </si>
  <si>
    <t>5.1.1</t>
  </si>
  <si>
    <t>xbar is sample mean</t>
  </si>
  <si>
    <t>f = frequency of each class</t>
  </si>
  <si>
    <t>x= midpoint of each class</t>
  </si>
  <si>
    <t>n=number of observations in each sample</t>
  </si>
  <si>
    <t>sum(f)</t>
  </si>
  <si>
    <t>a) Decide number of classes</t>
  </si>
  <si>
    <t>b) calculate the width of class</t>
  </si>
  <si>
    <t>c) sort the values and count number of entries per class</t>
  </si>
  <si>
    <t>d) Histograms and Frquency polygones.. Ogives show relative frequency</t>
  </si>
  <si>
    <t>Relative frequency distribution has the % or values of class, and add to 100% for all classes</t>
  </si>
  <si>
    <t>Steps for frequency distribution</t>
  </si>
  <si>
    <t>weighted mean</t>
  </si>
  <si>
    <t>w = weight of each observation</t>
  </si>
  <si>
    <t>as we know .. If  aPOWERn = b  then  a = n√b</t>
  </si>
  <si>
    <t>Harmonic mean</t>
  </si>
  <si>
    <t>square(GM) = AM * HM</t>
  </si>
  <si>
    <t>AM = (a+b)/2</t>
  </si>
  <si>
    <t>GM = √(a*b)</t>
  </si>
  <si>
    <t>HM = 2*ab/(a+b)</t>
  </si>
  <si>
    <t>HM= n/[(1/r1)+(1/r2)+(1/r3)]</t>
  </si>
  <si>
    <t>Sometimes values change over time. We need to know "average rate of change" .. like growth rate over several years</t>
  </si>
  <si>
    <t>year</t>
  </si>
  <si>
    <t>interest%</t>
  </si>
  <si>
    <t>Growth</t>
  </si>
  <si>
    <t>YrEndVal</t>
  </si>
  <si>
    <t>here simple average = (7+8+10+12+18)/5--&gt; 11% which is slightly wrong</t>
  </si>
  <si>
    <t>correct value comes by using GM  --&gt; 5th root(7*8*10*12*18)---&gt;10.93</t>
  </si>
  <si>
    <t>GM is always slighlt less than simple mean</t>
  </si>
  <si>
    <t>Median</t>
  </si>
  <si>
    <t>It is middlemost term when aranged in asc or desc order</t>
  </si>
  <si>
    <t>Mode</t>
  </si>
  <si>
    <t>Most repeated value (may not be numeric, like color)</t>
  </si>
  <si>
    <t>In this figure -----------------------------------------&gt;</t>
  </si>
  <si>
    <t>mean of all three curves is same</t>
  </si>
  <si>
    <t>Curve A has least variability (dispersion)</t>
  </si>
  <si>
    <t>If we only measure mean, then we will miss variability</t>
  </si>
  <si>
    <t>So, to better understand distribution , variation is important</t>
  </si>
  <si>
    <t>Dispersion gives RELIABILITY of our central tendency. If data is widly spread, then mean is less representative of data as a whole</t>
  </si>
  <si>
    <t>Range</t>
  </si>
  <si>
    <t>Highest value - Lowest Value</t>
  </si>
  <si>
    <t>Heavily influnced by extream values</t>
  </si>
  <si>
    <t>fractile divides all values in 3 parts</t>
  </si>
  <si>
    <t>quartile divides all values in 4 parts</t>
  </si>
  <si>
    <t>decile   divides all values in 10 parts</t>
  </si>
  <si>
    <t>Dispersion: Average deviation measures</t>
  </si>
  <si>
    <t>The most comprehensive description of dispersion are those which deal with AVERAGE DEVIATION from some measure of central tendency(like mean,median.etc)</t>
  </si>
  <si>
    <t>Two such measures are VARIANCE and SD. Both these tell average distance of an observation from mean</t>
  </si>
  <si>
    <t>Population Variation</t>
  </si>
  <si>
    <t xml:space="preserve">Every population has variation that is represented by sigma squared </t>
  </si>
  <si>
    <t>Formula of Population Variation ---------------&gt;</t>
  </si>
  <si>
    <t>x= each item</t>
  </si>
  <si>
    <t>mu = population mean</t>
  </si>
  <si>
    <t>N= total number of observations in population</t>
  </si>
  <si>
    <t>As the difference is squared, unit is squared unit, which is not intutive</t>
  </si>
  <si>
    <t>It is underoot or variance, hence is in same unit as original value</t>
  </si>
  <si>
    <t>SD =</t>
  </si>
  <si>
    <t>Elements</t>
  </si>
  <si>
    <t>SUM--&gt;</t>
  </si>
  <si>
    <t>Mean--&gt;</t>
  </si>
  <si>
    <t>x</t>
  </si>
  <si>
    <t>&lt;--This is in same unit as x</t>
  </si>
  <si>
    <t>Use of Standard Deviation</t>
  </si>
  <si>
    <t>SD helps us understand with great deal of accuracy where the individual observations are located w.r.t mean</t>
  </si>
  <si>
    <t>in above example, the mean is 0.166 and the SD is 0.058</t>
  </si>
  <si>
    <t xml:space="preserve">so, 95% of the values will be between (.166 - 2*(0.058)) and (.166 + 2*(0.058)) </t>
  </si>
  <si>
    <t>Standard Score (z)</t>
  </si>
  <si>
    <t>It tells how amany SDs an observation is away from its mean</t>
  </si>
  <si>
    <t>Population Standard score</t>
  </si>
  <si>
    <t>z</t>
  </si>
  <si>
    <t>Z</t>
  </si>
  <si>
    <t>In above example, if there is an element with value 0.108, and mean of population is 0.166 with SD 0.058, then Z score of this observation is</t>
  </si>
  <si>
    <t>Population Standard Deviation of ungrouped data</t>
  </si>
  <si>
    <t>Population Standard Deviation of Grouped data</t>
  </si>
  <si>
    <t>f=frequency of each class</t>
  </si>
  <si>
    <t>x=midpoint of each class</t>
  </si>
  <si>
    <t>N=total number of elemnets of population</t>
  </si>
  <si>
    <t>class</t>
  </si>
  <si>
    <t>Midpoint</t>
  </si>
  <si>
    <t>frequency</t>
  </si>
  <si>
    <t>x*f</t>
  </si>
  <si>
    <t>Mid-Mean</t>
  </si>
  <si>
    <t>700-799</t>
  </si>
  <si>
    <t>800-899</t>
  </si>
  <si>
    <t>900-999</t>
  </si>
  <si>
    <t>1000-1099</t>
  </si>
  <si>
    <t>1100-1199</t>
  </si>
  <si>
    <t>1200-1299</t>
  </si>
  <si>
    <t>1300-1399</t>
  </si>
  <si>
    <t>1400-1499</t>
  </si>
  <si>
    <t>1500-1599</t>
  </si>
  <si>
    <t>1600-1699</t>
  </si>
  <si>
    <t>1700-1799</t>
  </si>
  <si>
    <t>1800-1899</t>
  </si>
  <si>
    <t>Sample Standard Deviation</t>
  </si>
  <si>
    <t>element</t>
  </si>
  <si>
    <t>Sample z Score</t>
  </si>
  <si>
    <t>x=observation from sample</t>
  </si>
  <si>
    <t>xbar = sample mean</t>
  </si>
  <si>
    <t>s= sample Standard Deviation</t>
  </si>
  <si>
    <t>for example, the observation 863 is at what z score?</t>
  </si>
  <si>
    <t>Relative Dispersion</t>
  </si>
  <si>
    <t>:</t>
  </si>
  <si>
    <t>The cofficient of variation</t>
  </si>
  <si>
    <t>Two SDs can not be compared with each other as these are ABSOLUTE numbers</t>
  </si>
  <si>
    <t>A relative measure is needed which compares SD with respect to mean</t>
  </si>
  <si>
    <t>Population coefficient of variation</t>
  </si>
  <si>
    <t>There are 2 technicians  A and B</t>
  </si>
  <si>
    <t>A has SD = 5 and mean = 40</t>
  </si>
  <si>
    <t>B has SD = 15 and mean = 160</t>
  </si>
  <si>
    <t>Which is better?</t>
  </si>
  <si>
    <t>For A</t>
  </si>
  <si>
    <t>For B</t>
  </si>
  <si>
    <t>So cofficiant of variation for B is lesser than A's</t>
  </si>
  <si>
    <t>So B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</si>
</sst>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45.png"/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12" Type="http://schemas.openxmlformats.org/officeDocument/2006/relationships/image" Target="../media/image44.png"/><Relationship Id="rId17" Type="http://schemas.openxmlformats.org/officeDocument/2006/relationships/image" Target="../media/image49.png"/><Relationship Id="rId2" Type="http://schemas.openxmlformats.org/officeDocument/2006/relationships/image" Target="../media/image34.png"/><Relationship Id="rId16" Type="http://schemas.openxmlformats.org/officeDocument/2006/relationships/image" Target="../media/image48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11" Type="http://schemas.openxmlformats.org/officeDocument/2006/relationships/image" Target="../media/image43.png"/><Relationship Id="rId5" Type="http://schemas.openxmlformats.org/officeDocument/2006/relationships/image" Target="../media/image37.png"/><Relationship Id="rId15" Type="http://schemas.openxmlformats.org/officeDocument/2006/relationships/image" Target="../media/image47.png"/><Relationship Id="rId10" Type="http://schemas.openxmlformats.org/officeDocument/2006/relationships/image" Target="../media/image42.png"/><Relationship Id="rId4" Type="http://schemas.openxmlformats.org/officeDocument/2006/relationships/image" Target="../media/image36.png"/><Relationship Id="rId9" Type="http://schemas.openxmlformats.org/officeDocument/2006/relationships/image" Target="../media/image41.png"/><Relationship Id="rId14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373546</xdr:colOff>
      <xdr:row>5</xdr:row>
      <xdr:rowOff>28575</xdr:rowOff>
    </xdr:from>
    <xdr:to>
      <xdr:col>5</xdr:col>
      <xdr:colOff>552450</xdr:colOff>
      <xdr:row>5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302D25-9D52-7D18-FEDB-12F2B6DF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1546" y="981075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304800</xdr:colOff>
      <xdr:row>9</xdr:row>
      <xdr:rowOff>7088</xdr:rowOff>
    </xdr:from>
    <xdr:to>
      <xdr:col>5</xdr:col>
      <xdr:colOff>542925</xdr:colOff>
      <xdr:row>10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D52644-5492-9574-FF89-8ADEC7250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50088"/>
          <a:ext cx="238125" cy="22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600075</xdr:colOff>
      <xdr:row>4</xdr:row>
      <xdr:rowOff>104775</xdr:rowOff>
    </xdr:from>
    <xdr:to>
      <xdr:col>8</xdr:col>
      <xdr:colOff>381000</xdr:colOff>
      <xdr:row>7</xdr:row>
      <xdr:rowOff>88900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21E592-7DD8-E9F2-9E02-1E0D72EF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866775"/>
          <a:ext cx="1000125" cy="55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8</xdr:row>
      <xdr:rowOff>180975</xdr:rowOff>
    </xdr:from>
    <xdr:to>
      <xdr:col>8</xdr:col>
      <xdr:colOff>309563</xdr:colOff>
      <xdr:row>11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CFFBBD-E6D0-4947-2B3A-571D741C1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704975"/>
          <a:ext cx="766763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104776</xdr:rowOff>
    </xdr:from>
    <xdr:to>
      <xdr:col>9</xdr:col>
      <xdr:colOff>45671</xdr:colOff>
      <xdr:row>19</xdr:row>
      <xdr:rowOff>104776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B3AE4D-ECB5-1A16-8DB9-940E0C0A9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3724276"/>
          <a:ext cx="1064846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38100</xdr:colOff>
      <xdr:row>35</xdr:row>
      <xdr:rowOff>114300</xdr:rowOff>
    </xdr:from>
    <xdr:to>
      <xdr:col>7</xdr:col>
      <xdr:colOff>14654</xdr:colOff>
      <xdr:row>40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3FD151-9D01-48DC-CFDE-0ABEDDBC9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781800"/>
          <a:ext cx="1195754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180975</xdr:colOff>
      <xdr:row>52</xdr:row>
      <xdr:rowOff>66675</xdr:rowOff>
    </xdr:from>
    <xdr:to>
      <xdr:col>9</xdr:col>
      <xdr:colOff>304800</xdr:colOff>
      <xdr:row>55</xdr:row>
      <xdr:rowOff>89015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D2344F4-7DCA-9BAA-8A1F-EE14C420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9972675"/>
          <a:ext cx="1952625" cy="593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295276</xdr:colOff>
      <xdr:row>66</xdr:row>
      <xdr:rowOff>85725</xdr:rowOff>
    </xdr:from>
    <xdr:to>
      <xdr:col>7</xdr:col>
      <xdr:colOff>542926</xdr:colOff>
      <xdr:row>69</xdr:row>
      <xdr:rowOff>29434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D687929-7285-9E53-22C5-CECA0F1F3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6" y="12658725"/>
          <a:ext cx="2076450" cy="515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64</xdr:row>
      <xdr:rowOff>171450</xdr:rowOff>
    </xdr:from>
    <xdr:to>
      <xdr:col>14</xdr:col>
      <xdr:colOff>276225</xdr:colOff>
      <xdr:row>68</xdr:row>
      <xdr:rowOff>172676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34F8EF0-8F72-C77C-97E3-DC393736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2363450"/>
          <a:ext cx="3267075" cy="763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247651</xdr:colOff>
      <xdr:row>72</xdr:row>
      <xdr:rowOff>173286</xdr:rowOff>
    </xdr:from>
    <xdr:to>
      <xdr:col>13</xdr:col>
      <xdr:colOff>66676</xdr:colOff>
      <xdr:row>82</xdr:row>
      <xdr:rowOff>47625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56C631-0925-094A-04DD-8D8B8ED55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1" y="13889286"/>
          <a:ext cx="2895600" cy="177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38101</xdr:colOff>
      <xdr:row>84</xdr:row>
      <xdr:rowOff>76200</xdr:rowOff>
    </xdr:from>
    <xdr:to>
      <xdr:col>17</xdr:col>
      <xdr:colOff>28576</xdr:colOff>
      <xdr:row>91</xdr:row>
      <xdr:rowOff>123825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EF20F35-7716-8738-EDEA-F8EAA3299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1" y="16078200"/>
          <a:ext cx="48958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85726</xdr:colOff>
      <xdr:row>98</xdr:row>
      <xdr:rowOff>0</xdr:rowOff>
    </xdr:from>
    <xdr:to>
      <xdr:col>9</xdr:col>
      <xdr:colOff>333376</xdr:colOff>
      <xdr:row>99</xdr:row>
      <xdr:rowOff>4372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9060FD2-DA3E-D10C-03E5-EE6B4790A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6" y="18669000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381000</xdr:colOff>
      <xdr:row>99</xdr:row>
      <xdr:rowOff>152400</xdr:rowOff>
    </xdr:from>
    <xdr:to>
      <xdr:col>12</xdr:col>
      <xdr:colOff>542925</xdr:colOff>
      <xdr:row>104</xdr:row>
      <xdr:rowOff>43515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C52EDCA-E825-61D4-CEF3-D46E5C3E4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9011900"/>
          <a:ext cx="1990725" cy="843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419100</xdr:colOff>
      <xdr:row>108</xdr:row>
      <xdr:rowOff>66675</xdr:rowOff>
    </xdr:from>
    <xdr:to>
      <xdr:col>4</xdr:col>
      <xdr:colOff>32238</xdr:colOff>
      <xdr:row>109</xdr:row>
      <xdr:rowOff>28575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02F7CCB-75C2-7C3C-451C-EAB05664F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0640675"/>
          <a:ext cx="22273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590550</xdr:colOff>
      <xdr:row>108</xdr:row>
      <xdr:rowOff>38100</xdr:rowOff>
    </xdr:from>
    <xdr:to>
      <xdr:col>6</xdr:col>
      <xdr:colOff>389164</xdr:colOff>
      <xdr:row>109</xdr:row>
      <xdr:rowOff>133350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100B08B-CA31-07FE-BCF5-DB9C1FA2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0612100"/>
          <a:ext cx="408214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111</xdr:row>
      <xdr:rowOff>38100</xdr:rowOff>
    </xdr:from>
    <xdr:to>
      <xdr:col>5</xdr:col>
      <xdr:colOff>397979</xdr:colOff>
      <xdr:row>112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2E7D02E-93D3-424A-A815-75257DA77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18360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257175</xdr:colOff>
      <xdr:row>128</xdr:row>
      <xdr:rowOff>57150</xdr:rowOff>
    </xdr:from>
    <xdr:to>
      <xdr:col>3</xdr:col>
      <xdr:colOff>436079</xdr:colOff>
      <xdr:row>129</xdr:row>
      <xdr:rowOff>19050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D600B34-0B84-4C10-A0C7-5388F7F25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2444115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571501</xdr:colOff>
      <xdr:row>110</xdr:row>
      <xdr:rowOff>143581</xdr:rowOff>
    </xdr:from>
    <xdr:to>
      <xdr:col>6</xdr:col>
      <xdr:colOff>581025</xdr:colOff>
      <xdr:row>112</xdr:row>
      <xdr:rowOff>66674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164E8F6-BCDC-6E33-8C0A-0468C75CC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1" y="21098581"/>
          <a:ext cx="619124" cy="3040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95251</xdr:colOff>
      <xdr:row>110</xdr:row>
      <xdr:rowOff>57150</xdr:rowOff>
    </xdr:from>
    <xdr:to>
      <xdr:col>7</xdr:col>
      <xdr:colOff>514351</xdr:colOff>
      <xdr:row>112</xdr:row>
      <xdr:rowOff>10067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99611ED-38F2-0C2E-CC94-39AB92415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1" y="21012150"/>
          <a:ext cx="419100" cy="333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200025</xdr:colOff>
      <xdr:row>111</xdr:row>
      <xdr:rowOff>9525</xdr:rowOff>
    </xdr:from>
    <xdr:to>
      <xdr:col>10</xdr:col>
      <xdr:colOff>447675</xdr:colOff>
      <xdr:row>112</xdr:row>
      <xdr:rowOff>13897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0FBDA51-93B4-4CB8-9EC6-97F543681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21155025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113</xdr:row>
      <xdr:rowOff>51636</xdr:rowOff>
    </xdr:from>
    <xdr:to>
      <xdr:col>10</xdr:col>
      <xdr:colOff>351692</xdr:colOff>
      <xdr:row>113</xdr:row>
      <xdr:rowOff>161925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0212506-482F-4931-9E2C-98DE84DEF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21578136"/>
          <a:ext cx="161192" cy="1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228600</xdr:colOff>
      <xdr:row>131</xdr:row>
      <xdr:rowOff>142863</xdr:rowOff>
    </xdr:from>
    <xdr:to>
      <xdr:col>18</xdr:col>
      <xdr:colOff>371475</xdr:colOff>
      <xdr:row>139</xdr:row>
      <xdr:rowOff>180975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6DCE17E1-13DB-69E9-032C-A35EAB5D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25098363"/>
          <a:ext cx="3190875" cy="1562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142</xdr:row>
      <xdr:rowOff>114300</xdr:rowOff>
    </xdr:from>
    <xdr:to>
      <xdr:col>9</xdr:col>
      <xdr:colOff>485775</xdr:colOff>
      <xdr:row>145</xdr:row>
      <xdr:rowOff>106507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E3768A28-4072-68D1-6E25-AD9F7024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27165300"/>
          <a:ext cx="1066800" cy="563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142876</xdr:colOff>
      <xdr:row>151</xdr:row>
      <xdr:rowOff>9525</xdr:rowOff>
    </xdr:from>
    <xdr:to>
      <xdr:col>15</xdr:col>
      <xdr:colOff>428626</xdr:colOff>
      <xdr:row>155</xdr:row>
      <xdr:rowOff>41960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1E5016BD-86DE-A172-0D74-CFE70CEA6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1" y="28775025"/>
          <a:ext cx="1504950" cy="79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209550</xdr:colOff>
      <xdr:row>158</xdr:row>
      <xdr:rowOff>1</xdr:rowOff>
    </xdr:from>
    <xdr:to>
      <xdr:col>4</xdr:col>
      <xdr:colOff>400050</xdr:colOff>
      <xdr:row>159</xdr:row>
      <xdr:rowOff>19051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7525B34-3766-8017-99F6-173B31DBA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30099001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158</xdr:row>
      <xdr:rowOff>19050</xdr:rowOff>
    </xdr:from>
    <xdr:to>
      <xdr:col>5</xdr:col>
      <xdr:colOff>323850</xdr:colOff>
      <xdr:row>159</xdr:row>
      <xdr:rowOff>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DDE3080-F884-0880-18B2-EC4A1C785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3011805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158</xdr:row>
      <xdr:rowOff>38100</xdr:rowOff>
    </xdr:from>
    <xdr:to>
      <xdr:col>7</xdr:col>
      <xdr:colOff>331304</xdr:colOff>
      <xdr:row>159</xdr:row>
      <xdr:rowOff>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FF7B6A1-F509-4035-9F4B-6773EF831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30137100"/>
          <a:ext cx="178904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</xdr:colOff>
      <xdr:row>157</xdr:row>
      <xdr:rowOff>180975</xdr:rowOff>
    </xdr:from>
    <xdr:to>
      <xdr:col>6</xdr:col>
      <xdr:colOff>314325</xdr:colOff>
      <xdr:row>159</xdr:row>
      <xdr:rowOff>9525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C094FD42-A8FA-4BF0-8F41-BBCA061D8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30089475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158</xdr:row>
      <xdr:rowOff>19050</xdr:rowOff>
    </xdr:from>
    <xdr:to>
      <xdr:col>6</xdr:col>
      <xdr:colOff>409575</xdr:colOff>
      <xdr:row>159</xdr:row>
      <xdr:rowOff>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51815A96-572F-49B0-8BF9-446228F0D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011805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76200</xdr:colOff>
      <xdr:row>158</xdr:row>
      <xdr:rowOff>19050</xdr:rowOff>
    </xdr:from>
    <xdr:to>
      <xdr:col>8</xdr:col>
      <xdr:colOff>574431</xdr:colOff>
      <xdr:row>158</xdr:row>
      <xdr:rowOff>180975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345CC522-5E0C-FA6C-41D0-7C5236C57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118050"/>
          <a:ext cx="498231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157</xdr:row>
      <xdr:rowOff>123825</xdr:rowOff>
    </xdr:from>
    <xdr:to>
      <xdr:col>9</xdr:col>
      <xdr:colOff>542925</xdr:colOff>
      <xdr:row>158</xdr:row>
      <xdr:rowOff>185539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55AB3CA-3AE1-2143-A00C-74FC91A8F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0032325"/>
          <a:ext cx="390525" cy="2522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104775</xdr:colOff>
      <xdr:row>157</xdr:row>
      <xdr:rowOff>152400</xdr:rowOff>
    </xdr:from>
    <xdr:to>
      <xdr:col>10</xdr:col>
      <xdr:colOff>561975</xdr:colOff>
      <xdr:row>159</xdr:row>
      <xdr:rowOff>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50448AE-0B8A-19A3-C8C6-94F928165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30060900"/>
          <a:ext cx="4572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159</xdr:row>
      <xdr:rowOff>19050</xdr:rowOff>
    </xdr:from>
    <xdr:to>
      <xdr:col>13</xdr:col>
      <xdr:colOff>419100</xdr:colOff>
      <xdr:row>160</xdr:row>
      <xdr:rowOff>23422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B17E30EE-85A9-4F85-B037-BE778EFF9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4825" y="30308550"/>
          <a:ext cx="2476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161</xdr:row>
      <xdr:rowOff>38100</xdr:rowOff>
    </xdr:from>
    <xdr:to>
      <xdr:col>13</xdr:col>
      <xdr:colOff>351692</xdr:colOff>
      <xdr:row>161</xdr:row>
      <xdr:rowOff>148389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CF9FAF8-9AE9-4066-A1E9-29AF6B150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0708600"/>
          <a:ext cx="161192" cy="1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177</xdr:row>
      <xdr:rowOff>66675</xdr:rowOff>
    </xdr:from>
    <xdr:to>
      <xdr:col>11</xdr:col>
      <xdr:colOff>276225</xdr:colOff>
      <xdr:row>183</xdr:row>
      <xdr:rowOff>19050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506F95FC-1197-F5ED-36C8-EE9491689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33785175"/>
          <a:ext cx="22193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76200</xdr:colOff>
      <xdr:row>185</xdr:row>
      <xdr:rowOff>66676</xdr:rowOff>
    </xdr:from>
    <xdr:to>
      <xdr:col>5</xdr:col>
      <xdr:colOff>498169</xdr:colOff>
      <xdr:row>187</xdr:row>
      <xdr:rowOff>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5725108-70E5-4DF7-0A69-B351D4599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35309176"/>
          <a:ext cx="421969" cy="314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133350</xdr:colOff>
      <xdr:row>185</xdr:row>
      <xdr:rowOff>76200</xdr:rowOff>
    </xdr:from>
    <xdr:to>
      <xdr:col>6</xdr:col>
      <xdr:colOff>541564</xdr:colOff>
      <xdr:row>186</xdr:row>
      <xdr:rowOff>142875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30DFFEA-0D5B-4ADE-A2F6-A4114CBBB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0" y="35318700"/>
          <a:ext cx="408214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238126</xdr:colOff>
      <xdr:row>186</xdr:row>
      <xdr:rowOff>180975</xdr:rowOff>
    </xdr:from>
    <xdr:to>
      <xdr:col>10</xdr:col>
      <xdr:colOff>399030</xdr:colOff>
      <xdr:row>188</xdr:row>
      <xdr:rowOff>9525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B2437BDB-26FF-C19D-2C8D-1635AD293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6" y="35613975"/>
          <a:ext cx="16090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228600</xdr:colOff>
      <xdr:row>189</xdr:row>
      <xdr:rowOff>19050</xdr:rowOff>
    </xdr:from>
    <xdr:to>
      <xdr:col>10</xdr:col>
      <xdr:colOff>402167</xdr:colOff>
      <xdr:row>189</xdr:row>
      <xdr:rowOff>171450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2BDC8562-6E49-43EE-8D2A-9F2C60BCF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0" y="36023550"/>
          <a:ext cx="173567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205</xdr:row>
      <xdr:rowOff>1</xdr:rowOff>
    </xdr:from>
    <xdr:to>
      <xdr:col>6</xdr:col>
      <xdr:colOff>342900</xdr:colOff>
      <xdr:row>208</xdr:row>
      <xdr:rowOff>16453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3E7B899-3732-4932-B5D8-2B1C9440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9052501"/>
          <a:ext cx="923925" cy="5879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114300</xdr:colOff>
      <xdr:row>217</xdr:row>
      <xdr:rowOff>76200</xdr:rowOff>
    </xdr:from>
    <xdr:to>
      <xdr:col>9</xdr:col>
      <xdr:colOff>504265</xdr:colOff>
      <xdr:row>219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4684A607-E096-43F8-87E0-D13E1BE1C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41414700"/>
          <a:ext cx="38996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351297</xdr:colOff>
      <xdr:row>53</xdr:row>
      <xdr:rowOff>18925</xdr:rowOff>
    </xdr:from>
    <xdr:to>
      <xdr:col>14</xdr:col>
      <xdr:colOff>244458</xdr:colOff>
      <xdr:row>61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CEC875-4EEF-4884-8EE0-AB529665A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7297" y="10115425"/>
          <a:ext cx="2331561" cy="1619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133350</xdr:colOff>
      <xdr:row>56</xdr:row>
      <xdr:rowOff>57151</xdr:rowOff>
    </xdr:from>
    <xdr:to>
      <xdr:col>15</xdr:col>
      <xdr:colOff>323850</xdr:colOff>
      <xdr:row>57</xdr:row>
      <xdr:rowOff>34291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F01C2B-E126-4F4A-9501-902DDADA7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0725151"/>
          <a:ext cx="19050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57</xdr:row>
      <xdr:rowOff>25493</xdr:rowOff>
    </xdr:from>
    <xdr:to>
      <xdr:col>15</xdr:col>
      <xdr:colOff>352425</xdr:colOff>
      <xdr:row>58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F9B736-E2EC-4FAA-394A-C3B626A2F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8300" y="10883993"/>
          <a:ext cx="238125" cy="203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295275</xdr:colOff>
      <xdr:row>64</xdr:row>
      <xdr:rowOff>123825</xdr:rowOff>
    </xdr:from>
    <xdr:to>
      <xdr:col>20</xdr:col>
      <xdr:colOff>85725</xdr:colOff>
      <xdr:row>72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E43565-475A-A798-410B-D44B88BB7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12315825"/>
          <a:ext cx="5886450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323850</xdr:colOff>
      <xdr:row>69</xdr:row>
      <xdr:rowOff>19050</xdr:rowOff>
    </xdr:from>
    <xdr:to>
      <xdr:col>6</xdr:col>
      <xdr:colOff>487507</xdr:colOff>
      <xdr:row>70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871E1D2-5EF3-C063-3EF6-40786697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3163550"/>
          <a:ext cx="163657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231219</xdr:colOff>
      <xdr:row>67</xdr:row>
      <xdr:rowOff>112871</xdr:rowOff>
    </xdr:from>
    <xdr:to>
      <xdr:col>6</xdr:col>
      <xdr:colOff>592693</xdr:colOff>
      <xdr:row>68</xdr:row>
      <xdr:rowOff>163354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1A3B05-9BD0-F27E-A819-D79510425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819" y="12876371"/>
          <a:ext cx="361474" cy="240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229151</xdr:colOff>
      <xdr:row>74</xdr:row>
      <xdr:rowOff>109183</xdr:rowOff>
    </xdr:from>
    <xdr:to>
      <xdr:col>17</xdr:col>
      <xdr:colOff>361399</xdr:colOff>
      <xdr:row>88</xdr:row>
      <xdr:rowOff>24167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8C0EE3-F5E2-F0CE-1B19-4C13FE7A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4351" y="14206183"/>
          <a:ext cx="3180248" cy="2581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341601</xdr:colOff>
      <xdr:row>82</xdr:row>
      <xdr:rowOff>61073</xdr:rowOff>
    </xdr:from>
    <xdr:to>
      <xdr:col>11</xdr:col>
      <xdr:colOff>87024</xdr:colOff>
      <xdr:row>83</xdr:row>
      <xdr:rowOff>139529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50C1AF9-A559-75A6-6C9A-40AAB6029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7601" y="15682073"/>
          <a:ext cx="355023" cy="268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257175</xdr:colOff>
      <xdr:row>80</xdr:row>
      <xdr:rowOff>47625</xdr:rowOff>
    </xdr:from>
    <xdr:to>
      <xdr:col>7</xdr:col>
      <xdr:colOff>590550</xdr:colOff>
      <xdr:row>81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E730F7-5BFD-1AD7-0057-C4F3A977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15287625"/>
          <a:ext cx="3333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257175</xdr:colOff>
      <xdr:row>90</xdr:row>
      <xdr:rowOff>38100</xdr:rowOff>
    </xdr:from>
    <xdr:to>
      <xdr:col>19</xdr:col>
      <xdr:colOff>390525</xdr:colOff>
      <xdr:row>107</xdr:row>
      <xdr:rowOff>66675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DA34E8-2A3B-F020-250E-4F469FF0C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5" y="17183100"/>
          <a:ext cx="3790950" cy="326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419100</xdr:colOff>
      <xdr:row>105</xdr:row>
      <xdr:rowOff>57150</xdr:rowOff>
    </xdr:from>
    <xdr:to>
      <xdr:col>8</xdr:col>
      <xdr:colOff>600075</xdr:colOff>
      <xdr:row>108</xdr:row>
      <xdr:rowOff>135455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52C45B5-1D4D-8880-CD42-EE2A6FBA9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2005965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552451</xdr:colOff>
      <xdr:row>112</xdr:row>
      <xdr:rowOff>9525</xdr:rowOff>
    </xdr:from>
    <xdr:to>
      <xdr:col>8</xdr:col>
      <xdr:colOff>590551</xdr:colOff>
      <xdr:row>115</xdr:row>
      <xdr:rowOff>122936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A827E2-998A-EA99-E268-C48A343FA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0051" y="21345525"/>
          <a:ext cx="1257300" cy="684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136</xdr:row>
      <xdr:rowOff>152400</xdr:rowOff>
    </xdr:from>
    <xdr:to>
      <xdr:col>16</xdr:col>
      <xdr:colOff>47625</xdr:colOff>
      <xdr:row>139</xdr:row>
      <xdr:rowOff>165145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BD130BF-1D78-1158-F25F-B442A3867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2975" y="25298400"/>
          <a:ext cx="1238250" cy="5842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276225</xdr:colOff>
      <xdr:row>139</xdr:row>
      <xdr:rowOff>114301</xdr:rowOff>
    </xdr:from>
    <xdr:to>
      <xdr:col>9</xdr:col>
      <xdr:colOff>323850</xdr:colOff>
      <xdr:row>142</xdr:row>
      <xdr:rowOff>98207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A46364-84A3-0858-0509-623966CC2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25831801"/>
          <a:ext cx="1266825" cy="55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581026</xdr:colOff>
      <xdr:row>146</xdr:row>
      <xdr:rowOff>104775</xdr:rowOff>
    </xdr:from>
    <xdr:to>
      <xdr:col>6</xdr:col>
      <xdr:colOff>291740</xdr:colOff>
      <xdr:row>149</xdr:row>
      <xdr:rowOff>171451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F341285-4C15-F46E-D05F-B42687922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6" y="27155775"/>
          <a:ext cx="929914" cy="638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180975</xdr:colOff>
      <xdr:row>156</xdr:row>
      <xdr:rowOff>9525</xdr:rowOff>
    </xdr:from>
    <xdr:to>
      <xdr:col>5</xdr:col>
      <xdr:colOff>428625</xdr:colOff>
      <xdr:row>165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AA608B-0920-83F9-88FE-38914FA4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9775" y="29727525"/>
          <a:ext cx="1466850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66676</xdr:colOff>
      <xdr:row>169</xdr:row>
      <xdr:rowOff>152400</xdr:rowOff>
    </xdr:from>
    <xdr:to>
      <xdr:col>7</xdr:col>
      <xdr:colOff>333376</xdr:colOff>
      <xdr:row>175</xdr:row>
      <xdr:rowOff>135907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930C9C79-AF1D-B8E4-C093-558F783D6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6" y="32346900"/>
          <a:ext cx="2705100" cy="1126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85725</xdr:colOff>
      <xdr:row>182</xdr:row>
      <xdr:rowOff>123825</xdr:rowOff>
    </xdr:from>
    <xdr:to>
      <xdr:col>12</xdr:col>
      <xdr:colOff>266700</xdr:colOff>
      <xdr:row>186</xdr:row>
      <xdr:rowOff>11630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6CEAF80-E64F-4ADB-B109-47A2A571A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34794825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180975</xdr:colOff>
      <xdr:row>187</xdr:row>
      <xdr:rowOff>76200</xdr:rowOff>
    </xdr:from>
    <xdr:to>
      <xdr:col>11</xdr:col>
      <xdr:colOff>361950</xdr:colOff>
      <xdr:row>190</xdr:row>
      <xdr:rowOff>154505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04F7B77-4D91-4408-9ADA-296D6416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5699700"/>
          <a:ext cx="1400175" cy="649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5825-CD00-4C3B-8023-6CF5E7D643CF}">
  <dimension ref="A1:T232"/>
  <sheetViews>
    <sheetView tabSelected="1" topLeftCell="A211" workbookViewId="0">
      <selection activeCell="I232" sqref="I232"/>
    </sheetView>
  </sheetViews>
  <sheetFormatPr defaultRowHeight="15" x14ac:dyDescent="0.25"/>
  <cols>
    <col min="13" max="13" width="9.5703125" bestFit="1" customWidth="1"/>
  </cols>
  <sheetData>
    <row r="1" spans="1:11" x14ac:dyDescent="0.25">
      <c r="A1">
        <v>1</v>
      </c>
      <c r="B1" t="s">
        <v>181</v>
      </c>
    </row>
    <row r="2" spans="1:11" x14ac:dyDescent="0.25">
      <c r="A2">
        <v>2</v>
      </c>
      <c r="B2" t="s">
        <v>182</v>
      </c>
    </row>
    <row r="3" spans="1:11" x14ac:dyDescent="0.25">
      <c r="A3">
        <v>3</v>
      </c>
      <c r="B3" t="s">
        <v>183</v>
      </c>
      <c r="C3" t="s">
        <v>184</v>
      </c>
    </row>
    <row r="4" spans="1:11" x14ac:dyDescent="0.25">
      <c r="A4">
        <v>4</v>
      </c>
      <c r="B4" t="s">
        <v>194</v>
      </c>
    </row>
    <row r="5" spans="1:11" x14ac:dyDescent="0.25">
      <c r="B5">
        <v>4.0999999999999996</v>
      </c>
      <c r="C5" t="s">
        <v>185</v>
      </c>
    </row>
    <row r="6" spans="1:11" x14ac:dyDescent="0.25">
      <c r="C6" t="s">
        <v>186</v>
      </c>
      <c r="D6" t="s">
        <v>187</v>
      </c>
      <c r="K6" t="s">
        <v>190</v>
      </c>
    </row>
    <row r="7" spans="1:11" x14ac:dyDescent="0.25">
      <c r="K7" t="s">
        <v>191</v>
      </c>
    </row>
    <row r="10" spans="1:11" x14ac:dyDescent="0.25">
      <c r="C10" t="s">
        <v>188</v>
      </c>
      <c r="D10" t="s">
        <v>189</v>
      </c>
      <c r="K10" t="s">
        <v>192</v>
      </c>
    </row>
    <row r="11" spans="1:11" x14ac:dyDescent="0.25">
      <c r="K11" t="s">
        <v>193</v>
      </c>
    </row>
    <row r="15" spans="1:11" x14ac:dyDescent="0.25">
      <c r="A15">
        <v>5</v>
      </c>
      <c r="B15" t="s">
        <v>195</v>
      </c>
    </row>
    <row r="16" spans="1:11" x14ac:dyDescent="0.25">
      <c r="B16">
        <v>5.0999999999999996</v>
      </c>
      <c r="C16" t="s">
        <v>185</v>
      </c>
    </row>
    <row r="17" spans="1:17" x14ac:dyDescent="0.25">
      <c r="K17" t="s">
        <v>197</v>
      </c>
    </row>
    <row r="18" spans="1:17" x14ac:dyDescent="0.25">
      <c r="C18" t="s">
        <v>196</v>
      </c>
      <c r="D18" t="s">
        <v>189</v>
      </c>
      <c r="K18" t="s">
        <v>198</v>
      </c>
    </row>
    <row r="19" spans="1:17" x14ac:dyDescent="0.25">
      <c r="K19" t="s">
        <v>199</v>
      </c>
    </row>
    <row r="20" spans="1:17" x14ac:dyDescent="0.25">
      <c r="K20" t="s">
        <v>200</v>
      </c>
      <c r="P20" t="s">
        <v>5</v>
      </c>
      <c r="Q20" t="s">
        <v>201</v>
      </c>
    </row>
    <row r="22" spans="1:17" x14ac:dyDescent="0.25">
      <c r="C22">
        <v>5.2</v>
      </c>
      <c r="D22" t="s">
        <v>4</v>
      </c>
    </row>
    <row r="23" spans="1:17" x14ac:dyDescent="0.25">
      <c r="D23" t="s">
        <v>1</v>
      </c>
    </row>
    <row r="24" spans="1:17" x14ac:dyDescent="0.25">
      <c r="D24" t="s">
        <v>2</v>
      </c>
    </row>
    <row r="25" spans="1:17" x14ac:dyDescent="0.25">
      <c r="D25" t="s">
        <v>3</v>
      </c>
    </row>
    <row r="28" spans="1:17" x14ac:dyDescent="0.25">
      <c r="A28">
        <v>6</v>
      </c>
      <c r="B28" t="s">
        <v>206</v>
      </c>
    </row>
    <row r="29" spans="1:17" x14ac:dyDescent="0.25">
      <c r="B29" t="s">
        <v>207</v>
      </c>
    </row>
    <row r="30" spans="1:17" x14ac:dyDescent="0.25">
      <c r="B30" t="s">
        <v>202</v>
      </c>
    </row>
    <row r="31" spans="1:17" x14ac:dyDescent="0.25">
      <c r="B31" t="s">
        <v>203</v>
      </c>
    </row>
    <row r="32" spans="1:17" x14ac:dyDescent="0.25">
      <c r="B32" t="s">
        <v>204</v>
      </c>
    </row>
    <row r="33" spans="1:20" x14ac:dyDescent="0.25">
      <c r="B33" t="s">
        <v>205</v>
      </c>
    </row>
    <row r="36" spans="1:20" x14ac:dyDescent="0.25">
      <c r="A36">
        <v>7</v>
      </c>
      <c r="B36" t="s">
        <v>208</v>
      </c>
    </row>
    <row r="37" spans="1:20" x14ac:dyDescent="0.25">
      <c r="J37" t="s">
        <v>209</v>
      </c>
    </row>
    <row r="43" spans="1:20" x14ac:dyDescent="0.25">
      <c r="A43">
        <v>8</v>
      </c>
      <c r="B43" t="s">
        <v>6</v>
      </c>
    </row>
    <row r="45" spans="1:20" x14ac:dyDescent="0.25">
      <c r="B45" t="s">
        <v>217</v>
      </c>
    </row>
    <row r="46" spans="1:20" x14ac:dyDescent="0.25">
      <c r="B46" t="s">
        <v>7</v>
      </c>
      <c r="O46" s="1" t="s">
        <v>218</v>
      </c>
      <c r="P46" s="1" t="s">
        <v>219</v>
      </c>
      <c r="Q46" s="1" t="s">
        <v>220</v>
      </c>
      <c r="R46" s="1" t="s">
        <v>221</v>
      </c>
    </row>
    <row r="47" spans="1:20" x14ac:dyDescent="0.25">
      <c r="B47" t="s">
        <v>8</v>
      </c>
      <c r="O47">
        <v>1</v>
      </c>
      <c r="P47">
        <v>7</v>
      </c>
      <c r="Q47">
        <v>1.07</v>
      </c>
      <c r="R47">
        <f>100*Q47</f>
        <v>107</v>
      </c>
      <c r="T47" t="s">
        <v>222</v>
      </c>
    </row>
    <row r="48" spans="1:20" x14ac:dyDescent="0.25">
      <c r="O48">
        <v>2</v>
      </c>
      <c r="P48">
        <v>8</v>
      </c>
      <c r="Q48">
        <v>1.08</v>
      </c>
      <c r="R48">
        <f>Q48*R47</f>
        <v>115.56</v>
      </c>
      <c r="T48" t="s">
        <v>223</v>
      </c>
    </row>
    <row r="49" spans="1:20" x14ac:dyDescent="0.25">
      <c r="O49">
        <v>3</v>
      </c>
      <c r="P49">
        <v>10</v>
      </c>
      <c r="Q49">
        <v>1.1000000000000001</v>
      </c>
      <c r="R49">
        <f>R48*Q49</f>
        <v>127.11600000000001</v>
      </c>
      <c r="T49" t="s">
        <v>224</v>
      </c>
    </row>
    <row r="50" spans="1:20" x14ac:dyDescent="0.25">
      <c r="O50">
        <v>4</v>
      </c>
      <c r="P50">
        <v>12</v>
      </c>
      <c r="Q50">
        <v>1.1200000000000001</v>
      </c>
      <c r="R50">
        <f>Q50*R49</f>
        <v>142.36992000000004</v>
      </c>
    </row>
    <row r="51" spans="1:20" x14ac:dyDescent="0.25">
      <c r="O51">
        <v>5</v>
      </c>
      <c r="P51">
        <v>18</v>
      </c>
      <c r="Q51">
        <v>1.18</v>
      </c>
      <c r="R51">
        <f>Q51*R50</f>
        <v>167.99650560000003</v>
      </c>
    </row>
    <row r="54" spans="1:20" x14ac:dyDescent="0.25">
      <c r="A54">
        <v>9</v>
      </c>
      <c r="B54" t="s">
        <v>210</v>
      </c>
    </row>
    <row r="57" spans="1:20" x14ac:dyDescent="0.25">
      <c r="A57">
        <v>10</v>
      </c>
      <c r="B57" t="s">
        <v>211</v>
      </c>
    </row>
    <row r="58" spans="1:20" x14ac:dyDescent="0.25">
      <c r="B58" t="s">
        <v>212</v>
      </c>
    </row>
    <row r="59" spans="1:20" x14ac:dyDescent="0.25">
      <c r="B59" t="s">
        <v>213</v>
      </c>
    </row>
    <row r="60" spans="1:20" x14ac:dyDescent="0.25">
      <c r="B60" t="s">
        <v>214</v>
      </c>
    </row>
    <row r="61" spans="1:20" x14ac:dyDescent="0.25">
      <c r="B61" t="s">
        <v>215</v>
      </c>
    </row>
    <row r="62" spans="1:20" x14ac:dyDescent="0.25">
      <c r="B62" t="s">
        <v>216</v>
      </c>
    </row>
    <row r="65" spans="1:3" x14ac:dyDescent="0.25">
      <c r="A65">
        <v>11</v>
      </c>
      <c r="B65" t="s">
        <v>225</v>
      </c>
    </row>
    <row r="66" spans="1:3" x14ac:dyDescent="0.25">
      <c r="B66" t="s">
        <v>226</v>
      </c>
    </row>
    <row r="72" spans="1:3" x14ac:dyDescent="0.25">
      <c r="A72">
        <v>12</v>
      </c>
      <c r="B72" t="s">
        <v>227</v>
      </c>
    </row>
    <row r="73" spans="1:3" x14ac:dyDescent="0.25">
      <c r="B73" t="s">
        <v>228</v>
      </c>
    </row>
    <row r="76" spans="1:3" x14ac:dyDescent="0.25">
      <c r="A76">
        <v>13</v>
      </c>
      <c r="B76" t="s">
        <v>0</v>
      </c>
    </row>
    <row r="77" spans="1:3" x14ac:dyDescent="0.25">
      <c r="C77" t="s">
        <v>229</v>
      </c>
    </row>
    <row r="78" spans="1:3" x14ac:dyDescent="0.25">
      <c r="C78" t="s">
        <v>230</v>
      </c>
    </row>
    <row r="79" spans="1:3" x14ac:dyDescent="0.25">
      <c r="C79" t="s">
        <v>231</v>
      </c>
    </row>
    <row r="80" spans="1:3" x14ac:dyDescent="0.25">
      <c r="C80" t="s">
        <v>232</v>
      </c>
    </row>
    <row r="81" spans="1:3" x14ac:dyDescent="0.25">
      <c r="C81" t="s">
        <v>233</v>
      </c>
    </row>
    <row r="84" spans="1:3" x14ac:dyDescent="0.25">
      <c r="C84" t="s">
        <v>234</v>
      </c>
    </row>
    <row r="86" spans="1:3" x14ac:dyDescent="0.25">
      <c r="A86">
        <v>14</v>
      </c>
      <c r="B86" t="s">
        <v>235</v>
      </c>
    </row>
    <row r="87" spans="1:3" x14ac:dyDescent="0.25">
      <c r="B87" t="s">
        <v>236</v>
      </c>
    </row>
    <row r="88" spans="1:3" x14ac:dyDescent="0.25">
      <c r="B88" t="s">
        <v>237</v>
      </c>
    </row>
    <row r="89" spans="1:3" x14ac:dyDescent="0.25">
      <c r="B89" t="s">
        <v>238</v>
      </c>
    </row>
    <row r="90" spans="1:3" x14ac:dyDescent="0.25">
      <c r="B90" t="s">
        <v>239</v>
      </c>
    </row>
    <row r="91" spans="1:3" x14ac:dyDescent="0.25">
      <c r="B91" t="s">
        <v>240</v>
      </c>
    </row>
    <row r="94" spans="1:3" x14ac:dyDescent="0.25">
      <c r="A94">
        <v>15</v>
      </c>
      <c r="B94" t="s">
        <v>241</v>
      </c>
    </row>
    <row r="95" spans="1:3" x14ac:dyDescent="0.25">
      <c r="B95" t="s">
        <v>242</v>
      </c>
    </row>
    <row r="96" spans="1:3" x14ac:dyDescent="0.25">
      <c r="B96" t="s">
        <v>243</v>
      </c>
    </row>
    <row r="98" spans="2:14" x14ac:dyDescent="0.25">
      <c r="B98">
        <v>15.1</v>
      </c>
      <c r="C98" t="s">
        <v>244</v>
      </c>
    </row>
    <row r="99" spans="2:14" x14ac:dyDescent="0.25">
      <c r="C99" t="s">
        <v>245</v>
      </c>
    </row>
    <row r="101" spans="2:14" x14ac:dyDescent="0.25">
      <c r="N101" t="s">
        <v>247</v>
      </c>
    </row>
    <row r="102" spans="2:14" x14ac:dyDescent="0.25">
      <c r="C102" t="s">
        <v>246</v>
      </c>
      <c r="N102" t="s">
        <v>248</v>
      </c>
    </row>
    <row r="103" spans="2:14" x14ac:dyDescent="0.25">
      <c r="C103" t="s">
        <v>250</v>
      </c>
      <c r="N103" t="s">
        <v>249</v>
      </c>
    </row>
    <row r="107" spans="2:14" x14ac:dyDescent="0.25">
      <c r="B107">
        <v>15.2</v>
      </c>
      <c r="C107" t="s">
        <v>268</v>
      </c>
    </row>
    <row r="108" spans="2:14" x14ac:dyDescent="0.25">
      <c r="C108" t="s">
        <v>251</v>
      </c>
    </row>
    <row r="109" spans="2:14" x14ac:dyDescent="0.25">
      <c r="C109" t="s">
        <v>252</v>
      </c>
      <c r="F109" t="s">
        <v>5</v>
      </c>
    </row>
    <row r="111" spans="2:14" x14ac:dyDescent="0.25">
      <c r="E111" t="s">
        <v>253</v>
      </c>
      <c r="F111" t="s">
        <v>118</v>
      </c>
    </row>
    <row r="112" spans="2:14" x14ac:dyDescent="0.25">
      <c r="E112" t="s">
        <v>256</v>
      </c>
      <c r="L112" t="s">
        <v>5</v>
      </c>
      <c r="M112" s="4">
        <f>H128/15</f>
        <v>3.3973333333333329E-3</v>
      </c>
    </row>
    <row r="113" spans="4:15" x14ac:dyDescent="0.25">
      <c r="E113">
        <v>0.04</v>
      </c>
      <c r="F113">
        <f>$E$129</f>
        <v>0.16600000000000001</v>
      </c>
      <c r="G113">
        <f>E113-F113</f>
        <v>-0.126</v>
      </c>
      <c r="H113">
        <f>G113*G113</f>
        <v>1.5876000000000001E-2</v>
      </c>
    </row>
    <row r="114" spans="4:15" x14ac:dyDescent="0.25">
      <c r="E114">
        <v>0.06</v>
      </c>
      <c r="F114">
        <f t="shared" ref="F114:F129" si="0">$E$129</f>
        <v>0.16600000000000001</v>
      </c>
      <c r="G114">
        <f>E114-F114</f>
        <v>-0.10600000000000001</v>
      </c>
      <c r="H114">
        <f t="shared" ref="H114:H129" si="1">G114*G114</f>
        <v>1.1236000000000003E-2</v>
      </c>
      <c r="L114" t="s">
        <v>5</v>
      </c>
      <c r="M114" s="1">
        <f>SQRT(M112)</f>
        <v>5.8286647985051711E-2</v>
      </c>
      <c r="O114" t="s">
        <v>257</v>
      </c>
    </row>
    <row r="115" spans="4:15" x14ac:dyDescent="0.25">
      <c r="E115">
        <v>0.12</v>
      </c>
      <c r="F115">
        <f t="shared" si="0"/>
        <v>0.16600000000000001</v>
      </c>
      <c r="G115">
        <f>E115-F115</f>
        <v>-4.6000000000000013E-2</v>
      </c>
      <c r="H115">
        <f t="shared" si="1"/>
        <v>2.1160000000000011E-3</v>
      </c>
    </row>
    <row r="116" spans="4:15" x14ac:dyDescent="0.25">
      <c r="E116">
        <v>0.14000000000000001</v>
      </c>
      <c r="F116">
        <f t="shared" si="0"/>
        <v>0.16600000000000001</v>
      </c>
      <c r="G116">
        <f t="shared" ref="G116:G129" si="2">E116-F116</f>
        <v>-2.5999999999999995E-2</v>
      </c>
      <c r="H116">
        <f t="shared" si="1"/>
        <v>6.7599999999999973E-4</v>
      </c>
    </row>
    <row r="117" spans="4:15" x14ac:dyDescent="0.25">
      <c r="E117">
        <v>0.14000000000000001</v>
      </c>
      <c r="F117">
        <f t="shared" si="0"/>
        <v>0.16600000000000001</v>
      </c>
      <c r="G117">
        <f t="shared" si="2"/>
        <v>-2.5999999999999995E-2</v>
      </c>
      <c r="H117">
        <f t="shared" si="1"/>
        <v>6.7599999999999973E-4</v>
      </c>
    </row>
    <row r="118" spans="4:15" x14ac:dyDescent="0.25">
      <c r="E118">
        <v>0.15</v>
      </c>
      <c r="F118">
        <f t="shared" si="0"/>
        <v>0.16600000000000001</v>
      </c>
      <c r="G118">
        <f t="shared" si="2"/>
        <v>-1.6000000000000014E-2</v>
      </c>
      <c r="H118">
        <f t="shared" si="1"/>
        <v>2.5600000000000048E-4</v>
      </c>
    </row>
    <row r="119" spans="4:15" x14ac:dyDescent="0.25">
      <c r="E119">
        <v>0.17</v>
      </c>
      <c r="F119">
        <f t="shared" si="0"/>
        <v>0.16600000000000001</v>
      </c>
      <c r="G119">
        <f t="shared" si="2"/>
        <v>4.0000000000000036E-3</v>
      </c>
      <c r="H119">
        <f t="shared" si="1"/>
        <v>1.600000000000003E-5</v>
      </c>
    </row>
    <row r="120" spans="4:15" x14ac:dyDescent="0.25">
      <c r="E120">
        <v>0.17</v>
      </c>
      <c r="F120">
        <f t="shared" si="0"/>
        <v>0.16600000000000001</v>
      </c>
      <c r="G120">
        <f t="shared" si="2"/>
        <v>4.0000000000000036E-3</v>
      </c>
      <c r="H120">
        <f t="shared" si="1"/>
        <v>1.600000000000003E-5</v>
      </c>
    </row>
    <row r="121" spans="4:15" x14ac:dyDescent="0.25">
      <c r="E121">
        <v>0.18</v>
      </c>
      <c r="F121">
        <f t="shared" si="0"/>
        <v>0.16600000000000001</v>
      </c>
      <c r="G121">
        <f t="shared" si="2"/>
        <v>1.3999999999999985E-2</v>
      </c>
      <c r="H121">
        <f t="shared" si="1"/>
        <v>1.9599999999999956E-4</v>
      </c>
    </row>
    <row r="122" spans="4:15" x14ac:dyDescent="0.25">
      <c r="E122">
        <v>0.19</v>
      </c>
      <c r="F122">
        <f t="shared" si="0"/>
        <v>0.16600000000000001</v>
      </c>
      <c r="G122">
        <f t="shared" si="2"/>
        <v>2.3999999999999994E-2</v>
      </c>
      <c r="H122">
        <f t="shared" si="1"/>
        <v>5.7599999999999969E-4</v>
      </c>
    </row>
    <row r="123" spans="4:15" x14ac:dyDescent="0.25">
      <c r="E123">
        <v>0.21</v>
      </c>
      <c r="F123">
        <f t="shared" si="0"/>
        <v>0.16600000000000001</v>
      </c>
      <c r="G123">
        <f t="shared" si="2"/>
        <v>4.3999999999999984E-2</v>
      </c>
      <c r="H123">
        <f t="shared" si="1"/>
        <v>1.9359999999999985E-3</v>
      </c>
    </row>
    <row r="124" spans="4:15" x14ac:dyDescent="0.25">
      <c r="E124">
        <v>0.21</v>
      </c>
      <c r="F124">
        <f t="shared" si="0"/>
        <v>0.16600000000000001</v>
      </c>
      <c r="G124">
        <f t="shared" si="2"/>
        <v>4.3999999999999984E-2</v>
      </c>
      <c r="H124">
        <f t="shared" si="1"/>
        <v>1.9359999999999985E-3</v>
      </c>
    </row>
    <row r="125" spans="4:15" x14ac:dyDescent="0.25">
      <c r="E125">
        <v>0.22</v>
      </c>
      <c r="F125">
        <f t="shared" si="0"/>
        <v>0.16600000000000001</v>
      </c>
      <c r="G125">
        <f t="shared" si="2"/>
        <v>5.3999999999999992E-2</v>
      </c>
      <c r="H125">
        <f t="shared" si="1"/>
        <v>2.9159999999999993E-3</v>
      </c>
    </row>
    <row r="126" spans="4:15" x14ac:dyDescent="0.25">
      <c r="E126">
        <v>0.24</v>
      </c>
      <c r="F126">
        <f t="shared" si="0"/>
        <v>0.16600000000000001</v>
      </c>
      <c r="G126">
        <f t="shared" si="2"/>
        <v>7.3999999999999982E-2</v>
      </c>
      <c r="H126">
        <f t="shared" si="1"/>
        <v>5.4759999999999974E-3</v>
      </c>
    </row>
    <row r="127" spans="4:15" x14ac:dyDescent="0.25">
      <c r="E127">
        <v>0.25</v>
      </c>
      <c r="F127">
        <f t="shared" si="0"/>
        <v>0.16600000000000001</v>
      </c>
      <c r="G127">
        <f t="shared" si="2"/>
        <v>8.3999999999999991E-2</v>
      </c>
      <c r="H127">
        <f t="shared" si="1"/>
        <v>7.0559999999999989E-3</v>
      </c>
    </row>
    <row r="128" spans="4:15" x14ac:dyDescent="0.25">
      <c r="D128" s="1" t="s">
        <v>254</v>
      </c>
      <c r="E128" s="1">
        <f>SUM(E113:E127)</f>
        <v>2.4900000000000002</v>
      </c>
      <c r="F128" s="1">
        <f t="shared" si="0"/>
        <v>0.16600000000000001</v>
      </c>
      <c r="G128" s="1">
        <f t="shared" si="2"/>
        <v>2.3240000000000003</v>
      </c>
      <c r="H128" s="5">
        <f>SUM(H113:H127)</f>
        <v>5.0959999999999991E-2</v>
      </c>
    </row>
    <row r="129" spans="2:7" x14ac:dyDescent="0.25">
      <c r="C129" s="1" t="s">
        <v>255</v>
      </c>
      <c r="E129" s="1">
        <f>E128/15</f>
        <v>0.16600000000000001</v>
      </c>
    </row>
    <row r="132" spans="2:7" x14ac:dyDescent="0.25">
      <c r="B132">
        <v>15.3</v>
      </c>
      <c r="C132" t="s">
        <v>258</v>
      </c>
    </row>
    <row r="133" spans="2:7" x14ac:dyDescent="0.25">
      <c r="C133" t="s">
        <v>259</v>
      </c>
    </row>
    <row r="136" spans="2:7" x14ac:dyDescent="0.25">
      <c r="C136" t="s">
        <v>260</v>
      </c>
    </row>
    <row r="137" spans="2:7" x14ac:dyDescent="0.25">
      <c r="C137" t="s">
        <v>261</v>
      </c>
    </row>
    <row r="141" spans="2:7" x14ac:dyDescent="0.25">
      <c r="B141">
        <v>15.4</v>
      </c>
      <c r="C141" t="s">
        <v>262</v>
      </c>
    </row>
    <row r="142" spans="2:7" x14ac:dyDescent="0.25">
      <c r="C142" t="s">
        <v>263</v>
      </c>
    </row>
    <row r="144" spans="2:7" x14ac:dyDescent="0.25">
      <c r="C144" t="s">
        <v>264</v>
      </c>
      <c r="F144" t="s">
        <v>266</v>
      </c>
      <c r="G144" t="s">
        <v>5</v>
      </c>
    </row>
    <row r="148" spans="2:16" x14ac:dyDescent="0.25">
      <c r="C148" t="s">
        <v>267</v>
      </c>
    </row>
    <row r="149" spans="2:16" x14ac:dyDescent="0.25">
      <c r="C149" t="s">
        <v>265</v>
      </c>
      <c r="D149" t="s">
        <v>5</v>
      </c>
      <c r="E149">
        <f>(0.108 - 0.166)/(0.058)</f>
        <v>-1.0000000000000002</v>
      </c>
    </row>
    <row r="152" spans="2:16" x14ac:dyDescent="0.25">
      <c r="B152">
        <v>15.5</v>
      </c>
      <c r="C152" t="s">
        <v>269</v>
      </c>
    </row>
    <row r="153" spans="2:16" x14ac:dyDescent="0.25">
      <c r="H153" t="s">
        <v>270</v>
      </c>
    </row>
    <row r="154" spans="2:16" x14ac:dyDescent="0.25">
      <c r="H154" t="s">
        <v>271</v>
      </c>
    </row>
    <row r="155" spans="2:16" x14ac:dyDescent="0.25">
      <c r="H155" t="s">
        <v>272</v>
      </c>
    </row>
    <row r="158" spans="2:16" x14ac:dyDescent="0.25">
      <c r="D158" t="s">
        <v>273</v>
      </c>
      <c r="E158" t="s">
        <v>274</v>
      </c>
      <c r="F158" t="s">
        <v>275</v>
      </c>
      <c r="G158" t="s">
        <v>276</v>
      </c>
      <c r="H158" t="s">
        <v>118</v>
      </c>
      <c r="I158" t="s">
        <v>277</v>
      </c>
    </row>
    <row r="160" spans="2:16" x14ac:dyDescent="0.25">
      <c r="D160" t="s">
        <v>278</v>
      </c>
      <c r="E160">
        <v>750</v>
      </c>
      <c r="F160">
        <v>4</v>
      </c>
      <c r="G160">
        <f>E160*F160</f>
        <v>3000</v>
      </c>
      <c r="H160">
        <f>$G$173/$F$173</f>
        <v>1250</v>
      </c>
      <c r="I160">
        <f>E160-H160</f>
        <v>-500</v>
      </c>
      <c r="J160">
        <f>I160*I160</f>
        <v>250000</v>
      </c>
      <c r="K160">
        <f>J160*F160</f>
        <v>1000000</v>
      </c>
      <c r="O160" t="s">
        <v>5</v>
      </c>
      <c r="P160" s="1">
        <f>K173/F173</f>
        <v>66800</v>
      </c>
    </row>
    <row r="161" spans="4:16" x14ac:dyDescent="0.25">
      <c r="D161" t="s">
        <v>279</v>
      </c>
      <c r="E161">
        <v>850</v>
      </c>
      <c r="F161">
        <v>7</v>
      </c>
      <c r="G161">
        <f>E161*F161</f>
        <v>5950</v>
      </c>
      <c r="H161">
        <f t="shared" ref="H161:H171" si="3">$G$173/$F$173</f>
        <v>1250</v>
      </c>
      <c r="I161">
        <f t="shared" ref="I161:I171" si="4">E161-H161</f>
        <v>-400</v>
      </c>
      <c r="J161">
        <f t="shared" ref="J161:J171" si="5">I161*I161</f>
        <v>160000</v>
      </c>
      <c r="K161">
        <f t="shared" ref="K161:K171" si="6">J161*F161</f>
        <v>1120000</v>
      </c>
    </row>
    <row r="162" spans="4:16" x14ac:dyDescent="0.25">
      <c r="D162" t="s">
        <v>280</v>
      </c>
      <c r="E162">
        <v>950</v>
      </c>
      <c r="F162">
        <v>8</v>
      </c>
      <c r="G162">
        <f t="shared" ref="G162:G171" si="7">E162*F162</f>
        <v>7600</v>
      </c>
      <c r="H162">
        <f t="shared" si="3"/>
        <v>1250</v>
      </c>
      <c r="I162">
        <f t="shared" si="4"/>
        <v>-300</v>
      </c>
      <c r="J162">
        <f t="shared" si="5"/>
        <v>90000</v>
      </c>
      <c r="K162">
        <f t="shared" si="6"/>
        <v>720000</v>
      </c>
      <c r="O162" t="s">
        <v>5</v>
      </c>
      <c r="P162" s="1">
        <f>SQRT(P160)</f>
        <v>258.4569596664017</v>
      </c>
    </row>
    <row r="163" spans="4:16" x14ac:dyDescent="0.25">
      <c r="D163" t="s">
        <v>281</v>
      </c>
      <c r="E163">
        <v>1050</v>
      </c>
      <c r="F163">
        <v>10</v>
      </c>
      <c r="G163">
        <f t="shared" si="7"/>
        <v>10500</v>
      </c>
      <c r="H163">
        <f t="shared" si="3"/>
        <v>1250</v>
      </c>
      <c r="I163">
        <f t="shared" si="4"/>
        <v>-200</v>
      </c>
      <c r="J163">
        <f t="shared" si="5"/>
        <v>40000</v>
      </c>
      <c r="K163">
        <f t="shared" si="6"/>
        <v>400000</v>
      </c>
    </row>
    <row r="164" spans="4:16" x14ac:dyDescent="0.25">
      <c r="D164" t="s">
        <v>282</v>
      </c>
      <c r="E164">
        <v>1150</v>
      </c>
      <c r="F164">
        <v>12</v>
      </c>
      <c r="G164">
        <f t="shared" si="7"/>
        <v>13800</v>
      </c>
      <c r="H164">
        <f t="shared" si="3"/>
        <v>1250</v>
      </c>
      <c r="I164">
        <f t="shared" si="4"/>
        <v>-100</v>
      </c>
      <c r="J164">
        <f t="shared" si="5"/>
        <v>10000</v>
      </c>
      <c r="K164">
        <f t="shared" si="6"/>
        <v>120000</v>
      </c>
    </row>
    <row r="165" spans="4:16" x14ac:dyDescent="0.25">
      <c r="D165" t="s">
        <v>283</v>
      </c>
      <c r="E165">
        <v>1250</v>
      </c>
      <c r="F165">
        <v>17</v>
      </c>
      <c r="G165">
        <f t="shared" si="7"/>
        <v>21250</v>
      </c>
      <c r="H165">
        <f t="shared" si="3"/>
        <v>1250</v>
      </c>
      <c r="I165">
        <f t="shared" si="4"/>
        <v>0</v>
      </c>
      <c r="J165">
        <f t="shared" si="5"/>
        <v>0</v>
      </c>
      <c r="K165">
        <f t="shared" si="6"/>
        <v>0</v>
      </c>
    </row>
    <row r="166" spans="4:16" x14ac:dyDescent="0.25">
      <c r="D166" t="s">
        <v>284</v>
      </c>
      <c r="E166">
        <v>1350</v>
      </c>
      <c r="F166">
        <v>13</v>
      </c>
      <c r="G166">
        <f t="shared" si="7"/>
        <v>17550</v>
      </c>
      <c r="H166">
        <f t="shared" si="3"/>
        <v>1250</v>
      </c>
      <c r="I166">
        <f t="shared" si="4"/>
        <v>100</v>
      </c>
      <c r="J166">
        <f t="shared" si="5"/>
        <v>10000</v>
      </c>
      <c r="K166">
        <f t="shared" si="6"/>
        <v>130000</v>
      </c>
    </row>
    <row r="167" spans="4:16" x14ac:dyDescent="0.25">
      <c r="D167" t="s">
        <v>285</v>
      </c>
      <c r="E167">
        <v>1450</v>
      </c>
      <c r="F167">
        <v>10</v>
      </c>
      <c r="G167">
        <f t="shared" si="7"/>
        <v>14500</v>
      </c>
      <c r="H167">
        <f t="shared" si="3"/>
        <v>1250</v>
      </c>
      <c r="I167">
        <f t="shared" si="4"/>
        <v>200</v>
      </c>
      <c r="J167">
        <f t="shared" si="5"/>
        <v>40000</v>
      </c>
      <c r="K167">
        <f t="shared" si="6"/>
        <v>400000</v>
      </c>
    </row>
    <row r="168" spans="4:16" x14ac:dyDescent="0.25">
      <c r="D168" t="s">
        <v>286</v>
      </c>
      <c r="E168">
        <v>1550</v>
      </c>
      <c r="F168">
        <v>9</v>
      </c>
      <c r="G168">
        <f t="shared" si="7"/>
        <v>13950</v>
      </c>
      <c r="H168">
        <f t="shared" si="3"/>
        <v>1250</v>
      </c>
      <c r="I168">
        <f t="shared" si="4"/>
        <v>300</v>
      </c>
      <c r="J168">
        <f t="shared" si="5"/>
        <v>90000</v>
      </c>
      <c r="K168">
        <f t="shared" si="6"/>
        <v>810000</v>
      </c>
    </row>
    <row r="169" spans="4:16" x14ac:dyDescent="0.25">
      <c r="D169" t="s">
        <v>287</v>
      </c>
      <c r="E169">
        <v>1650</v>
      </c>
      <c r="F169">
        <v>7</v>
      </c>
      <c r="G169">
        <f t="shared" si="7"/>
        <v>11550</v>
      </c>
      <c r="H169">
        <f t="shared" si="3"/>
        <v>1250</v>
      </c>
      <c r="I169">
        <f t="shared" si="4"/>
        <v>400</v>
      </c>
      <c r="J169">
        <f t="shared" si="5"/>
        <v>160000</v>
      </c>
      <c r="K169">
        <f t="shared" si="6"/>
        <v>1120000</v>
      </c>
    </row>
    <row r="170" spans="4:16" x14ac:dyDescent="0.25">
      <c r="D170" t="s">
        <v>288</v>
      </c>
      <c r="E170">
        <v>1750</v>
      </c>
      <c r="F170">
        <v>2</v>
      </c>
      <c r="G170">
        <f t="shared" si="7"/>
        <v>3500</v>
      </c>
      <c r="H170">
        <f t="shared" si="3"/>
        <v>1250</v>
      </c>
      <c r="I170">
        <f t="shared" si="4"/>
        <v>500</v>
      </c>
      <c r="J170">
        <f t="shared" si="5"/>
        <v>250000</v>
      </c>
      <c r="K170">
        <f t="shared" si="6"/>
        <v>500000</v>
      </c>
    </row>
    <row r="171" spans="4:16" x14ac:dyDescent="0.25">
      <c r="D171" t="s">
        <v>289</v>
      </c>
      <c r="E171">
        <v>1850</v>
      </c>
      <c r="F171">
        <v>1</v>
      </c>
      <c r="G171">
        <f t="shared" si="7"/>
        <v>1850</v>
      </c>
      <c r="H171">
        <f t="shared" si="3"/>
        <v>1250</v>
      </c>
      <c r="I171">
        <f t="shared" si="4"/>
        <v>600</v>
      </c>
      <c r="J171">
        <f t="shared" si="5"/>
        <v>360000</v>
      </c>
      <c r="K171">
        <f t="shared" si="6"/>
        <v>360000</v>
      </c>
    </row>
    <row r="173" spans="4:16" x14ac:dyDescent="0.25">
      <c r="F173" s="1">
        <f>SUM(F160:F172)</f>
        <v>100</v>
      </c>
      <c r="G173" s="1">
        <f>SUM(G160:G172)</f>
        <v>125000</v>
      </c>
      <c r="K173" s="1">
        <f>SUM(K160:K171)</f>
        <v>6680000</v>
      </c>
    </row>
    <row r="177" spans="2:13" x14ac:dyDescent="0.25">
      <c r="B177">
        <v>15.6</v>
      </c>
      <c r="C177" t="s">
        <v>290</v>
      </c>
    </row>
    <row r="187" spans="2:13" x14ac:dyDescent="0.25">
      <c r="D187" t="s">
        <v>291</v>
      </c>
      <c r="E187" t="s">
        <v>118</v>
      </c>
    </row>
    <row r="188" spans="2:13" x14ac:dyDescent="0.25">
      <c r="D188">
        <v>863</v>
      </c>
      <c r="E188">
        <f>$D$201/12</f>
        <v>1351</v>
      </c>
      <c r="F188">
        <f>D188-E188</f>
        <v>-488</v>
      </c>
      <c r="G188">
        <f>F188*F188</f>
        <v>238144</v>
      </c>
      <c r="L188" t="s">
        <v>5</v>
      </c>
      <c r="M188" s="1">
        <f>G201/(12-1)</f>
        <v>144888.18181818182</v>
      </c>
    </row>
    <row r="189" spans="2:13" x14ac:dyDescent="0.25">
      <c r="D189">
        <v>903</v>
      </c>
      <c r="E189">
        <f t="shared" ref="E189:E199" si="8">$D$201/12</f>
        <v>1351</v>
      </c>
      <c r="F189">
        <f t="shared" ref="F189:F199" si="9">D189-E189</f>
        <v>-448</v>
      </c>
      <c r="G189">
        <f t="shared" ref="G189:G199" si="10">F189*F189</f>
        <v>200704</v>
      </c>
    </row>
    <row r="190" spans="2:13" x14ac:dyDescent="0.25">
      <c r="D190">
        <v>957</v>
      </c>
      <c r="E190">
        <f t="shared" si="8"/>
        <v>1351</v>
      </c>
      <c r="F190">
        <f t="shared" si="9"/>
        <v>-394</v>
      </c>
      <c r="G190">
        <f t="shared" si="10"/>
        <v>155236</v>
      </c>
      <c r="L190" t="s">
        <v>5</v>
      </c>
      <c r="M190" s="1">
        <f>SQRT(M188)</f>
        <v>380.64180251015762</v>
      </c>
    </row>
    <row r="191" spans="2:13" x14ac:dyDescent="0.25">
      <c r="D191">
        <v>1041</v>
      </c>
      <c r="E191">
        <f t="shared" si="8"/>
        <v>1351</v>
      </c>
      <c r="F191">
        <f t="shared" si="9"/>
        <v>-310</v>
      </c>
      <c r="G191">
        <f t="shared" si="10"/>
        <v>96100</v>
      </c>
    </row>
    <row r="192" spans="2:13" x14ac:dyDescent="0.25">
      <c r="D192">
        <v>1138</v>
      </c>
      <c r="E192">
        <f t="shared" si="8"/>
        <v>1351</v>
      </c>
      <c r="F192">
        <f t="shared" si="9"/>
        <v>-213</v>
      </c>
      <c r="G192">
        <f t="shared" si="10"/>
        <v>45369</v>
      </c>
    </row>
    <row r="193" spans="2:10" x14ac:dyDescent="0.25">
      <c r="D193">
        <v>1204</v>
      </c>
      <c r="E193">
        <f t="shared" si="8"/>
        <v>1351</v>
      </c>
      <c r="F193">
        <f t="shared" si="9"/>
        <v>-147</v>
      </c>
      <c r="G193">
        <f t="shared" si="10"/>
        <v>21609</v>
      </c>
    </row>
    <row r="194" spans="2:10" x14ac:dyDescent="0.25">
      <c r="D194">
        <v>1354</v>
      </c>
      <c r="E194">
        <f t="shared" si="8"/>
        <v>1351</v>
      </c>
      <c r="F194">
        <f t="shared" si="9"/>
        <v>3</v>
      </c>
      <c r="G194">
        <f t="shared" si="10"/>
        <v>9</v>
      </c>
    </row>
    <row r="195" spans="2:10" x14ac:dyDescent="0.25">
      <c r="D195">
        <v>1624</v>
      </c>
      <c r="E195">
        <f t="shared" si="8"/>
        <v>1351</v>
      </c>
      <c r="F195">
        <f t="shared" si="9"/>
        <v>273</v>
      </c>
      <c r="G195">
        <f t="shared" si="10"/>
        <v>74529</v>
      </c>
    </row>
    <row r="196" spans="2:10" x14ac:dyDescent="0.25">
      <c r="D196">
        <v>1698</v>
      </c>
      <c r="E196">
        <f t="shared" si="8"/>
        <v>1351</v>
      </c>
      <c r="F196">
        <f t="shared" si="9"/>
        <v>347</v>
      </c>
      <c r="G196">
        <f t="shared" si="10"/>
        <v>120409</v>
      </c>
    </row>
    <row r="197" spans="2:10" x14ac:dyDescent="0.25">
      <c r="D197">
        <v>1745</v>
      </c>
      <c r="E197">
        <f t="shared" si="8"/>
        <v>1351</v>
      </c>
      <c r="F197">
        <f t="shared" si="9"/>
        <v>394</v>
      </c>
      <c r="G197">
        <f t="shared" si="10"/>
        <v>155236</v>
      </c>
    </row>
    <row r="198" spans="2:10" x14ac:dyDescent="0.25">
      <c r="D198">
        <v>1802</v>
      </c>
      <c r="E198">
        <f t="shared" si="8"/>
        <v>1351</v>
      </c>
      <c r="F198">
        <f t="shared" si="9"/>
        <v>451</v>
      </c>
      <c r="G198">
        <f t="shared" si="10"/>
        <v>203401</v>
      </c>
    </row>
    <row r="199" spans="2:10" x14ac:dyDescent="0.25">
      <c r="D199">
        <v>1883</v>
      </c>
      <c r="E199">
        <f t="shared" si="8"/>
        <v>1351</v>
      </c>
      <c r="F199">
        <f t="shared" si="9"/>
        <v>532</v>
      </c>
      <c r="G199">
        <f t="shared" si="10"/>
        <v>283024</v>
      </c>
    </row>
    <row r="201" spans="2:10" x14ac:dyDescent="0.25">
      <c r="D201" s="1">
        <f>SUM(D188:D199)</f>
        <v>16212</v>
      </c>
      <c r="G201" s="1">
        <f>SUM(G188:G199)</f>
        <v>1593770</v>
      </c>
    </row>
    <row r="205" spans="2:10" x14ac:dyDescent="0.25">
      <c r="B205">
        <v>15.8</v>
      </c>
      <c r="C205" t="s">
        <v>292</v>
      </c>
    </row>
    <row r="206" spans="2:10" x14ac:dyDescent="0.25">
      <c r="J206" t="s">
        <v>293</v>
      </c>
    </row>
    <row r="207" spans="2:10" x14ac:dyDescent="0.25">
      <c r="D207" t="s">
        <v>265</v>
      </c>
      <c r="E207" t="s">
        <v>5</v>
      </c>
      <c r="J207" t="s">
        <v>294</v>
      </c>
    </row>
    <row r="208" spans="2:10" x14ac:dyDescent="0.25">
      <c r="J208" t="s">
        <v>295</v>
      </c>
    </row>
    <row r="210" spans="1:11" x14ac:dyDescent="0.25">
      <c r="F210" t="s">
        <v>296</v>
      </c>
    </row>
    <row r="212" spans="1:11" x14ac:dyDescent="0.25">
      <c r="I212" t="s">
        <v>265</v>
      </c>
      <c r="J212" t="s">
        <v>5</v>
      </c>
      <c r="K212" s="1">
        <f>(863-1351)/M190</f>
        <v>-1.2820452109617611</v>
      </c>
    </row>
    <row r="215" spans="1:11" x14ac:dyDescent="0.25">
      <c r="A215">
        <v>16</v>
      </c>
      <c r="B215" t="s">
        <v>297</v>
      </c>
      <c r="D215" t="s">
        <v>298</v>
      </c>
      <c r="E215" t="s">
        <v>299</v>
      </c>
    </row>
    <row r="216" spans="1:11" x14ac:dyDescent="0.25">
      <c r="C216" t="s">
        <v>300</v>
      </c>
    </row>
    <row r="217" spans="1:11" x14ac:dyDescent="0.25">
      <c r="C217" t="s">
        <v>301</v>
      </c>
    </row>
    <row r="219" spans="1:11" x14ac:dyDescent="0.25">
      <c r="E219" t="s">
        <v>302</v>
      </c>
      <c r="I219" t="s">
        <v>5</v>
      </c>
    </row>
    <row r="223" spans="1:11" x14ac:dyDescent="0.25">
      <c r="E223" t="s">
        <v>303</v>
      </c>
    </row>
    <row r="224" spans="1:11" x14ac:dyDescent="0.25">
      <c r="E224" t="s">
        <v>304</v>
      </c>
    </row>
    <row r="225" spans="5:9" x14ac:dyDescent="0.25">
      <c r="E225" t="s">
        <v>305</v>
      </c>
    </row>
    <row r="227" spans="5:9" x14ac:dyDescent="0.25">
      <c r="E227" t="s">
        <v>306</v>
      </c>
    </row>
    <row r="228" spans="5:9" x14ac:dyDescent="0.25">
      <c r="H228" t="s">
        <v>307</v>
      </c>
      <c r="I228">
        <f>5/40</f>
        <v>0.125</v>
      </c>
    </row>
    <row r="229" spans="5:9" x14ac:dyDescent="0.25">
      <c r="H229" t="s">
        <v>308</v>
      </c>
      <c r="I229">
        <f>15/160</f>
        <v>9.375E-2</v>
      </c>
    </row>
    <row r="231" spans="5:9" x14ac:dyDescent="0.25">
      <c r="E231" t="s">
        <v>309</v>
      </c>
    </row>
    <row r="232" spans="5:9" x14ac:dyDescent="0.25">
      <c r="H232" t="s">
        <v>310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D868-2286-4D5F-989E-3E552F89517F}">
  <dimension ref="A1"/>
  <sheetViews>
    <sheetView workbookViewId="0">
      <selection activeCell="A15" sqref="A1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04F7-8000-4BFD-AE95-4F38FD0AA5A1}">
  <dimension ref="A1"/>
  <sheetViews>
    <sheetView workbookViewId="0">
      <selection activeCell="H13" sqref="H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49B5-66D8-4310-9984-9AF73A3EE55D}">
  <dimension ref="A1:Y191"/>
  <sheetViews>
    <sheetView topLeftCell="A128" workbookViewId="0">
      <selection activeCell="O126" sqref="O126"/>
    </sheetView>
  </sheetViews>
  <sheetFormatPr defaultRowHeight="15" x14ac:dyDescent="0.25"/>
  <sheetData>
    <row r="1" spans="1:25" x14ac:dyDescent="0.25">
      <c r="A1">
        <v>1</v>
      </c>
      <c r="B1" t="s">
        <v>12</v>
      </c>
    </row>
    <row r="2" spans="1:25" x14ac:dyDescent="0.25">
      <c r="A2">
        <v>2</v>
      </c>
      <c r="B2" t="s">
        <v>13</v>
      </c>
    </row>
    <row r="3" spans="1:25" x14ac:dyDescent="0.25">
      <c r="B3">
        <v>2.1</v>
      </c>
      <c r="C3" t="s">
        <v>9</v>
      </c>
    </row>
    <row r="4" spans="1:25" x14ac:dyDescent="0.25">
      <c r="B4">
        <v>2.2000000000000002</v>
      </c>
      <c r="C4" t="s">
        <v>11</v>
      </c>
    </row>
    <row r="5" spans="1:25" x14ac:dyDescent="0.25">
      <c r="B5">
        <v>2.2999999999999998</v>
      </c>
      <c r="C5" t="s">
        <v>10</v>
      </c>
    </row>
    <row r="6" spans="1:25" x14ac:dyDescent="0.25">
      <c r="A6">
        <v>3</v>
      </c>
      <c r="B6" t="s">
        <v>14</v>
      </c>
    </row>
    <row r="7" spans="1:25" x14ac:dyDescent="0.25">
      <c r="A7">
        <v>4</v>
      </c>
      <c r="B7" t="s">
        <v>15</v>
      </c>
    </row>
    <row r="8" spans="1:25" x14ac:dyDescent="0.25">
      <c r="A8">
        <v>5</v>
      </c>
      <c r="B8" t="s">
        <v>16</v>
      </c>
    </row>
    <row r="9" spans="1:25" x14ac:dyDescent="0.25">
      <c r="C9">
        <v>5.0999999999999996</v>
      </c>
      <c r="D9" t="s">
        <v>17</v>
      </c>
      <c r="E9" t="s">
        <v>18</v>
      </c>
      <c r="F9" t="s">
        <v>19</v>
      </c>
      <c r="G9" t="s">
        <v>20</v>
      </c>
      <c r="J9" t="s">
        <v>25</v>
      </c>
    </row>
    <row r="10" spans="1:25" x14ac:dyDescent="0.25">
      <c r="C10">
        <v>5.2</v>
      </c>
      <c r="D10" t="s">
        <v>21</v>
      </c>
      <c r="F10" t="s">
        <v>22</v>
      </c>
      <c r="G10" t="s">
        <v>23</v>
      </c>
      <c r="J10" t="s">
        <v>24</v>
      </c>
      <c r="P10" t="s">
        <v>45</v>
      </c>
    </row>
    <row r="11" spans="1:25" x14ac:dyDescent="0.25">
      <c r="D11" t="s">
        <v>26</v>
      </c>
      <c r="E11" t="s">
        <v>27</v>
      </c>
      <c r="H11" t="s">
        <v>34</v>
      </c>
    </row>
    <row r="12" spans="1:25" x14ac:dyDescent="0.25">
      <c r="D12" t="s">
        <v>28</v>
      </c>
      <c r="E12" t="s">
        <v>29</v>
      </c>
      <c r="H12" t="s">
        <v>35</v>
      </c>
      <c r="K12" t="s">
        <v>36</v>
      </c>
    </row>
    <row r="13" spans="1:25" x14ac:dyDescent="0.25">
      <c r="D13" t="s">
        <v>30</v>
      </c>
      <c r="E13" t="s">
        <v>31</v>
      </c>
      <c r="H13" t="s">
        <v>37</v>
      </c>
      <c r="L13" t="s">
        <v>18</v>
      </c>
      <c r="M13" t="s">
        <v>38</v>
      </c>
      <c r="R13" t="s">
        <v>39</v>
      </c>
      <c r="Y13" t="s">
        <v>42</v>
      </c>
    </row>
    <row r="14" spans="1:25" x14ac:dyDescent="0.25">
      <c r="D14" t="s">
        <v>32</v>
      </c>
      <c r="E14" t="s">
        <v>33</v>
      </c>
      <c r="H14" t="s">
        <v>40</v>
      </c>
      <c r="I14" t="s">
        <v>41</v>
      </c>
      <c r="P14" t="s">
        <v>43</v>
      </c>
    </row>
    <row r="15" spans="1:25" x14ac:dyDescent="0.25">
      <c r="A15">
        <v>6</v>
      </c>
      <c r="B15" t="s">
        <v>44</v>
      </c>
    </row>
    <row r="16" spans="1:25" x14ac:dyDescent="0.25">
      <c r="B16" t="s">
        <v>46</v>
      </c>
    </row>
    <row r="17" spans="1:10" x14ac:dyDescent="0.25">
      <c r="B17" t="s">
        <v>47</v>
      </c>
    </row>
    <row r="18" spans="1:10" x14ac:dyDescent="0.25">
      <c r="B18" t="s">
        <v>48</v>
      </c>
      <c r="E18" t="s">
        <v>49</v>
      </c>
    </row>
    <row r="19" spans="1:10" x14ac:dyDescent="0.25">
      <c r="B19" t="s">
        <v>50</v>
      </c>
      <c r="F19" t="s">
        <v>51</v>
      </c>
    </row>
    <row r="20" spans="1:10" x14ac:dyDescent="0.25">
      <c r="B20" t="s">
        <v>52</v>
      </c>
      <c r="E20" t="s">
        <v>53</v>
      </c>
    </row>
    <row r="21" spans="1:10" x14ac:dyDescent="0.25">
      <c r="B21" t="s">
        <v>54</v>
      </c>
      <c r="D21" t="s">
        <v>55</v>
      </c>
    </row>
    <row r="22" spans="1:10" x14ac:dyDescent="0.25">
      <c r="B22" t="s">
        <v>56</v>
      </c>
    </row>
    <row r="23" spans="1:10" x14ac:dyDescent="0.25">
      <c r="A23">
        <v>7</v>
      </c>
      <c r="B23" t="s">
        <v>71</v>
      </c>
    </row>
    <row r="24" spans="1:10" x14ac:dyDescent="0.25">
      <c r="B24">
        <v>7.1</v>
      </c>
      <c r="C24" t="s">
        <v>63</v>
      </c>
    </row>
    <row r="25" spans="1:10" x14ac:dyDescent="0.25">
      <c r="C25" t="s">
        <v>58</v>
      </c>
      <c r="D25" t="s">
        <v>57</v>
      </c>
    </row>
    <row r="26" spans="1:10" x14ac:dyDescent="0.25">
      <c r="C26" t="s">
        <v>59</v>
      </c>
      <c r="D26" t="s">
        <v>60</v>
      </c>
    </row>
    <row r="27" spans="1:10" x14ac:dyDescent="0.25">
      <c r="C27" t="s">
        <v>61</v>
      </c>
      <c r="D27" t="s">
        <v>62</v>
      </c>
    </row>
    <row r="28" spans="1:10" x14ac:dyDescent="0.25">
      <c r="B28">
        <v>7.2</v>
      </c>
      <c r="C28" t="s">
        <v>64</v>
      </c>
      <c r="J28" t="s">
        <v>90</v>
      </c>
    </row>
    <row r="29" spans="1:10" x14ac:dyDescent="0.25">
      <c r="C29" t="s">
        <v>65</v>
      </c>
      <c r="D29" t="s">
        <v>66</v>
      </c>
    </row>
    <row r="30" spans="1:10" x14ac:dyDescent="0.25">
      <c r="C30" t="s">
        <v>67</v>
      </c>
      <c r="D30" t="s">
        <v>68</v>
      </c>
    </row>
    <row r="31" spans="1:10" x14ac:dyDescent="0.25">
      <c r="C31" t="s">
        <v>69</v>
      </c>
      <c r="D31" t="s">
        <v>70</v>
      </c>
    </row>
    <row r="32" spans="1:10" x14ac:dyDescent="0.25">
      <c r="B32">
        <v>7.3</v>
      </c>
      <c r="C32" t="s">
        <v>72</v>
      </c>
    </row>
    <row r="33" spans="1:18" x14ac:dyDescent="0.25">
      <c r="C33" t="s">
        <v>73</v>
      </c>
      <c r="D33" t="s">
        <v>74</v>
      </c>
    </row>
    <row r="34" spans="1:18" x14ac:dyDescent="0.25">
      <c r="D34" s="1" t="s">
        <v>79</v>
      </c>
      <c r="E34" s="1"/>
      <c r="F34" s="1"/>
      <c r="G34" s="1" t="s">
        <v>75</v>
      </c>
      <c r="H34" s="1"/>
      <c r="I34" s="1"/>
      <c r="J34" s="1" t="s">
        <v>76</v>
      </c>
      <c r="K34" s="1"/>
      <c r="L34" s="1"/>
      <c r="M34" s="1"/>
      <c r="N34" s="1" t="s">
        <v>77</v>
      </c>
      <c r="O34" s="1"/>
      <c r="R34" s="1" t="s">
        <v>91</v>
      </c>
    </row>
    <row r="35" spans="1:18" x14ac:dyDescent="0.25">
      <c r="D35" t="s">
        <v>78</v>
      </c>
      <c r="G35" t="s">
        <v>83</v>
      </c>
      <c r="J35" t="s">
        <v>84</v>
      </c>
      <c r="N35" t="s">
        <v>87</v>
      </c>
      <c r="R35" t="s">
        <v>92</v>
      </c>
    </row>
    <row r="36" spans="1:18" x14ac:dyDescent="0.25">
      <c r="D36" t="s">
        <v>79</v>
      </c>
      <c r="G36" t="s">
        <v>81</v>
      </c>
      <c r="J36" t="s">
        <v>85</v>
      </c>
      <c r="N36" t="s">
        <v>88</v>
      </c>
      <c r="R36" t="s">
        <v>93</v>
      </c>
    </row>
    <row r="37" spans="1:18" x14ac:dyDescent="0.25">
      <c r="D37" t="s">
        <v>80</v>
      </c>
      <c r="G37" t="s">
        <v>82</v>
      </c>
      <c r="J37" t="s">
        <v>86</v>
      </c>
      <c r="N37" t="s">
        <v>89</v>
      </c>
      <c r="R37" t="s">
        <v>94</v>
      </c>
    </row>
    <row r="38" spans="1:18" x14ac:dyDescent="0.25">
      <c r="A38">
        <v>8</v>
      </c>
      <c r="B38" t="s">
        <v>95</v>
      </c>
    </row>
    <row r="39" spans="1:18" x14ac:dyDescent="0.25">
      <c r="B39" t="s">
        <v>96</v>
      </c>
      <c r="I39" t="s">
        <v>5</v>
      </c>
      <c r="J39" t="s">
        <v>97</v>
      </c>
    </row>
    <row r="40" spans="1:18" x14ac:dyDescent="0.25">
      <c r="B40" t="s">
        <v>98</v>
      </c>
      <c r="I40" t="s">
        <v>5</v>
      </c>
      <c r="J40" t="s">
        <v>99</v>
      </c>
    </row>
    <row r="41" spans="1:18" x14ac:dyDescent="0.25">
      <c r="C41" t="s">
        <v>100</v>
      </c>
    </row>
    <row r="42" spans="1:18" x14ac:dyDescent="0.25">
      <c r="C42" t="s">
        <v>101</v>
      </c>
    </row>
    <row r="43" spans="1:18" x14ac:dyDescent="0.25">
      <c r="C43" t="s">
        <v>102</v>
      </c>
    </row>
    <row r="44" spans="1:18" x14ac:dyDescent="0.25">
      <c r="C44" t="s">
        <v>103</v>
      </c>
    </row>
    <row r="45" spans="1:18" x14ac:dyDescent="0.25">
      <c r="C45" t="s">
        <v>104</v>
      </c>
    </row>
    <row r="46" spans="1:18" x14ac:dyDescent="0.25">
      <c r="C46" t="s">
        <v>105</v>
      </c>
    </row>
    <row r="47" spans="1:18" x14ac:dyDescent="0.25">
      <c r="C47" s="1" t="s">
        <v>106</v>
      </c>
      <c r="K47" s="1" t="s">
        <v>107</v>
      </c>
    </row>
    <row r="48" spans="1:18" x14ac:dyDescent="0.25">
      <c r="C48" t="s">
        <v>108</v>
      </c>
      <c r="K48" t="s">
        <v>97</v>
      </c>
    </row>
    <row r="49" spans="1:19" x14ac:dyDescent="0.25">
      <c r="C49" t="s">
        <v>109</v>
      </c>
      <c r="K49" t="s">
        <v>112</v>
      </c>
    </row>
    <row r="50" spans="1:19" x14ac:dyDescent="0.25">
      <c r="C50" t="s">
        <v>110</v>
      </c>
      <c r="K50" t="s">
        <v>99</v>
      </c>
    </row>
    <row r="51" spans="1:19" x14ac:dyDescent="0.25">
      <c r="C51" t="s">
        <v>111</v>
      </c>
      <c r="K51" t="s">
        <v>113</v>
      </c>
    </row>
    <row r="52" spans="1:19" x14ac:dyDescent="0.25">
      <c r="A52">
        <v>9</v>
      </c>
      <c r="B52" t="s">
        <v>114</v>
      </c>
    </row>
    <row r="53" spans="1:19" x14ac:dyDescent="0.25">
      <c r="B53">
        <v>9.1</v>
      </c>
      <c r="C53" t="s">
        <v>115</v>
      </c>
    </row>
    <row r="55" spans="1:19" x14ac:dyDescent="0.25">
      <c r="C55" t="s">
        <v>121</v>
      </c>
      <c r="H55" s="2" t="s">
        <v>122</v>
      </c>
    </row>
    <row r="56" spans="1:19" x14ac:dyDescent="0.25">
      <c r="C56" t="s">
        <v>124</v>
      </c>
      <c r="P56" t="s">
        <v>116</v>
      </c>
    </row>
    <row r="57" spans="1:19" x14ac:dyDescent="0.25">
      <c r="Q57" t="s">
        <v>117</v>
      </c>
      <c r="R57" t="s">
        <v>5</v>
      </c>
      <c r="S57" t="s">
        <v>118</v>
      </c>
    </row>
    <row r="58" spans="1:19" x14ac:dyDescent="0.25">
      <c r="Q58" t="s">
        <v>120</v>
      </c>
      <c r="S58" t="s">
        <v>119</v>
      </c>
    </row>
    <row r="64" spans="1:19" x14ac:dyDescent="0.25">
      <c r="C64" t="s">
        <v>123</v>
      </c>
    </row>
    <row r="67" spans="3:7" x14ac:dyDescent="0.25">
      <c r="C67" t="s">
        <v>125</v>
      </c>
      <c r="G67" s="2" t="s">
        <v>126</v>
      </c>
    </row>
    <row r="69" spans="3:7" x14ac:dyDescent="0.25">
      <c r="C69" t="s">
        <v>127</v>
      </c>
    </row>
    <row r="70" spans="3:7" x14ac:dyDescent="0.25">
      <c r="C70" t="s">
        <v>128</v>
      </c>
    </row>
    <row r="79" spans="3:7" x14ac:dyDescent="0.25">
      <c r="C79" t="s">
        <v>129</v>
      </c>
      <c r="G79" s="2" t="s">
        <v>176</v>
      </c>
    </row>
    <row r="82" spans="1:7" x14ac:dyDescent="0.25">
      <c r="C82" t="s">
        <v>130</v>
      </c>
      <c r="G82" t="s">
        <v>5</v>
      </c>
    </row>
    <row r="83" spans="1:7" x14ac:dyDescent="0.25">
      <c r="C83" t="s">
        <v>131</v>
      </c>
    </row>
    <row r="92" spans="1:7" x14ac:dyDescent="0.25">
      <c r="A92">
        <v>10</v>
      </c>
      <c r="B92" t="s">
        <v>132</v>
      </c>
    </row>
    <row r="93" spans="1:7" x14ac:dyDescent="0.25">
      <c r="A93">
        <v>11</v>
      </c>
      <c r="B93" t="s">
        <v>133</v>
      </c>
    </row>
    <row r="94" spans="1:7" x14ac:dyDescent="0.25">
      <c r="B94" t="s">
        <v>134</v>
      </c>
    </row>
    <row r="95" spans="1:7" x14ac:dyDescent="0.25">
      <c r="B95" t="s">
        <v>135</v>
      </c>
    </row>
    <row r="97" spans="2:12" x14ac:dyDescent="0.25">
      <c r="B97" t="s">
        <v>136</v>
      </c>
    </row>
    <row r="100" spans="2:12" x14ac:dyDescent="0.25">
      <c r="B100" t="s">
        <v>137</v>
      </c>
    </row>
    <row r="101" spans="2:12" x14ac:dyDescent="0.25">
      <c r="B101" t="s">
        <v>138</v>
      </c>
    </row>
    <row r="102" spans="2:12" x14ac:dyDescent="0.25">
      <c r="B102" t="s">
        <v>139</v>
      </c>
    </row>
    <row r="103" spans="2:12" x14ac:dyDescent="0.25">
      <c r="B103" t="s">
        <v>140</v>
      </c>
    </row>
    <row r="104" spans="2:12" x14ac:dyDescent="0.25">
      <c r="B104" t="s">
        <v>141</v>
      </c>
    </row>
    <row r="105" spans="2:12" x14ac:dyDescent="0.25">
      <c r="B105" t="s">
        <v>142</v>
      </c>
      <c r="E105" t="s">
        <v>5</v>
      </c>
    </row>
    <row r="106" spans="2:12" x14ac:dyDescent="0.25">
      <c r="K106" t="s">
        <v>143</v>
      </c>
      <c r="L106">
        <v>600</v>
      </c>
    </row>
    <row r="107" spans="2:12" x14ac:dyDescent="0.25">
      <c r="K107" t="s">
        <v>144</v>
      </c>
      <c r="L107">
        <v>100</v>
      </c>
    </row>
    <row r="111" spans="2:12" x14ac:dyDescent="0.25">
      <c r="H111" t="s">
        <v>145</v>
      </c>
      <c r="I111" t="s">
        <v>5</v>
      </c>
      <c r="K111">
        <f>600/(SQRT(100))</f>
        <v>60</v>
      </c>
    </row>
    <row r="114" spans="1:15" x14ac:dyDescent="0.25">
      <c r="E114" t="s">
        <v>148</v>
      </c>
    </row>
    <row r="115" spans="1:15" x14ac:dyDescent="0.25">
      <c r="E115" t="s">
        <v>146</v>
      </c>
      <c r="K115" t="s">
        <v>147</v>
      </c>
      <c r="L115" s="3">
        <f>(1900-2000)/K111</f>
        <v>-1.6666666666666667</v>
      </c>
      <c r="N115" t="s">
        <v>151</v>
      </c>
      <c r="O115">
        <v>0.45250000000000001</v>
      </c>
    </row>
    <row r="118" spans="1:15" x14ac:dyDescent="0.25">
      <c r="E118" t="s">
        <v>149</v>
      </c>
    </row>
    <row r="119" spans="1:15" x14ac:dyDescent="0.25">
      <c r="E119" t="s">
        <v>150</v>
      </c>
      <c r="G119">
        <f>(2050-2000)/K111</f>
        <v>0.83333333333333337</v>
      </c>
      <c r="N119" t="s">
        <v>151</v>
      </c>
      <c r="O119">
        <v>0.29670000000000002</v>
      </c>
    </row>
    <row r="120" spans="1:15" x14ac:dyDescent="0.25">
      <c r="N120" t="s">
        <v>152</v>
      </c>
      <c r="O120">
        <f>O115+O119</f>
        <v>0.74920000000000009</v>
      </c>
    </row>
    <row r="123" spans="1:15" x14ac:dyDescent="0.25">
      <c r="A123">
        <v>12</v>
      </c>
      <c r="B123" t="s">
        <v>153</v>
      </c>
    </row>
    <row r="124" spans="1:15" x14ac:dyDescent="0.25">
      <c r="B124" t="s">
        <v>154</v>
      </c>
    </row>
    <row r="127" spans="1:15" x14ac:dyDescent="0.25">
      <c r="A127">
        <v>13</v>
      </c>
      <c r="B127" t="s">
        <v>155</v>
      </c>
    </row>
    <row r="128" spans="1:15" x14ac:dyDescent="0.25">
      <c r="B128">
        <v>13.1</v>
      </c>
      <c r="C128" t="s">
        <v>156</v>
      </c>
    </row>
    <row r="129" spans="1:3" x14ac:dyDescent="0.25">
      <c r="B129">
        <v>13.2</v>
      </c>
      <c r="C129" t="s">
        <v>157</v>
      </c>
    </row>
    <row r="131" spans="1:3" x14ac:dyDescent="0.25">
      <c r="A131">
        <v>14</v>
      </c>
      <c r="B131" t="s">
        <v>167</v>
      </c>
    </row>
    <row r="132" spans="1:3" x14ac:dyDescent="0.25">
      <c r="B132" t="s">
        <v>168</v>
      </c>
    </row>
    <row r="133" spans="1:3" x14ac:dyDescent="0.25">
      <c r="B133" t="s">
        <v>169</v>
      </c>
    </row>
    <row r="135" spans="1:3" x14ac:dyDescent="0.25">
      <c r="A135">
        <v>15</v>
      </c>
      <c r="B135" t="s">
        <v>158</v>
      </c>
    </row>
    <row r="136" spans="1:3" x14ac:dyDescent="0.25">
      <c r="B136" t="s">
        <v>159</v>
      </c>
    </row>
    <row r="137" spans="1:3" x14ac:dyDescent="0.25">
      <c r="B137" t="s">
        <v>160</v>
      </c>
    </row>
    <row r="138" spans="1:3" x14ac:dyDescent="0.25">
      <c r="B138" t="s">
        <v>161</v>
      </c>
    </row>
    <row r="139" spans="1:3" x14ac:dyDescent="0.25">
      <c r="B139" t="s">
        <v>164</v>
      </c>
    </row>
    <row r="141" spans="1:3" x14ac:dyDescent="0.25">
      <c r="B141" t="s">
        <v>165</v>
      </c>
    </row>
    <row r="146" spans="2:9" x14ac:dyDescent="0.25">
      <c r="B146" t="s">
        <v>162</v>
      </c>
    </row>
    <row r="148" spans="2:9" x14ac:dyDescent="0.25">
      <c r="C148" t="s">
        <v>166</v>
      </c>
      <c r="E148" t="s">
        <v>5</v>
      </c>
      <c r="H148" t="s">
        <v>5</v>
      </c>
      <c r="I148" t="s">
        <v>172</v>
      </c>
    </row>
    <row r="154" spans="2:9" x14ac:dyDescent="0.25">
      <c r="B154" t="s">
        <v>163</v>
      </c>
    </row>
    <row r="159" spans="2:9" x14ac:dyDescent="0.25">
      <c r="C159" t="s">
        <v>170</v>
      </c>
    </row>
    <row r="169" spans="3:3" x14ac:dyDescent="0.25">
      <c r="C169" t="s">
        <v>171</v>
      </c>
    </row>
    <row r="182" spans="1:3" x14ac:dyDescent="0.25">
      <c r="A182">
        <v>16</v>
      </c>
      <c r="B182" t="s">
        <v>173</v>
      </c>
    </row>
    <row r="184" spans="1:3" x14ac:dyDescent="0.25">
      <c r="C184" t="s">
        <v>174</v>
      </c>
    </row>
    <row r="185" spans="1:3" x14ac:dyDescent="0.25">
      <c r="C185" t="s">
        <v>175</v>
      </c>
    </row>
    <row r="186" spans="1:3" x14ac:dyDescent="0.25">
      <c r="C186" t="s">
        <v>177</v>
      </c>
    </row>
    <row r="189" spans="1:3" x14ac:dyDescent="0.25">
      <c r="A189">
        <v>17</v>
      </c>
      <c r="C189" t="s">
        <v>178</v>
      </c>
    </row>
    <row r="190" spans="1:3" x14ac:dyDescent="0.25">
      <c r="C190" t="s">
        <v>179</v>
      </c>
    </row>
    <row r="191" spans="1:3" x14ac:dyDescent="0.25">
      <c r="C191" t="s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08CA-AF13-4903-98D9-367112D6FE2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CentralTendencyDispersion</vt:lpstr>
      <vt:lpstr>Probability1</vt:lpstr>
      <vt:lpstr>ProbabilityDistribution</vt:lpstr>
      <vt:lpstr>SamplingAndDistribution</vt:lpstr>
      <vt:lpstr>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Aadya Bhatnagar</dc:creator>
  <cp:lastModifiedBy>Aadya Bhatnagar</cp:lastModifiedBy>
  <dcterms:created xsi:type="dcterms:W3CDTF">2023-07-25T16:40:52Z</dcterms:created>
  <dcterms:modified xsi:type="dcterms:W3CDTF">2023-07-30T07:57:55Z</dcterms:modified>
</cp:coreProperties>
</file>