
<file path=[Content_Types].xml><?xml version="1.0" encoding="utf-8"?>
<Types xmlns="http://schemas.openxmlformats.org/package/2006/content-types">
  <Default ContentType="application/vnd.openxmlformats-package.relationships+xml" Extension="rels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7"/><Relationship Target="docProps/core.xml" Type="http://schemas.openxmlformats.org/package/2006/relationships/metadata/core-properties" Id="rId8"/><Relationship Target="docProps/app.xml" Type="http://schemas.openxmlformats.org/officeDocument/2006/relationships/extended-properties" Id="rId9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Items" r:id="rId1"/>
    <sheet sheetId="2" name="Orders" r:id="rId2"/>
    <sheet sheetId="3" name="Order Items" r:id="rId3"/>
    <sheet sheetId="4" name="Dashboard" r:id="rId4"/>
  </sheets>
</workbook>
</file>

<file path=xl/sharedStrings.xml><?xml version="1.0" encoding="utf-8"?>
<sst xmlns="http://schemas.openxmlformats.org/spreadsheetml/2006/main" count="1600" uniqueCount="741" xml:space="preserve">
  <si>
    <t>Parts from LEGO Lagoon Lock-Up Set 6267</t>
  </si>
  <si>
    <t>White Minifigure Hips and Legs (73200 / 88584)</t>
  </si>
  <si>
    <t>863328-92</t>
  </si>
  <si>
    <t>White</t>
  </si>
  <si>
    <t>Minifig</t>
  </si>
  <si>
    <t>Parts / Minifig / Legs</t>
  </si>
  <si>
    <t>Red Minifig Epaulette (2526)</t>
  </si>
  <si>
    <t>405318-81</t>
  </si>
  <si>
    <t>Red</t>
  </si>
  <si>
    <t>Parts / Minifig / Body Accessory</t>
  </si>
  <si>
    <t>Brown Minifig Backpack Non-Opening (2524)</t>
  </si>
  <si>
    <t>721788-46</t>
  </si>
  <si>
    <t>Brown</t>
  </si>
  <si>
    <t>White Imperial Soldier Minifig Torso</t>
  </si>
  <si>
    <t>696112-92</t>
  </si>
  <si>
    <t>Parts / Minifig / Torso</t>
  </si>
  <si>
    <t>Yellow Minifig Epaulette (2526)</t>
  </si>
  <si>
    <t>405318-93</t>
  </si>
  <si>
    <t>Yellow</t>
  </si>
  <si>
    <t>Yellow Red and White Striped Tank Top</t>
  </si>
  <si>
    <t>113607-93</t>
  </si>
  <si>
    <t>Red Minifigure Hips and Legs (73200 / 88584)</t>
  </si>
  <si>
    <t>863328-81</t>
  </si>
  <si>
    <t>Yellow Minifig Head with Standard Grin (Safety Stud) (9336)</t>
  </si>
  <si>
    <t>60220-93</t>
  </si>
  <si>
    <t>Parts / Minifig / Head</t>
  </si>
  <si>
    <t>Yellow Minifigure Captain Redbeard Head (Safety Stud)</t>
  </si>
  <si>
    <t>819418-93</t>
  </si>
  <si>
    <t>Black Minifig Torso</t>
  </si>
  <si>
    <t>998743-38</t>
  </si>
  <si>
    <t>Black</t>
  </si>
  <si>
    <t>Black Minifig Hat Bicorne with Skull and Crossbones</t>
  </si>
  <si>
    <t>452728-38</t>
  </si>
  <si>
    <t>Parts / Minifig / Headgear / Hat</t>
  </si>
  <si>
    <t>Brown Minifig Epaulette (2526)</t>
  </si>
  <si>
    <t>405318-46</t>
  </si>
  <si>
    <t>Black Hips with Black Left Leg and Brown Peg Leg (74330)</t>
  </si>
  <si>
    <t>70483-38</t>
  </si>
  <si>
    <t>White Plate 1 x 4 (3710)</t>
  </si>
  <si>
    <t>515555-92</t>
  </si>
  <si>
    <t>Part</t>
  </si>
  <si>
    <t>Parts / Plate / Standard</t>
  </si>
  <si>
    <t>Brown Wheel Rim Ø8 x 6.4 without Side Notch (4624)</t>
  </si>
  <si>
    <t>247110-46</t>
  </si>
  <si>
    <t>Wheel</t>
  </si>
  <si>
    <t>Parts / Vehicle / Wheel</t>
  </si>
  <si>
    <t>Light Gray Plate 6 x 12 (3028)</t>
  </si>
  <si>
    <t>20603-66</t>
  </si>
  <si>
    <t>Light Gray</t>
  </si>
  <si>
    <t>White Arch 1 x 5 x 4 Regular Bow, Unreinforced Underside (2339 / 14395)</t>
  </si>
  <si>
    <t>853514-92</t>
  </si>
  <si>
    <t>Parts / Brick / Arch</t>
  </si>
  <si>
    <t>Brown Minifigure Row Boat With Oar Holders (2551)</t>
  </si>
  <si>
    <t>600250-46</t>
  </si>
  <si>
    <t>Parts / Vehicle / Boat</t>
  </si>
  <si>
    <t>Dark Gray Minifig Sword Cutlass (2530)</t>
  </si>
  <si>
    <t>14169-53</t>
  </si>
  <si>
    <t>Dark Gray</t>
  </si>
  <si>
    <t>Parts / Minifig / Weapon / Sword</t>
  </si>
  <si>
    <t>Brown Minifig Gun Musket (2561)</t>
  </si>
  <si>
    <t>746216-46</t>
  </si>
  <si>
    <t>Parts / Minifig / Weapon / Gun</t>
  </si>
  <si>
    <t>Dark Gray Minifig Cannon 2 x 8 (Shooting)</t>
  </si>
  <si>
    <t>293580-53</t>
  </si>
  <si>
    <t>Parts / Other / Large Weapon</t>
  </si>
  <si>
    <t>Black Hinge Bar 8 with Split Bar Holder (4319)</t>
  </si>
  <si>
    <t>886126-38</t>
  </si>
  <si>
    <t>Parts / Hinge</t>
  </si>
  <si>
    <t>White Flag 6 x 4 with 2 Connectors with Black Crossed Cannons, Crown and Fleur De Lys over Blue and White Cross Pattern</t>
  </si>
  <si>
    <t>12197-92</t>
  </si>
  <si>
    <t>Parts / Scenery / Flag / Decorated</t>
  </si>
  <si>
    <t>White Flag 2 x 2 with Jolly Roger without Flared Edge</t>
  </si>
  <si>
    <t>741096-92</t>
  </si>
  <si>
    <t>Dark Gray Door 6 x 7 Barred (4611)</t>
  </si>
  <si>
    <t>74582-53</t>
  </si>
  <si>
    <t>Parts / Door &amp; Window / Door</t>
  </si>
  <si>
    <t>White Door 2 x 6 x 7 Frame (4071)</t>
  </si>
  <si>
    <t>157658-92</t>
  </si>
  <si>
    <t>Parts / Door &amp; Window / Door Frame</t>
  </si>
  <si>
    <t>White Cloth Sail 9 x 10 Arched with Red Stripes Pattern</t>
  </si>
  <si>
    <t>813719-92</t>
  </si>
  <si>
    <t>Parts / Fabric</t>
  </si>
  <si>
    <t>White Brick 1 x 4 (3010)</t>
  </si>
  <si>
    <t>752369-92</t>
  </si>
  <si>
    <t>Parts / Brick / Standard</t>
  </si>
  <si>
    <t>White Brick 1 x 2 with Bottom Tube (3004 / 93792)</t>
  </si>
  <si>
    <t>442413-92</t>
  </si>
  <si>
    <t>Black Brick 1 x 2 with Bottom Tube (3004)</t>
  </si>
  <si>
    <t>442413-38</t>
  </si>
  <si>
    <t>Black Boat Mast Hinged with 2 Stubs on Both Sides (4318)</t>
  </si>
  <si>
    <t>25057-38</t>
  </si>
  <si>
    <t>Red Bird with Multicolored Feathers with Narrow Beak</t>
  </si>
  <si>
    <t>433885-81</t>
  </si>
  <si>
    <t>Animal</t>
  </si>
  <si>
    <t>Parts / Animal / Air Animals</t>
  </si>
  <si>
    <t>Shipped</t>
  </si>
  <si>
    <t>https://www.brickowl.com/user/1092463/orders/4160176</t>
  </si>
  <si>
    <t>https://www.brickowl.com/user/1092463/orders/1282712</t>
  </si>
  <si>
    <t>https://www.brickowl.com/user/1092463/orders/3012761</t>
  </si>
  <si>
    <t>https://www.brickowl.com/user/1092463/orders/8757244</t>
  </si>
  <si>
    <t>https://www.brickowl.com/user/1092463/orders/8762357</t>
  </si>
  <si>
    <t>https://www.brickowl.com/user/1092463/orders/2017610</t>
  </si>
  <si>
    <t>https://www.brickowl.com/user/1092463/orders/9167739</t>
  </si>
  <si>
    <t>https://www.brickowl.com/user/1092463/orders/1281368</t>
  </si>
  <si>
    <t>https://www.brickowl.com/user/1092463/orders/4561311</t>
  </si>
  <si>
    <t>Black Panel 2 x 5 x 6 Wall with Columns and Window Stones (82339)</t>
  </si>
  <si>
    <t>259757-38</t>
  </si>
  <si>
    <t>Black Torch with Grooves (3959)</t>
  </si>
  <si>
    <t>901759-38</t>
  </si>
  <si>
    <t>Black Plate 1 x 10 (4477)</t>
  </si>
  <si>
    <t>80217-38</t>
  </si>
  <si>
    <t>Black Plate 1 x 1 (3024)</t>
  </si>
  <si>
    <t>322944-38</t>
  </si>
  <si>
    <t>Black Plate 1 x 3 (3623)</t>
  </si>
  <si>
    <t>212990-38</t>
  </si>
  <si>
    <t>White Loudhailer (4349)</t>
  </si>
  <si>
    <t>884661-92</t>
  </si>
  <si>
    <t>Red Tile 1 x 2 with Airplane Artificial Horizon Sticker with Groove</t>
  </si>
  <si>
    <t>323643-81</t>
  </si>
  <si>
    <t>Black Hinge Plate 1 x 6 with 2 and 3 Stubs On Ends (4504)</t>
  </si>
  <si>
    <t>38161-38</t>
  </si>
  <si>
    <t>Blue Wizard Hat with Smooth Surface (6131)</t>
  </si>
  <si>
    <t>Blue</t>
  </si>
  <si>
    <t>788810-39</t>
  </si>
  <si>
    <t>Transparent Red Antenna 1 x 4 with Rounded Top (3957 / 30064)</t>
  </si>
  <si>
    <t>Transparent Red</t>
  </si>
  <si>
    <t>239363-108</t>
  </si>
  <si>
    <t>Red Antenna 1 x 8 (2569)</t>
  </si>
  <si>
    <t>760248-81</t>
  </si>
  <si>
    <t>White Hinge 6 x 3 with Octan Logo</t>
  </si>
  <si>
    <t>901935-92</t>
  </si>
  <si>
    <t>Blue Tile 1 x 2 with Arrow Long with Black Border with Groove</t>
  </si>
  <si>
    <t>66889-39</t>
  </si>
  <si>
    <t>White Car Base 7 x 4 x 0.667</t>
  </si>
  <si>
    <t>121000-92</t>
  </si>
  <si>
    <t>White Tile 2 x 2 Round with Yellow Arrow with "X" Bottom</t>
  </si>
  <si>
    <t>471557-92</t>
  </si>
  <si>
    <t>Black Minifigure Hips and Legs (73200 / 88584)</t>
  </si>
  <si>
    <t>863328-38</t>
  </si>
  <si>
    <t>Transparent Light Blue Minifig Helmet Visor (2447 / 88407)</t>
  </si>
  <si>
    <t>Transparent Light Blue</t>
  </si>
  <si>
    <t>285450-101</t>
  </si>
  <si>
    <t>Red Standard Helmet (2446 / 30124)</t>
  </si>
  <si>
    <t>122212-81</t>
  </si>
  <si>
    <t>Black Plate 2 x 2 (3022)</t>
  </si>
  <si>
    <t>566026-38</t>
  </si>
  <si>
    <t>Black Plate 1 x 2 with Handle (Open Ends) (2540)</t>
  </si>
  <si>
    <t>916041-38</t>
  </si>
  <si>
    <t>Light Gray Arch 1 x 8 x 2 Thick Top and Reinforced Underside (3308)</t>
  </si>
  <si>
    <t>426332-66</t>
  </si>
  <si>
    <t>White Minifig Torso with Zippered Jacket</t>
  </si>
  <si>
    <t>166593-92</t>
  </si>
  <si>
    <t>Black Walkie-Talkie (Extended Handle) (3962)</t>
  </si>
  <si>
    <t>359886-38</t>
  </si>
  <si>
    <t>Black Base with Yellow Lever</t>
  </si>
  <si>
    <t>617006-38</t>
  </si>
  <si>
    <t>White Plate 1 x 1 with Horizontal Clip (Flat Fronted Clip) (6019)</t>
  </si>
  <si>
    <t>275147-92</t>
  </si>
  <si>
    <t>White Plate 1 x 1 with Clip (Thick Ring) (4081 / 41632)</t>
  </si>
  <si>
    <t>194287-92</t>
  </si>
  <si>
    <t>Black Brick 1 x 4 (3010)</t>
  </si>
  <si>
    <t>752369-38</t>
  </si>
  <si>
    <t>Black Slope 1 x 2 (45°) Inverted (3665)</t>
  </si>
  <si>
    <t>320373-38</t>
  </si>
  <si>
    <t>Black Tire 30 x 10.5 with Ridges Inside (2346)</t>
  </si>
  <si>
    <t>229915-38</t>
  </si>
  <si>
    <t>Black Snake (30115)</t>
  </si>
  <si>
    <t>423225-38</t>
  </si>
  <si>
    <t>Blue Minifig Torso Space Spyrius with Black Arms and Red Hands</t>
  </si>
  <si>
    <t>137440-39</t>
  </si>
  <si>
    <t>Yellow Spyrius Head (Safety Stud)</t>
  </si>
  <si>
    <t>906286-93</t>
  </si>
  <si>
    <t>White Tile 2 x 2 Round with Film / Tape Reel with "X" Bottom</t>
  </si>
  <si>
    <t>332442-92</t>
  </si>
  <si>
    <t>Black Tile 1 x 2 with Groove (3069)</t>
  </si>
  <si>
    <t>487300-38</t>
  </si>
  <si>
    <t>Yellow Islander Torso with Feather Necklace</t>
  </si>
  <si>
    <t>618651-93</t>
  </si>
  <si>
    <t>Black Minifig Castle Helmet with Chin-Guard (3896)</t>
  </si>
  <si>
    <t>38751-38</t>
  </si>
  <si>
    <t>Medium Stone Gray Wing 3 x 12 Right (47398)</t>
  </si>
  <si>
    <t>Medium Stone Gray</t>
  </si>
  <si>
    <t>614861-64</t>
  </si>
  <si>
    <t>Blue Cockpit 4 x 11 x 2 &amp; 2/3 (6058)</t>
  </si>
  <si>
    <t>3013-39</t>
  </si>
  <si>
    <t>White Tile 2 x 2 with 3 Black Circles Sticker with Groove</t>
  </si>
  <si>
    <t>69789-92</t>
  </si>
  <si>
    <t>Red Tail 4 x 1 x 3 with Bald Eagle Sticker</t>
  </si>
  <si>
    <t>687390-81</t>
  </si>
  <si>
    <t>Black Tile 1 x 2 with Two Gauges Sticker with Groove</t>
  </si>
  <si>
    <t>154765-38</t>
  </si>
  <si>
    <t>Red Slope 2 x 3 (25°) Inverted with 'GTX' Sticker without Connections between Studs</t>
  </si>
  <si>
    <t>251394-81</t>
  </si>
  <si>
    <t>Transparent Light Blue Windscreen 4 x 4 x 3.667 Helicopter with 82 Sticker</t>
  </si>
  <si>
    <t>682111-101</t>
  </si>
  <si>
    <t>White Tail 4 x 1 x 3 with Blue 'V' and Red Line Pattern on Both Sides Sticker</t>
  </si>
  <si>
    <t>911726-92</t>
  </si>
  <si>
    <t>Blue Tail 4 x 1 x 3 with Red Eagle Sticker</t>
  </si>
  <si>
    <t>281868-39</t>
  </si>
  <si>
    <t>Black Panel 1 x 4 x 3 with Police, Red Line and Yellow Star Sticker without Side Supports, Solid Studs</t>
  </si>
  <si>
    <t>521786-38</t>
  </si>
  <si>
    <t>Dark Gray Bird with Narrow Beak (2546)</t>
  </si>
  <si>
    <t>497514-53</t>
  </si>
  <si>
    <t>Black Plate 2 x 12 (2445)</t>
  </si>
  <si>
    <t>144676-38</t>
  </si>
  <si>
    <t>Yellow Old Helmet with Thick Chinstrap and Visor Dimples</t>
  </si>
  <si>
    <t>913616-93</t>
  </si>
  <si>
    <t>Black Knights Helmet with Neck Protector (3844)</t>
  </si>
  <si>
    <t>987456-38</t>
  </si>
  <si>
    <t>Light Gray Antenna 1 x 8 (2569)</t>
  </si>
  <si>
    <t>760248-66</t>
  </si>
  <si>
    <t>Red Minifigure Hips with Black Legs (73200)</t>
  </si>
  <si>
    <t>341470-81</t>
  </si>
  <si>
    <t>Red Antenna 1 x 4 with Rounded Top (3957)</t>
  </si>
  <si>
    <t>239363-81</t>
  </si>
  <si>
    <t>Red Slope 2 x 8 (45°) (4445)</t>
  </si>
  <si>
    <t>418438-81</t>
  </si>
  <si>
    <t>Red Door 1 x 3 x 1 Right (3821)</t>
  </si>
  <si>
    <t>720986-81</t>
  </si>
  <si>
    <t>Red Slope 2 x 3 (25°) with "82" Sticker with Rough Surface</t>
  </si>
  <si>
    <t>363478-81</t>
  </si>
  <si>
    <t>Green Plate 6 x 6 (3958)</t>
  </si>
  <si>
    <t>Green</t>
  </si>
  <si>
    <t>404871-61</t>
  </si>
  <si>
    <t>Red Car Mudguard 3 x 4 with Fire Logo Sticker (Large)</t>
  </si>
  <si>
    <t>743538-81</t>
  </si>
  <si>
    <t>White Brick 1 x 4 with Police Logo Sticker (White Background)</t>
  </si>
  <si>
    <t>547169-92</t>
  </si>
  <si>
    <t>Dark Gray Plastic Hose 8.8 cm (11 Studs)</t>
  </si>
  <si>
    <t>80204-53</t>
  </si>
  <si>
    <t>Black Plate 1 x 2 with Hook (6mm Horizontal Arm) (4623)</t>
  </si>
  <si>
    <t>267724-38</t>
  </si>
  <si>
    <t>White Cattle Horns (6029)</t>
  </si>
  <si>
    <t>244085-92</t>
  </si>
  <si>
    <t>Black Hinge Tile 1 x 4 (4625)</t>
  </si>
  <si>
    <t>526813-38</t>
  </si>
  <si>
    <t>Black Hinge Car Roof 4 x 4 (4213)</t>
  </si>
  <si>
    <t>456469-38</t>
  </si>
  <si>
    <t>White Wheel Hub 8 x 17.5 with Axlehole (3482)</t>
  </si>
  <si>
    <t>269799-92</t>
  </si>
  <si>
    <t>Black Plate 2 x 2 with Towball Socket With 4 Slots (3730)</t>
  </si>
  <si>
    <t>723281-38</t>
  </si>
  <si>
    <t>Transparent Plate 2 x 2 (3022)</t>
  </si>
  <si>
    <t>Transparent</t>
  </si>
  <si>
    <t>566026-97</t>
  </si>
  <si>
    <t>Transparent Yellow Plate 1 x 1 (3024 / 28554)</t>
  </si>
  <si>
    <t>Transparent Yellow</t>
  </si>
  <si>
    <t>322944-109</t>
  </si>
  <si>
    <t>Black Narrow Tire 24 x 7 with Ridges Inside (3483)</t>
  </si>
  <si>
    <t>716673-38</t>
  </si>
  <si>
    <t>Black Fence Lattice 1 x 4 x 1 (3633)</t>
  </si>
  <si>
    <t>140286-38</t>
  </si>
  <si>
    <t>Red Brick 1 x 1 Round with Open Stud (3062)</t>
  </si>
  <si>
    <t>763649-81</t>
  </si>
  <si>
    <t>Transparent Red Brick 1 x 1 Round with Open Stud (3062 / 30068)</t>
  </si>
  <si>
    <t>763649-108</t>
  </si>
  <si>
    <t>Dark Gray Oil Can (6246)</t>
  </si>
  <si>
    <t>385936-53</t>
  </si>
  <si>
    <t>Dark Gray Minifig Tool Open End Wrench 6 Rib Handle (6246)</t>
  </si>
  <si>
    <t>584293-53</t>
  </si>
  <si>
    <t>Dark Gray Minifig Tool Box Wrench 6 Rib Handle (6246)</t>
  </si>
  <si>
    <t>905856-53</t>
  </si>
  <si>
    <t>Red Standard Helmet with White Stars</t>
  </si>
  <si>
    <t>187852-81</t>
  </si>
  <si>
    <t>White Wheel 12 x 20 with Technic Axle Hole and 6 Pegholes (2994)</t>
  </si>
  <si>
    <t>216527-92</t>
  </si>
  <si>
    <t>Black Tire 30.4 x 14 VR (6578 / 75777)</t>
  </si>
  <si>
    <t>793801-38</t>
  </si>
  <si>
    <t>White Plate 1 x 1 with Vertical Clip (Thick 'U' Clip) (4085 / 60897)</t>
  </si>
  <si>
    <t>134100-92</t>
  </si>
  <si>
    <t>Black Hinge Plate 1 x 2 with 2 Fingers Hollow Studs (4276)</t>
  </si>
  <si>
    <t>145239-38</t>
  </si>
  <si>
    <t>Light Gray Brick 1 x 2 x 0.667 with Studs on Sides (4595)</t>
  </si>
  <si>
    <t>735967-66</t>
  </si>
  <si>
    <t>Light Gray Brick 1 x 1 Round with Open Stud (3062)</t>
  </si>
  <si>
    <t>763649-66</t>
  </si>
  <si>
    <t>Black Tire 21 x 9 Offset Tread (4084)</t>
  </si>
  <si>
    <t>850402-38</t>
  </si>
  <si>
    <t>Red Minifig Construction Helmet (3833)</t>
  </si>
  <si>
    <t>610846-81</t>
  </si>
  <si>
    <t>White Blue Overalls with Pocket Torso</t>
  </si>
  <si>
    <t>535845-92</t>
  </si>
  <si>
    <t>Black Crane Hook Metal 1 x 4 x 1 (70278)</t>
  </si>
  <si>
    <t>688130-38</t>
  </si>
  <si>
    <t>Yellow Wheel Rim Wide Ø11 x 12 with Round Hole (6014)</t>
  </si>
  <si>
    <t>256861-93</t>
  </si>
  <si>
    <t>White Wheel Rim Ø8 x 6.4 without Side Notch (4624)</t>
  </si>
  <si>
    <t>247110-92</t>
  </si>
  <si>
    <t>Light Gray Wheel Rim Ø8 x 6.4 without Side Notch (4624)</t>
  </si>
  <si>
    <t>247110-66</t>
  </si>
  <si>
    <t>Red Minifig Torso with Blue Zippers and two Stars</t>
  </si>
  <si>
    <t>617401-81</t>
  </si>
  <si>
    <t>Dark Gray Cross Pein Hammer with 6 Rib Handle (6246)</t>
  </si>
  <si>
    <t>489513-53</t>
  </si>
  <si>
    <t>Dark Gray Drill (6246)</t>
  </si>
  <si>
    <t>200560-53</t>
  </si>
  <si>
    <t>Yellow Minifig Head with Brown Hair over Eye and Black Eyebrows (Safety Stud)</t>
  </si>
  <si>
    <t>407462-93</t>
  </si>
  <si>
    <t>Red Brick 1 x 4 with 'AUTO SERVICE' and Wrench</t>
  </si>
  <si>
    <t>248447-81</t>
  </si>
  <si>
    <t>Black Plate 1 x 8 (3460)</t>
  </si>
  <si>
    <t>840367-38</t>
  </si>
  <si>
    <t>Black Slope 2 x 2 (45°) Inverted (3676)</t>
  </si>
  <si>
    <t>53505-38</t>
  </si>
  <si>
    <t>Black Slope 1 x 3 (25°) with "31" on Red Stripes Sticker</t>
  </si>
  <si>
    <t>389274-38</t>
  </si>
  <si>
    <t>White Panel 1 x 2 x 1 with Blue and Red Lines Sticker without Rounded Corners</t>
  </si>
  <si>
    <t>144596-92</t>
  </si>
  <si>
    <t>Light Gray Tile 1 x 2 with Handle (2432)</t>
  </si>
  <si>
    <t>765452-66</t>
  </si>
  <si>
    <t>Transparent Red Tile 1 x 1 with Groove (3070 / 30039)</t>
  </si>
  <si>
    <t>55275-108</t>
  </si>
  <si>
    <t>Light Gray Slope 2 x 2 (45°) Inverted with Flat Spacer Underneath (3660)</t>
  </si>
  <si>
    <t>384426-66</t>
  </si>
  <si>
    <t>Light Gray Plate 2 x 2 with Wheels Holder Double (4600)</t>
  </si>
  <si>
    <t>62380-66</t>
  </si>
  <si>
    <t>Blue Plate 1 x 4 (3710)</t>
  </si>
  <si>
    <t>515555-39</t>
  </si>
  <si>
    <t>Light Gray Plate 1 x 1 with Vertical Clip (Thick 'U' Clip) (4085)</t>
  </si>
  <si>
    <t>134100-66</t>
  </si>
  <si>
    <t>Light Gray Plate 1 x 1 (3024)</t>
  </si>
  <si>
    <t>322944-66</t>
  </si>
  <si>
    <t>Transparent Red Plate 1 x 1 (3024 / 28554)</t>
  </si>
  <si>
    <t>322944-108</t>
  </si>
  <si>
    <t>Yellow Cone 1 x 1 without Top Groove (4589)</t>
  </si>
  <si>
    <t>954477-93</t>
  </si>
  <si>
    <t>Black Airtank Breathing Hose (6158)</t>
  </si>
  <si>
    <t>429437-38</t>
  </si>
  <si>
    <t>Green Torso with Green Vest with Pockets Over White Shirt</t>
  </si>
  <si>
    <t>372454-61</t>
  </si>
  <si>
    <t>Light Gray Plate 1 x 1 with Clip (Thick Ring) (4081)</t>
  </si>
  <si>
    <t>194287-66</t>
  </si>
  <si>
    <t>Black Panel 1 x 4 x 3 without Side Supports, Solid Studs (4215)</t>
  </si>
  <si>
    <t>26377-38</t>
  </si>
  <si>
    <t>Black Ladder 1 x 2 x 2 (4175 / 31593)</t>
  </si>
  <si>
    <t>171167-38</t>
  </si>
  <si>
    <t>Black Lever Base with Light Gray Lever</t>
  </si>
  <si>
    <t>242585-38</t>
  </si>
  <si>
    <t>Blue Town Torso with Curved Zipper</t>
  </si>
  <si>
    <t>363076-39</t>
  </si>
  <si>
    <t>Yellow Tile 1 x 1 with Black "3" with Groove</t>
  </si>
  <si>
    <t>590589-93</t>
  </si>
  <si>
    <t>Blue Minifigure Hips and Legs (73200 / 88584)</t>
  </si>
  <si>
    <t>863328-39</t>
  </si>
  <si>
    <t>Black Tire 21mm D. x 12mm - Offset Tread Small Wide with Slightly Bevelled Edge and no Band (6015)</t>
  </si>
  <si>
    <t>546722-38</t>
  </si>
  <si>
    <t>Yellow Seat 2 x 2 with Sprue Mark in Seat (4079)</t>
  </si>
  <si>
    <t>58985-93</t>
  </si>
  <si>
    <t>Black Plate 2 x 8 Hinge Legs Assembly</t>
  </si>
  <si>
    <t>463668-38</t>
  </si>
  <si>
    <t>Red Plate 6 x 10 (3033)</t>
  </si>
  <si>
    <t>366027-81</t>
  </si>
  <si>
    <t>White Cap with Long Flat Bill (4485)</t>
  </si>
  <si>
    <t>665447-92</t>
  </si>
  <si>
    <t>White Wheel Rim Wide Ø11 x 12 with Round Hole (6014)</t>
  </si>
  <si>
    <t>256861-92</t>
  </si>
  <si>
    <t>Blue Slope 2 x 3 (25°) Inverted with Connections between Studs (3747)</t>
  </si>
  <si>
    <t>941188-39</t>
  </si>
  <si>
    <t>Blue Tile 2 x 2 with Vertical Pin (2460)</t>
  </si>
  <si>
    <t>461375-39</t>
  </si>
  <si>
    <t>Red Cap with Long Flat Bill (4485)</t>
  </si>
  <si>
    <t>665447-81</t>
  </si>
  <si>
    <t>Yellow Minifig Head with Standard Grin, Eyebrows and Microphone (Safety Stud)</t>
  </si>
  <si>
    <t>349684-93</t>
  </si>
  <si>
    <t>Black Minifig Helmet Visor (2447 / 35334)</t>
  </si>
  <si>
    <t>285450-38</t>
  </si>
  <si>
    <t>Yellow Minifig Head with Standard Grin and Eyebrows (Safety Stud)</t>
  </si>
  <si>
    <t>565802-93</t>
  </si>
  <si>
    <t>Black Flexible Hose 8.5 with Tabbed Ends (6211)</t>
  </si>
  <si>
    <t>885352-38</t>
  </si>
  <si>
    <t>Black Small Tire Ø15 X 6mm with Offset Tread (without Band Around Center of Tread) (3641)</t>
  </si>
  <si>
    <t>872603-38</t>
  </si>
  <si>
    <t>Black Cap with Police with Long Flat Bill</t>
  </si>
  <si>
    <t>641540-38</t>
  </si>
  <si>
    <t>Yellow Minifigure Head with Blue Sunglasses and Stubble (Safety Stud)</t>
  </si>
  <si>
    <t>258375-93</t>
  </si>
  <si>
    <t>Yellow Head with Moustache (Safety Stud)</t>
  </si>
  <si>
    <t>465178-93</t>
  </si>
  <si>
    <t>Transparent Wheel Centre with Stub Axles</t>
  </si>
  <si>
    <t>337510-97</t>
  </si>
  <si>
    <t>White Bike 2 Wheel Motorcycle Body</t>
  </si>
  <si>
    <t>626443-92</t>
  </si>
  <si>
    <t>Medium Stone Gray Slope 1 x 2 (45°) Inverted (3665)</t>
  </si>
  <si>
    <t>320373-64</t>
  </si>
  <si>
    <t>Medium Stone Gray Wing 3 x 6 Right (54383)</t>
  </si>
  <si>
    <t>718280-64</t>
  </si>
  <si>
    <t>Yellow Minifig Hand (3820)</t>
  </si>
  <si>
    <t>892393-93</t>
  </si>
  <si>
    <t>Light Gray Plate 1 x 2 (3023)</t>
  </si>
  <si>
    <t>44980-66</t>
  </si>
  <si>
    <t>Light Gray Plate 1 x 1 with Horizontal Clip (Flat Fronted Clip) (6019)</t>
  </si>
  <si>
    <t>275147-66</t>
  </si>
  <si>
    <t>Black Plate 1 x 1 with Horizontal Clip (Flat Fronted Clip) (6019)</t>
  </si>
  <si>
    <t>275147-38</t>
  </si>
  <si>
    <t>Black Axle 10 (3737)</t>
  </si>
  <si>
    <t>237787-38</t>
  </si>
  <si>
    <t>Blue Minifig Accessory Helmet Plume Dragon Wing Right</t>
  </si>
  <si>
    <t>796952-39</t>
  </si>
  <si>
    <t>Blue Minifig Accessory Helmet Plume Dragon Wing Left</t>
  </si>
  <si>
    <t>758863-39</t>
  </si>
  <si>
    <t>Dark Gray Minifig Lance (3849)</t>
  </si>
  <si>
    <t>191391-53</t>
  </si>
  <si>
    <t>Black Hinge Plate 1 x 4 with Car Roof Holder (4315)</t>
  </si>
  <si>
    <t>964791-38</t>
  </si>
  <si>
    <t>Black Arch 1 x 3 (4490)</t>
  </si>
  <si>
    <t>914172-38</t>
  </si>
  <si>
    <t>Black Brick 4 x 8 x 2.333 Turret Top (6066)</t>
  </si>
  <si>
    <t>676674-38</t>
  </si>
  <si>
    <t>Blue Window 1 x 2 x 2 Shutter (3582)</t>
  </si>
  <si>
    <t>481212-39</t>
  </si>
  <si>
    <t>Black Space Stand 2 x 2 x 2 (3940 / 19798)</t>
  </si>
  <si>
    <t>634668-38</t>
  </si>
  <si>
    <t>Black Brick 1 x 1 x 2/3 Round with Bar and Vertical Clip (4735)</t>
  </si>
  <si>
    <t>354969-38</t>
  </si>
  <si>
    <t>Black Base with Black Lever (73587)</t>
  </si>
  <si>
    <t>941399-38</t>
  </si>
  <si>
    <t>Black Technic Pin with Short Friction Ridges (2780 / 61332)</t>
  </si>
  <si>
    <t>33899-38</t>
  </si>
  <si>
    <t>Light Gray Technic Bush 1/2 with Teeth Type 1 (4265)</t>
  </si>
  <si>
    <t>195728-66</t>
  </si>
  <si>
    <t>Black Technic Brick 1 x 6 with Holes (3894)</t>
  </si>
  <si>
    <t>642711-38</t>
  </si>
  <si>
    <t>Black Technic Brick 1 x 2 with Hole (3700)</t>
  </si>
  <si>
    <t>64503-38</t>
  </si>
  <si>
    <t>Black Technic Brick 1 x 12 with Holes (3895)</t>
  </si>
  <si>
    <t>124490-38</t>
  </si>
  <si>
    <t>Black Technic Brick 1 x 1 with Hole (6541)</t>
  </si>
  <si>
    <t>668419-38</t>
  </si>
  <si>
    <t>Black Plate 2 x 6 (3795)</t>
  </si>
  <si>
    <t>735504-38</t>
  </si>
  <si>
    <t>Yellow Plate 2 x 3 (3021)</t>
  </si>
  <si>
    <t>960521-93</t>
  </si>
  <si>
    <t>Black Plate 2 x 3 (3021)</t>
  </si>
  <si>
    <t>960521-38</t>
  </si>
  <si>
    <t>Light Gray Plate 2 x 2 (3022)</t>
  </si>
  <si>
    <t>566026-66</t>
  </si>
  <si>
    <t>Black Plate 1 x 4 (3710)</t>
  </si>
  <si>
    <t>515555-38</t>
  </si>
  <si>
    <t>Yellow Plate 1 x 3 (3623)</t>
  </si>
  <si>
    <t>212990-93</t>
  </si>
  <si>
    <t>Black Plate 1 x 2 (3023)</t>
  </si>
  <si>
    <t>44980-38</t>
  </si>
  <si>
    <t>Yellow Plate 1 x 2 (3023)</t>
  </si>
  <si>
    <t>44980-93</t>
  </si>
  <si>
    <t>Black Long Pin with Friction (6558)</t>
  </si>
  <si>
    <t>99899-38</t>
  </si>
  <si>
    <t>Light Gray Axle to Pin Connector (3749 / 6562)</t>
  </si>
  <si>
    <t>254579-66</t>
  </si>
  <si>
    <t>Black Axle 8 (3707)</t>
  </si>
  <si>
    <t>744800-38</t>
  </si>
  <si>
    <t>Black Axle 6 (3706)</t>
  </si>
  <si>
    <t>90949-38</t>
  </si>
  <si>
    <t>Black Axle 4 (3705)</t>
  </si>
  <si>
    <t>184264-38</t>
  </si>
  <si>
    <t>Black Axle 3 (4519)</t>
  </si>
  <si>
    <t>151465-38</t>
  </si>
  <si>
    <t>Black Car Base 4 x 10 x 0.67 with 2 x 2 Open Center (4212)</t>
  </si>
  <si>
    <t>138747-38</t>
  </si>
  <si>
    <t>Light Gray Technic Brick 1 x 2 with Hole (3700)</t>
  </si>
  <si>
    <t>64503-66</t>
  </si>
  <si>
    <t>White Tile 2 x 2 with Groove (3068)</t>
  </si>
  <si>
    <t>462122-92</t>
  </si>
  <si>
    <t>White Brick 1 x 1 with Headlight and No Slot (4070)</t>
  </si>
  <si>
    <t>475629-92</t>
  </si>
  <si>
    <t>Transparent Dark Blue Plate 1 x 1 Round (30057 / 34823)</t>
  </si>
  <si>
    <t>Transparent Dark Blue</t>
  </si>
  <si>
    <t>961948-98</t>
  </si>
  <si>
    <t>Green Plate 2 x 3 (3021)</t>
  </si>
  <si>
    <t>960521-61</t>
  </si>
  <si>
    <t>Black Cone 1 x 1 without Top Groove (4589)</t>
  </si>
  <si>
    <t>954477-38</t>
  </si>
  <si>
    <t>White Hinge Plate 1 x 2 with 2 Fingers Hollow Studs (4276)</t>
  </si>
  <si>
    <t>145239-92</t>
  </si>
  <si>
    <t>Black Bracket 8 x 2 x 1 &amp; 1/3 (4732)</t>
  </si>
  <si>
    <t>716610-38</t>
  </si>
  <si>
    <t>Red Car Wheel Holder 2 x 2 with Suspension</t>
  </si>
  <si>
    <t>450775-81</t>
  </si>
  <si>
    <t>Black Walkie-Talkie (Compact Handle) (3962)</t>
  </si>
  <si>
    <t>63382-38</t>
  </si>
  <si>
    <t>Black Plate 1 x 6 (3666)</t>
  </si>
  <si>
    <t>804561-38</t>
  </si>
  <si>
    <t>Red Plate 1 x 1 with Vertical Clip (Thin 'U' Clip) (4085 / 60897)</t>
  </si>
  <si>
    <t>709560-81</t>
  </si>
  <si>
    <t>Transparent Red Plate 1 x 1 Round (30057 / 34823)</t>
  </si>
  <si>
    <t>961948-108</t>
  </si>
  <si>
    <t>Red Base with Black Lever (73587)</t>
  </si>
  <si>
    <t>941399-81</t>
  </si>
  <si>
    <t>Red Bar 1 x 6 with Completely Open Studs</t>
  </si>
  <si>
    <t>760853-81</t>
  </si>
  <si>
    <t>White Brick 1 x 8 (3008)</t>
  </si>
  <si>
    <t>273019-92</t>
  </si>
  <si>
    <t>Brown Barrel 2 x 2 x 1.667 (2489)</t>
  </si>
  <si>
    <t>509891-46</t>
  </si>
  <si>
    <t>Black Plate 4 x 10 (3030)</t>
  </si>
  <si>
    <t>400864-38</t>
  </si>
  <si>
    <t>Black Plate 4 x 12 (3029)</t>
  </si>
  <si>
    <t>342067-38</t>
  </si>
  <si>
    <t>Black Slope 1 x 3 (25°) with White '31' on Red Stripes (Right) Sticker</t>
  </si>
  <si>
    <t>472875-38</t>
  </si>
  <si>
    <t>Yellow Plate 1 x 1 Round (6141)</t>
  </si>
  <si>
    <t>961948-93</t>
  </si>
  <si>
    <t>Light Gray Wedge Belt Wheel (4185)</t>
  </si>
  <si>
    <t>589004-66</t>
  </si>
  <si>
    <t>Black Excavator Bucket 2 x 4</t>
  </si>
  <si>
    <t>255645-38</t>
  </si>
  <si>
    <t>Red Plate 1 x 10 (4477)</t>
  </si>
  <si>
    <t>80217-81</t>
  </si>
  <si>
    <t>Light Gray Plane Jet Engine Centre (4869)</t>
  </si>
  <si>
    <t>866809-66</t>
  </si>
  <si>
    <t>White Plane Jet Engine (4868)</t>
  </si>
  <si>
    <t>186434-92</t>
  </si>
  <si>
    <t>White Minifig Signal Holder (3900)</t>
  </si>
  <si>
    <t>283578-92</t>
  </si>
  <si>
    <t>Chrome Silver Single Harpoon Head with 4 Grooves on Shaft</t>
  </si>
  <si>
    <t>Chrome Silver</t>
  </si>
  <si>
    <t>492039-115</t>
  </si>
  <si>
    <t>Black Bracket 2 x 3 - 2 x 2 (4598)</t>
  </si>
  <si>
    <t>508673-38</t>
  </si>
  <si>
    <t>Black Arch 1 x 6 Continuous Bow (3455)</t>
  </si>
  <si>
    <t>504871-38</t>
  </si>
  <si>
    <t>Brown Spear with Rounded End (4497)</t>
  </si>
  <si>
    <t>435665-46</t>
  </si>
  <si>
    <t>Medium Stone Gray Dish 6 x 6 Inverted (Radar) Solid Studs (44375)</t>
  </si>
  <si>
    <t>807923-64</t>
  </si>
  <si>
    <t>Medium Stone Gray Brick 1 x 12 (6112)</t>
  </si>
  <si>
    <t>783190-64</t>
  </si>
  <si>
    <t>Dark Gray Shovel (Round Stem End) (3837)</t>
  </si>
  <si>
    <t>731963-53</t>
  </si>
  <si>
    <t>Chrome Silver Minifig Knife</t>
  </si>
  <si>
    <t>135187-115</t>
  </si>
  <si>
    <t>Blue Space Shuttle Ground Crew Jacket Torso</t>
  </si>
  <si>
    <t>13662-39</t>
  </si>
  <si>
    <t>Green Minifigure Hips and Legs (73200 / 88584)</t>
  </si>
  <si>
    <t>863328-61</t>
  </si>
  <si>
    <t>White Minifig Hand (3820)</t>
  </si>
  <si>
    <t>892393-92</t>
  </si>
  <si>
    <t>Black Minifigure Hips with Yellow Legs (73200 / 88584)</t>
  </si>
  <si>
    <t>829618-38</t>
  </si>
  <si>
    <t>Black Axle 2 (3704)</t>
  </si>
  <si>
    <t>430427-38</t>
  </si>
  <si>
    <t>Light Gray Tile 1 x 1 with Groove (3070)</t>
  </si>
  <si>
    <t>55275-66</t>
  </si>
  <si>
    <t>Black Police Torso with White Zipper and Badge with Yellow Star and ID Badge with White Arms and Yellow Hands</t>
  </si>
  <si>
    <t>790864-38</t>
  </si>
  <si>
    <t>Yellow Seat 2 x 2 without Sprue Mark in Seat (4079)</t>
  </si>
  <si>
    <t>548440-93</t>
  </si>
  <si>
    <t>Black Minifig Arrow Quiver (4498)</t>
  </si>
  <si>
    <t>173046-38</t>
  </si>
  <si>
    <t>Brown Medicine Man Torso</t>
  </si>
  <si>
    <t>30677-46</t>
  </si>
  <si>
    <t>Black Minifig Bow with Arrow (4499 / 61537)</t>
  </si>
  <si>
    <t>74492-38</t>
  </si>
  <si>
    <t>Transparent Dark Blue Tile 1 x 1 with Groove (30039)</t>
  </si>
  <si>
    <t>55275-98</t>
  </si>
  <si>
    <t>Transparent Plate 1 x 1 (3024 / 28554)</t>
  </si>
  <si>
    <t>322944-97</t>
  </si>
  <si>
    <t>White Brick 1 x 1 x 2 with Shutter Holder (3581)</t>
  </si>
  <si>
    <t>127894-92</t>
  </si>
  <si>
    <t>White Town Torso Plain Back</t>
  </si>
  <si>
    <t>552361-92</t>
  </si>
  <si>
    <t>Light Gray Minifigure Hips and Legs (73200)</t>
  </si>
  <si>
    <t>863328-66</t>
  </si>
  <si>
    <t>Red Slope 2 x 3 (45°) (3038)</t>
  </si>
  <si>
    <t>555666-81</t>
  </si>
  <si>
    <t>White Plate 6 x 10 (3033)</t>
  </si>
  <si>
    <t>366027-92</t>
  </si>
  <si>
    <t>Transparent Glass for Window 1 x 4 x 3 (3855)</t>
  </si>
  <si>
    <t>689259-97</t>
  </si>
  <si>
    <t>Black Flexible Hose 8.5L with Tabless Removable Ends</t>
  </si>
  <si>
    <t>845674-38</t>
  </si>
  <si>
    <t>Black Hinge 1 x 2 Base (3937)</t>
  </si>
  <si>
    <t>845752-38</t>
  </si>
  <si>
    <t>Blue Pirates Torso with Vest with Brown Belt and Red and White Striped Shirt with Blue Arms and Yellow Hands</t>
  </si>
  <si>
    <t>682706-39</t>
  </si>
  <si>
    <t>White Town Torso with Blue Stripes</t>
  </si>
  <si>
    <t>89449-92</t>
  </si>
  <si>
    <t>Light Gray Plate 2 x 4 (3020)</t>
  </si>
  <si>
    <t>80025-66</t>
  </si>
  <si>
    <t>Black Slope 1 x 3 (25°) (4286)</t>
  </si>
  <si>
    <t>226993-38</t>
  </si>
  <si>
    <t>Black Minifigure Head (Recessed Solid Stud) (3626)</t>
  </si>
  <si>
    <t>306658-38</t>
  </si>
  <si>
    <t>Dark Gray Minifig Crossbow (2570)</t>
  </si>
  <si>
    <t>327807-53</t>
  </si>
  <si>
    <t>Dark Gray Panel 3 x 8 x 7 Rock Triangular (6083)</t>
  </si>
  <si>
    <t>976014-53</t>
  </si>
  <si>
    <t>Blue Minifigure Torso Windbreaker with Octan Logo and 'Oil' (Non-Italic Letters) without Reversed Logo Colors (76382 / 88585)</t>
  </si>
  <si>
    <t>544065-39</t>
  </si>
  <si>
    <t>Yellow Wedge Plate 3 x 4 without Stud Notches (4859)</t>
  </si>
  <si>
    <t>999061-93</t>
  </si>
  <si>
    <t>Yellow Hinge Tile 1 x 2 with 2 Stubs (4531)</t>
  </si>
  <si>
    <t>186930-93</t>
  </si>
  <si>
    <t>Black Hinge Plate 2 x 4 with Articulated Joint - Female (3640)</t>
  </si>
  <si>
    <t>617614-38</t>
  </si>
  <si>
    <t>Black Tire Ø 14mm x 4mm Smooth Old Style (3139)</t>
  </si>
  <si>
    <t>642935-38</t>
  </si>
  <si>
    <t>Transparent Light Blue Windscreen 3 x 4 x 1.33 (2437 / 35243)</t>
  </si>
  <si>
    <t>126972-101</t>
  </si>
  <si>
    <t>Red Plate 1 x 1 with Clip (Thick Ring) (4081 / 41632)</t>
  </si>
  <si>
    <t>194287-81</t>
  </si>
  <si>
    <t>Transparent Light Blue Glass for Window 1 x 2 x 2 Plane (4862)</t>
  </si>
  <si>
    <t>145758-101</t>
  </si>
  <si>
    <t>White Brick 1 x 1 with Handle (2921 / 28917)</t>
  </si>
  <si>
    <t>292629-92</t>
  </si>
  <si>
    <t>Black Tile 2 x 2 with Groove (3068)</t>
  </si>
  <si>
    <t>462122-38</t>
  </si>
  <si>
    <t>Light Gray Tile 1 x 2 with Tape Reels with Groove (81466)</t>
  </si>
  <si>
    <t>429723-66</t>
  </si>
  <si>
    <t>White Slope 1 x 3 (25°) (4286)</t>
  </si>
  <si>
    <t>226993-92</t>
  </si>
  <si>
    <t>Black Propeller 3 Blade 4 Diameter (2421 / 28969)</t>
  </si>
  <si>
    <t>314521-38</t>
  </si>
  <si>
    <t>Transparent Green Plate 1 x 1 (3024 / 28554)</t>
  </si>
  <si>
    <t>Transparent Green</t>
  </si>
  <si>
    <t>322944-100</t>
  </si>
  <si>
    <t>Transparent Light Blue Panel 1 x 2 x 2 without Side Supports, Hollow Studs (4864 / 6268)</t>
  </si>
  <si>
    <t>656057-101</t>
  </si>
  <si>
    <t>Black Hinge Tile 1 x 2 with 2 Stubs (4531)</t>
  </si>
  <si>
    <t>186930-38</t>
  </si>
  <si>
    <t>Transparent Dark Blue Dish 2 x 2 Inverted (4740 / 30063)</t>
  </si>
  <si>
    <t>739988-98</t>
  </si>
  <si>
    <t>Black Brick 1 x 2 with Grille (2877)</t>
  </si>
  <si>
    <t>701236-38</t>
  </si>
  <si>
    <t>Yellow Plate 6 x 8 (3036)</t>
  </si>
  <si>
    <t>266096-93</t>
  </si>
  <si>
    <t>Light Gray Plate 1 x 1 Round (6141)</t>
  </si>
  <si>
    <t>961948-66</t>
  </si>
  <si>
    <t>Transparent Plate 1 x 2 (3023 / 28653)</t>
  </si>
  <si>
    <t>44980-97</t>
  </si>
  <si>
    <t>Yellow Antenna 1 x 4 with Rounded Top (3957)</t>
  </si>
  <si>
    <t>239363-93</t>
  </si>
  <si>
    <t>Black Tail 4 x 2 x 2 with Rocket (4746)</t>
  </si>
  <si>
    <t>597963-38</t>
  </si>
  <si>
    <t>Light Gray Minifig Goblet (2343 / 6269)</t>
  </si>
  <si>
    <t>300678-66</t>
  </si>
  <si>
    <t>Black Hinge Car Roof Holder 1 x 4 x 2 (4214)</t>
  </si>
  <si>
    <t>146331-38</t>
  </si>
  <si>
    <t>Transparent Brick 1 x 1 Round with Open Stud (3062 / 30068)</t>
  </si>
  <si>
    <t>763649-97</t>
  </si>
  <si>
    <t>White Brick 1 x 14 with Groove (4217)</t>
  </si>
  <si>
    <t>26532-92</t>
  </si>
  <si>
    <t>Transparent Garage Roller Door Section without Handle (30061 / 40672)</t>
  </si>
  <si>
    <t>158254-97</t>
  </si>
  <si>
    <t>Transparent Mug (3899 / 28655)</t>
  </si>
  <si>
    <t>321072-97</t>
  </si>
  <si>
    <t>Black Hinge Plate 1 x 6 with 2 and 3 Stubs (4507)</t>
  </si>
  <si>
    <t>813997-38</t>
  </si>
  <si>
    <t>Red Torch with Grooves (3959)</t>
  </si>
  <si>
    <t>901759-81</t>
  </si>
  <si>
    <t>Chrome Gold Coin with 40 (70501)</t>
  </si>
  <si>
    <t>Chrome Gold</t>
  </si>
  <si>
    <t>794350-2</t>
  </si>
  <si>
    <t>Chrome Gold Coin with 30 (70501)</t>
  </si>
  <si>
    <t>658744-2</t>
  </si>
  <si>
    <t>Chrome Gold Coin with 20 (70501)</t>
  </si>
  <si>
    <t>625760-2</t>
  </si>
  <si>
    <t>Chrome Gold Coin with 10 (70501)</t>
  </si>
  <si>
    <t>772181-2</t>
  </si>
  <si>
    <t>Red Tile 1 x 8 (4162)</t>
  </si>
  <si>
    <t>221729-81</t>
  </si>
  <si>
    <t>Brown Minifig Tool Pushbroom (3836)</t>
  </si>
  <si>
    <t>812930-46</t>
  </si>
  <si>
    <t>Black Brick 1 x 1 with Headlight and No Slot (4070)</t>
  </si>
  <si>
    <t>475629-38</t>
  </si>
  <si>
    <t>Blue Minifig Torso Jacket with Tie</t>
  </si>
  <si>
    <t>369972-39</t>
  </si>
  <si>
    <t>Light Gray Brick 1 x 1 (3005)</t>
  </si>
  <si>
    <t>656416-66</t>
  </si>
  <si>
    <t>White Brick 1 x 1 (3005)</t>
  </si>
  <si>
    <t>656416-92</t>
  </si>
  <si>
    <t>White Plate 1 x 2 (3023)</t>
  </si>
  <si>
    <t>44980-92</t>
  </si>
  <si>
    <t>Black Police Torso with White Zipper and Badge with Yellow Star and Light Gray Tie with Black Arms and Black Hands</t>
  </si>
  <si>
    <t>458630-38</t>
  </si>
  <si>
    <t>Black Brick 1 x 12 (6112)</t>
  </si>
  <si>
    <t>783190-38</t>
  </si>
  <si>
    <t>Dark Gray Minifig Polearm Halberd (6123)</t>
  </si>
  <si>
    <t>804756-53</t>
  </si>
  <si>
    <t>Light Gray Brick 1 x 2 with Bottom Tube (3004)</t>
  </si>
  <si>
    <t>442413-66</t>
  </si>
  <si>
    <t>b6038 - Wolfpack Renegades</t>
  </si>
  <si>
    <t>b6048 - Majisto's Magical Workshop</t>
  </si>
  <si>
    <t>b6076 - Dark Dragon's Den</t>
  </si>
  <si>
    <t>b6125 - Sea Sprint 9</t>
  </si>
  <si>
    <t>b6195 - Neptune Discovery Lab</t>
  </si>
  <si>
    <t>b6265 - Sabre Island</t>
  </si>
  <si>
    <t>b6286 - Skull's Eye Schooner</t>
  </si>
  <si>
    <t>b6348 - Surveillance Squad</t>
  </si>
  <si>
    <t>b6403 - Paradise Playground</t>
  </si>
  <si>
    <t>b6550 - Outback Racer</t>
  </si>
  <si>
    <t>b6552 - Rocky River Retreat</t>
  </si>
  <si>
    <t>b6571 - Flame Fighters</t>
  </si>
  <si>
    <t>b6813 - Galactic Chief</t>
  </si>
  <si>
    <t>b6887 - Allied Avenger</t>
  </si>
  <si>
    <t>b6973 - Deep Freeze Defender</t>
  </si>
  <si>
    <t>b7965 - Millennium Falcon</t>
  </si>
  <si>
    <t>p6020 - Magic Shop</t>
  </si>
  <si>
    <t>p6036 - Skeleton Surprise</t>
  </si>
  <si>
    <t>p6055 - Prisoner Convoy</t>
  </si>
  <si>
    <t>p6056 - Dragon Wagon</t>
  </si>
  <si>
    <t>p6075 - Wolfpack Tower</t>
  </si>
  <si>
    <t>p6115 - Shark Scout</t>
  </si>
  <si>
    <t>p6246 - Crocodile Cage</t>
  </si>
  <si>
    <t>p6331 - Patriot Jet</t>
  </si>
  <si>
    <t>p6336 - Launch Response Unit</t>
  </si>
  <si>
    <t>p6342 - Beach Rescue Chopper</t>
  </si>
  <si>
    <t>p6344 - Jet Speed Justice</t>
  </si>
  <si>
    <t>p6346 - Shuttle Launching Crew</t>
  </si>
  <si>
    <t>p6352 - Cargomaster Crane</t>
  </si>
  <si>
    <t>p6379 - Riding Stable</t>
  </si>
  <si>
    <t>p6381 - Motor Speedway</t>
  </si>
  <si>
    <t>p6409 - Island Arcade</t>
  </si>
  <si>
    <t>p6535 - Dumper</t>
  </si>
  <si>
    <t>p6539 - Victory Cup Racers</t>
  </si>
  <si>
    <t>p6639 - Raven Racer</t>
  </si>
  <si>
    <t>p6648 - Mag Racer</t>
  </si>
  <si>
    <t>p6670 - Rescue Rig</t>
  </si>
  <si>
    <t>p6705 - Space Explorers</t>
  </si>
  <si>
    <t>p6718 - Raindance Ridge</t>
  </si>
  <si>
    <t>p6931 - FX Star Patroller</t>
  </si>
  <si>
    <t>p715 - Basic Building</t>
  </si>
  <si>
    <t>p8210 - Nitro GTX bike</t>
  </si>
  <si>
    <t>p8429 - Helicopter</t>
  </si>
  <si>
    <t>p8816 - Off-Roader</t>
  </si>
  <si>
    <t>w6030 - Catapult</t>
  </si>
  <si>
    <t>w6034 - Black Monarch's Ghost</t>
  </si>
  <si>
    <t>w6062 - Battering Ram</t>
  </si>
  <si>
    <t>w6267 - Lagoon Lock-Up</t>
  </si>
  <si>
    <t>w6374 - Holiday Home</t>
  </si>
  <si>
    <t>w6511 - Rescue Runabout</t>
  </si>
  <si>
    <t>w6531 - Flame Chaser</t>
  </si>
  <si>
    <t>w6614 - Launch Evac 1</t>
  </si>
  <si>
    <t>z1878 - Small Bucket</t>
  </si>
  <si>
    <t>z525 - Basic Building 5+</t>
  </si>
  <si>
    <t>z537 - Basic Building 5+</t>
  </si>
  <si>
    <t>z6056 - Dragon Wagon 2</t>
  </si>
  <si>
    <t>z6261 - Raft Raiders</t>
  </si>
  <si>
    <t>z6314 - City People</t>
  </si>
  <si>
    <t>z6663 - Wave Rebel 2</t>
  </si>
  <si>
    <t>z6704 - Minifig Pack</t>
  </si>
  <si>
    <t>z8720 - 9V Motor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</si>
</sst>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9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5">
    <xf borderId="0" xfId="0" numFmtId="0" fontId="0" fillId="0"/>
    <xf borderId="1" xfId="0" numFmtId="0" fontId="0" fillId="0"/>
    <xf borderId="0" xfId="0" numFmtId="14" fontId="0" fillId="0" applyNumberFormat="1"/>
    <xf fillId="0" fontId="0" numFmtId="0" borderId="0" applyFill="0" applyFont="0" applyNumberFormat="0" applyBorder="0" applyAlignment="1" applyProtection="0">
      <alignment vertical="center" horizontal="left" wrapText="1"/>
    </xf>
    <xf fillId="0" fontId="0" numFmtId="0" borderId="0" applyFill="0" applyFont="0" applyNumberFormat="0" applyBorder="0" applyAlignment="1" applyProtection="0">
      <alignment vertical="center" horizontal="center" wrapText="1"/>
    </xf>
  </cellXfs>
  <cellStyles count="1">
    <cellStyle name="Normal" xfId="0"/>
  </cellStyles>
  <dxfs count="2">
    <dxf>
      <fill>
        <patternFill patternType="solid">
          <bgColor rgb="FFC6EFCE"/>
        </patternFill>
      </fill>
    </dxf>
    <dxf>
      <fill>
        <patternFill patternType="solid">
          <bgColor rgb="FFFFEB9C"/>
        </patternFill>
      </fill>
    </dxf>
  </dxfs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</file>

<file path=xl/worksheets/_rels/sheet1.xml.rels><?xml version="1.0" encoding="UTF-8"?><Relationships xmlns="http://schemas.openxmlformats.org/package/2006/relationships"></Relationships>
</file>

<file path=xl/worksheets/_rels/sheet2.xml.rels><?xml version="1.0" encoding="UTF-8"?><Relationships xmlns="http://schemas.openxmlformats.org/package/2006/relationships"></Relationships>
</file>

<file path=xl/worksheets/_rels/sheet3.xml.rels><?xml version="1.0" encoding="UTF-8"?><Relationships xmlns="http://schemas.openxmlformats.org/package/2006/relationships"></Relationships>
</file>

<file path=xl/worksheets/_rels/sheet4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3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30"/>
    <col min="2" max="2" bestFit="1" customWidth="1" width="60"/>
    <col min="3" max="3" bestFit="1" customWidth="1" width="11"/>
    <col min="4" max="4" bestFit="1" customWidth="1" width="11"/>
    <col min="5" max="5" bestFit="1" customWidth="1" width="3"/>
    <col min="6" max="6" bestFit="1" customWidth="1" width="20"/>
    <col min="7" max="7" bestFit="1" customWidth="1" width="11"/>
    <col min="8" max="8" bestFit="1" customWidth="1" width="20"/>
    <col min="9" max="9" bestFit="1" customWidth="1" width="8"/>
    <col min="10" max="10" bestFit="1" customWidth="1" width="8"/>
    <col min="11" max="11" bestFit="1" customWidth="1" width="8"/>
    <col min="12" max="12" bestFit="1" customWidth="1" width="10"/>
    <col min="13" max="13" bestFit="1" customWidth="1" width="10"/>
    <col min="14" max="14" bestFit="1" customWidth="1" width="10"/>
  </cols>
  <sheetData>
    <row r="1">
      <c r="A1" s="3" t="inlineStr">
        <is>
          <r>
            <rPr>
              <b val="1"/>
            </rPr>
            <t>Wishlist</t>
          </r>
        </is>
      </c>
      <c r="B1" s="4" t="inlineStr">
        <is>
          <r>
            <rPr>
              <b val="1"/>
            </rPr>
            <t>Name</t>
          </r>
        </is>
      </c>
      <c r="C1" s="4" t="inlineStr">
        <is>
          <r>
            <rPr>
              <b val="1"/>
            </rPr>
            <t>Code</t>
          </r>
        </is>
      </c>
      <c r="D1" s="4" t="inlineStr">
        <is>
          <r>
            <rPr>
              <b val="1"/>
            </rPr>
            <t>BOID</t>
          </r>
        </is>
      </c>
      <c r="E1" s="4" t="inlineStr">
        <is>
          <r>
            <rPr>
              <b val="1"/>
            </rPr>
            <t>#</t>
          </r>
        </is>
      </c>
      <c r="F1" s="4" t="inlineStr">
        <is>
          <r>
            <rPr>
              <b val="1"/>
            </rPr>
            <t>Color</t>
          </r>
        </is>
      </c>
      <c r="G1" s="4" t="inlineStr">
        <is>
          <r>
            <rPr>
              <b val="1"/>
            </rPr>
            <t>Type</t>
          </r>
        </is>
      </c>
      <c r="H1" s="4" t="inlineStr">
        <is>
          <r>
            <rPr>
              <b val="1"/>
            </rPr>
            <t>Category</t>
          </r>
        </is>
      </c>
      <c r="I1" s="4" t="inlineStr">
        <is>
          <r>
            <rPr>
              <b val="1"/>
            </rPr>
            <t>Picture</t>
          </r>
        </is>
      </c>
      <c r="J1" s="4" t="inlineStr">
        <is>
          <r>
            <rPr>
              <b val="1"/>
            </rPr>
            <t>Link</t>
          </r>
        </is>
      </c>
      <c r="K1" s="4" t="inlineStr">
        <is>
          <r>
            <rPr>
              <b val="1"/>
            </rPr>
            <t>Bought</t>
          </r>
        </is>
      </c>
      <c r="L1" s="4" t="inlineStr">
        <is>
          <r>
            <rPr>
              <b val="1"/>
            </rPr>
            <t>OrderID</t>
          </r>
        </is>
      </c>
      <c r="M1" s="4" t="inlineStr">
        <is>
          <r>
            <rPr>
              <b val="1"/>
            </rPr>
            <t>Remaining</t>
          </r>
        </is>
      </c>
      <c r="N1" s="4" t="inlineStr">
        <is>
          <r>
            <rPr>
              <b val="1"/>
            </rPr>
            <t>Cart</t>
          </r>
        </is>
      </c>
    </row>
    <row customHeight="1" ht="45" r="2">
      <c r="A2" s="3" t="s">
        <v>0</v>
      </c>
      <c r="B2" s="3" t="s">
        <v>1</v>
      </c>
      <c r="C2" s="4" t="n">
        <v>9327</v>
      </c>
      <c r="D2" s="4" t="s">
        <v>2</v>
      </c>
      <c r="E2" s="4" t="n">
        <v>3</v>
      </c>
      <c r="F2" s="4" t="s">
        <v>3</v>
      </c>
      <c r="G2" s="4" t="s">
        <v>4</v>
      </c>
      <c r="H2" s="4" t="s">
        <v>5</v>
      </c>
      <c r="I2" s="4" t="str">
        <f>IMAGE("https://img.brickowl.com/files/image_cache/small/lego-white-minifigure-hips-and-legs-73200-88584-32-863328-92.png",,1)</f>
      </c>
      <c r="J2" s="4" t="str">
        <f>HYPERLINK("https://www.brickowl.com/catalog/lego-white-minifigure-hips-and-legs-73200-88584","View")</f>
      </c>
      <c r="K2" s="4" t="n">
        <v>2</v>
      </c>
      <c r="L2" s="4" t="str">
        <f>TEXTJOIN(" ", TRUE, IF('Order Items'!$E:$E=D2, 'Order Items'!$A:$A, ""))</f>
      </c>
      <c r="M2" s="4" t="str">
        <f>E2-K2</f>
      </c>
      <c r="N2" s="4"/>
    </row>
    <row customHeight="1" ht="45" r="3">
      <c r="A3" s="3" t="s">
        <v>0</v>
      </c>
      <c r="B3" s="3" t="s">
        <v>6</v>
      </c>
      <c r="C3" s="4" t="n">
        <v>4144542</v>
      </c>
      <c r="D3" s="4" t="s">
        <v>7</v>
      </c>
      <c r="E3" s="4" t="n">
        <v>2</v>
      </c>
      <c r="F3" s="4" t="s">
        <v>8</v>
      </c>
      <c r="G3" s="4" t="s">
        <v>4</v>
      </c>
      <c r="H3" s="4" t="s">
        <v>9</v>
      </c>
      <c r="I3" s="4" t="str">
        <f>IMAGE("https://img.brickowl.com/files/image_cache/small/lego-red-minifig-epaulette-2526-27-405318-81.jpg",,1)</f>
      </c>
      <c r="J3" s="4" t="str">
        <f>HYPERLINK("https://www.brickowl.com/catalog/lego-red-minifig-epaulette-2526","View")</f>
      </c>
      <c r="K3" s="4"/>
      <c r="L3" s="4" t="str">
        <f>TEXTJOIN(" ", TRUE, IF('Order Items'!$E:$E=D3, 'Order Items'!$A:$A, ""))</f>
      </c>
      <c r="M3" s="4" t="str">
        <f>E3-K3</f>
      </c>
      <c r="N3" s="4"/>
    </row>
    <row customHeight="1" ht="45" r="4">
      <c r="A4" s="3" t="s">
        <v>0</v>
      </c>
      <c r="B4" s="3" t="s">
        <v>10</v>
      </c>
      <c r="C4" s="4" t="n">
        <v>252425</v>
      </c>
      <c r="D4" s="4" t="s">
        <v>11</v>
      </c>
      <c r="E4" s="4" t="n">
        <v>2</v>
      </c>
      <c r="F4" s="4" t="s">
        <v>12</v>
      </c>
      <c r="G4" s="4" t="s">
        <v>4</v>
      </c>
      <c r="H4" s="4" t="s">
        <v>9</v>
      </c>
      <c r="I4" s="4" t="str">
        <f>IMAGE("https://img.brickowl.com/files/image_cache/small/lego-brown-minifig-backpack-non-opening-2524-28-721788-46.jpg",,1)</f>
      </c>
      <c r="J4" s="4" t="str">
        <f>HYPERLINK("https://www.brickowl.com/catalog/lego-brown-minifig-backpack-non-opening-2524","View")</f>
      </c>
      <c r="K4" s="4"/>
      <c r="L4" s="4" t="str">
        <f>TEXTJOIN(" ", TRUE, IF('Order Items'!$E:$E=D4, 'Order Items'!$A:$A, ""))</f>
      </c>
      <c r="M4" s="4" t="str">
        <f>E4-K4</f>
      </c>
      <c r="N4" s="4"/>
    </row>
    <row customHeight="1" ht="45" r="5">
      <c r="A5" s="3" t="s">
        <v>0</v>
      </c>
      <c r="B5" s="3" t="s">
        <v>13</v>
      </c>
      <c r="C5" s="4"/>
      <c r="D5" s="4" t="s">
        <v>14</v>
      </c>
      <c r="E5" s="4" t="n">
        <v>2</v>
      </c>
      <c r="F5" s="4" t="s">
        <v>3</v>
      </c>
      <c r="G5" s="4" t="s">
        <v>4</v>
      </c>
      <c r="H5" s="4" t="s">
        <v>15</v>
      </c>
      <c r="I5" s="4" t="str">
        <f>IMAGE("https://img.brickowl.com/files/image_cache/small/lego-white-imperial-soldier-minifig-torso-28-696112-92.jpg",,1)</f>
      </c>
      <c r="J5" s="4" t="str">
        <f>HYPERLINK("https://www.brickowl.com/catalog/lego-white-imperial-soldier-minifig-torso","View")</f>
      </c>
      <c r="K5" s="4"/>
      <c r="L5" s="4" t="str">
        <f>TEXTJOIN(" ", TRUE, IF('Order Items'!$E:$E=D5, 'Order Items'!$A:$A, ""))</f>
      </c>
      <c r="M5" s="4" t="str">
        <f>E5-K5</f>
      </c>
      <c r="N5" s="4"/>
    </row>
    <row customHeight="1" ht="45" r="6">
      <c r="A6" s="3" t="s">
        <v>0</v>
      </c>
      <c r="B6" s="3" t="s">
        <v>16</v>
      </c>
      <c r="C6" s="4" t="n">
        <v>252624</v>
      </c>
      <c r="D6" s="4" t="s">
        <v>17</v>
      </c>
      <c r="E6" s="4" t="n">
        <v>2</v>
      </c>
      <c r="F6" s="4" t="s">
        <v>18</v>
      </c>
      <c r="G6" s="4" t="s">
        <v>4</v>
      </c>
      <c r="H6" s="4" t="s">
        <v>9</v>
      </c>
      <c r="I6" s="4" t="str">
        <f>IMAGE("https://img.brickowl.com/files/image_cache/small/lego-yellow-minifig-epaulette-2526-28-405318-93.jpg",,1)</f>
      </c>
      <c r="J6" s="4" t="str">
        <f>HYPERLINK("https://www.brickowl.com/catalog/lego-yellow-minifig-epaulette-2526","View")</f>
      </c>
      <c r="K6" s="4" t="n">
        <v>1</v>
      </c>
      <c r="L6" s="4" t="str">
        <f>TEXTJOIN(" ", TRUE, IF('Order Items'!$E:$E=D6, 'Order Items'!$A:$A, ""))</f>
      </c>
      <c r="M6" s="4" t="str">
        <f>E6-K6</f>
      </c>
      <c r="N6" s="4"/>
    </row>
    <row customHeight="1" ht="45" r="7">
      <c r="A7" s="3" t="s">
        <v>0</v>
      </c>
      <c r="B7" s="3" t="s">
        <v>19</v>
      </c>
      <c r="C7" s="4"/>
      <c r="D7" s="4" t="s">
        <v>20</v>
      </c>
      <c r="E7" s="4" t="n">
        <v>1</v>
      </c>
      <c r="F7" s="4" t="s">
        <v>18</v>
      </c>
      <c r="G7" s="4" t="s">
        <v>4</v>
      </c>
      <c r="H7" s="4" t="s">
        <v>15</v>
      </c>
      <c r="I7" s="4" t="str">
        <f>IMAGE("https://img.brickowl.com/files/image_cache/small/lego-yellow-red-and-white-striped-tank-top-28-113607-93.png",,1)</f>
      </c>
      <c r="J7" s="4" t="str">
        <f>HYPERLINK("https://www.brickowl.com/catalog/lego-yellow-red-and-white-striped-tank-top","View")</f>
      </c>
      <c r="K7" s="4"/>
      <c r="L7" s="4" t="str">
        <f>TEXTJOIN(" ", TRUE, IF('Order Items'!$E:$E=D7, 'Order Items'!$A:$A, ""))</f>
      </c>
      <c r="M7" s="4" t="str">
        <f>E7-K7</f>
      </c>
      <c r="N7" s="4"/>
    </row>
    <row customHeight="1" ht="45" r="8">
      <c r="A8" s="3" t="s">
        <v>0</v>
      </c>
      <c r="B8" s="3" t="s">
        <v>21</v>
      </c>
      <c r="C8" s="4" t="n">
        <v>9342</v>
      </c>
      <c r="D8" s="4" t="s">
        <v>22</v>
      </c>
      <c r="E8" s="4" t="n">
        <v>1</v>
      </c>
      <c r="F8" s="4" t="s">
        <v>8</v>
      </c>
      <c r="G8" s="4" t="s">
        <v>4</v>
      </c>
      <c r="H8" s="4" t="s">
        <v>5</v>
      </c>
      <c r="I8" s="4" t="str">
        <f>IMAGE("https://img.brickowl.com/files/image_cache/small/lego-red-minifigure-hips-and-legs-73200-88584-28-863328-81.jpg",,1)</f>
      </c>
      <c r="J8" s="4" t="str">
        <f>HYPERLINK("https://www.brickowl.com/catalog/lego-red-minifigure-hips-and-legs-73200-88584","View")</f>
      </c>
      <c r="K8" s="4" t="n">
        <v>1</v>
      </c>
      <c r="L8" s="4" t="str">
        <f>TEXTJOIN(" ", TRUE, IF('Order Items'!$E:$E=D8, 'Order Items'!$A:$A, ""))</f>
      </c>
      <c r="M8" s="4" t="str">
        <f>E8-K8</f>
      </c>
      <c r="N8" s="4"/>
    </row>
    <row customHeight="1" ht="45" r="9">
      <c r="A9" s="3" t="s">
        <v>0</v>
      </c>
      <c r="B9" s="3" t="s">
        <v>23</v>
      </c>
      <c r="C9" s="4" t="n">
        <v>9336</v>
      </c>
      <c r="D9" s="4" t="s">
        <v>24</v>
      </c>
      <c r="E9" s="4" t="n">
        <v>3</v>
      </c>
      <c r="F9" s="4" t="s">
        <v>18</v>
      </c>
      <c r="G9" s="4" t="s">
        <v>4</v>
      </c>
      <c r="H9" s="4" t="s">
        <v>25</v>
      </c>
      <c r="I9" s="4" t="str">
        <f>IMAGE("https://img.brickowl.com/files/image_cache/small/lego-yellow-minifig-head-with-standard-grin-safety-stud-9336-27-60220-93.jpg",,1)</f>
      </c>
      <c r="J9" s="4" t="str">
        <f>HYPERLINK("https://www.brickowl.com/catalog/lego-yellow-minifig-head-with-standard-grin-safety-stud-9336","View")</f>
      </c>
      <c r="K9" s="4" t="n">
        <v>1</v>
      </c>
      <c r="L9" s="4" t="str">
        <f>TEXTJOIN(" ", TRUE, IF('Order Items'!$E:$E=D9, 'Order Items'!$A:$A, ""))</f>
      </c>
      <c r="M9" s="4" t="str">
        <f>E9-K9</f>
      </c>
      <c r="N9" s="4"/>
    </row>
    <row customHeight="1" ht="45" r="10">
      <c r="A10" s="3" t="s">
        <v>0</v>
      </c>
      <c r="B10" s="3" t="s">
        <v>26</v>
      </c>
      <c r="C10" s="4"/>
      <c r="D10" s="4" t="s">
        <v>27</v>
      </c>
      <c r="E10" s="4" t="n">
        <v>1</v>
      </c>
      <c r="F10" s="4" t="s">
        <v>18</v>
      </c>
      <c r="G10" s="4" t="s">
        <v>4</v>
      </c>
      <c r="H10" s="4" t="s">
        <v>25</v>
      </c>
      <c r="I10" s="4" t="str">
        <f>IMAGE("https://img.brickowl.com/files/image_cache/small/lego-yellow-minifigure-captain-redbeard-head-safety-stud-28-819418-93.png",,1)</f>
      </c>
      <c r="J10" s="4" t="str">
        <f>HYPERLINK("https://www.brickowl.com/catalog/lego-yellow-minifigure-captain-redbeard-head-safety-stud","View")</f>
      </c>
      <c r="K10" s="4"/>
      <c r="L10" s="4" t="str">
        <f>TEXTJOIN(" ", TRUE, IF('Order Items'!$E:$E=D10, 'Order Items'!$A:$A, ""))</f>
      </c>
      <c r="M10" s="4" t="str">
        <f>E10-K10</f>
      </c>
      <c r="N10" s="4"/>
    </row>
    <row customHeight="1" ht="45" r="11">
      <c r="A11" s="3" t="s">
        <v>0</v>
      </c>
      <c r="B11" s="3" t="s">
        <v>28</v>
      </c>
      <c r="C11" s="4"/>
      <c r="D11" s="4" t="s">
        <v>29</v>
      </c>
      <c r="E11" s="4" t="n">
        <v>1</v>
      </c>
      <c r="F11" s="4" t="s">
        <v>30</v>
      </c>
      <c r="G11" s="4" t="s">
        <v>4</v>
      </c>
      <c r="H11" s="4" t="s">
        <v>15</v>
      </c>
      <c r="I11" s="4" t="str">
        <f>IMAGE("https://img.brickowl.com/files/image_cache/small/lego-black-minifig-torso-998743-38-28.png",,1)</f>
      </c>
      <c r="J11" s="4" t="str">
        <f>HYPERLINK("https://www.brickowl.com/catalog/lego-black-minifig-torso-998743-38","View")</f>
      </c>
      <c r="K11" s="4"/>
      <c r="L11" s="4" t="str">
        <f>TEXTJOIN(" ", TRUE, IF('Order Items'!$E:$E=D11, 'Order Items'!$A:$A, ""))</f>
      </c>
      <c r="M11" s="4" t="str">
        <f>E11-K11</f>
      </c>
      <c r="N11" s="4"/>
    </row>
    <row customHeight="1" ht="45" r="12">
      <c r="A12" s="3" t="s">
        <v>0</v>
      </c>
      <c r="B12" s="3" t="s">
        <v>31</v>
      </c>
      <c r="C12" s="4"/>
      <c r="D12" s="4" t="s">
        <v>32</v>
      </c>
      <c r="E12" s="4" t="n">
        <v>1</v>
      </c>
      <c r="F12" s="4" t="s">
        <v>30</v>
      </c>
      <c r="G12" s="4" t="s">
        <v>4</v>
      </c>
      <c r="H12" s="4" t="s">
        <v>33</v>
      </c>
      <c r="I12" s="4" t="str">
        <f>IMAGE("https://img.brickowl.com/files/image_cache/small/lego-black-minifig-hat-bicorne-with-skull-and-crossbones-28-452728-38.jpg",,1)</f>
      </c>
      <c r="J12" s="4" t="str">
        <f>HYPERLINK("https://www.brickowl.com/catalog/lego-black-minifig-hat-bicorne-with-skull-and-crossbones","View")</f>
      </c>
      <c r="K12" s="4" t="n">
        <v>1</v>
      </c>
      <c r="L12" s="4" t="str">
        <f>TEXTJOIN(" ", TRUE, IF('Order Items'!$E:$E=D12, 'Order Items'!$A:$A, ""))</f>
      </c>
      <c r="M12" s="4" t="str">
        <f>E12-K12</f>
      </c>
      <c r="N12" s="4"/>
    </row>
    <row customHeight="1" ht="45" r="13">
      <c r="A13" s="3" t="s">
        <v>0</v>
      </c>
      <c r="B13" s="3" t="s">
        <v>34</v>
      </c>
      <c r="C13" s="4" t="n">
        <v>252625</v>
      </c>
      <c r="D13" s="4" t="s">
        <v>35</v>
      </c>
      <c r="E13" s="4" t="n">
        <v>1</v>
      </c>
      <c r="F13" s="4" t="s">
        <v>12</v>
      </c>
      <c r="G13" s="4" t="s">
        <v>4</v>
      </c>
      <c r="H13" s="4" t="s">
        <v>9</v>
      </c>
      <c r="I13" s="4" t="str">
        <f>IMAGE("https://img.brickowl.com/files/image_cache/small/lego-brown-minifig-epaulette-2526-28-405318-46.jpg",,1)</f>
      </c>
      <c r="J13" s="4" t="str">
        <f>HYPERLINK("https://www.brickowl.com/catalog/lego-brown-minifig-epaulette-2526","View")</f>
      </c>
      <c r="K13" s="4" t="n">
        <v>1</v>
      </c>
      <c r="L13" s="4" t="str">
        <f>TEXTJOIN(" ", TRUE, IF('Order Items'!$E:$E=D13, 'Order Items'!$A:$A, ""))</f>
      </c>
      <c r="M13" s="4" t="str">
        <f>E13-K13</f>
      </c>
      <c r="N13" s="4"/>
    </row>
    <row customHeight="1" ht="45" r="14">
      <c r="A14" s="3" t="s">
        <v>0</v>
      </c>
      <c r="B14" s="3" t="s">
        <v>36</v>
      </c>
      <c r="C14" s="4" t="n">
        <v>4167796</v>
      </c>
      <c r="D14" s="4" t="s">
        <v>37</v>
      </c>
      <c r="E14" s="4" t="n">
        <v>1</v>
      </c>
      <c r="F14" s="4" t="s">
        <v>30</v>
      </c>
      <c r="G14" s="4" t="s">
        <v>4</v>
      </c>
      <c r="H14" s="4" t="s">
        <v>5</v>
      </c>
      <c r="I14" s="4" t="str">
        <f>IMAGE("https://img.brickowl.com/files/image_cache/small/lego-black-hips-with-black-left-leg-and-brown-peg-leg-74330-28-70483-38.png",,1)</f>
      </c>
      <c r="J14" s="4" t="str">
        <f>HYPERLINK("https://www.brickowl.com/catalog/lego-black-hips-with-black-left-leg-and-brown-peg-leg-74330","View")</f>
      </c>
      <c r="K14" s="4" t="n">
        <v>1</v>
      </c>
      <c r="L14" s="4" t="str">
        <f>TEXTJOIN(" ", TRUE, IF('Order Items'!$E:$E=D14, 'Order Items'!$A:$A, ""))</f>
      </c>
      <c r="M14" s="4" t="str">
        <f>E14-K14</f>
      </c>
      <c r="N14" s="4"/>
    </row>
    <row customHeight="1" ht="45" r="15">
      <c r="A15" s="3" t="s">
        <v>0</v>
      </c>
      <c r="B15" s="3" t="s">
        <v>38</v>
      </c>
      <c r="C15" s="4" t="n">
        <v>371001</v>
      </c>
      <c r="D15" s="4" t="s">
        <v>39</v>
      </c>
      <c r="E15" s="4" t="n">
        <v>1</v>
      </c>
      <c r="F15" s="4" t="s">
        <v>3</v>
      </c>
      <c r="G15" s="4" t="s">
        <v>40</v>
      </c>
      <c r="H15" s="4" t="s">
        <v>41</v>
      </c>
      <c r="I15" s="4" t="str">
        <f>IMAGE("https://img.brickowl.com/files/image_cache/small/lego-white-plate-1-x-4-3710-32-515555-92.png",,1)</f>
      </c>
      <c r="J15" s="4" t="str">
        <f>HYPERLINK("https://www.brickowl.com/catalog/lego-white-plate-1-x-4-3710","View")</f>
      </c>
      <c r="K15" s="4" t="n">
        <v>1</v>
      </c>
      <c r="L15" s="4" t="str">
        <f>TEXTJOIN(" ", TRUE, IF('Order Items'!$E:$E=D15, 'Order Items'!$A:$A, ""))</f>
      </c>
      <c r="M15" s="4" t="str">
        <f>E15-K15</f>
      </c>
      <c r="N15" s="4"/>
    </row>
    <row customHeight="1" ht="45" r="16">
      <c r="A16" s="3" t="s">
        <v>0</v>
      </c>
      <c r="B16" s="3" t="s">
        <v>42</v>
      </c>
      <c r="C16" s="4" t="n">
        <v>462425</v>
      </c>
      <c r="D16" s="4" t="s">
        <v>43</v>
      </c>
      <c r="E16" s="4" t="n">
        <v>4</v>
      </c>
      <c r="F16" s="4" t="s">
        <v>12</v>
      </c>
      <c r="G16" s="4" t="s">
        <v>44</v>
      </c>
      <c r="H16" s="4" t="s">
        <v>45</v>
      </c>
      <c r="I16" s="4" t="str">
        <f>IMAGE("https://img.brickowl.com/files/image_cache/small/lego-brown-wheel-rim-8-x-6-4-without-side-notch-4624-28-247110-46.jpg",,1)</f>
      </c>
      <c r="J16" s="4" t="str">
        <f>HYPERLINK("https://www.brickowl.com/catalog/lego-brown-wheel-rim-8-x-6-4-without-side-notch-4624","View")</f>
      </c>
      <c r="K16" s="4"/>
      <c r="L16" s="4" t="str">
        <f>TEXTJOIN(" ", TRUE, IF('Order Items'!$E:$E=D16, 'Order Items'!$A:$A, ""))</f>
      </c>
      <c r="M16" s="4" t="str">
        <f>E16-K16</f>
      </c>
      <c r="N16" s="4"/>
    </row>
    <row customHeight="1" ht="45" r="17">
      <c r="A17" s="3" t="s">
        <v>0</v>
      </c>
      <c r="B17" s="3" t="s">
        <v>46</v>
      </c>
      <c r="C17" s="4" t="n">
        <v>302802</v>
      </c>
      <c r="D17" s="4" t="s">
        <v>47</v>
      </c>
      <c r="E17" s="4" t="n">
        <v>1</v>
      </c>
      <c r="F17" s="4" t="s">
        <v>48</v>
      </c>
      <c r="G17" s="4" t="s">
        <v>40</v>
      </c>
      <c r="H17" s="4" t="s">
        <v>41</v>
      </c>
      <c r="I17" s="4" t="str">
        <f>IMAGE("https://img.brickowl.com/files/image_cache/small/lego-light-gray-plate-6-x-12-3028-27-20603-66.jpg",,1)</f>
      </c>
      <c r="J17" s="4" t="str">
        <f>HYPERLINK("https://www.brickowl.com/catalog/lego-light-gray-plate-6-x-12-3028","View")</f>
      </c>
      <c r="K17" s="4"/>
      <c r="L17" s="4" t="str">
        <f>TEXTJOIN(" ", TRUE, IF('Order Items'!$E:$E=D17, 'Order Items'!$A:$A, ""))</f>
      </c>
      <c r="M17" s="4" t="str">
        <f>E17-K17</f>
      </c>
      <c r="N17" s="4"/>
    </row>
    <row customHeight="1" ht="45" r="18">
      <c r="A18" s="3" t="s">
        <v>0</v>
      </c>
      <c r="B18" s="3" t="s">
        <v>49</v>
      </c>
      <c r="C18" s="4" t="n">
        <v>233901</v>
      </c>
      <c r="D18" s="4" t="s">
        <v>50</v>
      </c>
      <c r="E18" s="4" t="n">
        <v>1</v>
      </c>
      <c r="F18" s="4" t="s">
        <v>3</v>
      </c>
      <c r="G18" s="4" t="s">
        <v>40</v>
      </c>
      <c r="H18" s="4" t="s">
        <v>51</v>
      </c>
      <c r="I18" s="4" t="str">
        <f>IMAGE("https://img.brickowl.com/files/image_cache/small/lego-white-arch-1-x-5-x-4-regular-bow-unreinforced-underside-2339-14395-27-853514-92.jpg",,1)</f>
      </c>
      <c r="J18" s="4" t="str">
        <f>HYPERLINK("https://www.brickowl.com/catalog/lego-white-arch-1-x-5-x-4-regular-bow-unreinforced-underside-2339-14395","View")</f>
      </c>
      <c r="K18" s="4"/>
      <c r="L18" s="4" t="str">
        <f>TEXTJOIN(" ", TRUE, IF('Order Items'!$E:$E=D18, 'Order Items'!$A:$A, ""))</f>
      </c>
      <c r="M18" s="4" t="str">
        <f>E18-K18</f>
      </c>
      <c r="N18" s="4"/>
    </row>
    <row customHeight="1" ht="45" r="19">
      <c r="A19" s="3" t="s">
        <v>0</v>
      </c>
      <c r="B19" s="3" t="s">
        <v>52</v>
      </c>
      <c r="C19" s="4" t="n">
        <v>255125</v>
      </c>
      <c r="D19" s="4" t="s">
        <v>53</v>
      </c>
      <c r="E19" s="4" t="n">
        <v>1</v>
      </c>
      <c r="F19" s="4" t="s">
        <v>12</v>
      </c>
      <c r="G19" s="4" t="s">
        <v>40</v>
      </c>
      <c r="H19" s="4" t="s">
        <v>54</v>
      </c>
      <c r="I19" s="4" t="str">
        <f>IMAGE("https://img.brickowl.com/files/image_cache/small/lego-brown-minifigure-row-boat-with-oar-holders-2551-28-600250-46.png",,1)</f>
      </c>
      <c r="J19" s="4" t="str">
        <f>HYPERLINK("https://www.brickowl.com/catalog/lego-brown-minifigure-row-boat-with-oar-holders-2551","View")</f>
      </c>
      <c r="K19" s="4"/>
      <c r="L19" s="4" t="str">
        <f>TEXTJOIN(" ", TRUE, IF('Order Items'!$E:$E=D19, 'Order Items'!$A:$A, ""))</f>
      </c>
      <c r="M19" s="4" t="str">
        <f>E19-K19</f>
      </c>
      <c r="N19" s="4"/>
    </row>
    <row customHeight="1" ht="45" r="20">
      <c r="A20" s="3" t="s">
        <v>0</v>
      </c>
      <c r="B20" s="3" t="s">
        <v>55</v>
      </c>
      <c r="C20" s="4" t="n">
        <v>253027</v>
      </c>
      <c r="D20" s="4" t="s">
        <v>56</v>
      </c>
      <c r="E20" s="4" t="n">
        <v>3</v>
      </c>
      <c r="F20" s="4" t="s">
        <v>57</v>
      </c>
      <c r="G20" s="4" t="s">
        <v>4</v>
      </c>
      <c r="H20" s="4" t="s">
        <v>58</v>
      </c>
      <c r="I20" s="4" t="str">
        <f>IMAGE("https://img.brickowl.com/files/image_cache/small/lego-dark-gray-minifig-sword-cutlass-2530-27-14169-53.jpg",,1)</f>
      </c>
      <c r="J20" s="4" t="str">
        <f>HYPERLINK("https://www.brickowl.com/catalog/lego-dark-gray-minifig-sword-cutlass-2530","View")</f>
      </c>
      <c r="K20" s="4" t="n">
        <v>3</v>
      </c>
      <c r="L20" s="4" t="str">
        <f>TEXTJOIN(" ", TRUE, IF('Order Items'!$E:$E=D20, 'Order Items'!$A:$A, ""))</f>
      </c>
      <c r="M20" s="4" t="str">
        <f>E20-K20</f>
      </c>
      <c r="N20" s="4"/>
    </row>
    <row customHeight="1" ht="45" r="21">
      <c r="A21" s="3" t="s">
        <v>0</v>
      </c>
      <c r="B21" s="3" t="s">
        <v>59</v>
      </c>
      <c r="C21" s="4" t="n">
        <v>256125</v>
      </c>
      <c r="D21" s="4" t="s">
        <v>60</v>
      </c>
      <c r="E21" s="4" t="n">
        <v>3</v>
      </c>
      <c r="F21" s="4" t="s">
        <v>12</v>
      </c>
      <c r="G21" s="4" t="s">
        <v>4</v>
      </c>
      <c r="H21" s="4" t="s">
        <v>61</v>
      </c>
      <c r="I21" s="4" t="str">
        <f>IMAGE("https://img.brickowl.com/files/image_cache/small/lego-brown-minifig-gun-musket-2561-27-746216-46.jpg",,1)</f>
      </c>
      <c r="J21" s="4" t="str">
        <f>HYPERLINK("https://www.brickowl.com/catalog/lego-brown-minifig-gun-musket-2561","View")</f>
      </c>
      <c r="K21" s="4"/>
      <c r="L21" s="4" t="str">
        <f>TEXTJOIN(" ", TRUE, IF('Order Items'!$E:$E=D21, 'Order Items'!$A:$A, ""))</f>
      </c>
      <c r="M21" s="4" t="str">
        <f>E21-K21</f>
      </c>
      <c r="N21" s="4"/>
    </row>
    <row customHeight="1" ht="45" r="22">
      <c r="A22" s="3" t="s">
        <v>0</v>
      </c>
      <c r="B22" s="3" t="s">
        <v>62</v>
      </c>
      <c r="C22" s="4"/>
      <c r="D22" s="4" t="s">
        <v>63</v>
      </c>
      <c r="E22" s="4" t="n">
        <v>1</v>
      </c>
      <c r="F22" s="4" t="s">
        <v>57</v>
      </c>
      <c r="G22" s="4" t="s">
        <v>40</v>
      </c>
      <c r="H22" s="4" t="s">
        <v>64</v>
      </c>
      <c r="I22" s="4" t="str">
        <f>IMAGE("https://img.brickowl.com/files/image_cache/small/lego-dark-gray-minifig-cannon-2-x-8-shooting-28-293580-53.jpg",,1)</f>
      </c>
      <c r="J22" s="4" t="str">
        <f>HYPERLINK("https://www.brickowl.com/catalog/lego-dark-gray-minifig-cannon-2-x-8-shooting","View")</f>
      </c>
      <c r="K22" s="4"/>
      <c r="L22" s="4" t="str">
        <f>TEXTJOIN(" ", TRUE, IF('Order Items'!$E:$E=D22, 'Order Items'!$A:$A, ""))</f>
      </c>
      <c r="M22" s="4" t="str">
        <f>E22-K22</f>
      </c>
      <c r="N22" s="4"/>
    </row>
    <row customHeight="1" ht="45" r="23">
      <c r="A23" s="3" t="s">
        <v>0</v>
      </c>
      <c r="B23" s="3" t="s">
        <v>65</v>
      </c>
      <c r="C23" s="4" t="n">
        <v>431926</v>
      </c>
      <c r="D23" s="4" t="s">
        <v>66</v>
      </c>
      <c r="E23" s="4" t="n">
        <v>1</v>
      </c>
      <c r="F23" s="4" t="s">
        <v>30</v>
      </c>
      <c r="G23" s="4" t="s">
        <v>40</v>
      </c>
      <c r="H23" s="4" t="s">
        <v>67</v>
      </c>
      <c r="I23" s="4" t="str">
        <f>IMAGE("https://img.brickowl.com/files/image_cache/small/lego-black-hinge-bar-8-with-split-bar-holder-4319-28-886126-38.jpeg",,1)</f>
      </c>
      <c r="J23" s="4" t="str">
        <f>HYPERLINK("https://www.brickowl.com/catalog/lego-black-hinge-bar-8-with-split-bar-holder-4319","View")</f>
      </c>
      <c r="K23" s="4"/>
      <c r="L23" s="4" t="str">
        <f>TEXTJOIN(" ", TRUE, IF('Order Items'!$E:$E=D23, 'Order Items'!$A:$A, ""))</f>
      </c>
      <c r="M23" s="4" t="str">
        <f>E23-K23</f>
      </c>
      <c r="N23" s="4"/>
    </row>
    <row customHeight="1" ht="45" r="24">
      <c r="A24" s="3" t="s">
        <v>0</v>
      </c>
      <c r="B24" s="3" t="s">
        <v>68</v>
      </c>
      <c r="C24" s="4"/>
      <c r="D24" s="4" t="s">
        <v>69</v>
      </c>
      <c r="E24" s="4" t="n">
        <v>1</v>
      </c>
      <c r="F24" s="4" t="s">
        <v>3</v>
      </c>
      <c r="G24" s="4" t="s">
        <v>40</v>
      </c>
      <c r="H24" s="4" t="s">
        <v>70</v>
      </c>
      <c r="I24" s="4" t="str">
        <f>IMAGE("https://img.brickowl.com/files/image_cache/small/lego-white-flag-6-x-4-with-2-connectors-with-black-crossed-cannons-crown-and-fleur-de-lys-over-blue-and-white-cross-pattern-25-12197-92.jpg",,1)</f>
      </c>
      <c r="J24" s="4" t="str">
        <f>HYPERLINK("https://www.brickowl.com/catalog/lego-white-flag-6-x-4-with-2-connectors-with-black-crossed-cannons-crown-and-fleur-de-lys-over-blue-and-white-cross-pattern","View")</f>
      </c>
      <c r="K24" s="4"/>
      <c r="L24" s="4" t="str">
        <f>TEXTJOIN(" ", TRUE, IF('Order Items'!$E:$E=D24, 'Order Items'!$A:$A, ""))</f>
      </c>
      <c r="M24" s="4" t="str">
        <f>E24-K24</f>
      </c>
      <c r="N24" s="4"/>
    </row>
    <row customHeight="1" ht="45" r="25">
      <c r="A25" s="3" t="s">
        <v>0</v>
      </c>
      <c r="B25" s="3" t="s">
        <v>71</v>
      </c>
      <c r="C25" s="4"/>
      <c r="D25" s="4" t="s">
        <v>72</v>
      </c>
      <c r="E25" s="4" t="n">
        <v>1</v>
      </c>
      <c r="F25" s="4" t="s">
        <v>3</v>
      </c>
      <c r="G25" s="4" t="s">
        <v>40</v>
      </c>
      <c r="H25" s="4" t="s">
        <v>70</v>
      </c>
      <c r="I25" s="4" t="str">
        <f>IMAGE("https://img.brickowl.com/files/image_cache/small/lego-white-flag-2-x-2-with-jolly-roger-without-flared-edge-28-741096-92.jpg",,1)</f>
      </c>
      <c r="J25" s="4" t="str">
        <f>HYPERLINK("https://www.brickowl.com/catalog/lego-white-flag-2-x-2-with-jolly-roger-without-flared-edge","View")</f>
      </c>
      <c r="K25" s="4"/>
      <c r="L25" s="4" t="str">
        <f>TEXTJOIN(" ", TRUE, IF('Order Items'!$E:$E=D25, 'Order Items'!$A:$A, ""))</f>
      </c>
      <c r="M25" s="4" t="str">
        <f>E25-K25</f>
      </c>
      <c r="N25" s="4"/>
    </row>
    <row customHeight="1" ht="45" r="26">
      <c r="A26" s="3" t="s">
        <v>0</v>
      </c>
      <c r="B26" s="3" t="s">
        <v>73</v>
      </c>
      <c r="C26" s="4" t="n">
        <v>461127</v>
      </c>
      <c r="D26" s="4" t="s">
        <v>74</v>
      </c>
      <c r="E26" s="4" t="n">
        <v>1</v>
      </c>
      <c r="F26" s="4" t="s">
        <v>57</v>
      </c>
      <c r="G26" s="4" t="s">
        <v>40</v>
      </c>
      <c r="H26" s="4" t="s">
        <v>75</v>
      </c>
      <c r="I26" s="4" t="str">
        <f>IMAGE("https://img.brickowl.com/files/image_cache/small/lego-dark-gray-door-6-x-7-barred-4611-28-74582-53.jpg",,1)</f>
      </c>
      <c r="J26" s="4" t="str">
        <f>HYPERLINK("https://www.brickowl.com/catalog/lego-dark-gray-door-6-x-7-barred-4611","View")</f>
      </c>
      <c r="K26" s="4" t="n">
        <v>1</v>
      </c>
      <c r="L26" s="4" t="str">
        <f>TEXTJOIN(" ", TRUE, IF('Order Items'!$E:$E=D26, 'Order Items'!$A:$A, ""))</f>
      </c>
      <c r="M26" s="4" t="str">
        <f>E26-K26</f>
      </c>
      <c r="N26" s="4"/>
    </row>
    <row customHeight="1" ht="45" r="27">
      <c r="A27" s="3" t="s">
        <v>0</v>
      </c>
      <c r="B27" s="3" t="s">
        <v>76</v>
      </c>
      <c r="C27" s="4" t="n">
        <v>4106366</v>
      </c>
      <c r="D27" s="4" t="s">
        <v>77</v>
      </c>
      <c r="E27" s="4" t="n">
        <v>1</v>
      </c>
      <c r="F27" s="4" t="s">
        <v>3</v>
      </c>
      <c r="G27" s="4" t="s">
        <v>40</v>
      </c>
      <c r="H27" s="4" t="s">
        <v>78</v>
      </c>
      <c r="I27" s="4" t="str">
        <f>IMAGE("https://img.brickowl.com/files/image_cache/small/lego-white-door-2-x-6-x-7-frame-4071-28-157658-92.png",,1)</f>
      </c>
      <c r="J27" s="4" t="str">
        <f>HYPERLINK("https://www.brickowl.com/catalog/lego-white-door-2-x-6-x-7-frame-4071","View")</f>
      </c>
      <c r="K27" s="4"/>
      <c r="L27" s="4" t="str">
        <f>TEXTJOIN(" ", TRUE, IF('Order Items'!$E:$E=D27, 'Order Items'!$A:$A, ""))</f>
      </c>
      <c r="M27" s="4" t="str">
        <f>E27-K27</f>
      </c>
      <c r="N27" s="4"/>
    </row>
    <row customHeight="1" ht="45" r="28">
      <c r="A28" s="3" t="s">
        <v>0</v>
      </c>
      <c r="B28" s="3" t="s">
        <v>79</v>
      </c>
      <c r="C28" s="4"/>
      <c r="D28" s="4" t="s">
        <v>80</v>
      </c>
      <c r="E28" s="4" t="n">
        <v>1</v>
      </c>
      <c r="F28" s="4" t="s">
        <v>3</v>
      </c>
      <c r="G28" s="4" t="s">
        <v>40</v>
      </c>
      <c r="H28" s="4" t="s">
        <v>81</v>
      </c>
      <c r="I28" s="4" t="str">
        <f>IMAGE("https://img.brickowl.com/files/image_cache/small/lego-white-cloth-sail-9-x-10-arched-with-red-stripes-pattern-28-813719-92.jpg",,1)</f>
      </c>
      <c r="J28" s="4" t="str">
        <f>HYPERLINK("https://www.brickowl.com/catalog/lego-white-cloth-sail-9-x-10-arched-with-red-stripes-pattern","View")</f>
      </c>
      <c r="K28" s="4"/>
      <c r="L28" s="4" t="str">
        <f>TEXTJOIN(" ", TRUE, IF('Order Items'!$E:$E=D28, 'Order Items'!$A:$A, ""))</f>
      </c>
      <c r="M28" s="4" t="str">
        <f>E28-K28</f>
      </c>
      <c r="N28" s="4"/>
    </row>
    <row customHeight="1" ht="45" r="29">
      <c r="A29" s="3" t="s">
        <v>0</v>
      </c>
      <c r="B29" s="3" t="s">
        <v>82</v>
      </c>
      <c r="C29" s="4" t="n">
        <v>301001</v>
      </c>
      <c r="D29" s="4" t="s">
        <v>83</v>
      </c>
      <c r="E29" s="4" t="n">
        <v>2</v>
      </c>
      <c r="F29" s="4" t="s">
        <v>3</v>
      </c>
      <c r="G29" s="4" t="s">
        <v>40</v>
      </c>
      <c r="H29" s="4" t="s">
        <v>84</v>
      </c>
      <c r="I29" s="4" t="str">
        <f>IMAGE("https://img.brickowl.com/files/image_cache/small/lego-white-brick-1-x-4-3010-32-752369-92.png",,1)</f>
      </c>
      <c r="J29" s="4" t="str">
        <f>HYPERLINK("https://www.brickowl.com/catalog/lego-white-brick-1-x-4-3010","View")</f>
      </c>
      <c r="K29" s="4"/>
      <c r="L29" s="4" t="str">
        <f>TEXTJOIN(" ", TRUE, IF('Order Items'!$E:$E=D29, 'Order Items'!$A:$A, ""))</f>
      </c>
      <c r="M29" s="4" t="str">
        <f>E29-K29</f>
      </c>
      <c r="N29" s="4"/>
    </row>
    <row customHeight="1" ht="45" r="30">
      <c r="A30" s="3" t="s">
        <v>0</v>
      </c>
      <c r="B30" s="3" t="s">
        <v>85</v>
      </c>
      <c r="C30" s="4" t="n">
        <v>300401</v>
      </c>
      <c r="D30" s="4" t="s">
        <v>86</v>
      </c>
      <c r="E30" s="4" t="n">
        <v>2</v>
      </c>
      <c r="F30" s="4" t="s">
        <v>3</v>
      </c>
      <c r="G30" s="4" t="s">
        <v>40</v>
      </c>
      <c r="H30" s="4" t="s">
        <v>84</v>
      </c>
      <c r="I30" s="4" t="str">
        <f>IMAGE("https://img.brickowl.com/files/image_cache/small/lego-white-brick-1-x-2-with-bottom-tube-3004-93792-32-442413-92.png",,1)</f>
      </c>
      <c r="J30" s="4" t="str">
        <f>HYPERLINK("https://www.brickowl.com/catalog/lego-white-brick-1-x-2-with-bottom-tube-3004-93792","View")</f>
      </c>
      <c r="K30" s="4"/>
      <c r="L30" s="4" t="str">
        <f>TEXTJOIN(" ", TRUE, IF('Order Items'!$E:$E=D30, 'Order Items'!$A:$A, ""))</f>
      </c>
      <c r="M30" s="4" t="str">
        <f>E30-K30</f>
      </c>
      <c r="N30" s="4"/>
    </row>
    <row customHeight="1" ht="45" r="31">
      <c r="A31" s="3" t="s">
        <v>0</v>
      </c>
      <c r="B31" s="3" t="s">
        <v>87</v>
      </c>
      <c r="C31" s="4" t="n">
        <v>300426</v>
      </c>
      <c r="D31" s="4" t="s">
        <v>88</v>
      </c>
      <c r="E31" s="4" t="n">
        <v>4</v>
      </c>
      <c r="F31" s="4" t="s">
        <v>30</v>
      </c>
      <c r="G31" s="4" t="s">
        <v>40</v>
      </c>
      <c r="H31" s="4" t="s">
        <v>84</v>
      </c>
      <c r="I31" s="4" t="str">
        <f>IMAGE("https://img.brickowl.com/files/image_cache/small/lego-black-brick-1-x-2-with-bottom-tube-3004-32-442413-38.png",,1)</f>
      </c>
      <c r="J31" s="4" t="str">
        <f>HYPERLINK("https://www.brickowl.com/catalog/lego-black-brick-1-x-2-with-bottom-tube-3004","View")</f>
      </c>
      <c r="K31" s="4" t="n">
        <v>4</v>
      </c>
      <c r="L31" s="4" t="str">
        <f>TEXTJOIN(" ", TRUE, IF('Order Items'!$E:$E=D31, 'Order Items'!$A:$A, ""))</f>
      </c>
      <c r="M31" s="4" t="str">
        <f>E31-K31</f>
      </c>
      <c r="N31" s="4"/>
    </row>
    <row customHeight="1" ht="45" r="32">
      <c r="A32" s="3" t="s">
        <v>0</v>
      </c>
      <c r="B32" s="3" t="s">
        <v>89</v>
      </c>
      <c r="C32" s="4" t="n">
        <v>431826</v>
      </c>
      <c r="D32" s="4" t="s">
        <v>90</v>
      </c>
      <c r="E32" s="4" t="n">
        <v>1</v>
      </c>
      <c r="F32" s="4" t="s">
        <v>30</v>
      </c>
      <c r="G32" s="4" t="s">
        <v>40</v>
      </c>
      <c r="H32" s="4" t="s">
        <v>54</v>
      </c>
      <c r="I32" s="4" t="str">
        <f>IMAGE("https://img.brickowl.com/files/image_cache/small/lego-black-boat-mast-hinged-with-2-stubs-on-both-sides-4318-28-25057-38.png",,1)</f>
      </c>
      <c r="J32" s="4" t="str">
        <f>HYPERLINK("https://www.brickowl.com/catalog/lego-black-boat-mast-hinged-with-2-stubs-on-both-sides-4318","View")</f>
      </c>
      <c r="K32" s="4"/>
      <c r="L32" s="4" t="str">
        <f>TEXTJOIN(" ", TRUE, IF('Order Items'!$E:$E=D32, 'Order Items'!$A:$A, ""))</f>
      </c>
      <c r="M32" s="4" t="str">
        <f>E32-K32</f>
      </c>
      <c r="N32" s="4"/>
    </row>
    <row customHeight="1" ht="45" r="33">
      <c r="A33" s="3" t="s">
        <v>0</v>
      </c>
      <c r="B33" s="3" t="s">
        <v>91</v>
      </c>
      <c r="C33" s="4"/>
      <c r="D33" s="4" t="s">
        <v>92</v>
      </c>
      <c r="E33" s="4" t="n">
        <v>1</v>
      </c>
      <c r="F33" s="4" t="s">
        <v>8</v>
      </c>
      <c r="G33" s="4" t="s">
        <v>93</v>
      </c>
      <c r="H33" s="4" t="s">
        <v>94</v>
      </c>
      <c r="I33" s="4" t="str">
        <f>IMAGE("https://img.brickowl.com/files/image_cache/small/lego-red-bird-with-multicolored-feathers-with-narrow-beak-25-433885-81.jpg",,1)</f>
      </c>
      <c r="J33" s="4" t="str">
        <f>HYPERLINK("https://www.brickowl.com/catalog/lego-red-bird-with-multicolored-feathers-with-narrow-beak","View")</f>
      </c>
      <c r="K33" s="4" t="n">
        <v>1</v>
      </c>
      <c r="L33" s="4" t="str">
        <f>TEXTJOIN(" ", TRUE, IF('Order Items'!$E:$E=D33, 'Order Items'!$A:$A, ""))</f>
      </c>
      <c r="M33" s="4" t="str">
        <f>E33-K33</f>
      </c>
      <c r="N33" s="4"/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D10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1"/>
    <col min="2" max="2" bestFit="1" customWidth="1" width="11"/>
    <col min="3" max="3" bestFit="1" customWidth="1" width="11"/>
    <col min="4" max="4" bestFit="1" customWidth="1" width="60"/>
  </cols>
  <sheetData>
    <row r="1">
      <c r="A1" s="3" t="inlineStr">
        <is>
          <r>
            <rPr>
              <b val="1"/>
            </rPr>
            <t>Id</t>
          </r>
        </is>
      </c>
      <c r="B1" s="3" t="inlineStr">
        <is>
          <r>
            <rPr>
              <b val="1"/>
            </rPr>
            <t>Date</t>
          </r>
        </is>
      </c>
      <c r="C1" s="3" t="inlineStr">
        <is>
          <r>
            <rPr>
              <b val="1"/>
            </rPr>
            <t>Status</t>
          </r>
        </is>
      </c>
      <c r="D1" s="3" t="inlineStr">
        <is>
          <r>
            <rPr>
              <b val="1"/>
            </rPr>
            <t>Link</t>
          </r>
        </is>
      </c>
    </row>
    <row r="2">
      <c r="A2" s="3" t="n">
        <v>4160176</v>
      </c>
      <c r="B2" s="3">
        <v>45148.496875</v>
      </c>
      <c r="C2" s="3" t="s">
        <v>95</v>
      </c>
      <c r="D2" s="3" t="s">
        <v>96</v>
      </c>
    </row>
    <row r="3">
      <c r="A3" s="3" t="n">
        <v>1282712</v>
      </c>
      <c r="B3" s="3">
        <v>45147.47447916667</v>
      </c>
      <c r="C3" s="3" t="s">
        <v>95</v>
      </c>
      <c r="D3" s="3" t="s">
        <v>97</v>
      </c>
    </row>
    <row r="4">
      <c r="A4" s="3" t="n">
        <v>3012761</v>
      </c>
      <c r="B4" s="3">
        <v>45146.94930555556</v>
      </c>
      <c r="C4" s="3" t="s">
        <v>95</v>
      </c>
      <c r="D4" s="3" t="s">
        <v>98</v>
      </c>
    </row>
    <row r="5">
      <c r="A5" s="3" t="n">
        <v>8757244</v>
      </c>
      <c r="B5" s="3">
        <v>45146.93819444445</v>
      </c>
      <c r="C5" s="3" t="s">
        <v>95</v>
      </c>
      <c r="D5" s="3" t="s">
        <v>99</v>
      </c>
    </row>
    <row r="6">
      <c r="A6" s="3" t="n">
        <v>8762357</v>
      </c>
      <c r="B6" s="3">
        <v>45146.89530092593</v>
      </c>
      <c r="C6" s="3" t="s">
        <v>95</v>
      </c>
      <c r="D6" s="3" t="s">
        <v>100</v>
      </c>
    </row>
    <row r="7">
      <c r="A7" s="3" t="n">
        <v>2017610</v>
      </c>
      <c r="B7" s="3">
        <v>45146.8415625</v>
      </c>
      <c r="C7" s="3" t="s">
        <v>95</v>
      </c>
      <c r="D7" s="3" t="s">
        <v>101</v>
      </c>
    </row>
    <row r="8">
      <c r="A8" s="3" t="n">
        <v>9167739</v>
      </c>
      <c r="B8" s="3">
        <v>45141.636608796296</v>
      </c>
      <c r="C8" s="3" t="s">
        <v>95</v>
      </c>
      <c r="D8" s="3" t="s">
        <v>102</v>
      </c>
    </row>
    <row r="9">
      <c r="A9" s="3" t="n">
        <v>1281368</v>
      </c>
      <c r="B9" s="3">
        <v>45135.81277777778</v>
      </c>
      <c r="C9" s="3" t="s">
        <v>95</v>
      </c>
      <c r="D9" s="3" t="s">
        <v>103</v>
      </c>
    </row>
    <row r="10">
      <c r="A10" s="3" t="n">
        <v>4561311</v>
      </c>
      <c r="B10" s="3">
        <v>45123.46894675926</v>
      </c>
      <c r="C10" s="3" t="s">
        <v>95</v>
      </c>
      <c r="D10" s="3" t="s">
        <v>104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F33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8"/>
    <col min="2" max="2" bestFit="1" customWidth="1" width="60"/>
    <col min="3" max="3" bestFit="1" customWidth="1" width="11"/>
    <col min="4" max="4" bestFit="1" customWidth="1" width="11"/>
    <col min="5" max="5" bestFit="1" customWidth="1" width="11"/>
    <col min="6" max="6" bestFit="1" customWidth="1" width="11"/>
    <col min="7" max="7" bestFit="1" customWidth="1" width="3"/>
  </cols>
  <sheetData>
    <row r="1">
      <c r="A1" s="3" t="inlineStr">
        <is>
          <r>
            <rPr>
              <b val="1"/>
            </rPr>
            <t>Order</t>
          </r>
        </is>
      </c>
      <c r="B1" s="3" t="inlineStr">
        <is>
          <r>
            <rPr>
              <b val="1"/>
            </rPr>
            <t>Name</t>
          </r>
        </is>
      </c>
      <c r="C1" s="3" t="inlineStr">
        <is>
          <r>
            <rPr>
              <b val="1"/>
            </rPr>
            <t>Type</t>
          </r>
        </is>
      </c>
      <c r="D1" s="3" t="inlineStr">
        <is>
          <r>
            <rPr>
              <b val="1"/>
            </rPr>
            <t>Color</t>
          </r>
        </is>
      </c>
      <c r="E1" s="3" t="inlineStr">
        <is>
          <r>
            <rPr>
              <b val="1"/>
            </rPr>
            <t>BOID</t>
          </r>
        </is>
      </c>
      <c r="F1" s="3" t="inlineStr">
        <is>
          <r>
            <rPr>
              <b val="1"/>
            </rPr>
            <t>Qty</t>
          </r>
        </is>
      </c>
    </row>
    <row r="2">
      <c r="A2" s="3" t="n">
        <v>4160176</v>
      </c>
      <c r="B2" s="3" t="s">
        <v>105</v>
      </c>
      <c r="C2" s="3" t="s">
        <v>40</v>
      </c>
      <c r="D2" s="3" t="s">
        <v>30</v>
      </c>
      <c r="E2" s="3" t="s">
        <v>106</v>
      </c>
      <c r="F2" s="3" t="n">
        <v>1</v>
      </c>
    </row>
    <row r="3">
      <c r="A3" s="3" t="n">
        <v>4160176</v>
      </c>
      <c r="B3" s="3" t="s">
        <v>107</v>
      </c>
      <c r="C3" s="3" t="s">
        <v>40</v>
      </c>
      <c r="D3" s="3" t="s">
        <v>30</v>
      </c>
      <c r="E3" s="3" t="s">
        <v>108</v>
      </c>
      <c r="F3" s="3" t="n">
        <v>2</v>
      </c>
    </row>
    <row r="4">
      <c r="A4" s="3" t="n">
        <v>4160176</v>
      </c>
      <c r="B4" s="3" t="s">
        <v>109</v>
      </c>
      <c r="C4" s="3" t="s">
        <v>40</v>
      </c>
      <c r="D4" s="3" t="s">
        <v>30</v>
      </c>
      <c r="E4" s="3" t="s">
        <v>110</v>
      </c>
      <c r="F4" s="3" t="n">
        <v>1</v>
      </c>
    </row>
    <row r="5">
      <c r="A5" s="3" t="n">
        <v>4160176</v>
      </c>
      <c r="B5" s="3" t="s">
        <v>111</v>
      </c>
      <c r="C5" s="3" t="s">
        <v>40</v>
      </c>
      <c r="D5" s="3" t="s">
        <v>30</v>
      </c>
      <c r="E5" s="3" t="s">
        <v>112</v>
      </c>
      <c r="F5" s="3" t="n">
        <v>2</v>
      </c>
    </row>
    <row r="6">
      <c r="A6" s="3" t="n">
        <v>4160176</v>
      </c>
      <c r="B6" s="3" t="s">
        <v>113</v>
      </c>
      <c r="C6" s="3" t="s">
        <v>40</v>
      </c>
      <c r="D6" s="3" t="s">
        <v>30</v>
      </c>
      <c r="E6" s="3" t="s">
        <v>114</v>
      </c>
      <c r="F6" s="3" t="n">
        <v>2</v>
      </c>
    </row>
    <row r="7">
      <c r="A7" s="3" t="n">
        <v>4160176</v>
      </c>
      <c r="B7" s="3" t="s">
        <v>115</v>
      </c>
      <c r="C7" s="3" t="s">
        <v>40</v>
      </c>
      <c r="D7" s="3" t="s">
        <v>3</v>
      </c>
      <c r="E7" s="3" t="s">
        <v>116</v>
      </c>
      <c r="F7" s="3" t="n">
        <v>1</v>
      </c>
    </row>
    <row r="8">
      <c r="A8" s="3" t="n">
        <v>4160176</v>
      </c>
      <c r="B8" s="3" t="s">
        <v>117</v>
      </c>
      <c r="C8" s="3" t="s">
        <v>40</v>
      </c>
      <c r="D8" s="3" t="s">
        <v>8</v>
      </c>
      <c r="E8" s="3" t="s">
        <v>118</v>
      </c>
      <c r="F8" s="3" t="n">
        <v>1</v>
      </c>
    </row>
    <row r="9">
      <c r="A9" s="3" t="n">
        <v>4160176</v>
      </c>
      <c r="B9" s="3" t="s">
        <v>119</v>
      </c>
      <c r="C9" s="3" t="s">
        <v>40</v>
      </c>
      <c r="D9" s="3" t="s">
        <v>30</v>
      </c>
      <c r="E9" s="3" t="s">
        <v>120</v>
      </c>
      <c r="F9" s="3" t="n">
        <v>1</v>
      </c>
    </row>
    <row r="10">
      <c r="A10" s="3" t="n">
        <v>4160176</v>
      </c>
      <c r="B10" s="3" t="s">
        <v>121</v>
      </c>
      <c r="C10" s="3" t="s">
        <v>40</v>
      </c>
      <c r="D10" s="3" t="s">
        <v>122</v>
      </c>
      <c r="E10" s="3" t="s">
        <v>123</v>
      </c>
      <c r="F10" s="3" t="n">
        <v>1</v>
      </c>
    </row>
    <row r="11">
      <c r="A11" s="3" t="n">
        <v>4160176</v>
      </c>
      <c r="B11" s="3" t="s">
        <v>124</v>
      </c>
      <c r="C11" s="3" t="s">
        <v>40</v>
      </c>
      <c r="D11" s="3" t="s">
        <v>125</v>
      </c>
      <c r="E11" s="3" t="s">
        <v>126</v>
      </c>
      <c r="F11" s="3" t="n">
        <v>1</v>
      </c>
    </row>
    <row r="12">
      <c r="A12" s="3" t="n">
        <v>4160176</v>
      </c>
      <c r="B12" s="3" t="s">
        <v>127</v>
      </c>
      <c r="C12" s="3" t="s">
        <v>40</v>
      </c>
      <c r="D12" s="3" t="s">
        <v>8</v>
      </c>
      <c r="E12" s="3" t="s">
        <v>128</v>
      </c>
      <c r="F12" s="3" t="n">
        <v>1</v>
      </c>
    </row>
    <row r="13">
      <c r="A13" s="3" t="n">
        <v>4160176</v>
      </c>
      <c r="B13" s="3" t="s">
        <v>129</v>
      </c>
      <c r="C13" s="3" t="s">
        <v>40</v>
      </c>
      <c r="D13" s="3" t="s">
        <v>3</v>
      </c>
      <c r="E13" s="3" t="s">
        <v>130</v>
      </c>
      <c r="F13" s="3" t="n">
        <v>1</v>
      </c>
    </row>
    <row r="14">
      <c r="A14" s="3" t="n">
        <v>4160176</v>
      </c>
      <c r="B14" s="3" t="s">
        <v>131</v>
      </c>
      <c r="C14" s="3" t="s">
        <v>40</v>
      </c>
      <c r="D14" s="3" t="s">
        <v>122</v>
      </c>
      <c r="E14" s="3" t="s">
        <v>132</v>
      </c>
      <c r="F14" s="3" t="n">
        <v>1</v>
      </c>
    </row>
    <row r="15">
      <c r="A15" s="3" t="n">
        <v>4160176</v>
      </c>
      <c r="B15" s="3" t="s">
        <v>133</v>
      </c>
      <c r="C15" s="3" t="s">
        <v>40</v>
      </c>
      <c r="D15" s="3" t="s">
        <v>3</v>
      </c>
      <c r="E15" s="3" t="s">
        <v>134</v>
      </c>
      <c r="F15" s="3" t="n">
        <v>1</v>
      </c>
    </row>
    <row r="16">
      <c r="A16" s="3" t="n">
        <v>4160176</v>
      </c>
      <c r="B16" s="3" t="s">
        <v>135</v>
      </c>
      <c r="C16" s="3" t="s">
        <v>40</v>
      </c>
      <c r="D16" s="3" t="s">
        <v>3</v>
      </c>
      <c r="E16" s="3" t="s">
        <v>136</v>
      </c>
      <c r="F16" s="3" t="n">
        <v>3</v>
      </c>
    </row>
    <row r="17">
      <c r="A17" s="3" t="n">
        <v>1282712</v>
      </c>
      <c r="B17" s="3" t="s">
        <v>137</v>
      </c>
      <c r="C17" s="3" t="s">
        <v>40</v>
      </c>
      <c r="D17" s="3" t="s">
        <v>30</v>
      </c>
      <c r="E17" s="3" t="s">
        <v>138</v>
      </c>
      <c r="F17" s="3" t="n">
        <v>1</v>
      </c>
    </row>
    <row r="18">
      <c r="A18" s="3" t="n">
        <v>1282712</v>
      </c>
      <c r="B18" s="3" t="s">
        <v>139</v>
      </c>
      <c r="C18" s="3" t="s">
        <v>40</v>
      </c>
      <c r="D18" s="3" t="s">
        <v>140</v>
      </c>
      <c r="E18" s="3" t="s">
        <v>141</v>
      </c>
      <c r="F18" s="3" t="n">
        <v>1</v>
      </c>
    </row>
    <row r="19">
      <c r="A19" s="3" t="n">
        <v>1282712</v>
      </c>
      <c r="B19" s="3" t="s">
        <v>142</v>
      </c>
      <c r="C19" s="3" t="s">
        <v>40</v>
      </c>
      <c r="D19" s="3" t="s">
        <v>8</v>
      </c>
      <c r="E19" s="3" t="s">
        <v>143</v>
      </c>
      <c r="F19" s="3" t="n">
        <v>1</v>
      </c>
    </row>
    <row r="20">
      <c r="A20" s="3" t="n">
        <v>1282712</v>
      </c>
      <c r="B20" s="3" t="s">
        <v>144</v>
      </c>
      <c r="C20" s="3" t="s">
        <v>40</v>
      </c>
      <c r="D20" s="3" t="s">
        <v>30</v>
      </c>
      <c r="E20" s="3" t="s">
        <v>145</v>
      </c>
      <c r="F20" s="3" t="n">
        <v>1</v>
      </c>
    </row>
    <row r="21">
      <c r="A21" s="3" t="n">
        <v>1282712</v>
      </c>
      <c r="B21" s="3" t="s">
        <v>146</v>
      </c>
      <c r="C21" s="3" t="s">
        <v>40</v>
      </c>
      <c r="D21" s="3" t="s">
        <v>30</v>
      </c>
      <c r="E21" s="3" t="s">
        <v>147</v>
      </c>
      <c r="F21" s="3" t="n">
        <v>2</v>
      </c>
    </row>
    <row r="22">
      <c r="A22" s="3" t="n">
        <v>1282712</v>
      </c>
      <c r="B22" s="3" t="s">
        <v>148</v>
      </c>
      <c r="C22" s="3" t="s">
        <v>40</v>
      </c>
      <c r="D22" s="3" t="s">
        <v>48</v>
      </c>
      <c r="E22" s="3" t="s">
        <v>149</v>
      </c>
      <c r="F22" s="3" t="n">
        <v>1</v>
      </c>
    </row>
    <row r="23">
      <c r="A23" s="3" t="n">
        <v>1282712</v>
      </c>
      <c r="B23" s="3" t="s">
        <v>38</v>
      </c>
      <c r="C23" s="3" t="s">
        <v>40</v>
      </c>
      <c r="D23" s="3" t="s">
        <v>3</v>
      </c>
      <c r="E23" s="3" t="s">
        <v>39</v>
      </c>
      <c r="F23" s="3" t="n">
        <v>2</v>
      </c>
    </row>
    <row r="24">
      <c r="A24" s="3" t="n">
        <v>1282712</v>
      </c>
      <c r="B24" s="3" t="s">
        <v>150</v>
      </c>
      <c r="C24" s="3" t="s">
        <v>40</v>
      </c>
      <c r="D24" s="3" t="s">
        <v>3</v>
      </c>
      <c r="E24" s="3" t="s">
        <v>151</v>
      </c>
      <c r="F24" s="3" t="n">
        <v>1</v>
      </c>
    </row>
    <row r="25">
      <c r="A25" s="3" t="n">
        <v>1282712</v>
      </c>
      <c r="B25" s="3" t="s">
        <v>152</v>
      </c>
      <c r="C25" s="3" t="s">
        <v>40</v>
      </c>
      <c r="D25" s="3" t="s">
        <v>30</v>
      </c>
      <c r="E25" s="3" t="s">
        <v>153</v>
      </c>
      <c r="F25" s="3" t="n">
        <v>1</v>
      </c>
    </row>
    <row r="26">
      <c r="A26" s="3" t="n">
        <v>1282712</v>
      </c>
      <c r="B26" s="3" t="s">
        <v>154</v>
      </c>
      <c r="C26" s="3" t="s">
        <v>40</v>
      </c>
      <c r="D26" s="3" t="s">
        <v>30</v>
      </c>
      <c r="E26" s="3" t="s">
        <v>155</v>
      </c>
      <c r="F26" s="3" t="n">
        <v>2</v>
      </c>
    </row>
    <row r="27">
      <c r="A27" s="3" t="n">
        <v>1282712</v>
      </c>
      <c r="B27" s="3" t="s">
        <v>156</v>
      </c>
      <c r="C27" s="3" t="s">
        <v>40</v>
      </c>
      <c r="D27" s="3" t="s">
        <v>3</v>
      </c>
      <c r="E27" s="3" t="s">
        <v>157</v>
      </c>
      <c r="F27" s="3" t="n">
        <v>2</v>
      </c>
    </row>
    <row r="28">
      <c r="A28" s="3" t="n">
        <v>1282712</v>
      </c>
      <c r="B28" s="3" t="s">
        <v>158</v>
      </c>
      <c r="C28" s="3" t="s">
        <v>40</v>
      </c>
      <c r="D28" s="3" t="s">
        <v>3</v>
      </c>
      <c r="E28" s="3" t="s">
        <v>159</v>
      </c>
      <c r="F28" s="3" t="n">
        <v>2</v>
      </c>
    </row>
    <row r="29">
      <c r="A29" s="3" t="n">
        <v>1282712</v>
      </c>
      <c r="B29" s="3" t="s">
        <v>160</v>
      </c>
      <c r="C29" s="3" t="s">
        <v>40</v>
      </c>
      <c r="D29" s="3" t="s">
        <v>30</v>
      </c>
      <c r="E29" s="3" t="s">
        <v>161</v>
      </c>
      <c r="F29" s="3" t="n">
        <v>2</v>
      </c>
    </row>
    <row r="30">
      <c r="A30" s="3" t="n">
        <v>1282712</v>
      </c>
      <c r="B30" s="3" t="s">
        <v>162</v>
      </c>
      <c r="C30" s="3" t="s">
        <v>40</v>
      </c>
      <c r="D30" s="3" t="s">
        <v>30</v>
      </c>
      <c r="E30" s="3" t="s">
        <v>163</v>
      </c>
      <c r="F30" s="3" t="n">
        <v>4</v>
      </c>
    </row>
    <row r="31">
      <c r="A31" s="3" t="n">
        <v>1282712</v>
      </c>
      <c r="B31" s="3" t="s">
        <v>164</v>
      </c>
      <c r="C31" s="3" t="s">
        <v>40</v>
      </c>
      <c r="D31" s="3" t="s">
        <v>30</v>
      </c>
      <c r="E31" s="3" t="s">
        <v>165</v>
      </c>
      <c r="F31" s="3" t="n">
        <v>1</v>
      </c>
    </row>
    <row r="32">
      <c r="A32" s="3" t="n">
        <v>1282712</v>
      </c>
      <c r="B32" s="3" t="s">
        <v>166</v>
      </c>
      <c r="C32" s="3" t="s">
        <v>40</v>
      </c>
      <c r="D32" s="3" t="s">
        <v>30</v>
      </c>
      <c r="E32" s="3" t="s">
        <v>167</v>
      </c>
      <c r="F32" s="3" t="n">
        <v>1</v>
      </c>
    </row>
    <row r="33">
      <c r="A33" s="3" t="n">
        <v>1282712</v>
      </c>
      <c r="B33" s="3" t="s">
        <v>168</v>
      </c>
      <c r="C33" s="3" t="s">
        <v>40</v>
      </c>
      <c r="D33" s="3" t="s">
        <v>122</v>
      </c>
      <c r="E33" s="3" t="s">
        <v>169</v>
      </c>
      <c r="F33" s="3" t="n">
        <v>1</v>
      </c>
    </row>
    <row r="34">
      <c r="A34" s="3" t="n">
        <v>1282712</v>
      </c>
      <c r="B34" s="3" t="s">
        <v>170</v>
      </c>
      <c r="C34" s="3" t="s">
        <v>40</v>
      </c>
      <c r="D34" s="3" t="s">
        <v>18</v>
      </c>
      <c r="E34" s="3" t="s">
        <v>171</v>
      </c>
      <c r="F34" s="3" t="n">
        <v>1</v>
      </c>
    </row>
    <row r="35">
      <c r="A35" s="3" t="n">
        <v>1282712</v>
      </c>
      <c r="B35" s="3" t="s">
        <v>172</v>
      </c>
      <c r="C35" s="3" t="s">
        <v>40</v>
      </c>
      <c r="D35" s="3" t="s">
        <v>3</v>
      </c>
      <c r="E35" s="3" t="s">
        <v>173</v>
      </c>
      <c r="F35" s="3" t="n">
        <v>1</v>
      </c>
    </row>
    <row r="36">
      <c r="A36" s="3" t="n">
        <v>1282712</v>
      </c>
      <c r="B36" s="3" t="s">
        <v>31</v>
      </c>
      <c r="C36" s="3" t="s">
        <v>40</v>
      </c>
      <c r="D36" s="3" t="s">
        <v>30</v>
      </c>
      <c r="E36" s="3" t="s">
        <v>32</v>
      </c>
      <c r="F36" s="3" t="n">
        <v>1</v>
      </c>
    </row>
    <row r="37">
      <c r="A37" s="3" t="n">
        <v>1282712</v>
      </c>
      <c r="B37" s="3" t="s">
        <v>55</v>
      </c>
      <c r="C37" s="3" t="s">
        <v>40</v>
      </c>
      <c r="D37" s="3" t="s">
        <v>57</v>
      </c>
      <c r="E37" s="3" t="s">
        <v>56</v>
      </c>
      <c r="F37" s="3" t="n">
        <v>3</v>
      </c>
    </row>
    <row r="38">
      <c r="A38" s="3" t="n">
        <v>1282712</v>
      </c>
      <c r="B38" s="3" t="s">
        <v>174</v>
      </c>
      <c r="C38" s="3" t="s">
        <v>40</v>
      </c>
      <c r="D38" s="3" t="s">
        <v>30</v>
      </c>
      <c r="E38" s="3" t="s">
        <v>175</v>
      </c>
      <c r="F38" s="3" t="n">
        <v>2</v>
      </c>
    </row>
    <row r="39">
      <c r="A39" s="3" t="n">
        <v>1282712</v>
      </c>
      <c r="B39" s="3" t="s">
        <v>176</v>
      </c>
      <c r="C39" s="3" t="s">
        <v>40</v>
      </c>
      <c r="D39" s="3" t="s">
        <v>18</v>
      </c>
      <c r="E39" s="3" t="s">
        <v>177</v>
      </c>
      <c r="F39" s="3" t="n">
        <v>1</v>
      </c>
    </row>
    <row r="40">
      <c r="A40" s="3" t="n">
        <v>1282712</v>
      </c>
      <c r="B40" s="3" t="s">
        <v>178</v>
      </c>
      <c r="C40" s="3" t="s">
        <v>40</v>
      </c>
      <c r="D40" s="3" t="s">
        <v>30</v>
      </c>
      <c r="E40" s="3" t="s">
        <v>179</v>
      </c>
      <c r="F40" s="3" t="n">
        <v>2</v>
      </c>
    </row>
    <row r="41">
      <c r="A41" s="3" t="n">
        <v>1282712</v>
      </c>
      <c r="B41" s="3" t="s">
        <v>180</v>
      </c>
      <c r="C41" s="3" t="s">
        <v>40</v>
      </c>
      <c r="D41" s="3" t="s">
        <v>181</v>
      </c>
      <c r="E41" s="3" t="s">
        <v>182</v>
      </c>
      <c r="F41" s="3" t="n">
        <v>1</v>
      </c>
    </row>
    <row r="42">
      <c r="A42" s="3" t="n">
        <v>1282712</v>
      </c>
      <c r="B42" s="3" t="s">
        <v>183</v>
      </c>
      <c r="C42" s="3" t="s">
        <v>40</v>
      </c>
      <c r="D42" s="3" t="s">
        <v>122</v>
      </c>
      <c r="E42" s="3" t="s">
        <v>184</v>
      </c>
      <c r="F42" s="3" t="n">
        <v>1</v>
      </c>
    </row>
    <row r="43">
      <c r="A43" s="3" t="n">
        <v>1282712</v>
      </c>
      <c r="B43" s="3" t="s">
        <v>185</v>
      </c>
      <c r="C43" s="3" t="s">
        <v>40</v>
      </c>
      <c r="D43" s="3" t="s">
        <v>3</v>
      </c>
      <c r="E43" s="3" t="s">
        <v>186</v>
      </c>
      <c r="F43" s="3" t="n">
        <v>1</v>
      </c>
    </row>
    <row r="44">
      <c r="A44" s="3" t="n">
        <v>1282712</v>
      </c>
      <c r="B44" s="3" t="s">
        <v>187</v>
      </c>
      <c r="C44" s="3" t="s">
        <v>40</v>
      </c>
      <c r="D44" s="3" t="s">
        <v>8</v>
      </c>
      <c r="E44" s="3" t="s">
        <v>188</v>
      </c>
      <c r="F44" s="3" t="n">
        <v>1</v>
      </c>
    </row>
    <row r="45">
      <c r="A45" s="3" t="n">
        <v>1282712</v>
      </c>
      <c r="B45" s="3" t="s">
        <v>189</v>
      </c>
      <c r="C45" s="3" t="s">
        <v>40</v>
      </c>
      <c r="D45" s="3" t="s">
        <v>30</v>
      </c>
      <c r="E45" s="3" t="s">
        <v>190</v>
      </c>
      <c r="F45" s="3" t="n">
        <v>1</v>
      </c>
    </row>
    <row r="46">
      <c r="A46" s="3" t="n">
        <v>1282712</v>
      </c>
      <c r="B46" s="3" t="s">
        <v>191</v>
      </c>
      <c r="C46" s="3" t="s">
        <v>40</v>
      </c>
      <c r="D46" s="3" t="s">
        <v>8</v>
      </c>
      <c r="E46" s="3" t="s">
        <v>192</v>
      </c>
      <c r="F46" s="3" t="n">
        <v>1</v>
      </c>
    </row>
    <row r="47">
      <c r="A47" s="3" t="n">
        <v>1282712</v>
      </c>
      <c r="B47" s="3" t="s">
        <v>193</v>
      </c>
      <c r="C47" s="3" t="s">
        <v>40</v>
      </c>
      <c r="D47" s="3" t="s">
        <v>140</v>
      </c>
      <c r="E47" s="3" t="s">
        <v>194</v>
      </c>
      <c r="F47" s="3" t="n">
        <v>1</v>
      </c>
    </row>
    <row r="48">
      <c r="A48" s="3" t="n">
        <v>1282712</v>
      </c>
      <c r="B48" s="3" t="s">
        <v>195</v>
      </c>
      <c r="C48" s="3" t="s">
        <v>40</v>
      </c>
      <c r="D48" s="3" t="s">
        <v>3</v>
      </c>
      <c r="E48" s="3" t="s">
        <v>196</v>
      </c>
      <c r="F48" s="3" t="n">
        <v>1</v>
      </c>
    </row>
    <row r="49">
      <c r="A49" s="3" t="n">
        <v>1282712</v>
      </c>
      <c r="B49" s="3" t="s">
        <v>197</v>
      </c>
      <c r="C49" s="3" t="s">
        <v>40</v>
      </c>
      <c r="D49" s="3" t="s">
        <v>122</v>
      </c>
      <c r="E49" s="3" t="s">
        <v>198</v>
      </c>
      <c r="F49" s="3" t="n">
        <v>1</v>
      </c>
    </row>
    <row r="50">
      <c r="A50" s="3" t="n">
        <v>1282712</v>
      </c>
      <c r="B50" s="3" t="s">
        <v>199</v>
      </c>
      <c r="C50" s="3" t="s">
        <v>40</v>
      </c>
      <c r="D50" s="3" t="s">
        <v>30</v>
      </c>
      <c r="E50" s="3" t="s">
        <v>200</v>
      </c>
      <c r="F50" s="3" t="n">
        <v>2</v>
      </c>
    </row>
    <row r="51">
      <c r="A51" s="3" t="n">
        <v>1282712</v>
      </c>
      <c r="B51" s="3" t="s">
        <v>201</v>
      </c>
      <c r="C51" s="3" t="s">
        <v>40</v>
      </c>
      <c r="D51" s="3" t="s">
        <v>57</v>
      </c>
      <c r="E51" s="3" t="s">
        <v>202</v>
      </c>
      <c r="F51" s="3" t="n">
        <v>2</v>
      </c>
    </row>
    <row r="52">
      <c r="A52" s="3" t="n">
        <v>3012761</v>
      </c>
      <c r="B52" s="3" t="s">
        <v>203</v>
      </c>
      <c r="C52" s="3" t="s">
        <v>40</v>
      </c>
      <c r="D52" s="3" t="s">
        <v>30</v>
      </c>
      <c r="E52" s="3" t="s">
        <v>204</v>
      </c>
      <c r="F52" s="3" t="n">
        <v>3</v>
      </c>
    </row>
    <row r="53">
      <c r="A53" s="3" t="n">
        <v>3012761</v>
      </c>
      <c r="B53" s="3" t="s">
        <v>205</v>
      </c>
      <c r="C53" s="3" t="s">
        <v>40</v>
      </c>
      <c r="D53" s="3" t="s">
        <v>18</v>
      </c>
      <c r="E53" s="3" t="s">
        <v>206</v>
      </c>
      <c r="F53" s="3" t="n">
        <v>1</v>
      </c>
    </row>
    <row r="54">
      <c r="A54" s="3" t="n">
        <v>3012761</v>
      </c>
      <c r="B54" s="3" t="s">
        <v>207</v>
      </c>
      <c r="C54" s="3" t="s">
        <v>40</v>
      </c>
      <c r="D54" s="3" t="s">
        <v>30</v>
      </c>
      <c r="E54" s="3" t="s">
        <v>208</v>
      </c>
      <c r="F54" s="3" t="n">
        <v>1</v>
      </c>
    </row>
    <row r="55">
      <c r="A55" s="3" t="n">
        <v>3012761</v>
      </c>
      <c r="B55" s="3" t="s">
        <v>209</v>
      </c>
      <c r="C55" s="3" t="s">
        <v>40</v>
      </c>
      <c r="D55" s="3" t="s">
        <v>48</v>
      </c>
      <c r="E55" s="3" t="s">
        <v>210</v>
      </c>
      <c r="F55" s="3" t="n">
        <v>1</v>
      </c>
    </row>
    <row r="56">
      <c r="A56" s="3" t="n">
        <v>3012761</v>
      </c>
      <c r="B56" s="3" t="s">
        <v>211</v>
      </c>
      <c r="C56" s="3" t="s">
        <v>40</v>
      </c>
      <c r="D56" s="3" t="s">
        <v>8</v>
      </c>
      <c r="E56" s="3" t="s">
        <v>212</v>
      </c>
      <c r="F56" s="3" t="n">
        <v>1</v>
      </c>
    </row>
    <row r="57">
      <c r="A57" s="3" t="n">
        <v>3012761</v>
      </c>
      <c r="B57" s="3" t="s">
        <v>213</v>
      </c>
      <c r="C57" s="3" t="s">
        <v>40</v>
      </c>
      <c r="D57" s="3" t="s">
        <v>8</v>
      </c>
      <c r="E57" s="3" t="s">
        <v>214</v>
      </c>
      <c r="F57" s="3" t="n">
        <v>1</v>
      </c>
    </row>
    <row r="58">
      <c r="A58" s="3" t="n">
        <v>3012761</v>
      </c>
      <c r="B58" s="3" t="s">
        <v>215</v>
      </c>
      <c r="C58" s="3" t="s">
        <v>40</v>
      </c>
      <c r="D58" s="3" t="s">
        <v>8</v>
      </c>
      <c r="E58" s="3" t="s">
        <v>216</v>
      </c>
      <c r="F58" s="3" t="n">
        <v>3</v>
      </c>
    </row>
    <row r="59">
      <c r="A59" s="3" t="n">
        <v>3012761</v>
      </c>
      <c r="B59" s="3" t="s">
        <v>217</v>
      </c>
      <c r="C59" s="3" t="s">
        <v>40</v>
      </c>
      <c r="D59" s="3" t="s">
        <v>8</v>
      </c>
      <c r="E59" s="3" t="s">
        <v>218</v>
      </c>
      <c r="F59" s="3" t="n">
        <v>1</v>
      </c>
    </row>
    <row r="60">
      <c r="A60" s="3" t="n">
        <v>3012761</v>
      </c>
      <c r="B60" s="3" t="s">
        <v>219</v>
      </c>
      <c r="C60" s="3" t="s">
        <v>40</v>
      </c>
      <c r="D60" s="3" t="s">
        <v>8</v>
      </c>
      <c r="E60" s="3" t="s">
        <v>220</v>
      </c>
      <c r="F60" s="3" t="n">
        <v>1</v>
      </c>
    </row>
    <row r="61">
      <c r="A61" s="3" t="n">
        <v>3012761</v>
      </c>
      <c r="B61" s="3" t="s">
        <v>166</v>
      </c>
      <c r="C61" s="3" t="s">
        <v>40</v>
      </c>
      <c r="D61" s="3" t="s">
        <v>30</v>
      </c>
      <c r="E61" s="3" t="s">
        <v>167</v>
      </c>
      <c r="F61" s="3" t="n">
        <v>1</v>
      </c>
    </row>
    <row r="62">
      <c r="A62" s="3" t="n">
        <v>3012761</v>
      </c>
      <c r="B62" s="3" t="s">
        <v>221</v>
      </c>
      <c r="C62" s="3" t="s">
        <v>40</v>
      </c>
      <c r="D62" s="3" t="s">
        <v>222</v>
      </c>
      <c r="E62" s="3" t="s">
        <v>223</v>
      </c>
      <c r="F62" s="3" t="n">
        <v>1</v>
      </c>
    </row>
    <row r="63">
      <c r="A63" s="3" t="n">
        <v>3012761</v>
      </c>
      <c r="B63" s="3" t="s">
        <v>224</v>
      </c>
      <c r="C63" s="3" t="s">
        <v>40</v>
      </c>
      <c r="D63" s="3" t="s">
        <v>8</v>
      </c>
      <c r="E63" s="3" t="s">
        <v>225</v>
      </c>
      <c r="F63" s="3" t="n">
        <v>1</v>
      </c>
    </row>
    <row r="64">
      <c r="A64" s="3" t="n">
        <v>3012761</v>
      </c>
      <c r="B64" s="3" t="s">
        <v>226</v>
      </c>
      <c r="C64" s="3" t="s">
        <v>40</v>
      </c>
      <c r="D64" s="3" t="s">
        <v>3</v>
      </c>
      <c r="E64" s="3" t="s">
        <v>227</v>
      </c>
      <c r="F64" s="3" t="n">
        <v>1</v>
      </c>
    </row>
    <row r="65">
      <c r="A65" s="3" t="n">
        <v>8757244</v>
      </c>
      <c r="B65" s="3" t="s">
        <v>109</v>
      </c>
      <c r="C65" s="3" t="s">
        <v>40</v>
      </c>
      <c r="D65" s="3" t="s">
        <v>30</v>
      </c>
      <c r="E65" s="3" t="s">
        <v>110</v>
      </c>
      <c r="F65" s="3" t="n">
        <v>1</v>
      </c>
    </row>
    <row r="66">
      <c r="A66" s="3" t="n">
        <v>8757244</v>
      </c>
      <c r="B66" s="3" t="s">
        <v>228</v>
      </c>
      <c r="C66" s="3" t="s">
        <v>40</v>
      </c>
      <c r="D66" s="3" t="s">
        <v>57</v>
      </c>
      <c r="E66" s="3" t="s">
        <v>229</v>
      </c>
      <c r="F66" s="3" t="n">
        <v>2</v>
      </c>
    </row>
    <row r="67">
      <c r="A67" s="3" t="n">
        <v>8757244</v>
      </c>
      <c r="B67" s="3" t="s">
        <v>230</v>
      </c>
      <c r="C67" s="3" t="s">
        <v>40</v>
      </c>
      <c r="D67" s="3" t="s">
        <v>30</v>
      </c>
      <c r="E67" s="3" t="s">
        <v>231</v>
      </c>
      <c r="F67" s="3" t="n">
        <v>1</v>
      </c>
    </row>
    <row r="68">
      <c r="A68" s="3" t="n">
        <v>8757244</v>
      </c>
      <c r="B68" s="3" t="s">
        <v>232</v>
      </c>
      <c r="C68" s="3" t="s">
        <v>40</v>
      </c>
      <c r="D68" s="3" t="s">
        <v>3</v>
      </c>
      <c r="E68" s="3" t="s">
        <v>233</v>
      </c>
      <c r="F68" s="3" t="n">
        <v>1</v>
      </c>
    </row>
    <row r="69">
      <c r="A69" s="3" t="n">
        <v>8757244</v>
      </c>
      <c r="B69" s="3" t="s">
        <v>234</v>
      </c>
      <c r="C69" s="3" t="s">
        <v>40</v>
      </c>
      <c r="D69" s="3" t="s">
        <v>30</v>
      </c>
      <c r="E69" s="3" t="s">
        <v>235</v>
      </c>
      <c r="F69" s="3" t="n">
        <v>1</v>
      </c>
    </row>
    <row r="70">
      <c r="A70" s="3" t="n">
        <v>8757244</v>
      </c>
      <c r="B70" s="3" t="s">
        <v>236</v>
      </c>
      <c r="C70" s="3" t="s">
        <v>40</v>
      </c>
      <c r="D70" s="3" t="s">
        <v>30</v>
      </c>
      <c r="E70" s="3" t="s">
        <v>237</v>
      </c>
      <c r="F70" s="3" t="n">
        <v>1</v>
      </c>
    </row>
    <row r="71">
      <c r="A71" s="3" t="n">
        <v>8757244</v>
      </c>
      <c r="B71" s="3" t="s">
        <v>238</v>
      </c>
      <c r="C71" s="3" t="s">
        <v>40</v>
      </c>
      <c r="D71" s="3" t="s">
        <v>3</v>
      </c>
      <c r="E71" s="3" t="s">
        <v>239</v>
      </c>
      <c r="F71" s="3" t="n">
        <v>16</v>
      </c>
    </row>
    <row r="72">
      <c r="A72" s="3" t="n">
        <v>8757244</v>
      </c>
      <c r="B72" s="3" t="s">
        <v>164</v>
      </c>
      <c r="C72" s="3" t="s">
        <v>40</v>
      </c>
      <c r="D72" s="3" t="s">
        <v>30</v>
      </c>
      <c r="E72" s="3" t="s">
        <v>165</v>
      </c>
      <c r="F72" s="3" t="n">
        <v>6</v>
      </c>
    </row>
    <row r="73">
      <c r="A73" s="3" t="n">
        <v>8757244</v>
      </c>
      <c r="B73" s="3" t="s">
        <v>240</v>
      </c>
      <c r="C73" s="3" t="s">
        <v>40</v>
      </c>
      <c r="D73" s="3" t="s">
        <v>30</v>
      </c>
      <c r="E73" s="3" t="s">
        <v>241</v>
      </c>
      <c r="F73" s="3" t="n">
        <v>1</v>
      </c>
    </row>
    <row r="74">
      <c r="A74" s="3" t="n">
        <v>8757244</v>
      </c>
      <c r="B74" s="3" t="s">
        <v>242</v>
      </c>
      <c r="C74" s="3" t="s">
        <v>40</v>
      </c>
      <c r="D74" s="3" t="s">
        <v>243</v>
      </c>
      <c r="E74" s="3" t="s">
        <v>244</v>
      </c>
      <c r="F74" s="3" t="n">
        <v>1</v>
      </c>
    </row>
    <row r="75">
      <c r="A75" s="3" t="n">
        <v>8757244</v>
      </c>
      <c r="B75" s="3" t="s">
        <v>245</v>
      </c>
      <c r="C75" s="3" t="s">
        <v>40</v>
      </c>
      <c r="D75" s="3" t="s">
        <v>246</v>
      </c>
      <c r="E75" s="3" t="s">
        <v>247</v>
      </c>
      <c r="F75" s="3" t="n">
        <v>6</v>
      </c>
    </row>
    <row r="76">
      <c r="A76" s="3" t="n">
        <v>8757244</v>
      </c>
      <c r="B76" s="3" t="s">
        <v>248</v>
      </c>
      <c r="C76" s="3" t="s">
        <v>40</v>
      </c>
      <c r="D76" s="3" t="s">
        <v>30</v>
      </c>
      <c r="E76" s="3" t="s">
        <v>249</v>
      </c>
      <c r="F76" s="3" t="n">
        <v>10</v>
      </c>
    </row>
    <row r="77">
      <c r="A77" s="3" t="n">
        <v>8757244</v>
      </c>
      <c r="B77" s="3" t="s">
        <v>250</v>
      </c>
      <c r="C77" s="3" t="s">
        <v>40</v>
      </c>
      <c r="D77" s="3" t="s">
        <v>30</v>
      </c>
      <c r="E77" s="3" t="s">
        <v>251</v>
      </c>
      <c r="F77" s="3" t="n">
        <v>1</v>
      </c>
    </row>
    <row r="78">
      <c r="A78" s="3" t="n">
        <v>8757244</v>
      </c>
      <c r="B78" s="3" t="s">
        <v>252</v>
      </c>
      <c r="C78" s="3" t="s">
        <v>40</v>
      </c>
      <c r="D78" s="3" t="s">
        <v>8</v>
      </c>
      <c r="E78" s="3" t="s">
        <v>253</v>
      </c>
      <c r="F78" s="3" t="n">
        <v>2</v>
      </c>
    </row>
    <row r="79">
      <c r="A79" s="3" t="n">
        <v>8757244</v>
      </c>
      <c r="B79" s="3" t="s">
        <v>254</v>
      </c>
      <c r="C79" s="3" t="s">
        <v>40</v>
      </c>
      <c r="D79" s="3" t="s">
        <v>125</v>
      </c>
      <c r="E79" s="3" t="s">
        <v>255</v>
      </c>
      <c r="F79" s="3" t="n">
        <v>3</v>
      </c>
    </row>
    <row r="80">
      <c r="A80" s="3" t="n">
        <v>8757244</v>
      </c>
      <c r="B80" s="3" t="s">
        <v>256</v>
      </c>
      <c r="C80" s="3" t="s">
        <v>40</v>
      </c>
      <c r="D80" s="3" t="s">
        <v>57</v>
      </c>
      <c r="E80" s="3" t="s">
        <v>257</v>
      </c>
      <c r="F80" s="3" t="n">
        <v>1</v>
      </c>
    </row>
    <row r="81">
      <c r="A81" s="3" t="n">
        <v>8757244</v>
      </c>
      <c r="B81" s="3" t="s">
        <v>258</v>
      </c>
      <c r="C81" s="3" t="s">
        <v>40</v>
      </c>
      <c r="D81" s="3" t="s">
        <v>57</v>
      </c>
      <c r="E81" s="3" t="s">
        <v>259</v>
      </c>
      <c r="F81" s="3" t="n">
        <v>1</v>
      </c>
    </row>
    <row r="82">
      <c r="A82" s="3" t="n">
        <v>8757244</v>
      </c>
      <c r="B82" s="3" t="s">
        <v>260</v>
      </c>
      <c r="C82" s="3" t="s">
        <v>40</v>
      </c>
      <c r="D82" s="3" t="s">
        <v>57</v>
      </c>
      <c r="E82" s="3" t="s">
        <v>261</v>
      </c>
      <c r="F82" s="3" t="n">
        <v>1</v>
      </c>
    </row>
    <row r="83">
      <c r="A83" s="3" t="n">
        <v>8757244</v>
      </c>
      <c r="B83" s="3" t="s">
        <v>262</v>
      </c>
      <c r="C83" s="3" t="s">
        <v>40</v>
      </c>
      <c r="D83" s="3" t="s">
        <v>8</v>
      </c>
      <c r="E83" s="3" t="s">
        <v>263</v>
      </c>
      <c r="F83" s="3" t="n">
        <v>1</v>
      </c>
    </row>
    <row r="84">
      <c r="A84" s="3" t="n">
        <v>8757244</v>
      </c>
      <c r="B84" s="3" t="s">
        <v>264</v>
      </c>
      <c r="C84" s="3" t="s">
        <v>40</v>
      </c>
      <c r="D84" s="3" t="s">
        <v>3</v>
      </c>
      <c r="E84" s="3" t="s">
        <v>265</v>
      </c>
      <c r="F84" s="3" t="n">
        <v>2</v>
      </c>
    </row>
    <row r="85">
      <c r="A85" s="3" t="n">
        <v>8757244</v>
      </c>
      <c r="B85" s="3" t="s">
        <v>266</v>
      </c>
      <c r="C85" s="3" t="s">
        <v>40</v>
      </c>
      <c r="D85" s="3" t="s">
        <v>30</v>
      </c>
      <c r="E85" s="3" t="s">
        <v>267</v>
      </c>
      <c r="F85" s="3" t="n">
        <v>2</v>
      </c>
    </row>
    <row r="86">
      <c r="A86" s="3" t="n">
        <v>8757244</v>
      </c>
      <c r="B86" s="3" t="s">
        <v>268</v>
      </c>
      <c r="C86" s="3" t="s">
        <v>40</v>
      </c>
      <c r="D86" s="3" t="s">
        <v>3</v>
      </c>
      <c r="E86" s="3" t="s">
        <v>269</v>
      </c>
      <c r="F86" s="3" t="n">
        <v>2</v>
      </c>
    </row>
    <row r="87">
      <c r="A87" s="3" t="n">
        <v>8757244</v>
      </c>
      <c r="B87" s="3" t="s">
        <v>270</v>
      </c>
      <c r="C87" s="3" t="s">
        <v>40</v>
      </c>
      <c r="D87" s="3" t="s">
        <v>30</v>
      </c>
      <c r="E87" s="3" t="s">
        <v>271</v>
      </c>
      <c r="F87" s="3" t="n">
        <v>1</v>
      </c>
    </row>
    <row r="88">
      <c r="A88" s="3" t="n">
        <v>8757244</v>
      </c>
      <c r="B88" s="3" t="s">
        <v>272</v>
      </c>
      <c r="C88" s="3" t="s">
        <v>40</v>
      </c>
      <c r="D88" s="3" t="s">
        <v>48</v>
      </c>
      <c r="E88" s="3" t="s">
        <v>273</v>
      </c>
      <c r="F88" s="3" t="n">
        <v>1</v>
      </c>
    </row>
    <row r="89">
      <c r="A89" s="3" t="n">
        <v>8757244</v>
      </c>
      <c r="B89" s="3" t="s">
        <v>274</v>
      </c>
      <c r="C89" s="3" t="s">
        <v>40</v>
      </c>
      <c r="D89" s="3" t="s">
        <v>48</v>
      </c>
      <c r="E89" s="3" t="s">
        <v>275</v>
      </c>
      <c r="F89" s="3" t="n">
        <v>17</v>
      </c>
    </row>
    <row r="90">
      <c r="A90" s="3" t="n">
        <v>8757244</v>
      </c>
      <c r="B90" s="3" t="s">
        <v>276</v>
      </c>
      <c r="C90" s="3" t="s">
        <v>40</v>
      </c>
      <c r="D90" s="3" t="s">
        <v>30</v>
      </c>
      <c r="E90" s="3" t="s">
        <v>277</v>
      </c>
      <c r="F90" s="3" t="n">
        <v>2</v>
      </c>
    </row>
    <row r="91">
      <c r="A91" s="3" t="n">
        <v>8757244</v>
      </c>
      <c r="B91" s="3" t="s">
        <v>278</v>
      </c>
      <c r="C91" s="3" t="s">
        <v>40</v>
      </c>
      <c r="D91" s="3" t="s">
        <v>8</v>
      </c>
      <c r="E91" s="3" t="s">
        <v>279</v>
      </c>
      <c r="F91" s="3" t="n">
        <v>1</v>
      </c>
    </row>
    <row r="92">
      <c r="A92" s="3" t="n">
        <v>8757244</v>
      </c>
      <c r="B92" s="3" t="s">
        <v>23</v>
      </c>
      <c r="C92" s="3" t="s">
        <v>40</v>
      </c>
      <c r="D92" s="3" t="s">
        <v>18</v>
      </c>
      <c r="E92" s="3" t="s">
        <v>24</v>
      </c>
      <c r="F92" s="3" t="n">
        <v>1</v>
      </c>
    </row>
    <row r="93">
      <c r="A93" s="3" t="n">
        <v>8757244</v>
      </c>
      <c r="B93" s="3" t="s">
        <v>280</v>
      </c>
      <c r="C93" s="3" t="s">
        <v>40</v>
      </c>
      <c r="D93" s="3" t="s">
        <v>3</v>
      </c>
      <c r="E93" s="3" t="s">
        <v>281</v>
      </c>
      <c r="F93" s="3" t="n">
        <v>1</v>
      </c>
    </row>
    <row r="94">
      <c r="A94" s="3" t="n">
        <v>8757244</v>
      </c>
      <c r="B94" s="3" t="s">
        <v>282</v>
      </c>
      <c r="C94" s="3" t="s">
        <v>40</v>
      </c>
      <c r="D94" s="3" t="s">
        <v>30</v>
      </c>
      <c r="E94" s="3" t="s">
        <v>283</v>
      </c>
      <c r="F94" s="3" t="n">
        <v>1</v>
      </c>
    </row>
    <row r="95">
      <c r="A95" s="3" t="n">
        <v>8757244</v>
      </c>
      <c r="B95" s="3" t="s">
        <v>284</v>
      </c>
      <c r="C95" s="3" t="s">
        <v>40</v>
      </c>
      <c r="D95" s="3" t="s">
        <v>18</v>
      </c>
      <c r="E95" s="3" t="s">
        <v>285</v>
      </c>
      <c r="F95" s="3" t="n">
        <v>15</v>
      </c>
    </row>
    <row r="96">
      <c r="A96" s="3" t="n">
        <v>8757244</v>
      </c>
      <c r="B96" s="3" t="s">
        <v>286</v>
      </c>
      <c r="C96" s="3" t="s">
        <v>40</v>
      </c>
      <c r="D96" s="3" t="s">
        <v>3</v>
      </c>
      <c r="E96" s="3" t="s">
        <v>287</v>
      </c>
      <c r="F96" s="3" t="n">
        <v>29</v>
      </c>
    </row>
    <row r="97">
      <c r="A97" s="3" t="n">
        <v>8757244</v>
      </c>
      <c r="B97" s="3" t="s">
        <v>288</v>
      </c>
      <c r="C97" s="3" t="s">
        <v>40</v>
      </c>
      <c r="D97" s="3" t="s">
        <v>48</v>
      </c>
      <c r="E97" s="3" t="s">
        <v>289</v>
      </c>
      <c r="F97" s="3" t="n">
        <v>3</v>
      </c>
    </row>
    <row r="98">
      <c r="A98" s="3" t="n">
        <v>8757244</v>
      </c>
      <c r="B98" s="3" t="s">
        <v>290</v>
      </c>
      <c r="C98" s="3" t="s">
        <v>40</v>
      </c>
      <c r="D98" s="3" t="s">
        <v>8</v>
      </c>
      <c r="E98" s="3" t="s">
        <v>291</v>
      </c>
      <c r="F98" s="3" t="n">
        <v>1</v>
      </c>
    </row>
    <row r="99">
      <c r="A99" s="3" t="n">
        <v>8757244</v>
      </c>
      <c r="B99" s="3" t="s">
        <v>292</v>
      </c>
      <c r="C99" s="3" t="s">
        <v>40</v>
      </c>
      <c r="D99" s="3" t="s">
        <v>57</v>
      </c>
      <c r="E99" s="3" t="s">
        <v>293</v>
      </c>
      <c r="F99" s="3" t="n">
        <v>2</v>
      </c>
    </row>
    <row r="100">
      <c r="A100" s="3" t="n">
        <v>8757244</v>
      </c>
      <c r="B100" s="3" t="s">
        <v>294</v>
      </c>
      <c r="C100" s="3" t="s">
        <v>40</v>
      </c>
      <c r="D100" s="3" t="s">
        <v>57</v>
      </c>
      <c r="E100" s="3" t="s">
        <v>295</v>
      </c>
      <c r="F100" s="3" t="n">
        <v>2</v>
      </c>
    </row>
    <row r="101">
      <c r="A101" s="3" t="n">
        <v>8757244</v>
      </c>
      <c r="B101" s="3" t="s">
        <v>296</v>
      </c>
      <c r="C101" s="3" t="s">
        <v>40</v>
      </c>
      <c r="D101" s="3" t="s">
        <v>18</v>
      </c>
      <c r="E101" s="3" t="s">
        <v>297</v>
      </c>
      <c r="F101" s="3" t="n">
        <v>1</v>
      </c>
    </row>
    <row r="102">
      <c r="A102" s="3" t="n">
        <v>8757244</v>
      </c>
      <c r="B102" s="3" t="s">
        <v>1</v>
      </c>
      <c r="C102" s="3" t="s">
        <v>40</v>
      </c>
      <c r="D102" s="3" t="s">
        <v>3</v>
      </c>
      <c r="E102" s="3" t="s">
        <v>2</v>
      </c>
      <c r="F102" s="3" t="n">
        <v>2</v>
      </c>
    </row>
    <row r="103">
      <c r="A103" s="3" t="n">
        <v>8757244</v>
      </c>
      <c r="B103" s="3" t="s">
        <v>16</v>
      </c>
      <c r="C103" s="3" t="s">
        <v>40</v>
      </c>
      <c r="D103" s="3" t="s">
        <v>18</v>
      </c>
      <c r="E103" s="3" t="s">
        <v>17</v>
      </c>
      <c r="F103" s="3" t="n">
        <v>1</v>
      </c>
    </row>
    <row r="104">
      <c r="A104" s="3" t="n">
        <v>8757244</v>
      </c>
      <c r="B104" s="3" t="s">
        <v>298</v>
      </c>
      <c r="C104" s="3" t="s">
        <v>40</v>
      </c>
      <c r="D104" s="3" t="s">
        <v>8</v>
      </c>
      <c r="E104" s="3" t="s">
        <v>299</v>
      </c>
      <c r="F104" s="3" t="n">
        <v>1</v>
      </c>
    </row>
    <row r="105">
      <c r="A105" s="3" t="n">
        <v>8757244</v>
      </c>
      <c r="B105" s="3" t="s">
        <v>300</v>
      </c>
      <c r="C105" s="3" t="s">
        <v>40</v>
      </c>
      <c r="D105" s="3" t="s">
        <v>30</v>
      </c>
      <c r="E105" s="3" t="s">
        <v>301</v>
      </c>
      <c r="F105" s="3" t="n">
        <v>1</v>
      </c>
    </row>
    <row r="106">
      <c r="A106" s="3" t="n">
        <v>8757244</v>
      </c>
      <c r="B106" s="3" t="s">
        <v>302</v>
      </c>
      <c r="C106" s="3" t="s">
        <v>40</v>
      </c>
      <c r="D106" s="3" t="s">
        <v>30</v>
      </c>
      <c r="E106" s="3" t="s">
        <v>303</v>
      </c>
      <c r="F106" s="3" t="n">
        <v>1</v>
      </c>
    </row>
    <row r="107">
      <c r="A107" s="3" t="n">
        <v>8757244</v>
      </c>
      <c r="B107" s="3" t="s">
        <v>304</v>
      </c>
      <c r="C107" s="3" t="s">
        <v>40</v>
      </c>
      <c r="D107" s="3" t="s">
        <v>30</v>
      </c>
      <c r="E107" s="3" t="s">
        <v>305</v>
      </c>
      <c r="F107" s="3" t="n">
        <v>1</v>
      </c>
    </row>
    <row r="108">
      <c r="A108" s="3" t="n">
        <v>8757244</v>
      </c>
      <c r="B108" s="3" t="s">
        <v>306</v>
      </c>
      <c r="C108" s="3" t="s">
        <v>40</v>
      </c>
      <c r="D108" s="3" t="s">
        <v>3</v>
      </c>
      <c r="E108" s="3" t="s">
        <v>307</v>
      </c>
      <c r="F108" s="3" t="n">
        <v>2</v>
      </c>
    </row>
    <row r="109">
      <c r="A109" s="3" t="n">
        <v>8757244</v>
      </c>
      <c r="B109" s="3" t="s">
        <v>308</v>
      </c>
      <c r="C109" s="3" t="s">
        <v>40</v>
      </c>
      <c r="D109" s="3" t="s">
        <v>48</v>
      </c>
      <c r="E109" s="3" t="s">
        <v>309</v>
      </c>
      <c r="F109" s="3" t="n">
        <v>1</v>
      </c>
    </row>
    <row r="110">
      <c r="A110" s="3" t="n">
        <v>8757244</v>
      </c>
      <c r="B110" s="3" t="s">
        <v>310</v>
      </c>
      <c r="C110" s="3" t="s">
        <v>40</v>
      </c>
      <c r="D110" s="3" t="s">
        <v>125</v>
      </c>
      <c r="E110" s="3" t="s">
        <v>311</v>
      </c>
      <c r="F110" s="3" t="n">
        <v>4</v>
      </c>
    </row>
    <row r="111">
      <c r="A111" s="3" t="n">
        <v>8757244</v>
      </c>
      <c r="B111" s="3" t="s">
        <v>312</v>
      </c>
      <c r="C111" s="3" t="s">
        <v>40</v>
      </c>
      <c r="D111" s="3" t="s">
        <v>48</v>
      </c>
      <c r="E111" s="3" t="s">
        <v>313</v>
      </c>
      <c r="F111" s="3" t="n">
        <v>1</v>
      </c>
    </row>
    <row r="112">
      <c r="A112" s="3" t="n">
        <v>8757244</v>
      </c>
      <c r="B112" s="3" t="s">
        <v>314</v>
      </c>
      <c r="C112" s="3" t="s">
        <v>40</v>
      </c>
      <c r="D112" s="3" t="s">
        <v>48</v>
      </c>
      <c r="E112" s="3" t="s">
        <v>315</v>
      </c>
      <c r="F112" s="3" t="n">
        <v>2</v>
      </c>
    </row>
    <row r="113">
      <c r="A113" s="3" t="n">
        <v>8757244</v>
      </c>
      <c r="B113" s="3" t="s">
        <v>316</v>
      </c>
      <c r="C113" s="3" t="s">
        <v>40</v>
      </c>
      <c r="D113" s="3" t="s">
        <v>122</v>
      </c>
      <c r="E113" s="3" t="s">
        <v>317</v>
      </c>
      <c r="F113" s="3" t="n">
        <v>2</v>
      </c>
    </row>
    <row r="114">
      <c r="A114" s="3" t="n">
        <v>8757244</v>
      </c>
      <c r="B114" s="3" t="s">
        <v>318</v>
      </c>
      <c r="C114" s="3" t="s">
        <v>40</v>
      </c>
      <c r="D114" s="3" t="s">
        <v>48</v>
      </c>
      <c r="E114" s="3" t="s">
        <v>319</v>
      </c>
      <c r="F114" s="3" t="n">
        <v>2</v>
      </c>
    </row>
    <row r="115">
      <c r="A115" s="3" t="n">
        <v>8757244</v>
      </c>
      <c r="B115" s="3" t="s">
        <v>320</v>
      </c>
      <c r="C115" s="3" t="s">
        <v>40</v>
      </c>
      <c r="D115" s="3" t="s">
        <v>48</v>
      </c>
      <c r="E115" s="3" t="s">
        <v>321</v>
      </c>
      <c r="F115" s="3" t="n">
        <v>2</v>
      </c>
    </row>
    <row r="116">
      <c r="A116" s="3" t="n">
        <v>8757244</v>
      </c>
      <c r="B116" s="3" t="s">
        <v>322</v>
      </c>
      <c r="C116" s="3" t="s">
        <v>40</v>
      </c>
      <c r="D116" s="3" t="s">
        <v>125</v>
      </c>
      <c r="E116" s="3" t="s">
        <v>323</v>
      </c>
      <c r="F116" s="3" t="n">
        <v>4</v>
      </c>
    </row>
    <row r="117">
      <c r="A117" s="3" t="n">
        <v>8757244</v>
      </c>
      <c r="B117" s="3" t="s">
        <v>324</v>
      </c>
      <c r="C117" s="3" t="s">
        <v>40</v>
      </c>
      <c r="D117" s="3" t="s">
        <v>18</v>
      </c>
      <c r="E117" s="3" t="s">
        <v>325</v>
      </c>
      <c r="F117" s="3" t="n">
        <v>1</v>
      </c>
    </row>
    <row r="118">
      <c r="A118" s="3" t="n">
        <v>8757244</v>
      </c>
      <c r="B118" s="3" t="s">
        <v>326</v>
      </c>
      <c r="C118" s="3" t="s">
        <v>40</v>
      </c>
      <c r="D118" s="3" t="s">
        <v>30</v>
      </c>
      <c r="E118" s="3" t="s">
        <v>327</v>
      </c>
      <c r="F118" s="3" t="n">
        <v>1</v>
      </c>
    </row>
    <row r="119">
      <c r="A119" s="3" t="n">
        <v>8757244</v>
      </c>
      <c r="B119" s="3" t="s">
        <v>328</v>
      </c>
      <c r="C119" s="3" t="s">
        <v>40</v>
      </c>
      <c r="D119" s="3" t="s">
        <v>222</v>
      </c>
      <c r="E119" s="3" t="s">
        <v>329</v>
      </c>
      <c r="F119" s="3" t="n">
        <v>1</v>
      </c>
    </row>
    <row r="120">
      <c r="A120" s="3" t="n">
        <v>8757244</v>
      </c>
      <c r="B120" s="3" t="s">
        <v>330</v>
      </c>
      <c r="C120" s="3" t="s">
        <v>40</v>
      </c>
      <c r="D120" s="3" t="s">
        <v>48</v>
      </c>
      <c r="E120" s="3" t="s">
        <v>331</v>
      </c>
      <c r="F120" s="3" t="n">
        <v>3</v>
      </c>
    </row>
    <row r="121">
      <c r="A121" s="3" t="n">
        <v>8757244</v>
      </c>
      <c r="B121" s="3" t="s">
        <v>332</v>
      </c>
      <c r="C121" s="3" t="s">
        <v>40</v>
      </c>
      <c r="D121" s="3" t="s">
        <v>30</v>
      </c>
      <c r="E121" s="3" t="s">
        <v>333</v>
      </c>
      <c r="F121" s="3" t="n">
        <v>5</v>
      </c>
    </row>
    <row r="122">
      <c r="A122" s="3" t="n">
        <v>8757244</v>
      </c>
      <c r="B122" s="3" t="s">
        <v>334</v>
      </c>
      <c r="C122" s="3" t="s">
        <v>40</v>
      </c>
      <c r="D122" s="3" t="s">
        <v>30</v>
      </c>
      <c r="E122" s="3" t="s">
        <v>335</v>
      </c>
      <c r="F122" s="3" t="n">
        <v>1</v>
      </c>
    </row>
    <row r="123">
      <c r="A123" s="3" t="n">
        <v>8757244</v>
      </c>
      <c r="B123" s="3" t="s">
        <v>336</v>
      </c>
      <c r="C123" s="3" t="s">
        <v>40</v>
      </c>
      <c r="D123" s="3" t="s">
        <v>30</v>
      </c>
      <c r="E123" s="3" t="s">
        <v>337</v>
      </c>
      <c r="F123" s="3" t="n">
        <v>1</v>
      </c>
    </row>
    <row r="124">
      <c r="A124" s="3" t="n">
        <v>8757244</v>
      </c>
      <c r="B124" s="3" t="s">
        <v>338</v>
      </c>
      <c r="C124" s="3" t="s">
        <v>40</v>
      </c>
      <c r="D124" s="3" t="s">
        <v>122</v>
      </c>
      <c r="E124" s="3" t="s">
        <v>339</v>
      </c>
      <c r="F124" s="3" t="n">
        <v>1</v>
      </c>
    </row>
    <row r="125">
      <c r="A125" s="3" t="n">
        <v>8757244</v>
      </c>
      <c r="B125" s="3" t="s">
        <v>340</v>
      </c>
      <c r="C125" s="3" t="s">
        <v>40</v>
      </c>
      <c r="D125" s="3" t="s">
        <v>18</v>
      </c>
      <c r="E125" s="3" t="s">
        <v>341</v>
      </c>
      <c r="F125" s="3" t="n">
        <v>1</v>
      </c>
    </row>
    <row r="126">
      <c r="A126" s="3" t="n">
        <v>8757244</v>
      </c>
      <c r="B126" s="3" t="s">
        <v>342</v>
      </c>
      <c r="C126" s="3" t="s">
        <v>40</v>
      </c>
      <c r="D126" s="3" t="s">
        <v>122</v>
      </c>
      <c r="E126" s="3" t="s">
        <v>343</v>
      </c>
      <c r="F126" s="3" t="n">
        <v>3</v>
      </c>
    </row>
    <row r="127">
      <c r="A127" s="3" t="n">
        <v>8757244</v>
      </c>
      <c r="B127" s="3" t="s">
        <v>344</v>
      </c>
      <c r="C127" s="3" t="s">
        <v>40</v>
      </c>
      <c r="D127" s="3" t="s">
        <v>30</v>
      </c>
      <c r="E127" s="3" t="s">
        <v>345</v>
      </c>
      <c r="F127" s="3" t="n">
        <v>36</v>
      </c>
    </row>
    <row r="128">
      <c r="A128" s="3" t="n">
        <v>8757244</v>
      </c>
      <c r="B128" s="3" t="s">
        <v>346</v>
      </c>
      <c r="C128" s="3" t="s">
        <v>40</v>
      </c>
      <c r="D128" s="3" t="s">
        <v>18</v>
      </c>
      <c r="E128" s="3" t="s">
        <v>347</v>
      </c>
      <c r="F128" s="3" t="n">
        <v>1</v>
      </c>
    </row>
    <row r="129">
      <c r="A129" s="3" t="n">
        <v>8757244</v>
      </c>
      <c r="B129" s="3" t="s">
        <v>348</v>
      </c>
      <c r="C129" s="3" t="s">
        <v>40</v>
      </c>
      <c r="D129" s="3" t="s">
        <v>30</v>
      </c>
      <c r="E129" s="3" t="s">
        <v>349</v>
      </c>
      <c r="F129" s="3" t="n">
        <v>1</v>
      </c>
    </row>
    <row r="130">
      <c r="A130" s="3" t="n">
        <v>8757244</v>
      </c>
      <c r="B130" s="3" t="s">
        <v>350</v>
      </c>
      <c r="C130" s="3" t="s">
        <v>40</v>
      </c>
      <c r="D130" s="3" t="s">
        <v>8</v>
      </c>
      <c r="E130" s="3" t="s">
        <v>351</v>
      </c>
      <c r="F130" s="3" t="n">
        <v>1</v>
      </c>
    </row>
    <row r="131">
      <c r="A131" s="3" t="n">
        <v>8757244</v>
      </c>
      <c r="B131" s="3" t="s">
        <v>352</v>
      </c>
      <c r="C131" s="3" t="s">
        <v>40</v>
      </c>
      <c r="D131" s="3" t="s">
        <v>3</v>
      </c>
      <c r="E131" s="3" t="s">
        <v>353</v>
      </c>
      <c r="F131" s="3" t="n">
        <v>1</v>
      </c>
    </row>
    <row r="132">
      <c r="A132" s="3" t="n">
        <v>8757244</v>
      </c>
      <c r="B132" s="3" t="s">
        <v>354</v>
      </c>
      <c r="C132" s="3" t="s">
        <v>40</v>
      </c>
      <c r="D132" s="3" t="s">
        <v>3</v>
      </c>
      <c r="E132" s="3" t="s">
        <v>355</v>
      </c>
      <c r="F132" s="3" t="n">
        <v>29</v>
      </c>
    </row>
    <row r="133">
      <c r="A133" s="3" t="n">
        <v>8757244</v>
      </c>
      <c r="B133" s="3" t="s">
        <v>356</v>
      </c>
      <c r="C133" s="3" t="s">
        <v>40</v>
      </c>
      <c r="D133" s="3" t="s">
        <v>122</v>
      </c>
      <c r="E133" s="3" t="s">
        <v>357</v>
      </c>
      <c r="F133" s="3" t="n">
        <v>1</v>
      </c>
    </row>
    <row r="134">
      <c r="A134" s="3" t="n">
        <v>8757244</v>
      </c>
      <c r="B134" s="3" t="s">
        <v>358</v>
      </c>
      <c r="C134" s="3" t="s">
        <v>40</v>
      </c>
      <c r="D134" s="3" t="s">
        <v>122</v>
      </c>
      <c r="E134" s="3" t="s">
        <v>359</v>
      </c>
      <c r="F134" s="3" t="n">
        <v>1</v>
      </c>
    </row>
    <row r="135">
      <c r="A135" s="3" t="n">
        <v>8757244</v>
      </c>
      <c r="B135" s="3" t="s">
        <v>360</v>
      </c>
      <c r="C135" s="3" t="s">
        <v>40</v>
      </c>
      <c r="D135" s="3" t="s">
        <v>8</v>
      </c>
      <c r="E135" s="3" t="s">
        <v>361</v>
      </c>
      <c r="F135" s="3" t="n">
        <v>6</v>
      </c>
    </row>
    <row r="136">
      <c r="A136" s="3" t="n">
        <v>8757244</v>
      </c>
      <c r="B136" s="3" t="s">
        <v>362</v>
      </c>
      <c r="C136" s="3" t="s">
        <v>40</v>
      </c>
      <c r="D136" s="3" t="s">
        <v>18</v>
      </c>
      <c r="E136" s="3" t="s">
        <v>363</v>
      </c>
      <c r="F136" s="3" t="n">
        <v>1</v>
      </c>
    </row>
    <row r="137">
      <c r="A137" s="3" t="n">
        <v>8757244</v>
      </c>
      <c r="B137" s="3" t="s">
        <v>364</v>
      </c>
      <c r="C137" s="3" t="s">
        <v>40</v>
      </c>
      <c r="D137" s="3" t="s">
        <v>30</v>
      </c>
      <c r="E137" s="3" t="s">
        <v>365</v>
      </c>
      <c r="F137" s="3" t="n">
        <v>1</v>
      </c>
    </row>
    <row r="138">
      <c r="A138" s="3" t="n">
        <v>8757244</v>
      </c>
      <c r="B138" s="3" t="s">
        <v>366</v>
      </c>
      <c r="C138" s="3" t="s">
        <v>40</v>
      </c>
      <c r="D138" s="3" t="s">
        <v>18</v>
      </c>
      <c r="E138" s="3" t="s">
        <v>367</v>
      </c>
      <c r="F138" s="3" t="n">
        <v>1</v>
      </c>
    </row>
    <row r="139">
      <c r="A139" s="3" t="n">
        <v>8757244</v>
      </c>
      <c r="B139" s="3" t="s">
        <v>34</v>
      </c>
      <c r="C139" s="3" t="s">
        <v>40</v>
      </c>
      <c r="D139" s="3" t="s">
        <v>12</v>
      </c>
      <c r="E139" s="3" t="s">
        <v>35</v>
      </c>
      <c r="F139" s="3" t="n">
        <v>1</v>
      </c>
    </row>
    <row r="140">
      <c r="A140" s="3" t="n">
        <v>8757244</v>
      </c>
      <c r="B140" s="3" t="s">
        <v>31</v>
      </c>
      <c r="C140" s="3" t="s">
        <v>40</v>
      </c>
      <c r="D140" s="3" t="s">
        <v>30</v>
      </c>
      <c r="E140" s="3" t="s">
        <v>32</v>
      </c>
      <c r="F140" s="3" t="n">
        <v>1</v>
      </c>
    </row>
    <row r="141">
      <c r="A141" s="3" t="n">
        <v>8757244</v>
      </c>
      <c r="B141" s="3" t="s">
        <v>36</v>
      </c>
      <c r="C141" s="3" t="s">
        <v>40</v>
      </c>
      <c r="D141" s="3" t="s">
        <v>30</v>
      </c>
      <c r="E141" s="3" t="s">
        <v>37</v>
      </c>
      <c r="F141" s="3" t="n">
        <v>1</v>
      </c>
    </row>
    <row r="142">
      <c r="A142" s="3" t="n">
        <v>8757244</v>
      </c>
      <c r="B142" s="3" t="s">
        <v>368</v>
      </c>
      <c r="C142" s="3" t="s">
        <v>40</v>
      </c>
      <c r="D142" s="3" t="s">
        <v>30</v>
      </c>
      <c r="E142" s="3" t="s">
        <v>369</v>
      </c>
      <c r="F142" s="3" t="n">
        <v>2</v>
      </c>
    </row>
    <row r="143">
      <c r="A143" s="3" t="n">
        <v>8757244</v>
      </c>
      <c r="B143" s="3" t="s">
        <v>370</v>
      </c>
      <c r="C143" s="3" t="s">
        <v>40</v>
      </c>
      <c r="D143" s="3" t="s">
        <v>30</v>
      </c>
      <c r="E143" s="3" t="s">
        <v>371</v>
      </c>
      <c r="F143" s="3" t="n">
        <v>30</v>
      </c>
    </row>
    <row r="144">
      <c r="A144" s="3" t="n">
        <v>8757244</v>
      </c>
      <c r="B144" s="3" t="s">
        <v>372</v>
      </c>
      <c r="C144" s="3" t="s">
        <v>40</v>
      </c>
      <c r="D144" s="3" t="s">
        <v>30</v>
      </c>
      <c r="E144" s="3" t="s">
        <v>373</v>
      </c>
      <c r="F144" s="3" t="n">
        <v>1</v>
      </c>
    </row>
    <row r="145">
      <c r="A145" s="3" t="n">
        <v>8757244</v>
      </c>
      <c r="B145" s="3" t="s">
        <v>374</v>
      </c>
      <c r="C145" s="3" t="s">
        <v>40</v>
      </c>
      <c r="D145" s="3" t="s">
        <v>18</v>
      </c>
      <c r="E145" s="3" t="s">
        <v>375</v>
      </c>
      <c r="F145" s="3" t="n">
        <v>2</v>
      </c>
    </row>
    <row r="146">
      <c r="A146" s="3" t="n">
        <v>8757244</v>
      </c>
      <c r="B146" s="3" t="s">
        <v>376</v>
      </c>
      <c r="C146" s="3" t="s">
        <v>40</v>
      </c>
      <c r="D146" s="3" t="s">
        <v>18</v>
      </c>
      <c r="E146" s="3" t="s">
        <v>377</v>
      </c>
      <c r="F146" s="3" t="n">
        <v>1</v>
      </c>
    </row>
    <row r="147">
      <c r="A147" s="3" t="n">
        <v>8757244</v>
      </c>
      <c r="B147" s="3" t="s">
        <v>378</v>
      </c>
      <c r="C147" s="3" t="s">
        <v>40</v>
      </c>
      <c r="D147" s="3" t="s">
        <v>243</v>
      </c>
      <c r="E147" s="3" t="s">
        <v>379</v>
      </c>
      <c r="F147" s="3" t="n">
        <v>6</v>
      </c>
    </row>
    <row r="148">
      <c r="A148" s="3" t="n">
        <v>8757244</v>
      </c>
      <c r="B148" s="3" t="s">
        <v>380</v>
      </c>
      <c r="C148" s="3" t="s">
        <v>40</v>
      </c>
      <c r="D148" s="3" t="s">
        <v>3</v>
      </c>
      <c r="E148" s="3" t="s">
        <v>381</v>
      </c>
      <c r="F148" s="3" t="n">
        <v>3</v>
      </c>
    </row>
    <row r="149">
      <c r="A149" s="3" t="n">
        <v>8762357</v>
      </c>
      <c r="B149" s="3" t="s">
        <v>382</v>
      </c>
      <c r="C149" s="3" t="s">
        <v>40</v>
      </c>
      <c r="D149" s="3" t="s">
        <v>181</v>
      </c>
      <c r="E149" s="3" t="s">
        <v>383</v>
      </c>
      <c r="F149" s="3" t="n">
        <v>1</v>
      </c>
    </row>
    <row r="150">
      <c r="A150" s="3" t="n">
        <v>8762357</v>
      </c>
      <c r="B150" s="3" t="s">
        <v>384</v>
      </c>
      <c r="C150" s="3" t="s">
        <v>40</v>
      </c>
      <c r="D150" s="3" t="s">
        <v>181</v>
      </c>
      <c r="E150" s="3" t="s">
        <v>385</v>
      </c>
      <c r="F150" s="3" t="n">
        <v>1</v>
      </c>
    </row>
    <row r="151">
      <c r="A151" s="3" t="n">
        <v>8762357</v>
      </c>
      <c r="B151" s="3" t="s">
        <v>203</v>
      </c>
      <c r="C151" s="3" t="s">
        <v>40</v>
      </c>
      <c r="D151" s="3" t="s">
        <v>30</v>
      </c>
      <c r="E151" s="3" t="s">
        <v>204</v>
      </c>
      <c r="F151" s="3" t="n">
        <v>1</v>
      </c>
    </row>
    <row r="152">
      <c r="A152" s="3" t="n">
        <v>8762357</v>
      </c>
      <c r="B152" s="3" t="s">
        <v>386</v>
      </c>
      <c r="C152" s="3" t="s">
        <v>40</v>
      </c>
      <c r="D152" s="3" t="s">
        <v>18</v>
      </c>
      <c r="E152" s="3" t="s">
        <v>387</v>
      </c>
      <c r="F152" s="3" t="n">
        <v>2</v>
      </c>
    </row>
    <row r="153">
      <c r="A153" s="3" t="n">
        <v>8762357</v>
      </c>
      <c r="B153" s="3" t="s">
        <v>73</v>
      </c>
      <c r="C153" s="3" t="s">
        <v>40</v>
      </c>
      <c r="D153" s="3" t="s">
        <v>57</v>
      </c>
      <c r="E153" s="3" t="s">
        <v>74</v>
      </c>
      <c r="F153" s="3" t="n">
        <v>1</v>
      </c>
    </row>
    <row r="154">
      <c r="A154" s="3" t="n">
        <v>8762357</v>
      </c>
      <c r="B154" s="3" t="s">
        <v>388</v>
      </c>
      <c r="C154" s="3" t="s">
        <v>40</v>
      </c>
      <c r="D154" s="3" t="s">
        <v>48</v>
      </c>
      <c r="E154" s="3" t="s">
        <v>389</v>
      </c>
      <c r="F154" s="3" t="n">
        <v>4</v>
      </c>
    </row>
    <row r="155">
      <c r="A155" s="3" t="n">
        <v>8762357</v>
      </c>
      <c r="B155" s="3" t="s">
        <v>318</v>
      </c>
      <c r="C155" s="3" t="s">
        <v>40</v>
      </c>
      <c r="D155" s="3" t="s">
        <v>48</v>
      </c>
      <c r="E155" s="3" t="s">
        <v>319</v>
      </c>
      <c r="F155" s="3" t="n">
        <v>2</v>
      </c>
    </row>
    <row r="156">
      <c r="A156" s="3" t="n">
        <v>8762357</v>
      </c>
      <c r="B156" s="3" t="s">
        <v>390</v>
      </c>
      <c r="C156" s="3" t="s">
        <v>40</v>
      </c>
      <c r="D156" s="3" t="s">
        <v>48</v>
      </c>
      <c r="E156" s="3" t="s">
        <v>391</v>
      </c>
      <c r="F156" s="3" t="n">
        <v>1</v>
      </c>
    </row>
    <row r="157">
      <c r="A157" s="3" t="n">
        <v>8762357</v>
      </c>
      <c r="B157" s="3" t="s">
        <v>392</v>
      </c>
      <c r="C157" s="3" t="s">
        <v>40</v>
      </c>
      <c r="D157" s="3" t="s">
        <v>30</v>
      </c>
      <c r="E157" s="3" t="s">
        <v>393</v>
      </c>
      <c r="F157" s="3" t="n">
        <v>1</v>
      </c>
    </row>
    <row r="158">
      <c r="A158" s="3" t="n">
        <v>8762357</v>
      </c>
      <c r="B158" s="3" t="s">
        <v>320</v>
      </c>
      <c r="C158" s="3" t="s">
        <v>40</v>
      </c>
      <c r="D158" s="3" t="s">
        <v>48</v>
      </c>
      <c r="E158" s="3" t="s">
        <v>321</v>
      </c>
      <c r="F158" s="3" t="n">
        <v>2</v>
      </c>
    </row>
    <row r="159">
      <c r="A159" s="3" t="n">
        <v>8762357</v>
      </c>
      <c r="B159" s="3" t="s">
        <v>87</v>
      </c>
      <c r="C159" s="3" t="s">
        <v>40</v>
      </c>
      <c r="D159" s="3" t="s">
        <v>30</v>
      </c>
      <c r="E159" s="3" t="s">
        <v>88</v>
      </c>
      <c r="F159" s="3" t="n">
        <v>4</v>
      </c>
    </row>
    <row r="160">
      <c r="A160" s="3" t="n">
        <v>8762357</v>
      </c>
      <c r="B160" s="3" t="s">
        <v>394</v>
      </c>
      <c r="C160" s="3" t="s">
        <v>40</v>
      </c>
      <c r="D160" s="3" t="s">
        <v>30</v>
      </c>
      <c r="E160" s="3" t="s">
        <v>395</v>
      </c>
      <c r="F160" s="3" t="n">
        <v>2</v>
      </c>
    </row>
    <row r="161">
      <c r="A161" s="3" t="n">
        <v>8762357</v>
      </c>
      <c r="B161" s="3" t="s">
        <v>334</v>
      </c>
      <c r="C161" s="3" t="s">
        <v>40</v>
      </c>
      <c r="D161" s="3" t="s">
        <v>30</v>
      </c>
      <c r="E161" s="3" t="s">
        <v>335</v>
      </c>
      <c r="F161" s="3" t="n">
        <v>1</v>
      </c>
    </row>
    <row r="162">
      <c r="A162" s="3" t="n">
        <v>8762357</v>
      </c>
      <c r="B162" s="3" t="s">
        <v>55</v>
      </c>
      <c r="C162" s="3" t="s">
        <v>40</v>
      </c>
      <c r="D162" s="3" t="s">
        <v>57</v>
      </c>
      <c r="E162" s="3" t="s">
        <v>56</v>
      </c>
      <c r="F162" s="3" t="n">
        <v>2</v>
      </c>
    </row>
    <row r="163">
      <c r="A163" s="3" t="n">
        <v>8762357</v>
      </c>
      <c r="B163" s="3" t="s">
        <v>396</v>
      </c>
      <c r="C163" s="3" t="s">
        <v>40</v>
      </c>
      <c r="D163" s="3" t="s">
        <v>122</v>
      </c>
      <c r="E163" s="3" t="s">
        <v>397</v>
      </c>
      <c r="F163" s="3" t="n">
        <v>1</v>
      </c>
    </row>
    <row r="164">
      <c r="A164" s="3" t="n">
        <v>8762357</v>
      </c>
      <c r="B164" s="3" t="s">
        <v>398</v>
      </c>
      <c r="C164" s="3" t="s">
        <v>40</v>
      </c>
      <c r="D164" s="3" t="s">
        <v>122</v>
      </c>
      <c r="E164" s="3" t="s">
        <v>399</v>
      </c>
      <c r="F164" s="3" t="n">
        <v>1</v>
      </c>
    </row>
    <row r="165">
      <c r="A165" s="3" t="n">
        <v>8762357</v>
      </c>
      <c r="B165" s="3" t="s">
        <v>400</v>
      </c>
      <c r="C165" s="3" t="s">
        <v>40</v>
      </c>
      <c r="D165" s="3" t="s">
        <v>57</v>
      </c>
      <c r="E165" s="3" t="s">
        <v>401</v>
      </c>
      <c r="F165" s="3" t="n">
        <v>2</v>
      </c>
    </row>
    <row r="166">
      <c r="A166" s="3" t="n">
        <v>8762357</v>
      </c>
      <c r="B166" s="3" t="s">
        <v>402</v>
      </c>
      <c r="C166" s="3" t="s">
        <v>40</v>
      </c>
      <c r="D166" s="3" t="s">
        <v>30</v>
      </c>
      <c r="E166" s="3" t="s">
        <v>403</v>
      </c>
      <c r="F166" s="3" t="n">
        <v>1</v>
      </c>
    </row>
    <row r="167">
      <c r="A167" s="3" t="n">
        <v>8762357</v>
      </c>
      <c r="B167" s="3" t="s">
        <v>236</v>
      </c>
      <c r="C167" s="3" t="s">
        <v>40</v>
      </c>
      <c r="D167" s="3" t="s">
        <v>30</v>
      </c>
      <c r="E167" s="3" t="s">
        <v>237</v>
      </c>
      <c r="F167" s="3" t="n">
        <v>1</v>
      </c>
    </row>
    <row r="168">
      <c r="A168" s="3" t="n">
        <v>8762357</v>
      </c>
      <c r="B168" s="3" t="s">
        <v>160</v>
      </c>
      <c r="C168" s="3" t="s">
        <v>40</v>
      </c>
      <c r="D168" s="3" t="s">
        <v>30</v>
      </c>
      <c r="E168" s="3" t="s">
        <v>161</v>
      </c>
      <c r="F168" s="3" t="n">
        <v>2</v>
      </c>
    </row>
    <row r="169">
      <c r="A169" s="3" t="n">
        <v>8762357</v>
      </c>
      <c r="B169" s="3" t="s">
        <v>404</v>
      </c>
      <c r="C169" s="3" t="s">
        <v>40</v>
      </c>
      <c r="D169" s="3" t="s">
        <v>30</v>
      </c>
      <c r="E169" s="3" t="s">
        <v>405</v>
      </c>
      <c r="F169" s="3" t="n">
        <v>3</v>
      </c>
    </row>
    <row r="170">
      <c r="A170" s="3" t="n">
        <v>8762357</v>
      </c>
      <c r="B170" s="3" t="s">
        <v>406</v>
      </c>
      <c r="C170" s="3" t="s">
        <v>40</v>
      </c>
      <c r="D170" s="3" t="s">
        <v>30</v>
      </c>
      <c r="E170" s="3" t="s">
        <v>407</v>
      </c>
      <c r="F170" s="3" t="n">
        <v>1</v>
      </c>
    </row>
    <row r="171">
      <c r="A171" s="3" t="n">
        <v>8762357</v>
      </c>
      <c r="B171" s="3" t="s">
        <v>408</v>
      </c>
      <c r="C171" s="3" t="s">
        <v>40</v>
      </c>
      <c r="D171" s="3" t="s">
        <v>122</v>
      </c>
      <c r="E171" s="3" t="s">
        <v>409</v>
      </c>
      <c r="F171" s="3" t="n">
        <v>1</v>
      </c>
    </row>
    <row r="172">
      <c r="A172" s="3" t="n">
        <v>8762357</v>
      </c>
      <c r="B172" s="3" t="s">
        <v>410</v>
      </c>
      <c r="C172" s="3" t="s">
        <v>40</v>
      </c>
      <c r="D172" s="3" t="s">
        <v>30</v>
      </c>
      <c r="E172" s="3" t="s">
        <v>411</v>
      </c>
      <c r="F172" s="3" t="n">
        <v>1</v>
      </c>
    </row>
    <row r="173">
      <c r="A173" s="3" t="n">
        <v>8762357</v>
      </c>
      <c r="B173" s="3" t="s">
        <v>412</v>
      </c>
      <c r="C173" s="3" t="s">
        <v>40</v>
      </c>
      <c r="D173" s="3" t="s">
        <v>30</v>
      </c>
      <c r="E173" s="3" t="s">
        <v>413</v>
      </c>
      <c r="F173" s="3" t="n">
        <v>1</v>
      </c>
    </row>
    <row r="174">
      <c r="A174" s="3" t="n">
        <v>8762357</v>
      </c>
      <c r="B174" s="3" t="s">
        <v>414</v>
      </c>
      <c r="C174" s="3" t="s">
        <v>40</v>
      </c>
      <c r="D174" s="3" t="s">
        <v>30</v>
      </c>
      <c r="E174" s="3" t="s">
        <v>415</v>
      </c>
      <c r="F174" s="3" t="n">
        <v>2</v>
      </c>
    </row>
    <row r="175">
      <c r="A175" s="3" t="n">
        <v>8762357</v>
      </c>
      <c r="B175" s="3" t="s">
        <v>416</v>
      </c>
      <c r="C175" s="3" t="s">
        <v>40</v>
      </c>
      <c r="D175" s="3" t="s">
        <v>30</v>
      </c>
      <c r="E175" s="3" t="s">
        <v>417</v>
      </c>
      <c r="F175" s="3" t="n">
        <v>13</v>
      </c>
    </row>
    <row r="176">
      <c r="A176" s="3" t="n">
        <v>8762357</v>
      </c>
      <c r="B176" s="3" t="s">
        <v>418</v>
      </c>
      <c r="C176" s="3" t="s">
        <v>40</v>
      </c>
      <c r="D176" s="3" t="s">
        <v>48</v>
      </c>
      <c r="E176" s="3" t="s">
        <v>419</v>
      </c>
      <c r="F176" s="3" t="n">
        <v>9</v>
      </c>
    </row>
    <row r="177">
      <c r="A177" s="3" t="n">
        <v>8762357</v>
      </c>
      <c r="B177" s="3" t="s">
        <v>420</v>
      </c>
      <c r="C177" s="3" t="s">
        <v>40</v>
      </c>
      <c r="D177" s="3" t="s">
        <v>30</v>
      </c>
      <c r="E177" s="3" t="s">
        <v>421</v>
      </c>
      <c r="F177" s="3" t="n">
        <v>1</v>
      </c>
    </row>
    <row r="178">
      <c r="A178" s="3" t="n">
        <v>8762357</v>
      </c>
      <c r="B178" s="3" t="s">
        <v>422</v>
      </c>
      <c r="C178" s="3" t="s">
        <v>40</v>
      </c>
      <c r="D178" s="3" t="s">
        <v>30</v>
      </c>
      <c r="E178" s="3" t="s">
        <v>423</v>
      </c>
      <c r="F178" s="3" t="n">
        <v>1</v>
      </c>
    </row>
    <row r="179">
      <c r="A179" s="3" t="n">
        <v>8762357</v>
      </c>
      <c r="B179" s="3" t="s">
        <v>424</v>
      </c>
      <c r="C179" s="3" t="s">
        <v>40</v>
      </c>
      <c r="D179" s="3" t="s">
        <v>30</v>
      </c>
      <c r="E179" s="3" t="s">
        <v>425</v>
      </c>
      <c r="F179" s="3" t="n">
        <v>2</v>
      </c>
    </row>
    <row r="180">
      <c r="A180" s="3" t="n">
        <v>8762357</v>
      </c>
      <c r="B180" s="3" t="s">
        <v>426</v>
      </c>
      <c r="C180" s="3" t="s">
        <v>40</v>
      </c>
      <c r="D180" s="3" t="s">
        <v>30</v>
      </c>
      <c r="E180" s="3" t="s">
        <v>427</v>
      </c>
      <c r="F180" s="3" t="n">
        <v>2</v>
      </c>
    </row>
    <row r="181">
      <c r="A181" s="3" t="n">
        <v>8762357</v>
      </c>
      <c r="B181" s="3" t="s">
        <v>428</v>
      </c>
      <c r="C181" s="3" t="s">
        <v>40</v>
      </c>
      <c r="D181" s="3" t="s">
        <v>30</v>
      </c>
      <c r="E181" s="3" t="s">
        <v>429</v>
      </c>
      <c r="F181" s="3" t="n">
        <v>1</v>
      </c>
    </row>
    <row r="182">
      <c r="A182" s="3" t="n">
        <v>8762357</v>
      </c>
      <c r="B182" s="3" t="s">
        <v>430</v>
      </c>
      <c r="C182" s="3" t="s">
        <v>40</v>
      </c>
      <c r="D182" s="3" t="s">
        <v>18</v>
      </c>
      <c r="E182" s="3" t="s">
        <v>431</v>
      </c>
      <c r="F182" s="3" t="n">
        <v>1</v>
      </c>
    </row>
    <row r="183">
      <c r="A183" s="3" t="n">
        <v>8762357</v>
      </c>
      <c r="B183" s="3" t="s">
        <v>432</v>
      </c>
      <c r="C183" s="3" t="s">
        <v>40</v>
      </c>
      <c r="D183" s="3" t="s">
        <v>30</v>
      </c>
      <c r="E183" s="3" t="s">
        <v>433</v>
      </c>
      <c r="F183" s="3" t="n">
        <v>1</v>
      </c>
    </row>
    <row r="184">
      <c r="A184" s="3" t="n">
        <v>8762357</v>
      </c>
      <c r="B184" s="3" t="s">
        <v>434</v>
      </c>
      <c r="C184" s="3" t="s">
        <v>40</v>
      </c>
      <c r="D184" s="3" t="s">
        <v>48</v>
      </c>
      <c r="E184" s="3" t="s">
        <v>435</v>
      </c>
      <c r="F184" s="3" t="n">
        <v>3</v>
      </c>
    </row>
    <row r="185">
      <c r="A185" s="3" t="n">
        <v>8762357</v>
      </c>
      <c r="B185" s="3" t="s">
        <v>436</v>
      </c>
      <c r="C185" s="3" t="s">
        <v>40</v>
      </c>
      <c r="D185" s="3" t="s">
        <v>30</v>
      </c>
      <c r="E185" s="3" t="s">
        <v>437</v>
      </c>
      <c r="F185" s="3" t="n">
        <v>2</v>
      </c>
    </row>
    <row r="186">
      <c r="A186" s="3" t="n">
        <v>8762357</v>
      </c>
      <c r="B186" s="3" t="s">
        <v>438</v>
      </c>
      <c r="C186" s="3" t="s">
        <v>40</v>
      </c>
      <c r="D186" s="3" t="s">
        <v>18</v>
      </c>
      <c r="E186" s="3" t="s">
        <v>439</v>
      </c>
      <c r="F186" s="3" t="n">
        <v>1</v>
      </c>
    </row>
    <row r="187">
      <c r="A187" s="3" t="n">
        <v>8762357</v>
      </c>
      <c r="B187" s="3" t="s">
        <v>440</v>
      </c>
      <c r="C187" s="3" t="s">
        <v>40</v>
      </c>
      <c r="D187" s="3" t="s">
        <v>30</v>
      </c>
      <c r="E187" s="3" t="s">
        <v>441</v>
      </c>
      <c r="F187" s="3" t="n">
        <v>1</v>
      </c>
    </row>
    <row r="188">
      <c r="A188" s="3" t="n">
        <v>8762357</v>
      </c>
      <c r="B188" s="3" t="s">
        <v>442</v>
      </c>
      <c r="C188" s="3" t="s">
        <v>40</v>
      </c>
      <c r="D188" s="3" t="s">
        <v>18</v>
      </c>
      <c r="E188" s="3" t="s">
        <v>443</v>
      </c>
      <c r="F188" s="3" t="n">
        <v>2</v>
      </c>
    </row>
    <row r="189">
      <c r="A189" s="3" t="n">
        <v>8762357</v>
      </c>
      <c r="B189" s="3" t="s">
        <v>444</v>
      </c>
      <c r="C189" s="3" t="s">
        <v>40</v>
      </c>
      <c r="D189" s="3" t="s">
        <v>30</v>
      </c>
      <c r="E189" s="3" t="s">
        <v>445</v>
      </c>
      <c r="F189" s="3" t="n">
        <v>2</v>
      </c>
    </row>
    <row r="190">
      <c r="A190" s="3" t="n">
        <v>8762357</v>
      </c>
      <c r="B190" s="3" t="s">
        <v>446</v>
      </c>
      <c r="C190" s="3" t="s">
        <v>40</v>
      </c>
      <c r="D190" s="3" t="s">
        <v>48</v>
      </c>
      <c r="E190" s="3" t="s">
        <v>447</v>
      </c>
      <c r="F190" s="3" t="n">
        <v>1</v>
      </c>
    </row>
    <row r="191">
      <c r="A191" s="3" t="n">
        <v>8762357</v>
      </c>
      <c r="B191" s="3" t="s">
        <v>448</v>
      </c>
      <c r="C191" s="3" t="s">
        <v>40</v>
      </c>
      <c r="D191" s="3" t="s">
        <v>30</v>
      </c>
      <c r="E191" s="3" t="s">
        <v>449</v>
      </c>
      <c r="F191" s="3" t="n">
        <v>4</v>
      </c>
    </row>
    <row r="192">
      <c r="A192" s="3" t="n">
        <v>8762357</v>
      </c>
      <c r="B192" s="3" t="s">
        <v>450</v>
      </c>
      <c r="C192" s="3" t="s">
        <v>40</v>
      </c>
      <c r="D192" s="3" t="s">
        <v>30</v>
      </c>
      <c r="E192" s="3" t="s">
        <v>451</v>
      </c>
      <c r="F192" s="3" t="n">
        <v>2</v>
      </c>
    </row>
    <row r="193">
      <c r="A193" s="3" t="n">
        <v>8762357</v>
      </c>
      <c r="B193" s="3" t="s">
        <v>452</v>
      </c>
      <c r="C193" s="3" t="s">
        <v>40</v>
      </c>
      <c r="D193" s="3" t="s">
        <v>30</v>
      </c>
      <c r="E193" s="3" t="s">
        <v>453</v>
      </c>
      <c r="F193" s="3" t="n">
        <v>1</v>
      </c>
    </row>
    <row r="194">
      <c r="A194" s="3" t="n">
        <v>8762357</v>
      </c>
      <c r="B194" s="3" t="s">
        <v>454</v>
      </c>
      <c r="C194" s="3" t="s">
        <v>40</v>
      </c>
      <c r="D194" s="3" t="s">
        <v>30</v>
      </c>
      <c r="E194" s="3" t="s">
        <v>455</v>
      </c>
      <c r="F194" s="3" t="n">
        <v>1</v>
      </c>
    </row>
    <row r="195">
      <c r="A195" s="3" t="n">
        <v>8762357</v>
      </c>
      <c r="B195" s="3" t="s">
        <v>456</v>
      </c>
      <c r="C195" s="3" t="s">
        <v>40</v>
      </c>
      <c r="D195" s="3" t="s">
        <v>30</v>
      </c>
      <c r="E195" s="3" t="s">
        <v>457</v>
      </c>
      <c r="F195" s="3" t="n">
        <v>1</v>
      </c>
    </row>
    <row r="196">
      <c r="A196" s="3" t="n">
        <v>2017610</v>
      </c>
      <c r="B196" s="3" t="s">
        <v>458</v>
      </c>
      <c r="C196" s="3" t="s">
        <v>40</v>
      </c>
      <c r="D196" s="3" t="s">
        <v>48</v>
      </c>
      <c r="E196" s="3" t="s">
        <v>459</v>
      </c>
      <c r="F196" s="3" t="n">
        <v>1</v>
      </c>
    </row>
    <row r="197">
      <c r="A197" s="3" t="n">
        <v>2017610</v>
      </c>
      <c r="B197" s="3" t="s">
        <v>460</v>
      </c>
      <c r="C197" s="3" t="s">
        <v>40</v>
      </c>
      <c r="D197" s="3" t="s">
        <v>3</v>
      </c>
      <c r="E197" s="3" t="s">
        <v>461</v>
      </c>
      <c r="F197" s="3" t="n">
        <v>2</v>
      </c>
    </row>
    <row r="198">
      <c r="A198" s="3" t="n">
        <v>2017610</v>
      </c>
      <c r="B198" s="3" t="s">
        <v>462</v>
      </c>
      <c r="C198" s="3" t="s">
        <v>40</v>
      </c>
      <c r="D198" s="3" t="s">
        <v>3</v>
      </c>
      <c r="E198" s="3" t="s">
        <v>463</v>
      </c>
      <c r="F198" s="3" t="n">
        <v>1</v>
      </c>
    </row>
    <row r="199">
      <c r="A199" s="3" t="n">
        <v>2017610</v>
      </c>
      <c r="B199" s="3" t="s">
        <v>464</v>
      </c>
      <c r="C199" s="3" t="s">
        <v>40</v>
      </c>
      <c r="D199" s="3" t="s">
        <v>465</v>
      </c>
      <c r="E199" s="3" t="s">
        <v>466</v>
      </c>
      <c r="F199" s="3" t="n">
        <v>2</v>
      </c>
    </row>
    <row r="200">
      <c r="A200" s="3" t="n">
        <v>2017610</v>
      </c>
      <c r="B200" s="3" t="s">
        <v>467</v>
      </c>
      <c r="C200" s="3" t="s">
        <v>40</v>
      </c>
      <c r="D200" s="3" t="s">
        <v>222</v>
      </c>
      <c r="E200" s="3" t="s">
        <v>468</v>
      </c>
      <c r="F200" s="3" t="n">
        <v>1</v>
      </c>
    </row>
    <row r="201">
      <c r="A201" s="3" t="n">
        <v>2017610</v>
      </c>
      <c r="B201" s="3" t="s">
        <v>469</v>
      </c>
      <c r="C201" s="3" t="s">
        <v>40</v>
      </c>
      <c r="D201" s="3" t="s">
        <v>30</v>
      </c>
      <c r="E201" s="3" t="s">
        <v>470</v>
      </c>
      <c r="F201" s="3" t="n">
        <v>2</v>
      </c>
    </row>
    <row r="202">
      <c r="A202" s="3" t="n">
        <v>2017610</v>
      </c>
      <c r="B202" s="3" t="s">
        <v>471</v>
      </c>
      <c r="C202" s="3" t="s">
        <v>40</v>
      </c>
      <c r="D202" s="3" t="s">
        <v>3</v>
      </c>
      <c r="E202" s="3" t="s">
        <v>472</v>
      </c>
      <c r="F202" s="3" t="n">
        <v>1</v>
      </c>
    </row>
    <row r="203">
      <c r="A203" s="3" t="n">
        <v>2017610</v>
      </c>
      <c r="B203" s="3" t="s">
        <v>473</v>
      </c>
      <c r="C203" s="3" t="s">
        <v>40</v>
      </c>
      <c r="D203" s="3" t="s">
        <v>30</v>
      </c>
      <c r="E203" s="3" t="s">
        <v>474</v>
      </c>
      <c r="F203" s="3" t="n">
        <v>1</v>
      </c>
    </row>
    <row r="204">
      <c r="A204" s="3" t="n">
        <v>2017610</v>
      </c>
      <c r="B204" s="3" t="s">
        <v>475</v>
      </c>
      <c r="C204" s="3" t="s">
        <v>40</v>
      </c>
      <c r="D204" s="3" t="s">
        <v>8</v>
      </c>
      <c r="E204" s="3" t="s">
        <v>476</v>
      </c>
      <c r="F204" s="3" t="n">
        <v>1</v>
      </c>
    </row>
    <row r="205">
      <c r="A205" s="3" t="n">
        <v>2017610</v>
      </c>
      <c r="B205" s="3" t="s">
        <v>477</v>
      </c>
      <c r="C205" s="3" t="s">
        <v>40</v>
      </c>
      <c r="D205" s="3" t="s">
        <v>30</v>
      </c>
      <c r="E205" s="3" t="s">
        <v>478</v>
      </c>
      <c r="F205" s="3" t="n">
        <v>1</v>
      </c>
    </row>
    <row r="206">
      <c r="A206" s="3" t="n">
        <v>2017610</v>
      </c>
      <c r="B206" s="3" t="s">
        <v>479</v>
      </c>
      <c r="C206" s="3" t="s">
        <v>40</v>
      </c>
      <c r="D206" s="3" t="s">
        <v>30</v>
      </c>
      <c r="E206" s="3" t="s">
        <v>480</v>
      </c>
      <c r="F206" s="3" t="n">
        <v>6</v>
      </c>
    </row>
    <row r="207">
      <c r="A207" s="3" t="n">
        <v>2017610</v>
      </c>
      <c r="B207" s="3" t="s">
        <v>481</v>
      </c>
      <c r="C207" s="3" t="s">
        <v>40</v>
      </c>
      <c r="D207" s="3" t="s">
        <v>8</v>
      </c>
      <c r="E207" s="3" t="s">
        <v>482</v>
      </c>
      <c r="F207" s="3" t="n">
        <v>1</v>
      </c>
    </row>
    <row r="208">
      <c r="A208" s="3" t="n">
        <v>2017610</v>
      </c>
      <c r="B208" s="3" t="s">
        <v>483</v>
      </c>
      <c r="C208" s="3" t="s">
        <v>40</v>
      </c>
      <c r="D208" s="3" t="s">
        <v>125</v>
      </c>
      <c r="E208" s="3" t="s">
        <v>484</v>
      </c>
      <c r="F208" s="3" t="n">
        <v>1</v>
      </c>
    </row>
    <row r="209">
      <c r="A209" s="3" t="n">
        <v>2017610</v>
      </c>
      <c r="B209" s="3" t="s">
        <v>485</v>
      </c>
      <c r="C209" s="3" t="s">
        <v>40</v>
      </c>
      <c r="D209" s="3" t="s">
        <v>8</v>
      </c>
      <c r="E209" s="3" t="s">
        <v>486</v>
      </c>
      <c r="F209" s="3" t="n">
        <v>2</v>
      </c>
    </row>
    <row r="210">
      <c r="A210" s="3" t="n">
        <v>2017610</v>
      </c>
      <c r="B210" s="3" t="s">
        <v>487</v>
      </c>
      <c r="C210" s="3" t="s">
        <v>40</v>
      </c>
      <c r="D210" s="3" t="s">
        <v>8</v>
      </c>
      <c r="E210" s="3" t="s">
        <v>488</v>
      </c>
      <c r="F210" s="3" t="n">
        <v>1</v>
      </c>
    </row>
    <row r="211">
      <c r="A211" s="3" t="n">
        <v>2017610</v>
      </c>
      <c r="B211" s="3" t="s">
        <v>489</v>
      </c>
      <c r="C211" s="3" t="s">
        <v>40</v>
      </c>
      <c r="D211" s="3" t="s">
        <v>3</v>
      </c>
      <c r="E211" s="3" t="s">
        <v>490</v>
      </c>
      <c r="F211" s="3" t="n">
        <v>1</v>
      </c>
    </row>
    <row r="212">
      <c r="A212" s="3" t="n">
        <v>2017610</v>
      </c>
      <c r="B212" s="3" t="s">
        <v>491</v>
      </c>
      <c r="C212" s="3" t="s">
        <v>40</v>
      </c>
      <c r="D212" s="3" t="s">
        <v>12</v>
      </c>
      <c r="E212" s="3" t="s">
        <v>492</v>
      </c>
      <c r="F212" s="3" t="n">
        <v>2</v>
      </c>
    </row>
    <row r="213">
      <c r="A213" s="3" t="n">
        <v>2017610</v>
      </c>
      <c r="B213" s="3" t="s">
        <v>493</v>
      </c>
      <c r="C213" s="3" t="s">
        <v>40</v>
      </c>
      <c r="D213" s="3" t="s">
        <v>30</v>
      </c>
      <c r="E213" s="3" t="s">
        <v>494</v>
      </c>
      <c r="F213" s="3" t="n">
        <v>2</v>
      </c>
    </row>
    <row r="214">
      <c r="A214" s="3" t="n">
        <v>2017610</v>
      </c>
      <c r="B214" s="3" t="s">
        <v>495</v>
      </c>
      <c r="C214" s="3" t="s">
        <v>40</v>
      </c>
      <c r="D214" s="3" t="s">
        <v>30</v>
      </c>
      <c r="E214" s="3" t="s">
        <v>496</v>
      </c>
      <c r="F214" s="3" t="n">
        <v>1</v>
      </c>
    </row>
    <row r="215">
      <c r="A215" s="3" t="n">
        <v>2017610</v>
      </c>
      <c r="B215" s="3" t="s">
        <v>497</v>
      </c>
      <c r="C215" s="3" t="s">
        <v>40</v>
      </c>
      <c r="D215" s="3" t="s">
        <v>30</v>
      </c>
      <c r="E215" s="3" t="s">
        <v>498</v>
      </c>
      <c r="F215" s="3" t="n">
        <v>1</v>
      </c>
    </row>
    <row r="216">
      <c r="A216" s="3" t="n">
        <v>2017610</v>
      </c>
      <c r="B216" s="3" t="s">
        <v>499</v>
      </c>
      <c r="C216" s="3" t="s">
        <v>40</v>
      </c>
      <c r="D216" s="3" t="s">
        <v>18</v>
      </c>
      <c r="E216" s="3" t="s">
        <v>500</v>
      </c>
      <c r="F216" s="3" t="n">
        <v>1</v>
      </c>
    </row>
    <row r="217">
      <c r="A217" s="3" t="n">
        <v>2017610</v>
      </c>
      <c r="B217" s="3" t="s">
        <v>501</v>
      </c>
      <c r="C217" s="3" t="s">
        <v>40</v>
      </c>
      <c r="D217" s="3" t="s">
        <v>48</v>
      </c>
      <c r="E217" s="3" t="s">
        <v>502</v>
      </c>
      <c r="F217" s="3" t="n">
        <v>2</v>
      </c>
    </row>
    <row r="218">
      <c r="A218" s="3" t="n">
        <v>2017610</v>
      </c>
      <c r="B218" s="3" t="s">
        <v>503</v>
      </c>
      <c r="C218" s="3" t="s">
        <v>40</v>
      </c>
      <c r="D218" s="3" t="s">
        <v>30</v>
      </c>
      <c r="E218" s="3" t="s">
        <v>504</v>
      </c>
      <c r="F218" s="3" t="n">
        <v>1</v>
      </c>
    </row>
    <row r="219">
      <c r="A219" s="3" t="n">
        <v>2017610</v>
      </c>
      <c r="B219" s="3" t="s">
        <v>505</v>
      </c>
      <c r="C219" s="3" t="s">
        <v>40</v>
      </c>
      <c r="D219" s="3" t="s">
        <v>8</v>
      </c>
      <c r="E219" s="3" t="s">
        <v>506</v>
      </c>
      <c r="F219" s="3" t="n">
        <v>2</v>
      </c>
    </row>
    <row r="220">
      <c r="A220" s="3" t="n">
        <v>2017610</v>
      </c>
      <c r="B220" s="3" t="s">
        <v>507</v>
      </c>
      <c r="C220" s="3" t="s">
        <v>40</v>
      </c>
      <c r="D220" s="3" t="s">
        <v>48</v>
      </c>
      <c r="E220" s="3" t="s">
        <v>508</v>
      </c>
      <c r="F220" s="3" t="n">
        <v>2</v>
      </c>
    </row>
    <row r="221">
      <c r="A221" s="3" t="n">
        <v>2017610</v>
      </c>
      <c r="B221" s="3" t="s">
        <v>509</v>
      </c>
      <c r="C221" s="3" t="s">
        <v>40</v>
      </c>
      <c r="D221" s="3" t="s">
        <v>3</v>
      </c>
      <c r="E221" s="3" t="s">
        <v>510</v>
      </c>
      <c r="F221" s="3" t="n">
        <v>2</v>
      </c>
    </row>
    <row r="222">
      <c r="A222" s="3" t="n">
        <v>2017610</v>
      </c>
      <c r="B222" s="3" t="s">
        <v>511</v>
      </c>
      <c r="C222" s="3" t="s">
        <v>40</v>
      </c>
      <c r="D222" s="3" t="s">
        <v>3</v>
      </c>
      <c r="E222" s="3" t="s">
        <v>512</v>
      </c>
      <c r="F222" s="3" t="n">
        <v>1</v>
      </c>
    </row>
    <row r="223">
      <c r="A223" s="3" t="n">
        <v>2017610</v>
      </c>
      <c r="B223" s="3" t="s">
        <v>513</v>
      </c>
      <c r="C223" s="3" t="s">
        <v>40</v>
      </c>
      <c r="D223" s="3" t="s">
        <v>514</v>
      </c>
      <c r="E223" s="3" t="s">
        <v>515</v>
      </c>
      <c r="F223" s="3" t="n">
        <v>2</v>
      </c>
    </row>
    <row r="224">
      <c r="A224" s="3" t="n">
        <v>2017610</v>
      </c>
      <c r="B224" s="3" t="s">
        <v>516</v>
      </c>
      <c r="C224" s="3" t="s">
        <v>40</v>
      </c>
      <c r="D224" s="3" t="s">
        <v>30</v>
      </c>
      <c r="E224" s="3" t="s">
        <v>517</v>
      </c>
      <c r="F224" s="3" t="n">
        <v>1</v>
      </c>
    </row>
    <row r="225">
      <c r="A225" s="3" t="n">
        <v>2017610</v>
      </c>
      <c r="B225" s="3" t="s">
        <v>518</v>
      </c>
      <c r="C225" s="3" t="s">
        <v>40</v>
      </c>
      <c r="D225" s="3" t="s">
        <v>30</v>
      </c>
      <c r="E225" s="3" t="s">
        <v>519</v>
      </c>
      <c r="F225" s="3" t="n">
        <v>1</v>
      </c>
    </row>
    <row r="226">
      <c r="A226" s="3" t="n">
        <v>2017610</v>
      </c>
      <c r="B226" s="3" t="s">
        <v>520</v>
      </c>
      <c r="C226" s="3" t="s">
        <v>40</v>
      </c>
      <c r="D226" s="3" t="s">
        <v>12</v>
      </c>
      <c r="E226" s="3" t="s">
        <v>521</v>
      </c>
      <c r="F226" s="3" t="n">
        <v>1</v>
      </c>
    </row>
    <row r="227">
      <c r="A227" s="3" t="n">
        <v>2017610</v>
      </c>
      <c r="B227" s="3" t="s">
        <v>522</v>
      </c>
      <c r="C227" s="3" t="s">
        <v>40</v>
      </c>
      <c r="D227" s="3" t="s">
        <v>181</v>
      </c>
      <c r="E227" s="3" t="s">
        <v>523</v>
      </c>
      <c r="F227" s="3" t="n">
        <v>1</v>
      </c>
    </row>
    <row r="228">
      <c r="A228" s="3" t="n">
        <v>2017610</v>
      </c>
      <c r="B228" s="3" t="s">
        <v>524</v>
      </c>
      <c r="C228" s="3" t="s">
        <v>40</v>
      </c>
      <c r="D228" s="3" t="s">
        <v>181</v>
      </c>
      <c r="E228" s="3" t="s">
        <v>525</v>
      </c>
      <c r="F228" s="3" t="n">
        <v>1</v>
      </c>
    </row>
    <row r="229">
      <c r="A229" s="3" t="n">
        <v>2017610</v>
      </c>
      <c r="B229" s="3" t="s">
        <v>526</v>
      </c>
      <c r="C229" s="3" t="s">
        <v>40</v>
      </c>
      <c r="D229" s="3" t="s">
        <v>57</v>
      </c>
      <c r="E229" s="3" t="s">
        <v>527</v>
      </c>
      <c r="F229" s="3" t="n">
        <v>1</v>
      </c>
    </row>
    <row r="230">
      <c r="A230" s="3" t="n">
        <v>2017610</v>
      </c>
      <c r="B230" s="3" t="s">
        <v>91</v>
      </c>
      <c r="C230" s="3" t="s">
        <v>40</v>
      </c>
      <c r="D230" s="3" t="s">
        <v>8</v>
      </c>
      <c r="E230" s="3" t="s">
        <v>92</v>
      </c>
      <c r="F230" s="3" t="n">
        <v>2</v>
      </c>
    </row>
    <row r="231">
      <c r="A231" s="3" t="n">
        <v>2017610</v>
      </c>
      <c r="B231" s="3" t="s">
        <v>528</v>
      </c>
      <c r="C231" s="3" t="s">
        <v>40</v>
      </c>
      <c r="D231" s="3" t="s">
        <v>514</v>
      </c>
      <c r="E231" s="3" t="s">
        <v>529</v>
      </c>
      <c r="F231" s="3" t="n">
        <v>6</v>
      </c>
    </row>
    <row r="232">
      <c r="A232" s="3" t="n">
        <v>9167739</v>
      </c>
      <c r="B232" s="3" t="s">
        <v>530</v>
      </c>
      <c r="C232" s="3" t="s">
        <v>40</v>
      </c>
      <c r="D232" s="3" t="s">
        <v>122</v>
      </c>
      <c r="E232" s="3" t="s">
        <v>531</v>
      </c>
      <c r="F232" s="3" t="n">
        <v>1</v>
      </c>
    </row>
    <row r="233">
      <c r="A233" s="3" t="n">
        <v>9167739</v>
      </c>
      <c r="B233" s="3" t="s">
        <v>137</v>
      </c>
      <c r="C233" s="3" t="s">
        <v>40</v>
      </c>
      <c r="D233" s="3" t="s">
        <v>30</v>
      </c>
      <c r="E233" s="3" t="s">
        <v>138</v>
      </c>
      <c r="F233" s="3" t="n">
        <v>1</v>
      </c>
    </row>
    <row r="234">
      <c r="A234" s="3" t="n">
        <v>9167739</v>
      </c>
      <c r="B234" s="3" t="s">
        <v>532</v>
      </c>
      <c r="C234" s="3" t="s">
        <v>40</v>
      </c>
      <c r="D234" s="3" t="s">
        <v>222</v>
      </c>
      <c r="E234" s="3" t="s">
        <v>533</v>
      </c>
      <c r="F234" s="3" t="n">
        <v>1</v>
      </c>
    </row>
    <row r="235">
      <c r="A235" s="3" t="n">
        <v>9167739</v>
      </c>
      <c r="B235" s="3" t="s">
        <v>534</v>
      </c>
      <c r="C235" s="3" t="s">
        <v>40</v>
      </c>
      <c r="D235" s="3" t="s">
        <v>3</v>
      </c>
      <c r="E235" s="3" t="s">
        <v>535</v>
      </c>
      <c r="F235" s="3" t="n">
        <v>2</v>
      </c>
    </row>
    <row r="236">
      <c r="A236" s="3" t="n">
        <v>9167739</v>
      </c>
      <c r="B236" s="3" t="s">
        <v>536</v>
      </c>
      <c r="C236" s="3" t="s">
        <v>40</v>
      </c>
      <c r="D236" s="3" t="s">
        <v>30</v>
      </c>
      <c r="E236" s="3" t="s">
        <v>537</v>
      </c>
      <c r="F236" s="3" t="n">
        <v>1</v>
      </c>
    </row>
    <row r="237">
      <c r="A237" s="3" t="n">
        <v>9167739</v>
      </c>
      <c r="B237" s="3" t="s">
        <v>538</v>
      </c>
      <c r="C237" s="3" t="s">
        <v>40</v>
      </c>
      <c r="D237" s="3" t="s">
        <v>30</v>
      </c>
      <c r="E237" s="3" t="s">
        <v>539</v>
      </c>
      <c r="F237" s="3" t="n">
        <v>2</v>
      </c>
    </row>
    <row r="238">
      <c r="A238" s="3" t="n">
        <v>9167739</v>
      </c>
      <c r="B238" s="3" t="s">
        <v>540</v>
      </c>
      <c r="C238" s="3" t="s">
        <v>40</v>
      </c>
      <c r="D238" s="3" t="s">
        <v>48</v>
      </c>
      <c r="E238" s="3" t="s">
        <v>541</v>
      </c>
      <c r="F238" s="3" t="n">
        <v>1</v>
      </c>
    </row>
    <row r="239">
      <c r="A239" s="3" t="n">
        <v>9167739</v>
      </c>
      <c r="B239" s="3" t="s">
        <v>542</v>
      </c>
      <c r="C239" s="3" t="s">
        <v>40</v>
      </c>
      <c r="D239" s="3" t="s">
        <v>30</v>
      </c>
      <c r="E239" s="3" t="s">
        <v>543</v>
      </c>
      <c r="F239" s="3" t="n">
        <v>1</v>
      </c>
    </row>
    <row r="240">
      <c r="A240" s="3" t="n">
        <v>9167739</v>
      </c>
      <c r="B240" s="3" t="s">
        <v>544</v>
      </c>
      <c r="C240" s="3" t="s">
        <v>40</v>
      </c>
      <c r="D240" s="3" t="s">
        <v>18</v>
      </c>
      <c r="E240" s="3" t="s">
        <v>545</v>
      </c>
      <c r="F240" s="3" t="n">
        <v>1</v>
      </c>
    </row>
    <row r="241">
      <c r="A241" s="3" t="n">
        <v>9167739</v>
      </c>
      <c r="B241" s="3" t="s">
        <v>546</v>
      </c>
      <c r="C241" s="3" t="s">
        <v>40</v>
      </c>
      <c r="D241" s="3" t="s">
        <v>30</v>
      </c>
      <c r="E241" s="3" t="s">
        <v>547</v>
      </c>
      <c r="F241" s="3" t="n">
        <v>1</v>
      </c>
    </row>
    <row r="242">
      <c r="A242" s="3" t="n">
        <v>9167739</v>
      </c>
      <c r="B242" s="3" t="s">
        <v>548</v>
      </c>
      <c r="C242" s="3" t="s">
        <v>40</v>
      </c>
      <c r="D242" s="3" t="s">
        <v>12</v>
      </c>
      <c r="E242" s="3" t="s">
        <v>549</v>
      </c>
      <c r="F242" s="3" t="n">
        <v>1</v>
      </c>
    </row>
    <row r="243">
      <c r="A243" s="3" t="n">
        <v>9167739</v>
      </c>
      <c r="B243" s="3" t="s">
        <v>550</v>
      </c>
      <c r="C243" s="3" t="s">
        <v>40</v>
      </c>
      <c r="D243" s="3" t="s">
        <v>30</v>
      </c>
      <c r="E243" s="3" t="s">
        <v>551</v>
      </c>
      <c r="F243" s="3" t="n">
        <v>1</v>
      </c>
    </row>
    <row r="244">
      <c r="A244" s="3" t="n">
        <v>9167739</v>
      </c>
      <c r="B244" s="3" t="s">
        <v>552</v>
      </c>
      <c r="C244" s="3" t="s">
        <v>40</v>
      </c>
      <c r="D244" s="3" t="s">
        <v>465</v>
      </c>
      <c r="E244" s="3" t="s">
        <v>553</v>
      </c>
      <c r="F244" s="3" t="n">
        <v>2</v>
      </c>
    </row>
    <row r="245">
      <c r="A245" s="3" t="n">
        <v>9167739</v>
      </c>
      <c r="B245" s="3" t="s">
        <v>135</v>
      </c>
      <c r="C245" s="3" t="s">
        <v>40</v>
      </c>
      <c r="D245" s="3" t="s">
        <v>3</v>
      </c>
      <c r="E245" s="3" t="s">
        <v>136</v>
      </c>
      <c r="F245" s="3" t="n">
        <v>1</v>
      </c>
    </row>
    <row r="246">
      <c r="A246" s="3" t="n">
        <v>9167739</v>
      </c>
      <c r="B246" s="3" t="s">
        <v>554</v>
      </c>
      <c r="C246" s="3" t="s">
        <v>40</v>
      </c>
      <c r="D246" s="3" t="s">
        <v>243</v>
      </c>
      <c r="E246" s="3" t="s">
        <v>555</v>
      </c>
      <c r="F246" s="3" t="n">
        <v>2</v>
      </c>
    </row>
    <row r="247">
      <c r="A247" s="3" t="n">
        <v>9167739</v>
      </c>
      <c r="B247" s="3" t="s">
        <v>556</v>
      </c>
      <c r="C247" s="3" t="s">
        <v>40</v>
      </c>
      <c r="D247" s="3" t="s">
        <v>3</v>
      </c>
      <c r="E247" s="3" t="s">
        <v>557</v>
      </c>
      <c r="F247" s="3" t="n">
        <v>2</v>
      </c>
    </row>
    <row r="248">
      <c r="A248" s="3" t="n">
        <v>9167739</v>
      </c>
      <c r="B248" s="3" t="s">
        <v>558</v>
      </c>
      <c r="C248" s="3" t="s">
        <v>40</v>
      </c>
      <c r="D248" s="3" t="s">
        <v>3</v>
      </c>
      <c r="E248" s="3" t="s">
        <v>559</v>
      </c>
      <c r="F248" s="3" t="n">
        <v>1</v>
      </c>
    </row>
    <row r="249">
      <c r="A249" s="3" t="n">
        <v>9167739</v>
      </c>
      <c r="B249" s="3" t="s">
        <v>21</v>
      </c>
      <c r="C249" s="3" t="s">
        <v>40</v>
      </c>
      <c r="D249" s="3" t="s">
        <v>8</v>
      </c>
      <c r="E249" s="3" t="s">
        <v>22</v>
      </c>
      <c r="F249" s="3" t="n">
        <v>2</v>
      </c>
    </row>
    <row r="250">
      <c r="A250" s="3" t="n">
        <v>9167739</v>
      </c>
      <c r="B250" s="3" t="s">
        <v>560</v>
      </c>
      <c r="C250" s="3" t="s">
        <v>40</v>
      </c>
      <c r="D250" s="3" t="s">
        <v>48</v>
      </c>
      <c r="E250" s="3" t="s">
        <v>561</v>
      </c>
      <c r="F250" s="3" t="n">
        <v>1</v>
      </c>
    </row>
    <row r="251">
      <c r="A251" s="3" t="n">
        <v>9167739</v>
      </c>
      <c r="B251" s="3" t="s">
        <v>562</v>
      </c>
      <c r="C251" s="3" t="s">
        <v>40</v>
      </c>
      <c r="D251" s="3" t="s">
        <v>8</v>
      </c>
      <c r="E251" s="3" t="s">
        <v>563</v>
      </c>
      <c r="F251" s="3" t="n">
        <v>1</v>
      </c>
    </row>
    <row r="252">
      <c r="A252" s="3" t="n">
        <v>9167739</v>
      </c>
      <c r="B252" s="3" t="s">
        <v>564</v>
      </c>
      <c r="C252" s="3" t="s">
        <v>40</v>
      </c>
      <c r="D252" s="3" t="s">
        <v>3</v>
      </c>
      <c r="E252" s="3" t="s">
        <v>565</v>
      </c>
      <c r="F252" s="3" t="n">
        <v>1</v>
      </c>
    </row>
    <row r="253">
      <c r="A253" s="3" t="n">
        <v>9167739</v>
      </c>
      <c r="B253" s="3" t="s">
        <v>566</v>
      </c>
      <c r="C253" s="3" t="s">
        <v>40</v>
      </c>
      <c r="D253" s="3" t="s">
        <v>243</v>
      </c>
      <c r="E253" s="3" t="s">
        <v>567</v>
      </c>
      <c r="F253" s="3" t="n">
        <v>1</v>
      </c>
    </row>
    <row r="254">
      <c r="A254" s="3" t="n">
        <v>9167739</v>
      </c>
      <c r="B254" s="3" t="s">
        <v>568</v>
      </c>
      <c r="C254" s="3" t="s">
        <v>40</v>
      </c>
      <c r="D254" s="3" t="s">
        <v>30</v>
      </c>
      <c r="E254" s="3" t="s">
        <v>569</v>
      </c>
      <c r="F254" s="3" t="n">
        <v>2</v>
      </c>
    </row>
    <row r="255">
      <c r="A255" s="3" t="n">
        <v>9167739</v>
      </c>
      <c r="B255" s="3" t="s">
        <v>568</v>
      </c>
      <c r="C255" s="3" t="s">
        <v>40</v>
      </c>
      <c r="D255" s="3" t="s">
        <v>30</v>
      </c>
      <c r="E255" s="3" t="s">
        <v>569</v>
      </c>
      <c r="F255" s="3" t="n">
        <v>1</v>
      </c>
    </row>
    <row r="256">
      <c r="A256" s="3" t="n">
        <v>9167739</v>
      </c>
      <c r="B256" s="3" t="s">
        <v>570</v>
      </c>
      <c r="C256" s="3" t="s">
        <v>40</v>
      </c>
      <c r="D256" s="3" t="s">
        <v>30</v>
      </c>
      <c r="E256" s="3" t="s">
        <v>571</v>
      </c>
      <c r="F256" s="3" t="n">
        <v>1</v>
      </c>
    </row>
    <row r="257">
      <c r="A257" s="3" t="n">
        <v>9167739</v>
      </c>
      <c r="B257" s="3" t="s">
        <v>572</v>
      </c>
      <c r="C257" s="3" t="s">
        <v>40</v>
      </c>
      <c r="D257" s="3" t="s">
        <v>122</v>
      </c>
      <c r="E257" s="3" t="s">
        <v>573</v>
      </c>
      <c r="F257" s="3" t="n">
        <v>1</v>
      </c>
    </row>
    <row r="258">
      <c r="A258" s="3" t="n">
        <v>9167739</v>
      </c>
      <c r="B258" s="3" t="s">
        <v>534</v>
      </c>
      <c r="C258" s="3" t="s">
        <v>40</v>
      </c>
      <c r="D258" s="3" t="s">
        <v>3</v>
      </c>
      <c r="E258" s="3" t="s">
        <v>535</v>
      </c>
      <c r="F258" s="3" t="n">
        <v>4</v>
      </c>
    </row>
    <row r="259">
      <c r="A259" s="3" t="n">
        <v>9167739</v>
      </c>
      <c r="B259" s="3" t="s">
        <v>574</v>
      </c>
      <c r="C259" s="3" t="s">
        <v>40</v>
      </c>
      <c r="D259" s="3" t="s">
        <v>3</v>
      </c>
      <c r="E259" s="3" t="s">
        <v>575</v>
      </c>
      <c r="F259" s="3" t="n">
        <v>1</v>
      </c>
    </row>
    <row r="260">
      <c r="A260" s="3" t="n">
        <v>9167739</v>
      </c>
      <c r="B260" s="3" t="s">
        <v>342</v>
      </c>
      <c r="C260" s="3" t="s">
        <v>40</v>
      </c>
      <c r="D260" s="3" t="s">
        <v>122</v>
      </c>
      <c r="E260" s="3" t="s">
        <v>343</v>
      </c>
      <c r="F260" s="3" t="n">
        <v>1</v>
      </c>
    </row>
    <row r="261">
      <c r="A261" s="3" t="n">
        <v>9167739</v>
      </c>
      <c r="B261" s="3" t="s">
        <v>576</v>
      </c>
      <c r="C261" s="3" t="s">
        <v>40</v>
      </c>
      <c r="D261" s="3" t="s">
        <v>48</v>
      </c>
      <c r="E261" s="3" t="s">
        <v>577</v>
      </c>
      <c r="F261" s="3" t="n">
        <v>1</v>
      </c>
    </row>
    <row r="262">
      <c r="A262" s="3" t="n">
        <v>9167739</v>
      </c>
      <c r="B262" s="3" t="s">
        <v>314</v>
      </c>
      <c r="C262" s="3" t="s">
        <v>40</v>
      </c>
      <c r="D262" s="3" t="s">
        <v>48</v>
      </c>
      <c r="E262" s="3" t="s">
        <v>315</v>
      </c>
      <c r="F262" s="3" t="n">
        <v>3</v>
      </c>
    </row>
    <row r="263">
      <c r="A263" s="3" t="n">
        <v>9167739</v>
      </c>
      <c r="B263" s="3" t="s">
        <v>483</v>
      </c>
      <c r="C263" s="3" t="s">
        <v>40</v>
      </c>
      <c r="D263" s="3" t="s">
        <v>125</v>
      </c>
      <c r="E263" s="3" t="s">
        <v>484</v>
      </c>
      <c r="F263" s="3" t="n">
        <v>2</v>
      </c>
    </row>
    <row r="264">
      <c r="A264" s="3" t="n">
        <v>9167739</v>
      </c>
      <c r="B264" s="3" t="s">
        <v>578</v>
      </c>
      <c r="C264" s="3" t="s">
        <v>40</v>
      </c>
      <c r="D264" s="3" t="s">
        <v>30</v>
      </c>
      <c r="E264" s="3" t="s">
        <v>579</v>
      </c>
      <c r="F264" s="3" t="n">
        <v>2</v>
      </c>
    </row>
    <row r="265">
      <c r="A265" s="3" t="n">
        <v>9167739</v>
      </c>
      <c r="B265" s="3" t="s">
        <v>240</v>
      </c>
      <c r="C265" s="3" t="s">
        <v>40</v>
      </c>
      <c r="D265" s="3" t="s">
        <v>30</v>
      </c>
      <c r="E265" s="3" t="s">
        <v>241</v>
      </c>
      <c r="F265" s="3" t="n">
        <v>1</v>
      </c>
    </row>
    <row r="266">
      <c r="A266" s="3" t="n">
        <v>9167739</v>
      </c>
      <c r="B266" s="3" t="s">
        <v>274</v>
      </c>
      <c r="C266" s="3" t="s">
        <v>40</v>
      </c>
      <c r="D266" s="3" t="s">
        <v>48</v>
      </c>
      <c r="E266" s="3" t="s">
        <v>275</v>
      </c>
      <c r="F266" s="3" t="n">
        <v>8</v>
      </c>
    </row>
    <row r="267">
      <c r="A267" s="3" t="n">
        <v>9167739</v>
      </c>
      <c r="B267" s="3" t="s">
        <v>580</v>
      </c>
      <c r="C267" s="3" t="s">
        <v>40</v>
      </c>
      <c r="D267" s="3" t="s">
        <v>30</v>
      </c>
      <c r="E267" s="3" t="s">
        <v>581</v>
      </c>
      <c r="F267" s="3" t="n">
        <v>1</v>
      </c>
    </row>
    <row r="268">
      <c r="A268" s="3" t="n">
        <v>9167739</v>
      </c>
      <c r="B268" s="3" t="s">
        <v>400</v>
      </c>
      <c r="C268" s="3" t="s">
        <v>40</v>
      </c>
      <c r="D268" s="3" t="s">
        <v>57</v>
      </c>
      <c r="E268" s="3" t="s">
        <v>401</v>
      </c>
      <c r="F268" s="3" t="n">
        <v>2</v>
      </c>
    </row>
    <row r="269">
      <c r="A269" s="3" t="n">
        <v>9167739</v>
      </c>
      <c r="B269" s="3" t="s">
        <v>582</v>
      </c>
      <c r="C269" s="3" t="s">
        <v>40</v>
      </c>
      <c r="D269" s="3" t="s">
        <v>57</v>
      </c>
      <c r="E269" s="3" t="s">
        <v>583</v>
      </c>
      <c r="F269" s="3" t="n">
        <v>1</v>
      </c>
    </row>
    <row r="270">
      <c r="A270" s="3" t="n">
        <v>9167739</v>
      </c>
      <c r="B270" s="3" t="s">
        <v>584</v>
      </c>
      <c r="C270" s="3" t="s">
        <v>40</v>
      </c>
      <c r="D270" s="3" t="s">
        <v>57</v>
      </c>
      <c r="E270" s="3" t="s">
        <v>585</v>
      </c>
      <c r="F270" s="3" t="n">
        <v>1</v>
      </c>
    </row>
    <row r="271">
      <c r="A271" s="3" t="n">
        <v>1281368</v>
      </c>
      <c r="B271" s="3" t="s">
        <v>586</v>
      </c>
      <c r="C271" s="3" t="s">
        <v>40</v>
      </c>
      <c r="D271" s="3" t="s">
        <v>122</v>
      </c>
      <c r="E271" s="3" t="s">
        <v>587</v>
      </c>
      <c r="F271" s="3" t="n">
        <v>1</v>
      </c>
    </row>
    <row r="272">
      <c r="A272" s="3" t="n">
        <v>1281368</v>
      </c>
      <c r="B272" s="3" t="s">
        <v>588</v>
      </c>
      <c r="C272" s="3" t="s">
        <v>40</v>
      </c>
      <c r="D272" s="3" t="s">
        <v>18</v>
      </c>
      <c r="E272" s="3" t="s">
        <v>589</v>
      </c>
      <c r="F272" s="3" t="n">
        <v>1</v>
      </c>
    </row>
    <row r="273">
      <c r="A273" s="3" t="n">
        <v>1281368</v>
      </c>
      <c r="B273" s="3" t="s">
        <v>544</v>
      </c>
      <c r="C273" s="3" t="s">
        <v>40</v>
      </c>
      <c r="D273" s="3" t="s">
        <v>18</v>
      </c>
      <c r="E273" s="3" t="s">
        <v>545</v>
      </c>
      <c r="F273" s="3" t="n">
        <v>1</v>
      </c>
    </row>
    <row r="274">
      <c r="A274" s="3" t="n">
        <v>1281368</v>
      </c>
      <c r="B274" s="3" t="s">
        <v>388</v>
      </c>
      <c r="C274" s="3" t="s">
        <v>40</v>
      </c>
      <c r="D274" s="3" t="s">
        <v>48</v>
      </c>
      <c r="E274" s="3" t="s">
        <v>389</v>
      </c>
      <c r="F274" s="3" t="n">
        <v>1</v>
      </c>
    </row>
    <row r="275">
      <c r="A275" s="3" t="n">
        <v>1281368</v>
      </c>
      <c r="B275" s="3" t="s">
        <v>590</v>
      </c>
      <c r="C275" s="3" t="s">
        <v>40</v>
      </c>
      <c r="D275" s="3" t="s">
        <v>18</v>
      </c>
      <c r="E275" s="3" t="s">
        <v>591</v>
      </c>
      <c r="F275" s="3" t="n">
        <v>2</v>
      </c>
    </row>
    <row r="276">
      <c r="A276" s="3" t="n">
        <v>1281368</v>
      </c>
      <c r="B276" s="3" t="s">
        <v>592</v>
      </c>
      <c r="C276" s="3" t="s">
        <v>40</v>
      </c>
      <c r="D276" s="3" t="s">
        <v>30</v>
      </c>
      <c r="E276" s="3" t="s">
        <v>593</v>
      </c>
      <c r="F276" s="3" t="n">
        <v>1</v>
      </c>
    </row>
    <row r="277">
      <c r="A277" s="3" t="n">
        <v>1281368</v>
      </c>
      <c r="B277" s="3" t="s">
        <v>594</v>
      </c>
      <c r="C277" s="3" t="s">
        <v>40</v>
      </c>
      <c r="D277" s="3" t="s">
        <v>30</v>
      </c>
      <c r="E277" s="3" t="s">
        <v>595</v>
      </c>
      <c r="F277" s="3" t="n">
        <v>2</v>
      </c>
    </row>
    <row r="278">
      <c r="A278" s="3" t="n">
        <v>1281368</v>
      </c>
      <c r="B278" s="3" t="s">
        <v>213</v>
      </c>
      <c r="C278" s="3" t="s">
        <v>40</v>
      </c>
      <c r="D278" s="3" t="s">
        <v>8</v>
      </c>
      <c r="E278" s="3" t="s">
        <v>214</v>
      </c>
      <c r="F278" s="3" t="n">
        <v>2</v>
      </c>
    </row>
    <row r="279">
      <c r="A279" s="3" t="n">
        <v>1281368</v>
      </c>
      <c r="B279" s="3" t="s">
        <v>596</v>
      </c>
      <c r="C279" s="3" t="s">
        <v>40</v>
      </c>
      <c r="D279" s="3" t="s">
        <v>140</v>
      </c>
      <c r="E279" s="3" t="s">
        <v>597</v>
      </c>
      <c r="F279" s="3" t="n">
        <v>1</v>
      </c>
    </row>
    <row r="280">
      <c r="A280" s="3" t="n">
        <v>1281368</v>
      </c>
      <c r="B280" s="3" t="s">
        <v>598</v>
      </c>
      <c r="C280" s="3" t="s">
        <v>40</v>
      </c>
      <c r="D280" s="3" t="s">
        <v>8</v>
      </c>
      <c r="E280" s="3" t="s">
        <v>599</v>
      </c>
      <c r="F280" s="3" t="n">
        <v>1</v>
      </c>
    </row>
    <row r="281">
      <c r="A281" s="3" t="n">
        <v>1281368</v>
      </c>
      <c r="B281" s="3" t="s">
        <v>600</v>
      </c>
      <c r="C281" s="3" t="s">
        <v>40</v>
      </c>
      <c r="D281" s="3" t="s">
        <v>140</v>
      </c>
      <c r="E281" s="3" t="s">
        <v>601</v>
      </c>
      <c r="F281" s="3" t="n">
        <v>1</v>
      </c>
    </row>
    <row r="282">
      <c r="A282" s="3" t="n">
        <v>1281368</v>
      </c>
      <c r="B282" s="3" t="s">
        <v>602</v>
      </c>
      <c r="C282" s="3" t="s">
        <v>40</v>
      </c>
      <c r="D282" s="3" t="s">
        <v>3</v>
      </c>
      <c r="E282" s="3" t="s">
        <v>603</v>
      </c>
      <c r="F282" s="3" t="n">
        <v>1</v>
      </c>
    </row>
    <row r="283">
      <c r="A283" s="3" t="n">
        <v>1281368</v>
      </c>
      <c r="B283" s="3" t="s">
        <v>604</v>
      </c>
      <c r="C283" s="3" t="s">
        <v>40</v>
      </c>
      <c r="D283" s="3" t="s">
        <v>30</v>
      </c>
      <c r="E283" s="3" t="s">
        <v>605</v>
      </c>
      <c r="F283" s="3" t="n">
        <v>1</v>
      </c>
    </row>
    <row r="284">
      <c r="A284" s="3" t="n">
        <v>1281368</v>
      </c>
      <c r="B284" s="3" t="s">
        <v>606</v>
      </c>
      <c r="C284" s="3" t="s">
        <v>40</v>
      </c>
      <c r="D284" s="3" t="s">
        <v>48</v>
      </c>
      <c r="E284" s="3" t="s">
        <v>607</v>
      </c>
      <c r="F284" s="3" t="n">
        <v>1</v>
      </c>
    </row>
    <row r="285">
      <c r="A285" s="3" t="n">
        <v>1281368</v>
      </c>
      <c r="B285" s="3" t="s">
        <v>608</v>
      </c>
      <c r="C285" s="3" t="s">
        <v>40</v>
      </c>
      <c r="D285" s="3" t="s">
        <v>3</v>
      </c>
      <c r="E285" s="3" t="s">
        <v>609</v>
      </c>
      <c r="F285" s="3" t="n">
        <v>2</v>
      </c>
    </row>
    <row r="286">
      <c r="A286" s="3" t="n">
        <v>1281368</v>
      </c>
      <c r="B286" s="3" t="s">
        <v>610</v>
      </c>
      <c r="C286" s="3" t="s">
        <v>40</v>
      </c>
      <c r="D286" s="3" t="s">
        <v>30</v>
      </c>
      <c r="E286" s="3" t="s">
        <v>611</v>
      </c>
      <c r="F286" s="3" t="n">
        <v>1</v>
      </c>
    </row>
    <row r="287">
      <c r="A287" s="3" t="n">
        <v>1281368</v>
      </c>
      <c r="B287" s="3" t="s">
        <v>612</v>
      </c>
      <c r="C287" s="3" t="s">
        <v>40</v>
      </c>
      <c r="D287" s="3" t="s">
        <v>613</v>
      </c>
      <c r="E287" s="3" t="s">
        <v>614</v>
      </c>
      <c r="F287" s="3" t="n">
        <v>1</v>
      </c>
    </row>
    <row r="288">
      <c r="A288" s="3" t="n">
        <v>1281368</v>
      </c>
      <c r="B288" s="3" t="s">
        <v>615</v>
      </c>
      <c r="C288" s="3" t="s">
        <v>40</v>
      </c>
      <c r="D288" s="3" t="s">
        <v>140</v>
      </c>
      <c r="E288" s="3" t="s">
        <v>616</v>
      </c>
      <c r="F288" s="3" t="n">
        <v>2</v>
      </c>
    </row>
    <row r="289">
      <c r="A289" s="3" t="n">
        <v>1281368</v>
      </c>
      <c r="B289" s="3" t="s">
        <v>617</v>
      </c>
      <c r="C289" s="3" t="s">
        <v>40</v>
      </c>
      <c r="D289" s="3" t="s">
        <v>30</v>
      </c>
      <c r="E289" s="3" t="s">
        <v>618</v>
      </c>
      <c r="F289" s="3" t="n">
        <v>1</v>
      </c>
    </row>
    <row r="290">
      <c r="A290" s="3" t="n">
        <v>1281368</v>
      </c>
      <c r="B290" s="3" t="s">
        <v>619</v>
      </c>
      <c r="C290" s="3" t="s">
        <v>40</v>
      </c>
      <c r="D290" s="3" t="s">
        <v>465</v>
      </c>
      <c r="E290" s="3" t="s">
        <v>620</v>
      </c>
      <c r="F290" s="3" t="n">
        <v>1</v>
      </c>
    </row>
    <row r="291">
      <c r="A291" s="3" t="n">
        <v>1281368</v>
      </c>
      <c r="B291" s="3" t="s">
        <v>621</v>
      </c>
      <c r="C291" s="3" t="s">
        <v>40</v>
      </c>
      <c r="D291" s="3" t="s">
        <v>30</v>
      </c>
      <c r="E291" s="3" t="s">
        <v>622</v>
      </c>
      <c r="F291" s="3" t="n">
        <v>2</v>
      </c>
    </row>
    <row r="292">
      <c r="A292" s="3" t="n">
        <v>1281368</v>
      </c>
      <c r="B292" s="3" t="s">
        <v>623</v>
      </c>
      <c r="C292" s="3" t="s">
        <v>40</v>
      </c>
      <c r="D292" s="3" t="s">
        <v>18</v>
      </c>
      <c r="E292" s="3" t="s">
        <v>624</v>
      </c>
      <c r="F292" s="3" t="n">
        <v>1</v>
      </c>
    </row>
    <row r="293">
      <c r="A293" s="3" t="n">
        <v>1281368</v>
      </c>
      <c r="B293" s="3" t="s">
        <v>310</v>
      </c>
      <c r="C293" s="3" t="s">
        <v>40</v>
      </c>
      <c r="D293" s="3" t="s">
        <v>125</v>
      </c>
      <c r="E293" s="3" t="s">
        <v>311</v>
      </c>
      <c r="F293" s="3" t="n">
        <v>1</v>
      </c>
    </row>
    <row r="294">
      <c r="A294" s="3" t="n">
        <v>1281368</v>
      </c>
      <c r="B294" s="3" t="s">
        <v>625</v>
      </c>
      <c r="C294" s="3" t="s">
        <v>40</v>
      </c>
      <c r="D294" s="3" t="s">
        <v>48</v>
      </c>
      <c r="E294" s="3" t="s">
        <v>626</v>
      </c>
      <c r="F294" s="3" t="n">
        <v>7</v>
      </c>
    </row>
    <row r="295">
      <c r="A295" s="3" t="n">
        <v>1281368</v>
      </c>
      <c r="B295" s="3" t="s">
        <v>578</v>
      </c>
      <c r="C295" s="3" t="s">
        <v>40</v>
      </c>
      <c r="D295" s="3" t="s">
        <v>30</v>
      </c>
      <c r="E295" s="3" t="s">
        <v>579</v>
      </c>
      <c r="F295" s="3" t="n">
        <v>2</v>
      </c>
    </row>
    <row r="296">
      <c r="A296" s="3" t="n">
        <v>1281368</v>
      </c>
      <c r="B296" s="3" t="s">
        <v>627</v>
      </c>
      <c r="C296" s="3" t="s">
        <v>40</v>
      </c>
      <c r="D296" s="3" t="s">
        <v>243</v>
      </c>
      <c r="E296" s="3" t="s">
        <v>628</v>
      </c>
      <c r="F296" s="3" t="n">
        <v>2</v>
      </c>
    </row>
    <row r="297">
      <c r="A297" s="3" t="n">
        <v>1281368</v>
      </c>
      <c r="B297" s="3" t="s">
        <v>629</v>
      </c>
      <c r="C297" s="3" t="s">
        <v>40</v>
      </c>
      <c r="D297" s="3" t="s">
        <v>18</v>
      </c>
      <c r="E297" s="3" t="s">
        <v>630</v>
      </c>
      <c r="F297" s="3" t="n">
        <v>1</v>
      </c>
    </row>
    <row r="298">
      <c r="A298" s="3" t="n">
        <v>1281368</v>
      </c>
      <c r="B298" s="3" t="s">
        <v>631</v>
      </c>
      <c r="C298" s="3" t="s">
        <v>40</v>
      </c>
      <c r="D298" s="3" t="s">
        <v>30</v>
      </c>
      <c r="E298" s="3" t="s">
        <v>632</v>
      </c>
      <c r="F298" s="3" t="n">
        <v>1</v>
      </c>
    </row>
    <row r="299">
      <c r="A299" s="3" t="n">
        <v>1281368</v>
      </c>
      <c r="B299" s="3" t="s">
        <v>633</v>
      </c>
      <c r="C299" s="3" t="s">
        <v>40</v>
      </c>
      <c r="D299" s="3" t="s">
        <v>48</v>
      </c>
      <c r="E299" s="3" t="s">
        <v>634</v>
      </c>
      <c r="F299" s="3" t="n">
        <v>2</v>
      </c>
    </row>
    <row r="300">
      <c r="A300" s="3" t="n">
        <v>1281368</v>
      </c>
      <c r="B300" s="3" t="s">
        <v>635</v>
      </c>
      <c r="C300" s="3" t="s">
        <v>40</v>
      </c>
      <c r="D300" s="3" t="s">
        <v>30</v>
      </c>
      <c r="E300" s="3" t="s">
        <v>636</v>
      </c>
      <c r="F300" s="3" t="n">
        <v>1</v>
      </c>
    </row>
    <row r="301">
      <c r="A301" s="3" t="n">
        <v>1281368</v>
      </c>
      <c r="B301" s="3" t="s">
        <v>637</v>
      </c>
      <c r="C301" s="3" t="s">
        <v>40</v>
      </c>
      <c r="D301" s="3" t="s">
        <v>243</v>
      </c>
      <c r="E301" s="3" t="s">
        <v>638</v>
      </c>
      <c r="F301" s="3" t="n">
        <v>2</v>
      </c>
    </row>
    <row r="302">
      <c r="A302" s="3" t="n">
        <v>1281368</v>
      </c>
      <c r="B302" s="3" t="s">
        <v>639</v>
      </c>
      <c r="C302" s="3" t="s">
        <v>40</v>
      </c>
      <c r="D302" s="3" t="s">
        <v>3</v>
      </c>
      <c r="E302" s="3" t="s">
        <v>640</v>
      </c>
      <c r="F302" s="3" t="n">
        <v>1</v>
      </c>
    </row>
    <row r="303">
      <c r="A303" s="3" t="n">
        <v>1281368</v>
      </c>
      <c r="B303" s="3" t="s">
        <v>641</v>
      </c>
      <c r="C303" s="3" t="s">
        <v>40</v>
      </c>
      <c r="D303" s="3" t="s">
        <v>243</v>
      </c>
      <c r="E303" s="3" t="s">
        <v>642</v>
      </c>
      <c r="F303" s="3" t="n">
        <v>4</v>
      </c>
    </row>
    <row r="304">
      <c r="A304" s="3" t="n">
        <v>1281368</v>
      </c>
      <c r="B304" s="3" t="s">
        <v>643</v>
      </c>
      <c r="C304" s="3" t="s">
        <v>40</v>
      </c>
      <c r="D304" s="3" t="s">
        <v>243</v>
      </c>
      <c r="E304" s="3" t="s">
        <v>644</v>
      </c>
      <c r="F304" s="3" t="n">
        <v>2</v>
      </c>
    </row>
    <row r="305">
      <c r="A305" s="3" t="n">
        <v>1281368</v>
      </c>
      <c r="B305" s="3" t="s">
        <v>645</v>
      </c>
      <c r="C305" s="3" t="s">
        <v>40</v>
      </c>
      <c r="D305" s="3" t="s">
        <v>30</v>
      </c>
      <c r="E305" s="3" t="s">
        <v>646</v>
      </c>
      <c r="F305" s="3" t="n">
        <v>1</v>
      </c>
    </row>
    <row r="306">
      <c r="A306" s="3" t="n">
        <v>1281368</v>
      </c>
      <c r="B306" s="3" t="s">
        <v>647</v>
      </c>
      <c r="C306" s="3" t="s">
        <v>40</v>
      </c>
      <c r="D306" s="3" t="s">
        <v>8</v>
      </c>
      <c r="E306" s="3" t="s">
        <v>648</v>
      </c>
      <c r="F306" s="3" t="n">
        <v>2</v>
      </c>
    </row>
    <row r="307">
      <c r="A307" s="3" t="n">
        <v>1281368</v>
      </c>
      <c r="B307" s="3" t="s">
        <v>649</v>
      </c>
      <c r="C307" s="3" t="s">
        <v>40</v>
      </c>
      <c r="D307" s="3" t="s">
        <v>650</v>
      </c>
      <c r="E307" s="3" t="s">
        <v>651</v>
      </c>
      <c r="F307" s="3" t="n">
        <v>1</v>
      </c>
    </row>
    <row r="308">
      <c r="A308" s="3" t="n">
        <v>1281368</v>
      </c>
      <c r="B308" s="3" t="s">
        <v>652</v>
      </c>
      <c r="C308" s="3" t="s">
        <v>40</v>
      </c>
      <c r="D308" s="3" t="s">
        <v>650</v>
      </c>
      <c r="E308" s="3" t="s">
        <v>653</v>
      </c>
      <c r="F308" s="3" t="n">
        <v>2</v>
      </c>
    </row>
    <row r="309">
      <c r="A309" s="3" t="n">
        <v>1281368</v>
      </c>
      <c r="B309" s="3" t="s">
        <v>654</v>
      </c>
      <c r="C309" s="3" t="s">
        <v>40</v>
      </c>
      <c r="D309" s="3" t="s">
        <v>650</v>
      </c>
      <c r="E309" s="3" t="s">
        <v>655</v>
      </c>
      <c r="F309" s="3" t="n">
        <v>2</v>
      </c>
    </row>
    <row r="310">
      <c r="A310" s="3" t="n">
        <v>1281368</v>
      </c>
      <c r="B310" s="3" t="s">
        <v>656</v>
      </c>
      <c r="C310" s="3" t="s">
        <v>40</v>
      </c>
      <c r="D310" s="3" t="s">
        <v>650</v>
      </c>
      <c r="E310" s="3" t="s">
        <v>657</v>
      </c>
      <c r="F310" s="3" t="n">
        <v>1</v>
      </c>
    </row>
    <row r="311">
      <c r="A311" s="3" t="n">
        <v>4561311</v>
      </c>
      <c r="B311" s="3" t="s">
        <v>160</v>
      </c>
      <c r="C311" s="3" t="s">
        <v>40</v>
      </c>
      <c r="D311" s="3" t="s">
        <v>30</v>
      </c>
      <c r="E311" s="3" t="s">
        <v>161</v>
      </c>
      <c r="F311" s="3" t="n">
        <v>1</v>
      </c>
    </row>
    <row r="312">
      <c r="A312" s="3" t="n">
        <v>4561311</v>
      </c>
      <c r="B312" s="3" t="s">
        <v>460</v>
      </c>
      <c r="C312" s="3" t="s">
        <v>40</v>
      </c>
      <c r="D312" s="3" t="s">
        <v>3</v>
      </c>
      <c r="E312" s="3" t="s">
        <v>461</v>
      </c>
      <c r="F312" s="3" t="n">
        <v>1</v>
      </c>
    </row>
    <row r="313">
      <c r="A313" s="3" t="n">
        <v>4561311</v>
      </c>
      <c r="B313" s="3" t="s">
        <v>658</v>
      </c>
      <c r="C313" s="3" t="s">
        <v>40</v>
      </c>
      <c r="D313" s="3" t="s">
        <v>8</v>
      </c>
      <c r="E313" s="3" t="s">
        <v>659</v>
      </c>
      <c r="F313" s="3" t="n">
        <v>1</v>
      </c>
    </row>
    <row r="314">
      <c r="A314" s="3" t="n">
        <v>4561311</v>
      </c>
      <c r="B314" s="3" t="s">
        <v>152</v>
      </c>
      <c r="C314" s="3" t="s">
        <v>40</v>
      </c>
      <c r="D314" s="3" t="s">
        <v>30</v>
      </c>
      <c r="E314" s="3" t="s">
        <v>153</v>
      </c>
      <c r="F314" s="3" t="n">
        <v>1</v>
      </c>
    </row>
    <row r="315">
      <c r="A315" s="3" t="n">
        <v>4561311</v>
      </c>
      <c r="B315" s="3" t="s">
        <v>660</v>
      </c>
      <c r="C315" s="3" t="s">
        <v>40</v>
      </c>
      <c r="D315" s="3" t="s">
        <v>12</v>
      </c>
      <c r="E315" s="3" t="s">
        <v>661</v>
      </c>
      <c r="F315" s="3" t="n">
        <v>1</v>
      </c>
    </row>
    <row r="316">
      <c r="A316" s="3" t="n">
        <v>4561311</v>
      </c>
      <c r="B316" s="3" t="s">
        <v>662</v>
      </c>
      <c r="C316" s="3" t="s">
        <v>40</v>
      </c>
      <c r="D316" s="3" t="s">
        <v>30</v>
      </c>
      <c r="E316" s="3" t="s">
        <v>663</v>
      </c>
      <c r="F316" s="3" t="n">
        <v>2</v>
      </c>
    </row>
    <row r="317">
      <c r="A317" s="3" t="n">
        <v>4561311</v>
      </c>
      <c r="B317" s="3" t="s">
        <v>489</v>
      </c>
      <c r="C317" s="3" t="s">
        <v>40</v>
      </c>
      <c r="D317" s="3" t="s">
        <v>3</v>
      </c>
      <c r="E317" s="3" t="s">
        <v>490</v>
      </c>
      <c r="F317" s="3" t="n">
        <v>10</v>
      </c>
    </row>
    <row r="318">
      <c r="A318" s="3" t="n">
        <v>4561311</v>
      </c>
      <c r="B318" s="3" t="s">
        <v>328</v>
      </c>
      <c r="C318" s="3" t="s">
        <v>40</v>
      </c>
      <c r="D318" s="3" t="s">
        <v>222</v>
      </c>
      <c r="E318" s="3" t="s">
        <v>329</v>
      </c>
      <c r="F318" s="3" t="n">
        <v>1</v>
      </c>
    </row>
    <row r="319">
      <c r="A319" s="3" t="n">
        <v>4561311</v>
      </c>
      <c r="B319" s="3" t="s">
        <v>664</v>
      </c>
      <c r="C319" s="3" t="s">
        <v>40</v>
      </c>
      <c r="D319" s="3" t="s">
        <v>122</v>
      </c>
      <c r="E319" s="3" t="s">
        <v>665</v>
      </c>
      <c r="F319" s="3" t="n">
        <v>1</v>
      </c>
    </row>
    <row r="320">
      <c r="A320" s="3" t="n">
        <v>4561311</v>
      </c>
      <c r="B320" s="3" t="s">
        <v>666</v>
      </c>
      <c r="C320" s="3" t="s">
        <v>40</v>
      </c>
      <c r="D320" s="3" t="s">
        <v>48</v>
      </c>
      <c r="E320" s="3" t="s">
        <v>667</v>
      </c>
      <c r="F320" s="3" t="n">
        <v>2</v>
      </c>
    </row>
    <row r="321">
      <c r="A321" s="3" t="n">
        <v>4561311</v>
      </c>
      <c r="B321" s="3" t="s">
        <v>668</v>
      </c>
      <c r="C321" s="3" t="s">
        <v>40</v>
      </c>
      <c r="D321" s="3" t="s">
        <v>3</v>
      </c>
      <c r="E321" s="3" t="s">
        <v>669</v>
      </c>
      <c r="F321" s="3" t="n">
        <v>5</v>
      </c>
    </row>
    <row r="322">
      <c r="A322" s="3" t="n">
        <v>4561311</v>
      </c>
      <c r="B322" s="3" t="s">
        <v>670</v>
      </c>
      <c r="C322" s="3" t="s">
        <v>40</v>
      </c>
      <c r="D322" s="3" t="s">
        <v>3</v>
      </c>
      <c r="E322" s="3" t="s">
        <v>671</v>
      </c>
      <c r="F322" s="3" t="n">
        <v>20</v>
      </c>
    </row>
    <row r="323">
      <c r="A323" s="3" t="n">
        <v>4561311</v>
      </c>
      <c r="B323" s="3" t="s">
        <v>582</v>
      </c>
      <c r="C323" s="3" t="s">
        <v>40</v>
      </c>
      <c r="D323" s="3" t="s">
        <v>57</v>
      </c>
      <c r="E323" s="3" t="s">
        <v>583</v>
      </c>
      <c r="F323" s="3" t="n">
        <v>2</v>
      </c>
    </row>
    <row r="324">
      <c r="A324" s="3" t="n">
        <v>4561311</v>
      </c>
      <c r="B324" s="3" t="s">
        <v>672</v>
      </c>
      <c r="C324" s="3" t="s">
        <v>40</v>
      </c>
      <c r="D324" s="3" t="s">
        <v>30</v>
      </c>
      <c r="E324" s="3" t="s">
        <v>673</v>
      </c>
      <c r="F324" s="3" t="n">
        <v>2</v>
      </c>
    </row>
    <row r="325">
      <c r="A325" s="3" t="n">
        <v>4561311</v>
      </c>
      <c r="B325" s="3" t="s">
        <v>674</v>
      </c>
      <c r="C325" s="3" t="s">
        <v>40</v>
      </c>
      <c r="D325" s="3" t="s">
        <v>30</v>
      </c>
      <c r="E325" s="3" t="s">
        <v>675</v>
      </c>
      <c r="F325" s="3" t="n">
        <v>1</v>
      </c>
    </row>
    <row r="326">
      <c r="A326" s="3" t="n">
        <v>4561311</v>
      </c>
      <c r="B326" s="3" t="s">
        <v>479</v>
      </c>
      <c r="C326" s="3" t="s">
        <v>40</v>
      </c>
      <c r="D326" s="3" t="s">
        <v>30</v>
      </c>
      <c r="E326" s="3" t="s">
        <v>480</v>
      </c>
      <c r="F326" s="3" t="n">
        <v>2</v>
      </c>
    </row>
    <row r="327">
      <c r="A327" s="3" t="n">
        <v>4561311</v>
      </c>
      <c r="B327" s="3" t="s">
        <v>109</v>
      </c>
      <c r="C327" s="3" t="s">
        <v>40</v>
      </c>
      <c r="D327" s="3" t="s">
        <v>30</v>
      </c>
      <c r="E327" s="3" t="s">
        <v>110</v>
      </c>
      <c r="F327" s="3" t="n">
        <v>2</v>
      </c>
    </row>
    <row r="328">
      <c r="A328" s="3" t="n">
        <v>4561311</v>
      </c>
      <c r="B328" s="3" t="s">
        <v>676</v>
      </c>
      <c r="C328" s="3" t="s">
        <v>40</v>
      </c>
      <c r="D328" s="3" t="s">
        <v>57</v>
      </c>
      <c r="E328" s="3" t="s">
        <v>677</v>
      </c>
      <c r="F328" s="3" t="n">
        <v>1</v>
      </c>
    </row>
    <row r="329">
      <c r="A329" s="3" t="n">
        <v>4561311</v>
      </c>
      <c r="B329" s="3" t="s">
        <v>270</v>
      </c>
      <c r="C329" s="3" t="s">
        <v>40</v>
      </c>
      <c r="D329" s="3" t="s">
        <v>30</v>
      </c>
      <c r="E329" s="3" t="s">
        <v>271</v>
      </c>
      <c r="F329" s="3" t="n">
        <v>2</v>
      </c>
    </row>
    <row r="330">
      <c r="A330" s="3" t="n">
        <v>4561311</v>
      </c>
      <c r="B330" s="3" t="s">
        <v>250</v>
      </c>
      <c r="C330" s="3" t="s">
        <v>40</v>
      </c>
      <c r="D330" s="3" t="s">
        <v>30</v>
      </c>
      <c r="E330" s="3" t="s">
        <v>251</v>
      </c>
      <c r="F330" s="3" t="n">
        <v>3</v>
      </c>
    </row>
    <row r="331">
      <c r="A331" s="3" t="n">
        <v>4561311</v>
      </c>
      <c r="B331" s="3" t="s">
        <v>678</v>
      </c>
      <c r="C331" s="3" t="s">
        <v>40</v>
      </c>
      <c r="D331" s="3" t="s">
        <v>48</v>
      </c>
      <c r="E331" s="3" t="s">
        <v>679</v>
      </c>
      <c r="F331" s="3" t="n">
        <v>3</v>
      </c>
    </row>
    <row r="332">
      <c r="A332" s="3" t="n">
        <v>4561311</v>
      </c>
      <c r="B332" s="3" t="s">
        <v>87</v>
      </c>
      <c r="C332" s="3" t="s">
        <v>40</v>
      </c>
      <c r="D332" s="3" t="s">
        <v>30</v>
      </c>
      <c r="E332" s="3" t="s">
        <v>88</v>
      </c>
      <c r="F332" s="3" t="n">
        <v>9</v>
      </c>
    </row>
    <row r="333">
      <c r="A333" s="3" t="n">
        <v>4561311</v>
      </c>
      <c r="B333" s="3" t="s">
        <v>344</v>
      </c>
      <c r="C333" s="3" t="s">
        <v>40</v>
      </c>
      <c r="D333" s="3" t="s">
        <v>30</v>
      </c>
      <c r="E333" s="3" t="s">
        <v>345</v>
      </c>
      <c r="F333" s="3" t="n">
        <v>10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F6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30"/>
    <col min="2" max="2" bestFit="1" customWidth="1" width="10"/>
    <col min="3" max="3" bestFit="1" customWidth="1" width="10"/>
    <col min="4" max="4" bestFit="1" customWidth="1" width="10"/>
    <col min="5" max="5" bestFit="1" customWidth="1" width="10"/>
    <col min="6" max="6" bestFit="1" customWidth="1" width="10"/>
  </cols>
  <sheetData>
    <row r="1">
      <c r="A1" s="3" t="inlineStr">
        <is>
          <r>
            <rPr>
              <b val="1"/>
            </rPr>
            <t>Wishlist</t>
          </r>
        </is>
      </c>
      <c r="B1" s="4" t="inlineStr">
        <is>
          <r>
            <rPr>
              <b val="1"/>
            </rPr>
            <t>Items</t>
          </r>
        </is>
      </c>
      <c r="C1" s="4" t="inlineStr">
        <is>
          <r>
            <rPr>
              <b val="1"/>
            </rPr>
            <t>Ordered</t>
          </r>
        </is>
      </c>
      <c r="D1" s="4" t="inlineStr">
        <is>
          <r>
            <rPr>
              <b val="1"/>
            </rPr>
            <t>Rem.</t>
          </r>
        </is>
      </c>
      <c r="E1" s="4" t="inlineStr">
        <is>
          <r>
            <rPr>
              <b val="1"/>
            </rPr>
            <t>Cart</t>
          </r>
        </is>
      </c>
      <c r="F1" s="0" t="inlineStr">
        <is>
          <r>
            <rPr>
              <b val="1"/>
            </rPr>
            <t>Result</t>
          </r>
        </is>
      </c>
    </row>
    <row r="2">
      <c r="A2" s="3" t="s">
        <v>0</v>
      </c>
      <c r="B2" s="4" t="str">
        <f>SUMIF(Items!$A:$A,$A2,Items!$E:$E)</f>
      </c>
      <c r="C2" s="4" t="str">
        <f>SUMIF(Items!$A:$A,$A2,Items!$K:$K)</f>
      </c>
      <c r="D2" s="4" t="str">
        <f>SUMIF(Items!$A:$A,$A2,Items!$M:$M)</f>
      </c>
      <c r="E2" s="4" t="str">
        <f>SUMIF(Items!$A:$A,$A2,Items!$N:$N)</f>
      </c>
      <c r="F2" s="4" t="str">
        <f>D2-E2</f>
      </c>
    </row>
    <row r="3">
      <c r="A3" s="3" t="s">
        <v>680</v>
      </c>
      <c r="B3" s="4" t="str">
        <f>SUMIF(Items!$A:$A,$A3,Items!$E:$E)</f>
      </c>
      <c r="C3" s="4" t="str">
        <f>SUMIF(Items!$A:$A,$A3,Items!$K:$K)</f>
      </c>
      <c r="D3" s="4" t="str">
        <f>SUMIF(Items!$A:$A,$A3,Items!$M:$M)</f>
      </c>
      <c r="E3" s="4" t="str">
        <f>SUMIF(Items!$A:$A,$A3,Items!$N:$N)</f>
      </c>
      <c r="F3" s="4" t="str">
        <f>D3-E3</f>
      </c>
    </row>
    <row r="4">
      <c r="A4" s="3" t="s">
        <v>681</v>
      </c>
      <c r="B4" s="4" t="str">
        <f>SUMIF(Items!$A:$A,$A4,Items!$E:$E)</f>
      </c>
      <c r="C4" s="4" t="str">
        <f>SUMIF(Items!$A:$A,$A4,Items!$K:$K)</f>
      </c>
      <c r="D4" s="4" t="str">
        <f>SUMIF(Items!$A:$A,$A4,Items!$M:$M)</f>
      </c>
      <c r="E4" s="4" t="str">
        <f>SUMIF(Items!$A:$A,$A4,Items!$N:$N)</f>
      </c>
      <c r="F4" s="4" t="str">
        <f>D4-E4</f>
      </c>
    </row>
    <row r="5">
      <c r="A5" s="3" t="s">
        <v>682</v>
      </c>
      <c r="B5" s="4" t="str">
        <f>SUMIF(Items!$A:$A,$A5,Items!$E:$E)</f>
      </c>
      <c r="C5" s="4" t="str">
        <f>SUMIF(Items!$A:$A,$A5,Items!$K:$K)</f>
      </c>
      <c r="D5" s="4" t="str">
        <f>SUMIF(Items!$A:$A,$A5,Items!$M:$M)</f>
      </c>
      <c r="E5" s="4" t="str">
        <f>SUMIF(Items!$A:$A,$A5,Items!$N:$N)</f>
      </c>
      <c r="F5" s="4" t="str">
        <f>D5-E5</f>
      </c>
    </row>
    <row r="6">
      <c r="A6" s="3" t="s">
        <v>683</v>
      </c>
      <c r="B6" s="4" t="str">
        <f>SUMIF(Items!$A:$A,$A6,Items!$E:$E)</f>
      </c>
      <c r="C6" s="4" t="str">
        <f>SUMIF(Items!$A:$A,$A6,Items!$K:$K)</f>
      </c>
      <c r="D6" s="4" t="str">
        <f>SUMIF(Items!$A:$A,$A6,Items!$M:$M)</f>
      </c>
      <c r="E6" s="4" t="str">
        <f>SUMIF(Items!$A:$A,$A6,Items!$N:$N)</f>
      </c>
      <c r="F6" s="4" t="str">
        <f>D6-E6</f>
      </c>
    </row>
    <row r="7">
      <c r="A7" s="3" t="s">
        <v>684</v>
      </c>
      <c r="B7" s="4" t="str">
        <f>SUMIF(Items!$A:$A,$A7,Items!$E:$E)</f>
      </c>
      <c r="C7" s="4" t="str">
        <f>SUMIF(Items!$A:$A,$A7,Items!$K:$K)</f>
      </c>
      <c r="D7" s="4" t="str">
        <f>SUMIF(Items!$A:$A,$A7,Items!$M:$M)</f>
      </c>
      <c r="E7" s="4" t="str">
        <f>SUMIF(Items!$A:$A,$A7,Items!$N:$N)</f>
      </c>
      <c r="F7" s="4" t="str">
        <f>D7-E7</f>
      </c>
    </row>
    <row r="8">
      <c r="A8" s="3" t="s">
        <v>685</v>
      </c>
      <c r="B8" s="4" t="str">
        <f>SUMIF(Items!$A:$A,$A8,Items!$E:$E)</f>
      </c>
      <c r="C8" s="4" t="str">
        <f>SUMIF(Items!$A:$A,$A8,Items!$K:$K)</f>
      </c>
      <c r="D8" s="4" t="str">
        <f>SUMIF(Items!$A:$A,$A8,Items!$M:$M)</f>
      </c>
      <c r="E8" s="4" t="str">
        <f>SUMIF(Items!$A:$A,$A8,Items!$N:$N)</f>
      </c>
      <c r="F8" s="4" t="str">
        <f>D8-E8</f>
      </c>
    </row>
    <row r="9">
      <c r="A9" s="3" t="s">
        <v>686</v>
      </c>
      <c r="B9" s="4" t="str">
        <f>SUMIF(Items!$A:$A,$A9,Items!$E:$E)</f>
      </c>
      <c r="C9" s="4" t="str">
        <f>SUMIF(Items!$A:$A,$A9,Items!$K:$K)</f>
      </c>
      <c r="D9" s="4" t="str">
        <f>SUMIF(Items!$A:$A,$A9,Items!$M:$M)</f>
      </c>
      <c r="E9" s="4" t="str">
        <f>SUMIF(Items!$A:$A,$A9,Items!$N:$N)</f>
      </c>
      <c r="F9" s="4" t="str">
        <f>D9-E9</f>
      </c>
    </row>
    <row r="10">
      <c r="A10" s="3" t="s">
        <v>687</v>
      </c>
      <c r="B10" s="4" t="str">
        <f>SUMIF(Items!$A:$A,$A10,Items!$E:$E)</f>
      </c>
      <c r="C10" s="4" t="str">
        <f>SUMIF(Items!$A:$A,$A10,Items!$K:$K)</f>
      </c>
      <c r="D10" s="4" t="str">
        <f>SUMIF(Items!$A:$A,$A10,Items!$M:$M)</f>
      </c>
      <c r="E10" s="4" t="str">
        <f>SUMIF(Items!$A:$A,$A10,Items!$N:$N)</f>
      </c>
      <c r="F10" s="4" t="str">
        <f>D10-E10</f>
      </c>
    </row>
    <row r="11">
      <c r="A11" s="3" t="s">
        <v>688</v>
      </c>
      <c r="B11" s="4" t="str">
        <f>SUMIF(Items!$A:$A,$A11,Items!$E:$E)</f>
      </c>
      <c r="C11" s="4" t="str">
        <f>SUMIF(Items!$A:$A,$A11,Items!$K:$K)</f>
      </c>
      <c r="D11" s="4" t="str">
        <f>SUMIF(Items!$A:$A,$A11,Items!$M:$M)</f>
      </c>
      <c r="E11" s="4" t="str">
        <f>SUMIF(Items!$A:$A,$A11,Items!$N:$N)</f>
      </c>
      <c r="F11" s="4" t="str">
        <f>D11-E11</f>
      </c>
    </row>
    <row r="12">
      <c r="A12" s="3" t="s">
        <v>689</v>
      </c>
      <c r="B12" s="4" t="str">
        <f>SUMIF(Items!$A:$A,$A12,Items!$E:$E)</f>
      </c>
      <c r="C12" s="4" t="str">
        <f>SUMIF(Items!$A:$A,$A12,Items!$K:$K)</f>
      </c>
      <c r="D12" s="4" t="str">
        <f>SUMIF(Items!$A:$A,$A12,Items!$M:$M)</f>
      </c>
      <c r="E12" s="4" t="str">
        <f>SUMIF(Items!$A:$A,$A12,Items!$N:$N)</f>
      </c>
      <c r="F12" s="4" t="str">
        <f>D12-E12</f>
      </c>
    </row>
    <row r="13">
      <c r="A13" s="3" t="s">
        <v>690</v>
      </c>
      <c r="B13" s="4" t="str">
        <f>SUMIF(Items!$A:$A,$A13,Items!$E:$E)</f>
      </c>
      <c r="C13" s="4" t="str">
        <f>SUMIF(Items!$A:$A,$A13,Items!$K:$K)</f>
      </c>
      <c r="D13" s="4" t="str">
        <f>SUMIF(Items!$A:$A,$A13,Items!$M:$M)</f>
      </c>
      <c r="E13" s="4" t="str">
        <f>SUMIF(Items!$A:$A,$A13,Items!$N:$N)</f>
      </c>
      <c r="F13" s="4" t="str">
        <f>D13-E13</f>
      </c>
    </row>
    <row r="14">
      <c r="A14" s="3" t="s">
        <v>691</v>
      </c>
      <c r="B14" s="4" t="str">
        <f>SUMIF(Items!$A:$A,$A14,Items!$E:$E)</f>
      </c>
      <c r="C14" s="4" t="str">
        <f>SUMIF(Items!$A:$A,$A14,Items!$K:$K)</f>
      </c>
      <c r="D14" s="4" t="str">
        <f>SUMIF(Items!$A:$A,$A14,Items!$M:$M)</f>
      </c>
      <c r="E14" s="4" t="str">
        <f>SUMIF(Items!$A:$A,$A14,Items!$N:$N)</f>
      </c>
      <c r="F14" s="4" t="str">
        <f>D14-E14</f>
      </c>
    </row>
    <row r="15">
      <c r="A15" s="3" t="s">
        <v>692</v>
      </c>
      <c r="B15" s="4" t="str">
        <f>SUMIF(Items!$A:$A,$A15,Items!$E:$E)</f>
      </c>
      <c r="C15" s="4" t="str">
        <f>SUMIF(Items!$A:$A,$A15,Items!$K:$K)</f>
      </c>
      <c r="D15" s="4" t="str">
        <f>SUMIF(Items!$A:$A,$A15,Items!$M:$M)</f>
      </c>
      <c r="E15" s="4" t="str">
        <f>SUMIF(Items!$A:$A,$A15,Items!$N:$N)</f>
      </c>
      <c r="F15" s="4" t="str">
        <f>D15-E15</f>
      </c>
    </row>
    <row r="16">
      <c r="A16" s="3" t="s">
        <v>693</v>
      </c>
      <c r="B16" s="4" t="str">
        <f>SUMIF(Items!$A:$A,$A16,Items!$E:$E)</f>
      </c>
      <c r="C16" s="4" t="str">
        <f>SUMIF(Items!$A:$A,$A16,Items!$K:$K)</f>
      </c>
      <c r="D16" s="4" t="str">
        <f>SUMIF(Items!$A:$A,$A16,Items!$M:$M)</f>
      </c>
      <c r="E16" s="4" t="str">
        <f>SUMIF(Items!$A:$A,$A16,Items!$N:$N)</f>
      </c>
      <c r="F16" s="4" t="str">
        <f>D16-E16</f>
      </c>
    </row>
    <row r="17">
      <c r="A17" s="3" t="s">
        <v>694</v>
      </c>
      <c r="B17" s="4" t="str">
        <f>SUMIF(Items!$A:$A,$A17,Items!$E:$E)</f>
      </c>
      <c r="C17" s="4" t="str">
        <f>SUMIF(Items!$A:$A,$A17,Items!$K:$K)</f>
      </c>
      <c r="D17" s="4" t="str">
        <f>SUMIF(Items!$A:$A,$A17,Items!$M:$M)</f>
      </c>
      <c r="E17" s="4" t="str">
        <f>SUMIF(Items!$A:$A,$A17,Items!$N:$N)</f>
      </c>
      <c r="F17" s="4" t="str">
        <f>D17-E17</f>
      </c>
    </row>
    <row r="18">
      <c r="A18" s="3" t="s">
        <v>695</v>
      </c>
      <c r="B18" s="4" t="str">
        <f>SUMIF(Items!$A:$A,$A18,Items!$E:$E)</f>
      </c>
      <c r="C18" s="4" t="str">
        <f>SUMIF(Items!$A:$A,$A18,Items!$K:$K)</f>
      </c>
      <c r="D18" s="4" t="str">
        <f>SUMIF(Items!$A:$A,$A18,Items!$M:$M)</f>
      </c>
      <c r="E18" s="4" t="str">
        <f>SUMIF(Items!$A:$A,$A18,Items!$N:$N)</f>
      </c>
      <c r="F18" s="4" t="str">
        <f>D18-E18</f>
      </c>
    </row>
    <row r="19">
      <c r="A19" s="3" t="s">
        <v>696</v>
      </c>
      <c r="B19" s="4" t="str">
        <f>SUMIF(Items!$A:$A,$A19,Items!$E:$E)</f>
      </c>
      <c r="C19" s="4" t="str">
        <f>SUMIF(Items!$A:$A,$A19,Items!$K:$K)</f>
      </c>
      <c r="D19" s="4" t="str">
        <f>SUMIF(Items!$A:$A,$A19,Items!$M:$M)</f>
      </c>
      <c r="E19" s="4" t="str">
        <f>SUMIF(Items!$A:$A,$A19,Items!$N:$N)</f>
      </c>
      <c r="F19" s="4" t="str">
        <f>D19-E19</f>
      </c>
    </row>
    <row r="20">
      <c r="A20" s="3" t="s">
        <v>697</v>
      </c>
      <c r="B20" s="4" t="str">
        <f>SUMIF(Items!$A:$A,$A20,Items!$E:$E)</f>
      </c>
      <c r="C20" s="4" t="str">
        <f>SUMIF(Items!$A:$A,$A20,Items!$K:$K)</f>
      </c>
      <c r="D20" s="4" t="str">
        <f>SUMIF(Items!$A:$A,$A20,Items!$M:$M)</f>
      </c>
      <c r="E20" s="4" t="str">
        <f>SUMIF(Items!$A:$A,$A20,Items!$N:$N)</f>
      </c>
      <c r="F20" s="4" t="str">
        <f>D20-E20</f>
      </c>
    </row>
    <row r="21">
      <c r="A21" s="3" t="s">
        <v>698</v>
      </c>
      <c r="B21" s="4" t="str">
        <f>SUMIF(Items!$A:$A,$A21,Items!$E:$E)</f>
      </c>
      <c r="C21" s="4" t="str">
        <f>SUMIF(Items!$A:$A,$A21,Items!$K:$K)</f>
      </c>
      <c r="D21" s="4" t="str">
        <f>SUMIF(Items!$A:$A,$A21,Items!$M:$M)</f>
      </c>
      <c r="E21" s="4" t="str">
        <f>SUMIF(Items!$A:$A,$A21,Items!$N:$N)</f>
      </c>
      <c r="F21" s="4" t="str">
        <f>D21-E21</f>
      </c>
    </row>
    <row r="22">
      <c r="A22" s="3" t="s">
        <v>699</v>
      </c>
      <c r="B22" s="4" t="str">
        <f>SUMIF(Items!$A:$A,$A22,Items!$E:$E)</f>
      </c>
      <c r="C22" s="4" t="str">
        <f>SUMIF(Items!$A:$A,$A22,Items!$K:$K)</f>
      </c>
      <c r="D22" s="4" t="str">
        <f>SUMIF(Items!$A:$A,$A22,Items!$M:$M)</f>
      </c>
      <c r="E22" s="4" t="str">
        <f>SUMIF(Items!$A:$A,$A22,Items!$N:$N)</f>
      </c>
      <c r="F22" s="4" t="str">
        <f>D22-E22</f>
      </c>
    </row>
    <row r="23">
      <c r="A23" s="3" t="s">
        <v>700</v>
      </c>
      <c r="B23" s="4" t="str">
        <f>SUMIF(Items!$A:$A,$A23,Items!$E:$E)</f>
      </c>
      <c r="C23" s="4" t="str">
        <f>SUMIF(Items!$A:$A,$A23,Items!$K:$K)</f>
      </c>
      <c r="D23" s="4" t="str">
        <f>SUMIF(Items!$A:$A,$A23,Items!$M:$M)</f>
      </c>
      <c r="E23" s="4" t="str">
        <f>SUMIF(Items!$A:$A,$A23,Items!$N:$N)</f>
      </c>
      <c r="F23" s="4" t="str">
        <f>D23-E23</f>
      </c>
    </row>
    <row r="24">
      <c r="A24" s="3" t="s">
        <v>701</v>
      </c>
      <c r="B24" s="4" t="str">
        <f>SUMIF(Items!$A:$A,$A24,Items!$E:$E)</f>
      </c>
      <c r="C24" s="4" t="str">
        <f>SUMIF(Items!$A:$A,$A24,Items!$K:$K)</f>
      </c>
      <c r="D24" s="4" t="str">
        <f>SUMIF(Items!$A:$A,$A24,Items!$M:$M)</f>
      </c>
      <c r="E24" s="4" t="str">
        <f>SUMIF(Items!$A:$A,$A24,Items!$N:$N)</f>
      </c>
      <c r="F24" s="4" t="str">
        <f>D24-E24</f>
      </c>
    </row>
    <row r="25">
      <c r="A25" s="3" t="s">
        <v>702</v>
      </c>
      <c r="B25" s="4" t="str">
        <f>SUMIF(Items!$A:$A,$A25,Items!$E:$E)</f>
      </c>
      <c r="C25" s="4" t="str">
        <f>SUMIF(Items!$A:$A,$A25,Items!$K:$K)</f>
      </c>
      <c r="D25" s="4" t="str">
        <f>SUMIF(Items!$A:$A,$A25,Items!$M:$M)</f>
      </c>
      <c r="E25" s="4" t="str">
        <f>SUMIF(Items!$A:$A,$A25,Items!$N:$N)</f>
      </c>
      <c r="F25" s="4" t="str">
        <f>D25-E25</f>
      </c>
    </row>
    <row r="26">
      <c r="A26" s="3" t="s">
        <v>703</v>
      </c>
      <c r="B26" s="4" t="str">
        <f>SUMIF(Items!$A:$A,$A26,Items!$E:$E)</f>
      </c>
      <c r="C26" s="4" t="str">
        <f>SUMIF(Items!$A:$A,$A26,Items!$K:$K)</f>
      </c>
      <c r="D26" s="4" t="str">
        <f>SUMIF(Items!$A:$A,$A26,Items!$M:$M)</f>
      </c>
      <c r="E26" s="4" t="str">
        <f>SUMIF(Items!$A:$A,$A26,Items!$N:$N)</f>
      </c>
      <c r="F26" s="4" t="str">
        <f>D26-E26</f>
      </c>
    </row>
    <row r="27">
      <c r="A27" s="3" t="s">
        <v>704</v>
      </c>
      <c r="B27" s="4" t="str">
        <f>SUMIF(Items!$A:$A,$A27,Items!$E:$E)</f>
      </c>
      <c r="C27" s="4" t="str">
        <f>SUMIF(Items!$A:$A,$A27,Items!$K:$K)</f>
      </c>
      <c r="D27" s="4" t="str">
        <f>SUMIF(Items!$A:$A,$A27,Items!$M:$M)</f>
      </c>
      <c r="E27" s="4" t="str">
        <f>SUMIF(Items!$A:$A,$A27,Items!$N:$N)</f>
      </c>
      <c r="F27" s="4" t="str">
        <f>D27-E27</f>
      </c>
    </row>
    <row r="28">
      <c r="A28" s="3" t="s">
        <v>705</v>
      </c>
      <c r="B28" s="4" t="str">
        <f>SUMIF(Items!$A:$A,$A28,Items!$E:$E)</f>
      </c>
      <c r="C28" s="4" t="str">
        <f>SUMIF(Items!$A:$A,$A28,Items!$K:$K)</f>
      </c>
      <c r="D28" s="4" t="str">
        <f>SUMIF(Items!$A:$A,$A28,Items!$M:$M)</f>
      </c>
      <c r="E28" s="4" t="str">
        <f>SUMIF(Items!$A:$A,$A28,Items!$N:$N)</f>
      </c>
      <c r="F28" s="4" t="str">
        <f>D28-E28</f>
      </c>
    </row>
    <row r="29">
      <c r="A29" s="3" t="s">
        <v>706</v>
      </c>
      <c r="B29" s="4" t="str">
        <f>SUMIF(Items!$A:$A,$A29,Items!$E:$E)</f>
      </c>
      <c r="C29" s="4" t="str">
        <f>SUMIF(Items!$A:$A,$A29,Items!$K:$K)</f>
      </c>
      <c r="D29" s="4" t="str">
        <f>SUMIF(Items!$A:$A,$A29,Items!$M:$M)</f>
      </c>
      <c r="E29" s="4" t="str">
        <f>SUMIF(Items!$A:$A,$A29,Items!$N:$N)</f>
      </c>
      <c r="F29" s="4" t="str">
        <f>D29-E29</f>
      </c>
    </row>
    <row r="30">
      <c r="A30" s="3" t="s">
        <v>707</v>
      </c>
      <c r="B30" s="4" t="str">
        <f>SUMIF(Items!$A:$A,$A30,Items!$E:$E)</f>
      </c>
      <c r="C30" s="4" t="str">
        <f>SUMIF(Items!$A:$A,$A30,Items!$K:$K)</f>
      </c>
      <c r="D30" s="4" t="str">
        <f>SUMIF(Items!$A:$A,$A30,Items!$M:$M)</f>
      </c>
      <c r="E30" s="4" t="str">
        <f>SUMIF(Items!$A:$A,$A30,Items!$N:$N)</f>
      </c>
      <c r="F30" s="4" t="str">
        <f>D30-E30</f>
      </c>
    </row>
    <row r="31">
      <c r="A31" s="3" t="s">
        <v>708</v>
      </c>
      <c r="B31" s="4" t="str">
        <f>SUMIF(Items!$A:$A,$A31,Items!$E:$E)</f>
      </c>
      <c r="C31" s="4" t="str">
        <f>SUMIF(Items!$A:$A,$A31,Items!$K:$K)</f>
      </c>
      <c r="D31" s="4" t="str">
        <f>SUMIF(Items!$A:$A,$A31,Items!$M:$M)</f>
      </c>
      <c r="E31" s="4" t="str">
        <f>SUMIF(Items!$A:$A,$A31,Items!$N:$N)</f>
      </c>
      <c r="F31" s="4" t="str">
        <f>D31-E31</f>
      </c>
    </row>
    <row r="32">
      <c r="A32" s="3" t="s">
        <v>709</v>
      </c>
      <c r="B32" s="4" t="str">
        <f>SUMIF(Items!$A:$A,$A32,Items!$E:$E)</f>
      </c>
      <c r="C32" s="4" t="str">
        <f>SUMIF(Items!$A:$A,$A32,Items!$K:$K)</f>
      </c>
      <c r="D32" s="4" t="str">
        <f>SUMIF(Items!$A:$A,$A32,Items!$M:$M)</f>
      </c>
      <c r="E32" s="4" t="str">
        <f>SUMIF(Items!$A:$A,$A32,Items!$N:$N)</f>
      </c>
      <c r="F32" s="4" t="str">
        <f>D32-E32</f>
      </c>
    </row>
    <row r="33">
      <c r="A33" s="3" t="s">
        <v>710</v>
      </c>
      <c r="B33" s="4" t="str">
        <f>SUMIF(Items!$A:$A,$A33,Items!$E:$E)</f>
      </c>
      <c r="C33" s="4" t="str">
        <f>SUMIF(Items!$A:$A,$A33,Items!$K:$K)</f>
      </c>
      <c r="D33" s="4" t="str">
        <f>SUMIF(Items!$A:$A,$A33,Items!$M:$M)</f>
      </c>
      <c r="E33" s="4" t="str">
        <f>SUMIF(Items!$A:$A,$A33,Items!$N:$N)</f>
      </c>
      <c r="F33" s="4" t="str">
        <f>D33-E33</f>
      </c>
    </row>
    <row r="34">
      <c r="A34" s="3" t="s">
        <v>711</v>
      </c>
      <c r="B34" s="4" t="str">
        <f>SUMIF(Items!$A:$A,$A34,Items!$E:$E)</f>
      </c>
      <c r="C34" s="4" t="str">
        <f>SUMIF(Items!$A:$A,$A34,Items!$K:$K)</f>
      </c>
      <c r="D34" s="4" t="str">
        <f>SUMIF(Items!$A:$A,$A34,Items!$M:$M)</f>
      </c>
      <c r="E34" s="4" t="str">
        <f>SUMIF(Items!$A:$A,$A34,Items!$N:$N)</f>
      </c>
      <c r="F34" s="4" t="str">
        <f>D34-E34</f>
      </c>
    </row>
    <row r="35">
      <c r="A35" s="3" t="s">
        <v>712</v>
      </c>
      <c r="B35" s="4" t="str">
        <f>SUMIF(Items!$A:$A,$A35,Items!$E:$E)</f>
      </c>
      <c r="C35" s="4" t="str">
        <f>SUMIF(Items!$A:$A,$A35,Items!$K:$K)</f>
      </c>
      <c r="D35" s="4" t="str">
        <f>SUMIF(Items!$A:$A,$A35,Items!$M:$M)</f>
      </c>
      <c r="E35" s="4" t="str">
        <f>SUMIF(Items!$A:$A,$A35,Items!$N:$N)</f>
      </c>
      <c r="F35" s="4" t="str">
        <f>D35-E35</f>
      </c>
    </row>
    <row r="36">
      <c r="A36" s="3" t="s">
        <v>713</v>
      </c>
      <c r="B36" s="4" t="str">
        <f>SUMIF(Items!$A:$A,$A36,Items!$E:$E)</f>
      </c>
      <c r="C36" s="4" t="str">
        <f>SUMIF(Items!$A:$A,$A36,Items!$K:$K)</f>
      </c>
      <c r="D36" s="4" t="str">
        <f>SUMIF(Items!$A:$A,$A36,Items!$M:$M)</f>
      </c>
      <c r="E36" s="4" t="str">
        <f>SUMIF(Items!$A:$A,$A36,Items!$N:$N)</f>
      </c>
      <c r="F36" s="4" t="str">
        <f>D36-E36</f>
      </c>
    </row>
    <row r="37">
      <c r="A37" s="3" t="s">
        <v>714</v>
      </c>
      <c r="B37" s="4" t="str">
        <f>SUMIF(Items!$A:$A,$A37,Items!$E:$E)</f>
      </c>
      <c r="C37" s="4" t="str">
        <f>SUMIF(Items!$A:$A,$A37,Items!$K:$K)</f>
      </c>
      <c r="D37" s="4" t="str">
        <f>SUMIF(Items!$A:$A,$A37,Items!$M:$M)</f>
      </c>
      <c r="E37" s="4" t="str">
        <f>SUMIF(Items!$A:$A,$A37,Items!$N:$N)</f>
      </c>
      <c r="F37" s="4" t="str">
        <f>D37-E37</f>
      </c>
    </row>
    <row r="38">
      <c r="A38" s="3" t="s">
        <v>715</v>
      </c>
      <c r="B38" s="4" t="str">
        <f>SUMIF(Items!$A:$A,$A38,Items!$E:$E)</f>
      </c>
      <c r="C38" s="4" t="str">
        <f>SUMIF(Items!$A:$A,$A38,Items!$K:$K)</f>
      </c>
      <c r="D38" s="4" t="str">
        <f>SUMIF(Items!$A:$A,$A38,Items!$M:$M)</f>
      </c>
      <c r="E38" s="4" t="str">
        <f>SUMIF(Items!$A:$A,$A38,Items!$N:$N)</f>
      </c>
      <c r="F38" s="4" t="str">
        <f>D38-E38</f>
      </c>
    </row>
    <row r="39">
      <c r="A39" s="3" t="s">
        <v>716</v>
      </c>
      <c r="B39" s="4" t="str">
        <f>SUMIF(Items!$A:$A,$A39,Items!$E:$E)</f>
      </c>
      <c r="C39" s="4" t="str">
        <f>SUMIF(Items!$A:$A,$A39,Items!$K:$K)</f>
      </c>
      <c r="D39" s="4" t="str">
        <f>SUMIF(Items!$A:$A,$A39,Items!$M:$M)</f>
      </c>
      <c r="E39" s="4" t="str">
        <f>SUMIF(Items!$A:$A,$A39,Items!$N:$N)</f>
      </c>
      <c r="F39" s="4" t="str">
        <f>D39-E39</f>
      </c>
    </row>
    <row r="40">
      <c r="A40" s="3" t="s">
        <v>717</v>
      </c>
      <c r="B40" s="4" t="str">
        <f>SUMIF(Items!$A:$A,$A40,Items!$E:$E)</f>
      </c>
      <c r="C40" s="4" t="str">
        <f>SUMIF(Items!$A:$A,$A40,Items!$K:$K)</f>
      </c>
      <c r="D40" s="4" t="str">
        <f>SUMIF(Items!$A:$A,$A40,Items!$M:$M)</f>
      </c>
      <c r="E40" s="4" t="str">
        <f>SUMIF(Items!$A:$A,$A40,Items!$N:$N)</f>
      </c>
      <c r="F40" s="4" t="str">
        <f>D40-E40</f>
      </c>
    </row>
    <row r="41">
      <c r="A41" s="3" t="s">
        <v>718</v>
      </c>
      <c r="B41" s="4" t="str">
        <f>SUMIF(Items!$A:$A,$A41,Items!$E:$E)</f>
      </c>
      <c r="C41" s="4" t="str">
        <f>SUMIF(Items!$A:$A,$A41,Items!$K:$K)</f>
      </c>
      <c r="D41" s="4" t="str">
        <f>SUMIF(Items!$A:$A,$A41,Items!$M:$M)</f>
      </c>
      <c r="E41" s="4" t="str">
        <f>SUMIF(Items!$A:$A,$A41,Items!$N:$N)</f>
      </c>
      <c r="F41" s="4" t="str">
        <f>D41-E41</f>
      </c>
    </row>
    <row r="42">
      <c r="A42" s="3" t="s">
        <v>719</v>
      </c>
      <c r="B42" s="4" t="str">
        <f>SUMIF(Items!$A:$A,$A42,Items!$E:$E)</f>
      </c>
      <c r="C42" s="4" t="str">
        <f>SUMIF(Items!$A:$A,$A42,Items!$K:$K)</f>
      </c>
      <c r="D42" s="4" t="str">
        <f>SUMIF(Items!$A:$A,$A42,Items!$M:$M)</f>
      </c>
      <c r="E42" s="4" t="str">
        <f>SUMIF(Items!$A:$A,$A42,Items!$N:$N)</f>
      </c>
      <c r="F42" s="4" t="str">
        <f>D42-E42</f>
      </c>
    </row>
    <row r="43">
      <c r="A43" s="3" t="s">
        <v>720</v>
      </c>
      <c r="B43" s="4" t="str">
        <f>SUMIF(Items!$A:$A,$A43,Items!$E:$E)</f>
      </c>
      <c r="C43" s="4" t="str">
        <f>SUMIF(Items!$A:$A,$A43,Items!$K:$K)</f>
      </c>
      <c r="D43" s="4" t="str">
        <f>SUMIF(Items!$A:$A,$A43,Items!$M:$M)</f>
      </c>
      <c r="E43" s="4" t="str">
        <f>SUMIF(Items!$A:$A,$A43,Items!$N:$N)</f>
      </c>
      <c r="F43" s="4" t="str">
        <f>D43-E43</f>
      </c>
    </row>
    <row r="44">
      <c r="A44" s="3" t="s">
        <v>721</v>
      </c>
      <c r="B44" s="4" t="str">
        <f>SUMIF(Items!$A:$A,$A44,Items!$E:$E)</f>
      </c>
      <c r="C44" s="4" t="str">
        <f>SUMIF(Items!$A:$A,$A44,Items!$K:$K)</f>
      </c>
      <c r="D44" s="4" t="str">
        <f>SUMIF(Items!$A:$A,$A44,Items!$M:$M)</f>
      </c>
      <c r="E44" s="4" t="str">
        <f>SUMIF(Items!$A:$A,$A44,Items!$N:$N)</f>
      </c>
      <c r="F44" s="4" t="str">
        <f>D44-E44</f>
      </c>
    </row>
    <row r="45">
      <c r="A45" s="3" t="s">
        <v>722</v>
      </c>
      <c r="B45" s="4" t="str">
        <f>SUMIF(Items!$A:$A,$A45,Items!$E:$E)</f>
      </c>
      <c r="C45" s="4" t="str">
        <f>SUMIF(Items!$A:$A,$A45,Items!$K:$K)</f>
      </c>
      <c r="D45" s="4" t="str">
        <f>SUMIF(Items!$A:$A,$A45,Items!$M:$M)</f>
      </c>
      <c r="E45" s="4" t="str">
        <f>SUMIF(Items!$A:$A,$A45,Items!$N:$N)</f>
      </c>
      <c r="F45" s="4" t="str">
        <f>D45-E45</f>
      </c>
    </row>
    <row r="46">
      <c r="A46" s="3" t="s">
        <v>723</v>
      </c>
      <c r="B46" s="4" t="str">
        <f>SUMIF(Items!$A:$A,$A46,Items!$E:$E)</f>
      </c>
      <c r="C46" s="4" t="str">
        <f>SUMIF(Items!$A:$A,$A46,Items!$K:$K)</f>
      </c>
      <c r="D46" s="4" t="str">
        <f>SUMIF(Items!$A:$A,$A46,Items!$M:$M)</f>
      </c>
      <c r="E46" s="4" t="str">
        <f>SUMIF(Items!$A:$A,$A46,Items!$N:$N)</f>
      </c>
      <c r="F46" s="4" t="str">
        <f>D46-E46</f>
      </c>
    </row>
    <row r="47">
      <c r="A47" s="3" t="s">
        <v>724</v>
      </c>
      <c r="B47" s="4" t="str">
        <f>SUMIF(Items!$A:$A,$A47,Items!$E:$E)</f>
      </c>
      <c r="C47" s="4" t="str">
        <f>SUMIF(Items!$A:$A,$A47,Items!$K:$K)</f>
      </c>
      <c r="D47" s="4" t="str">
        <f>SUMIF(Items!$A:$A,$A47,Items!$M:$M)</f>
      </c>
      <c r="E47" s="4" t="str">
        <f>SUMIF(Items!$A:$A,$A47,Items!$N:$N)</f>
      </c>
      <c r="F47" s="4" t="str">
        <f>D47-E47</f>
      </c>
    </row>
    <row r="48">
      <c r="A48" s="3" t="s">
        <v>725</v>
      </c>
      <c r="B48" s="4" t="str">
        <f>SUMIF(Items!$A:$A,$A48,Items!$E:$E)</f>
      </c>
      <c r="C48" s="4" t="str">
        <f>SUMIF(Items!$A:$A,$A48,Items!$K:$K)</f>
      </c>
      <c r="D48" s="4" t="str">
        <f>SUMIF(Items!$A:$A,$A48,Items!$M:$M)</f>
      </c>
      <c r="E48" s="4" t="str">
        <f>SUMIF(Items!$A:$A,$A48,Items!$N:$N)</f>
      </c>
      <c r="F48" s="4" t="str">
        <f>D48-E48</f>
      </c>
    </row>
    <row r="49">
      <c r="A49" s="3" t="s">
        <v>726</v>
      </c>
      <c r="B49" s="4" t="str">
        <f>SUMIF(Items!$A:$A,$A49,Items!$E:$E)</f>
      </c>
      <c r="C49" s="4" t="str">
        <f>SUMIF(Items!$A:$A,$A49,Items!$K:$K)</f>
      </c>
      <c r="D49" s="4" t="str">
        <f>SUMIF(Items!$A:$A,$A49,Items!$M:$M)</f>
      </c>
      <c r="E49" s="4" t="str">
        <f>SUMIF(Items!$A:$A,$A49,Items!$N:$N)</f>
      </c>
      <c r="F49" s="4" t="str">
        <f>D49-E49</f>
      </c>
    </row>
    <row r="50">
      <c r="A50" s="3" t="s">
        <v>727</v>
      </c>
      <c r="B50" s="4" t="str">
        <f>SUMIF(Items!$A:$A,$A50,Items!$E:$E)</f>
      </c>
      <c r="C50" s="4" t="str">
        <f>SUMIF(Items!$A:$A,$A50,Items!$K:$K)</f>
      </c>
      <c r="D50" s="4" t="str">
        <f>SUMIF(Items!$A:$A,$A50,Items!$M:$M)</f>
      </c>
      <c r="E50" s="4" t="str">
        <f>SUMIF(Items!$A:$A,$A50,Items!$N:$N)</f>
      </c>
      <c r="F50" s="4" t="str">
        <f>D50-E50</f>
      </c>
    </row>
    <row r="51">
      <c r="A51" s="3" t="s">
        <v>728</v>
      </c>
      <c r="B51" s="4" t="str">
        <f>SUMIF(Items!$A:$A,$A51,Items!$E:$E)</f>
      </c>
      <c r="C51" s="4" t="str">
        <f>SUMIF(Items!$A:$A,$A51,Items!$K:$K)</f>
      </c>
      <c r="D51" s="4" t="str">
        <f>SUMIF(Items!$A:$A,$A51,Items!$M:$M)</f>
      </c>
      <c r="E51" s="4" t="str">
        <f>SUMIF(Items!$A:$A,$A51,Items!$N:$N)</f>
      </c>
      <c r="F51" s="4" t="str">
        <f>D51-E51</f>
      </c>
    </row>
    <row r="52">
      <c r="A52" s="3" t="s">
        <v>729</v>
      </c>
      <c r="B52" s="4" t="str">
        <f>SUMIF(Items!$A:$A,$A52,Items!$E:$E)</f>
      </c>
      <c r="C52" s="4" t="str">
        <f>SUMIF(Items!$A:$A,$A52,Items!$K:$K)</f>
      </c>
      <c r="D52" s="4" t="str">
        <f>SUMIF(Items!$A:$A,$A52,Items!$M:$M)</f>
      </c>
      <c r="E52" s="4" t="str">
        <f>SUMIF(Items!$A:$A,$A52,Items!$N:$N)</f>
      </c>
      <c r="F52" s="4" t="str">
        <f>D52-E52</f>
      </c>
    </row>
    <row r="53">
      <c r="A53" s="3" t="s">
        <v>730</v>
      </c>
      <c r="B53" s="4" t="str">
        <f>SUMIF(Items!$A:$A,$A53,Items!$E:$E)</f>
      </c>
      <c r="C53" s="4" t="str">
        <f>SUMIF(Items!$A:$A,$A53,Items!$K:$K)</f>
      </c>
      <c r="D53" s="4" t="str">
        <f>SUMIF(Items!$A:$A,$A53,Items!$M:$M)</f>
      </c>
      <c r="E53" s="4" t="str">
        <f>SUMIF(Items!$A:$A,$A53,Items!$N:$N)</f>
      </c>
      <c r="F53" s="4" t="str">
        <f>D53-E53</f>
      </c>
    </row>
    <row r="54">
      <c r="A54" s="3" t="s">
        <v>731</v>
      </c>
      <c r="B54" s="4" t="str">
        <f>SUMIF(Items!$A:$A,$A54,Items!$E:$E)</f>
      </c>
      <c r="C54" s="4" t="str">
        <f>SUMIF(Items!$A:$A,$A54,Items!$K:$K)</f>
      </c>
      <c r="D54" s="4" t="str">
        <f>SUMIF(Items!$A:$A,$A54,Items!$M:$M)</f>
      </c>
      <c r="E54" s="4" t="str">
        <f>SUMIF(Items!$A:$A,$A54,Items!$N:$N)</f>
      </c>
      <c r="F54" s="4" t="str">
        <f>D54-E54</f>
      </c>
    </row>
    <row r="55">
      <c r="A55" s="3" t="s">
        <v>732</v>
      </c>
      <c r="B55" s="4" t="str">
        <f>SUMIF(Items!$A:$A,$A55,Items!$E:$E)</f>
      </c>
      <c r="C55" s="4" t="str">
        <f>SUMIF(Items!$A:$A,$A55,Items!$K:$K)</f>
      </c>
      <c r="D55" s="4" t="str">
        <f>SUMIF(Items!$A:$A,$A55,Items!$M:$M)</f>
      </c>
      <c r="E55" s="4" t="str">
        <f>SUMIF(Items!$A:$A,$A55,Items!$N:$N)</f>
      </c>
      <c r="F55" s="4" t="str">
        <f>D55-E55</f>
      </c>
    </row>
    <row r="56">
      <c r="A56" s="3" t="s">
        <v>733</v>
      </c>
      <c r="B56" s="4" t="str">
        <f>SUMIF(Items!$A:$A,$A56,Items!$E:$E)</f>
      </c>
      <c r="C56" s="4" t="str">
        <f>SUMIF(Items!$A:$A,$A56,Items!$K:$K)</f>
      </c>
      <c r="D56" s="4" t="str">
        <f>SUMIF(Items!$A:$A,$A56,Items!$M:$M)</f>
      </c>
      <c r="E56" s="4" t="str">
        <f>SUMIF(Items!$A:$A,$A56,Items!$N:$N)</f>
      </c>
      <c r="F56" s="4" t="str">
        <f>D56-E56</f>
      </c>
    </row>
    <row r="57">
      <c r="A57" s="3" t="s">
        <v>734</v>
      </c>
      <c r="B57" s="4" t="str">
        <f>SUMIF(Items!$A:$A,$A57,Items!$E:$E)</f>
      </c>
      <c r="C57" s="4" t="str">
        <f>SUMIF(Items!$A:$A,$A57,Items!$K:$K)</f>
      </c>
      <c r="D57" s="4" t="str">
        <f>SUMIF(Items!$A:$A,$A57,Items!$M:$M)</f>
      </c>
      <c r="E57" s="4" t="str">
        <f>SUMIF(Items!$A:$A,$A57,Items!$N:$N)</f>
      </c>
      <c r="F57" s="4" t="str">
        <f>D57-E57</f>
      </c>
    </row>
    <row r="58">
      <c r="A58" s="3" t="s">
        <v>735</v>
      </c>
      <c r="B58" s="4" t="str">
        <f>SUMIF(Items!$A:$A,$A58,Items!$E:$E)</f>
      </c>
      <c r="C58" s="4" t="str">
        <f>SUMIF(Items!$A:$A,$A58,Items!$K:$K)</f>
      </c>
      <c r="D58" s="4" t="str">
        <f>SUMIF(Items!$A:$A,$A58,Items!$M:$M)</f>
      </c>
      <c r="E58" s="4" t="str">
        <f>SUMIF(Items!$A:$A,$A58,Items!$N:$N)</f>
      </c>
      <c r="F58" s="4" t="str">
        <f>D58-E58</f>
      </c>
    </row>
    <row r="59">
      <c r="A59" s="3" t="s">
        <v>736</v>
      </c>
      <c r="B59" s="4" t="str">
        <f>SUMIF(Items!$A:$A,$A59,Items!$E:$E)</f>
      </c>
      <c r="C59" s="4" t="str">
        <f>SUMIF(Items!$A:$A,$A59,Items!$K:$K)</f>
      </c>
      <c r="D59" s="4" t="str">
        <f>SUMIF(Items!$A:$A,$A59,Items!$M:$M)</f>
      </c>
      <c r="E59" s="4" t="str">
        <f>SUMIF(Items!$A:$A,$A59,Items!$N:$N)</f>
      </c>
      <c r="F59" s="4" t="str">
        <f>D59-E59</f>
      </c>
    </row>
    <row r="60">
      <c r="A60" s="3" t="s">
        <v>737</v>
      </c>
      <c r="B60" s="4" t="str">
        <f>SUMIF(Items!$A:$A,$A60,Items!$E:$E)</f>
      </c>
      <c r="C60" s="4" t="str">
        <f>SUMIF(Items!$A:$A,$A60,Items!$K:$K)</f>
      </c>
      <c r="D60" s="4" t="str">
        <f>SUMIF(Items!$A:$A,$A60,Items!$M:$M)</f>
      </c>
      <c r="E60" s="4" t="str">
        <f>SUMIF(Items!$A:$A,$A60,Items!$N:$N)</f>
      </c>
      <c r="F60" s="4" t="str">
        <f>D60-E60</f>
      </c>
    </row>
    <row r="61">
      <c r="A61" s="3" t="s">
        <v>738</v>
      </c>
      <c r="B61" s="4" t="str">
        <f>SUMIF(Items!$A:$A,$A61,Items!$E:$E)</f>
      </c>
      <c r="C61" s="4" t="str">
        <f>SUMIF(Items!$A:$A,$A61,Items!$K:$K)</f>
      </c>
      <c r="D61" s="4" t="str">
        <f>SUMIF(Items!$A:$A,$A61,Items!$M:$M)</f>
      </c>
      <c r="E61" s="4" t="str">
        <f>SUMIF(Items!$A:$A,$A61,Items!$N:$N)</f>
      </c>
      <c r="F61" s="4" t="str">
        <f>D61-E61</f>
      </c>
    </row>
    <row r="62">
      <c r="A62" s="3" t="s">
        <v>739</v>
      </c>
      <c r="B62" s="4" t="str">
        <f>SUMIF(Items!$A:$A,$A62,Items!$E:$E)</f>
      </c>
      <c r="C62" s="4" t="str">
        <f>SUMIF(Items!$A:$A,$A62,Items!$K:$K)</f>
      </c>
      <c r="D62" s="4" t="str">
        <f>SUMIF(Items!$A:$A,$A62,Items!$M:$M)</f>
      </c>
      <c r="E62" s="4" t="str">
        <f>SUMIF(Items!$A:$A,$A62,Items!$N:$N)</f>
      </c>
      <c r="F62" s="4" t="str">
        <f>D62-E62</f>
      </c>
    </row>
    <row r="63">
      <c r="A63" s="3" t="s">
        <v>740</v>
      </c>
      <c r="B63" s="4" t="str">
        <f>SUMIF(Items!$A:$A,$A63,Items!$E:$E)</f>
      </c>
      <c r="C63" s="4" t="str">
        <f>SUMIF(Items!$A:$A,$A63,Items!$K:$K)</f>
      </c>
      <c r="D63" s="4" t="str">
        <f>SUMIF(Items!$A:$A,$A63,Items!$M:$M)</f>
      </c>
      <c r="E63" s="4" t="str">
        <f>SUMIF(Items!$A:$A,$A63,Items!$N:$N)</f>
      </c>
      <c r="F63" s="4" t="str">
        <f>D63-E63</f>
      </c>
    </row>
  </sheetData>
  <sheetCalcPr fullCalcOnLoad="1"/>
  <conditionalFormatting sqref="B:B">
    <cfRule type="cellIs" operator="equal" dxfId="0" priority="1">
      <formula>=0</formula>
    </cfRule>
  </conditionalFormatting>
  <conditionalFormatting sqref="B:B">
    <cfRule type="cellIs" operator="lessThan" dxfId="1" priority="1">
      <formula>6</formula>
    </cfRule>
  </conditionalFormatting>
  <conditionalFormatting sqref="D:D">
    <cfRule type="cellIs" operator="equal" dxfId="0" priority="1">
      <formula>=0</formula>
    </cfRule>
  </conditionalFormatting>
  <conditionalFormatting sqref="D:D">
    <cfRule type="cellIs" operator="lessThan" dxfId="1" priority="1">
      <formula>6</formula>
    </cfRule>
  </conditionalFormatting>
  <conditionalFormatting sqref="F:F">
    <cfRule type="cellIs" operator="equal" dxfId="0" priority="1">
      <formula>=0</formula>
    </cfRule>
  </conditionalFormatting>
  <conditionalFormatting sqref="F:F">
    <cfRule type="cellIs" operator="lessThan" dxfId="1" priority="1">
      <formula>6</formula>
    </cfRule>
  </conditionalFormatting>
  <printOptions verticalCentered="0" horizontalCentered="0" headings="0" gridLines="0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2023-08-17T22:31:52Z</dcterms:created>
  <cp:revision>0</cp:revision>
</cp:coreProperties>
</file>