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https://d.docs.live.net/bd1731c19597d6e0/Documents/GitHub/bases-uno/docs/DDL Bases de Datos/"/>
    </mc:Choice>
  </mc:AlternateContent>
  <xr:revisionPtr revIDLastSave="1565" documentId="8_{E204D3BB-9F4C-4EA6-82BB-D9B58CA77049}" xr6:coauthVersionLast="47" xr6:coauthVersionMax="47" xr10:uidLastSave="{C9BE6D99-E3EE-4ACF-B817-4FB6927D0BD1}"/>
  <bookViews>
    <workbookView xWindow="-120" yWindow="-120" windowWidth="29040" windowHeight="15720" tabRatio="500" firstSheet="7" activeTab="13" xr2:uid="{00000000-000D-0000-FFFF-FFFF00000000}"/>
  </bookViews>
  <sheets>
    <sheet name="Lugar" sheetId="3" r:id="rId1"/>
    <sheet name="Interes" sheetId="2" r:id="rId2"/>
    <sheet name="Club" sheetId="7" r:id="rId3"/>
    <sheet name="Representante" sheetId="5" r:id="rId4"/>
    <sheet name="Coleccionista" sheetId="6" r:id="rId5"/>
    <sheet name="Contacto" sheetId="8" r:id="rId6"/>
    <sheet name="Coleccionable" sheetId="4" r:id="rId7"/>
    <sheet name="Comic" sheetId="1" r:id="rId8"/>
    <sheet name="Dueño Historico" sheetId="9" r:id="rId9"/>
    <sheet name="Local" sheetId="10" r:id="rId10"/>
    <sheet name="Membresia" sheetId="11" r:id="rId11"/>
    <sheet name="Organizacion Caridad" sheetId="12" r:id="rId12"/>
    <sheet name="Subasta" sheetId="13" r:id="rId13"/>
    <sheet name="Participante" sheetId="14" r:id="rId14"/>
    <sheet name="Listado" sheetId="1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13" l="1"/>
  <c r="I5" i="13"/>
  <c r="I6" i="13"/>
  <c r="I7" i="13"/>
  <c r="I8" i="13"/>
  <c r="I9" i="13"/>
  <c r="I10" i="13"/>
  <c r="I11" i="13"/>
  <c r="I3" i="13"/>
  <c r="D4" i="12"/>
  <c r="D5" i="12"/>
  <c r="D6" i="12"/>
  <c r="D7" i="12"/>
  <c r="D8" i="12"/>
  <c r="D9" i="12"/>
  <c r="D10" i="12"/>
  <c r="D11" i="12"/>
  <c r="D3" i="12"/>
  <c r="G4" i="11"/>
  <c r="G5" i="11"/>
  <c r="G6" i="11"/>
  <c r="G7" i="11"/>
  <c r="G8" i="11"/>
  <c r="G9" i="11"/>
  <c r="G10" i="11"/>
  <c r="G11" i="11"/>
  <c r="G12" i="11"/>
  <c r="G13" i="11"/>
  <c r="G14" i="11"/>
  <c r="G15" i="11"/>
  <c r="G3" i="11"/>
  <c r="F4" i="10"/>
  <c r="F5" i="10"/>
  <c r="F6" i="10"/>
  <c r="F7" i="10"/>
  <c r="F8" i="10"/>
  <c r="F9" i="10"/>
  <c r="F10" i="10"/>
  <c r="F11" i="10"/>
  <c r="F3" i="10"/>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3" i="9"/>
  <c r="D9" i="4"/>
  <c r="D10" i="4"/>
  <c r="D11" i="4"/>
  <c r="D12" i="4"/>
  <c r="D13" i="4"/>
  <c r="D14" i="4"/>
  <c r="D15" i="4"/>
  <c r="D16" i="4"/>
  <c r="D17" i="4"/>
  <c r="D18" i="4"/>
  <c r="D19" i="4"/>
  <c r="D20" i="4"/>
  <c r="D21" i="4"/>
  <c r="D22" i="4"/>
  <c r="D23" i="4"/>
  <c r="D24" i="4"/>
  <c r="D25" i="4"/>
  <c r="D26" i="4"/>
  <c r="D27" i="4"/>
  <c r="D4" i="4"/>
  <c r="D5" i="4"/>
  <c r="D6" i="4"/>
  <c r="D7" i="4"/>
  <c r="D8" i="4"/>
  <c r="D3" i="4"/>
  <c r="E4" i="8"/>
  <c r="E5" i="8"/>
  <c r="E6" i="8"/>
  <c r="E7" i="8"/>
  <c r="E8" i="8"/>
  <c r="E9" i="8"/>
  <c r="E10" i="8"/>
  <c r="E11" i="8"/>
  <c r="E3" i="8"/>
  <c r="L5" i="6"/>
  <c r="L6" i="6"/>
  <c r="L7" i="6"/>
  <c r="L8" i="6"/>
  <c r="L9" i="6"/>
  <c r="L10" i="6"/>
  <c r="L11" i="6"/>
  <c r="L12" i="6"/>
  <c r="L13" i="6"/>
  <c r="L14" i="6"/>
  <c r="L15" i="6"/>
  <c r="L3" i="6"/>
  <c r="L4" i="6"/>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L3" i="1"/>
  <c r="E11" i="5"/>
  <c r="E4" i="5"/>
  <c r="E5" i="5"/>
  <c r="E6" i="5"/>
  <c r="E7" i="5"/>
  <c r="E8" i="5"/>
  <c r="E9" i="5"/>
  <c r="E10" i="5"/>
  <c r="E3" i="5"/>
  <c r="H12" i="7"/>
  <c r="D4" i="2"/>
  <c r="D5" i="2"/>
  <c r="D6" i="2"/>
  <c r="D7" i="2"/>
  <c r="D8" i="2"/>
  <c r="D9" i="2"/>
  <c r="D10" i="2"/>
  <c r="D11" i="2"/>
  <c r="D3" i="2"/>
  <c r="H5" i="7"/>
  <c r="H6" i="7"/>
  <c r="H7" i="7"/>
  <c r="H8" i="7"/>
  <c r="H9" i="7"/>
  <c r="H10" i="7"/>
  <c r="H11" i="7"/>
  <c r="H4" i="7"/>
  <c r="E7" i="3"/>
  <c r="E8" i="3"/>
  <c r="E9" i="3"/>
  <c r="E10" i="3"/>
  <c r="E11" i="3"/>
  <c r="E12" i="3"/>
  <c r="E6" i="3"/>
  <c r="E5" i="3"/>
  <c r="E4" i="3"/>
  <c r="L9" i="1"/>
  <c r="L10" i="1"/>
  <c r="L11" i="1"/>
  <c r="L12" i="1"/>
  <c r="L13" i="1"/>
  <c r="L14" i="1"/>
  <c r="L15" i="1"/>
  <c r="L16" i="1"/>
  <c r="L17" i="1"/>
  <c r="L18" i="1"/>
  <c r="L19" i="1"/>
  <c r="L20" i="1"/>
  <c r="L21" i="1"/>
  <c r="L22" i="1"/>
  <c r="L23" i="1"/>
  <c r="L24" i="1"/>
  <c r="L25" i="1"/>
  <c r="L26" i="1"/>
  <c r="L27" i="1"/>
  <c r="L28" i="1"/>
  <c r="L29" i="1"/>
  <c r="L30" i="1"/>
  <c r="L31" i="1"/>
  <c r="L32" i="1"/>
  <c r="L4" i="1"/>
  <c r="L5" i="1"/>
  <c r="L6" i="1"/>
  <c r="L7" i="1"/>
  <c r="L8" i="1"/>
</calcChain>
</file>

<file path=xl/sharedStrings.xml><?xml version="1.0" encoding="utf-8"?>
<sst xmlns="http://schemas.openxmlformats.org/spreadsheetml/2006/main" count="1551" uniqueCount="582">
  <si>
    <t>titulo</t>
  </si>
  <si>
    <t xml:space="preserve"> volumen</t>
  </si>
  <si>
    <t xml:space="preserve"> numero</t>
  </si>
  <si>
    <t xml:space="preserve"> fecha_publicacion</t>
  </si>
  <si>
    <t xml:space="preserve"> precio_publicacion</t>
  </si>
  <si>
    <t xml:space="preserve"> color</t>
  </si>
  <si>
    <t xml:space="preserve"> sinopsis</t>
  </si>
  <si>
    <t xml:space="preserve"> paginas</t>
  </si>
  <si>
    <t xml:space="preserve"> cubierta</t>
  </si>
  <si>
    <t xml:space="preserve"> editor</t>
  </si>
  <si>
    <t>'Contra: The Comic’</t>
  </si>
  <si>
    <t xml:space="preserve"> '02/05/1998’</t>
  </si>
  <si>
    <t>FALSE</t>
  </si>
  <si>
    <t>TRUE</t>
  </si>
  <si>
    <t>'Cyberpunk 2077: Trauma Team’</t>
  </si>
  <si>
    <t xml:space="preserve"> '12/02/2021’</t>
  </si>
  <si>
    <t>'Dark Souls II: Into the Light’</t>
  </si>
  <si>
    <t xml:space="preserve"> '02/09/2012’</t>
  </si>
  <si>
    <t>'Rob Williams’</t>
  </si>
  <si>
    <t xml:space="preserve"> '11/15/2005’</t>
  </si>
  <si>
    <t>'Peter David’</t>
  </si>
  <si>
    <t>'The Last of Us American Dreams’</t>
  </si>
  <si>
    <t xml:space="preserve"> '02/11/2015’</t>
  </si>
  <si>
    <t>'Neil Druckmann’</t>
  </si>
  <si>
    <t>'Tekken Comic’</t>
  </si>
  <si>
    <t xml:space="preserve"> '02/02/2005’</t>
  </si>
  <si>
    <t>'Ruy Takato’</t>
  </si>
  <si>
    <t>Query</t>
  </si>
  <si>
    <t>Nullable</t>
  </si>
  <si>
    <t>Beginning String Complete</t>
  </si>
  <si>
    <t xml:space="preserve">INSERT INTO public.comic (titulo, volumen, numero, fecha_publicacion, precio_publicacion, color, sinopsis, paginas, cubierta, editor) </t>
  </si>
  <si>
    <t>'With the last remnants of the alien menace nearly eradicated thanks to the hard work of the Earth Government Forces and wonderful citizens like you, the situation is completely under control,'</t>
  </si>
  <si>
    <t>'unkown’</t>
  </si>
  <si>
    <t>'Set in the year 2077, the plot follows Nadia, an EMT for the privately owned and heavily militarized healthcare company named Trauma Team International. When a shootout leaves the rest of her team dead, Nadia agrees to continue working for the company’</t>
  </si>
  <si>
    <t>'Cullen Bunn’</t>
  </si>
  <si>
    <t>'Deep within the Shaded Woods, a lone warrior donning the Faraam Set encounters a man sitting next to a bonfire. The warrior tells the man that he doesn''t want to cause any harm and advises him to extinguish the bonfire as quickly as possible since it could attract other people with murderous intent. The man appreciates the kind words of the warrior and invites him to sit around the fire for a while. He introduces himself as Saulden and then proceeds to ask the warrior why he has come to these foul lands to which the warrior only answers that he has come to find a cure for a curse and promptly moves on. Saulden advises against it, telling the curse bearer that A blade cannot cut the darkness. Only the flame of a fire can do so. The warrior cockily ignores his advice and remarks that Sauldens sword belongs to a crestfallen man who hides by his fire, before continuing on his journey'</t>
  </si>
  <si>
    <t>'The Halo Graphic Novel’</t>
  </si>
  <si>
    <t>'The Last Voyage of the Infinite Succor takes place during the video game Halo: Combat Evolved. The Covenant Special Operations Commander Rtas ''Vadumee and his team are sent to answer the distress call from a Covenant agricultural ship, Infinite Succor. Believing that it might have been attacked by humans, ''Vadumee and his team instead discover the ship has been infested by the parasitic Flood, who gain the knowledge of those they infect and are trying to use the ship to escape imprisonment. Fighting waves of Flood, including the reanimated remains of his fallen soldiers, ''Vadumee plots a slipspace course that will destroy both Infinite Succor and the Flood, then escapes via a Covenant shuttle. '</t>
  </si>
  <si>
    <t>'At the Boston quarantine zone, Ellie becomes caught in a fight with a group of boys who attempt to steal her belongings. Riley Abel steps in to break up the fight, beating one of the boys and making the others flee. Ellie becomes angered by this, claiming that she can take care of herself. Riley then advises Ellie to flee, but the latter is caught and assigned to cleaning duty. While she is completing the chore, she realizes that Riley stole her Walkman, and later demands that she return it, which Riley reluctantly does’</t>
  </si>
  <si>
    <t>'Jin Kazama, the owner of the powerful Japanese corporation Mishima Zaibatsu, declares war on the entire world. Nations that sided with the corporation merged into one independent nation, destroying any opposition. A year later, the Mishima Zaibatsu organization opens The King of Iron Fist Tournament, declaring that the victor will be guaranteed a great prize. However, the tournament is interrupted by the appearance of Asuka Kazama who attacks Jin and demanded that he must stop his despotic ambitions carried out through Mishima Zaibatsu. Jin then orders guardsâ€”led by Eddy Gordoâ€”to remove her from the premises. Little does Asuka know that her actions eventually lead to very unexpected consequences later on..’</t>
  </si>
  <si>
    <t>‘Borderlands: Origins’</t>
  </si>
  <si>
    <t>'Agustin Padilla’</t>
  </si>
  <si>
    <t>‘Bloodborne: The Death of Sleep’</t>
  </si>
  <si>
    <t xml:space="preserve"> '09/12/2018’</t>
  </si>
  <si>
    <t>‘Awakening in an ancient city plagued by a twisted endemic â€“ where horrific beasts stalk the shadows and the streets run slick with the blood of the damned â€“ a nameless hunter embarks on a dangerous quest in search of Paleblood’</t>
  </si>
  <si>
    <t>'Ales Kot’</t>
  </si>
  <si>
    <t>‘Bloodborne: The Healing Thirst’</t>
  </si>
  <si>
    <t xml:space="preserve"> '03/27/2019’</t>
  </si>
  <si>
    <t>‘Uncover the horrors of the Healing Church in the second volume of Titans sell-out comic series, based on Sony and FromSoftwares critically-acclaimed Bloodborne videogame!  As the first Hunters stalk the night in search of the afflicted, the Healing Church struggles to halt the mysterious Ashen Blood plague â€“ and a renegade priest strikes a pact with an eccentric doctor to expose the awful truth!  From writer Ales Kot (Zero, Days of Hate, Wolf), and artist Piotr Kowalski (Sex, Wolfenstein)’</t>
  </si>
  <si>
    <t>‘Bloodborne: A Song Of Crows’</t>
  </si>
  <si>
    <t xml:space="preserve"> '04/21/2019’</t>
  </si>
  <si>
    <t>'Yarem came to the city a long time ago, a man with a past spent in shackles. He found a new purpose in travel and discovery... but what he will find in Yharnam will test the limits of not just his desire, but also his sanity.'</t>
  </si>
  <si>
    <t>‘Bloodborne: The Veil, Torn Asunder’</t>
  </si>
  <si>
    <t xml:space="preserve"> '02/05/2020’</t>
  </si>
  <si>
    <t>‘Castlevania: The Belmont Legacy’</t>
  </si>
  <si>
    <t xml:space="preserve"> '03/30/2005’</t>
  </si>
  <si>
    <t>'It is 1576, and the legend of the Belmont familys vampire-hunting prowess still echoes through the Romanian countryside. While Christopher Belmont celebrates his nuptials, dark forces conspire to raise Count Dracula from his unholy slumber. With this ancient evil unleashed once more, young Belmont must to prove he is worthy of the Belmont legacy. Based on the smash-hit Konami videogame series’</t>
  </si>
  <si>
    <t>'Mark Andreyko’</t>
  </si>
  <si>
    <t xml:space="preserve"> '04/27/2005’</t>
  </si>
  <si>
    <t>'For many years, Dracula has slumbered, leaving the countryside in relative peace. But that peace is shattered by the rising of the ancient evil, who wastes no time in announcing his presence to his old adversaries, the Belmont family. Now Christopher Belmont must face the greatest challenge of his life’</t>
  </si>
  <si>
    <t xml:space="preserve"> '05/16/2005’</t>
  </si>
  <si>
    <t>'Dracula, newly risen from the grave, has spirited away the new bride of Christopher Belmont. Christopher and his companions desperately attempt to reach her before Dracula can kill or turn her, but they'll have to fight their way through a legion of vampiric zombies to do it!’</t>
  </si>
  <si>
    <t xml:space="preserve"> '06/22/2005’</t>
  </si>
  <si>
    <t>'Draculas evil continues to grow as Christopher Belmont strives to save his wife, and the world, from the vampire lord. Belmonts allies, the Totoyans, are visited by a horror of their own when young Viktor is turned and attacks his grandfather and sister. Can Belmont turn the tide and defeat Dracula once and for all?’</t>
  </si>
  <si>
    <t xml:space="preserve"> '07/20/2005’</t>
  </si>
  <si>
    <t>'With the evil of Dracula roaming the Earth, Christopher Belmont must take up the mantle of his familys legacy and fight the beast to the death. But this time its personal, as Dracula has captured Belmonts bride. Time is running out... will Christopher save his beloved from the vampires wrath?’</t>
  </si>
  <si>
    <t>'Ocarina of Time: Links Journey Begins’</t>
  </si>
  <si>
    <t xml:space="preserve"> '03/31/2012’</t>
  </si>
  <si>
    <t>'Link and Mido venture into the Great Deku Tree to fight Queen Gohma. They manage to defeat her, forcing her to regress to her original beetle-state. But despite it, the Great Deku Tree still dies, though he reveals to Link that he must stop the evil man responsible for this act from obtaining the Triforce.’</t>
  </si>
  <si>
    <t>'Akira Himekawa’</t>
  </si>
  <si>
    <t>'Ocarina of Time: The Mystery of the Triforce’</t>
  </si>
  <si>
    <t xml:space="preserve"> '04/07/2012’</t>
  </si>
  <si>
    <t>'On the Great Deku Trees instructions, Link journeys to Hyrule in search of Princess Zelda. However, he gets in trouble over the matter of taking food without paying. A mysterious girl saves Link and offers to help him find Zelda if he spends a day playing with her, but the two part when a group of Gerudo mercenaries show up after the girl. Losing her in the chaos, Link eventually travels to Hyrule Castle on his own only to find out the girl he met was Zelda herself and the identity of the evil man who sent Gohma, Ganondorf…’</t>
  </si>
  <si>
    <t>'Ocarina of Time: Ganondorf Defeated! ’</t>
  </si>
  <si>
    <t xml:space="preserve"> '04/28/2013’</t>
  </si>
  <si>
    <t>‘After learning more about Ganondorf from Nabooru, Link takes her with him to save Zelda. But Ganons Tower is unreachable until Nabooru awakens as the 6th sage, combining her powers with the others to create a bridge to get Link into the castle. In there, Link learns that he possesses the Triforce of Courage as he fights and defeats Ganondorf.’</t>
  </si>
  <si>
    <t>'Majoras Mask: Fierce Deity Link’</t>
  </si>
  <si>
    <t xml:space="preserve"> '03/20/2001’</t>
  </si>
  <si>
    <t>‘It soon was revealed that Skull Kid was friends with the four giants. But when they went their separate ways, Skull Kid was devastated. His sadness was exploited by Majoras Mask, who no longer needed Skull Kid. It removed itself from him and tried to kill its ex-host, but Link stopped it. Majoras Mask offered a new game, giving Link the Fierce Deitys Mask. Despite everyones warnings, Link put the mask on and became a frightening warrior. Once on the moon, he defeated Majoras Mask in its many forms. The Happy Mask Salesman pops up to take back the seemingly powerless mask. After the wedding, Skull Kid learned the giants still considered him their friend. Link was reunited with Epona as they return to Hyrule to resume their search for Navi…’</t>
  </si>
  <si>
    <t>'Metal Gear Solid Omnibus’</t>
  </si>
  <si>
    <t>'06/15/2010’</t>
  </si>
  <si>
    <t>'Solid Snake is back! Two of the greatest video games of all time, adapted to comics by cutting-edge creators and collected here in their entirety.
Metal Gear Solid and its sequel, Metal Gear Solid 2: Sons of Liberty, are among the most innovative and highly revered video games of the last twenty years. Now, the complete comic adaptations of both games are available in one volume. Return to Shadow Moses Island and the Big Shell with Solid Snake to do battle with Liquid, Solidus, Revolver Ocelot, Sniper Wolf, and an army of terrorists. Just don't forget to switch controller ports when you face Psycho Mantis.
With stories adapted by Kris Oprisko, Alex Garner, and Matt Fraction, and high-energy, emotional, painted art from the incomparable Ashley Wood, these two comic series brilliantly capture the evocative bleakness and intensity the Metal Gear Solid universe.’</t>
  </si>
  <si>
    <t>'Kris Oprisko’</t>
  </si>
  <si>
    <t>'Resident Evil: Fire and Ice’</t>
  </si>
  <si>
    <t>'12/05/2000’</t>
  </si>
  <si>
    <t>'RESIDENT EVIL: FIRE &amp; ICE #1 introduces Charlie Team, a new S.T.A.R.S. unit formed to hunt down and destroy Umbrella and its evil experiments wherever they re found. Beginning in a circus, our heroes learn that not all is clowns and cotton candy under the big top. This circus is contaminated with the G-Virus!’</t>
  </si>
  <si>
    <t>'Ted Adams’</t>
  </si>
  <si>
    <t>'02/03/2001’</t>
  </si>
  <si>
    <t>'The S.T.A.R.S. Charlie Team splits into two sections to investigate two different possible Umbrella labs, one team going to the frozen Alaskan wastes where they are confronted by mutated Arctic beasts, the other to Mexico during the Day of the Dead celebration, where the line between dead and undead has never been so hard to determine’</t>
  </si>
  <si>
    <t>'04/15/2001’</t>
  </si>
  <si>
    <t>'The secretive Umbrella organization reveals its plans for the X-Virusâ€”and how the captured members of the STARS Charlie Team tie into those plans. Hint: our heroes arent going to be happy. The non-stop action unfolds in Mexico and Alaska, as Charlie Team battles zombies in both places. ‘</t>
  </si>
  <si>
    <t>'Silent Hill: Dying Inside’</t>
  </si>
  <si>
    <t>'02/12/2004’</t>
  </si>
  <si>
    <t>' Lynn DeAngelis is a film student who traveled to Silent Hill for video footage. Upon her return, she begins to suffer from delusions and post-traumatic stress. Troy Abernathy, a psychiatrist-turned self-help author is called upon by a colleague to help Lynn, as nothing tried so far has worked. Nothing Abernathy tries works, so as a last resort, the doctor takes the girl back to Silent Hill.’</t>
  </si>
  <si>
    <t>'Scott Ciencin’</t>
  </si>
  <si>
    <t>'04/12/2004’</t>
  </si>
  <si>
    <t>'Abernathys attempt at pulling Lynn out of her stupor is successful, but the pair are now trapped inside the town of Silent Hill, being pursued by a young girl who is able to command the monstrous denizens of the town.’</t>
  </si>
  <si>
    <t>'07/20/2004’</t>
  </si>
  <si>
    <t>'Events come to a conclusion as Lauryn, desperate to end the dark times that have befallen Silent Hill, is forced into a confrontation with the Order and the mysterious Whately.’</t>
  </si>
  <si>
    <t>'Sonic Genesis: Fate and Friends’</t>
  </si>
  <si>
    <t>'11/04/2012’</t>
  </si>
  <si>
    <t>'Sonic is leading his new friends into the Labyrinth Zone in their campaign to stop Dr. Eggman and his ambitions from being fullfilled. As they go along, bits of their former memories begin to show, such as the Freedom Fighters finding the limestone cave cozy, Rotor having robotic skills and Sonic getting angry when Sally and Antoine talk cute to each other without knowing why. ‘</t>
  </si>
  <si>
    <t>'Ian Flynn’</t>
  </si>
  <si>
    <t>'Sonic Genesis: Divide And Conquer’</t>
  </si>
  <si>
    <t>'Sonic meets Tails at the Emerald Hill Zone and introduces him to the Freedom Fighters. Boomer and Tails instantly realize their shared interest in mechanics and marvel at the Tornado. Sally tells Sonic that after looking at a computer before they left the Scrap Brain Zone (Sonic the Hedgehog #227), she learned that Dr. Eggmans production plants are still running and that he is probably still alive. Suddenly the worse earthquake tremor yet hits. The group decides to find Eggman before Mobius shakes itself apart. Sonic wishes to just find Eggman and fight him, but Sally decides to try and cut off his infrastructure and support, much to Sonics dismay. Tails excitedly wishes to join them, but Sally thinks he is too young. However, Sonic claims to have taught him how to handle himself and they all head off to Eggmans next factory. ‘</t>
  </si>
  <si>
    <t>'Sonic Genesis: Reset’</t>
  </si>
  <si>
    <t>'Tails flies over Metropolis Zone in the Tornado, radioing Sonic. He says that all is quiet above, but Sonic has to fight his way through Badniks on the ground. Sonic figures he can handle things, but as reinforcements arrive, he reflects on how he d told his new friends Sally Acorn, Antoine Depardieu and Boomer Walrusâ€”to stay behind for their own safety. Now, he admits, he wouldn t mind their company.’</t>
  </si>
  <si>
    <t>id</t>
  </si>
  <si>
    <t>nombre</t>
  </si>
  <si>
    <t>tipo</t>
  </si>
  <si>
    <t>lugar_id</t>
  </si>
  <si>
    <t>descripcion</t>
  </si>
  <si>
    <t>fecha_fundacion</t>
  </si>
  <si>
    <t>telefono</t>
  </si>
  <si>
    <t>pagina_web</t>
  </si>
  <si>
    <t>proposito</t>
  </si>
  <si>
    <t>membresia_coleccionista_documento_identidad</t>
  </si>
  <si>
    <t>membresia_club_id</t>
  </si>
  <si>
    <t>membresia_fecha_ingreso</t>
  </si>
  <si>
    <t>documento_identidad</t>
  </si>
  <si>
    <t>apellido</t>
  </si>
  <si>
    <t>fecha_nacimiento</t>
  </si>
  <si>
    <t>primer_nombre</t>
  </si>
  <si>
    <t>segundo_nombre</t>
  </si>
  <si>
    <t>primer_apellido</t>
  </si>
  <si>
    <t>segundo_apellido</t>
  </si>
  <si>
    <t>lugar_id_nacionalidad</t>
  </si>
  <si>
    <t>coleccionista_documento_identidad</t>
  </si>
  <si>
    <t>representante_documento_identidad</t>
  </si>
  <si>
    <t>lugar_id_direccion</t>
  </si>
  <si>
    <t>usuario_email</t>
  </si>
  <si>
    <t>plataforma</t>
  </si>
  <si>
    <t>club_id</t>
  </si>
  <si>
    <t>descripcion_detallada</t>
  </si>
  <si>
    <t>fecha_registro</t>
  </si>
  <si>
    <t>significado</t>
  </si>
  <si>
    <t>coleccionable_id</t>
  </si>
  <si>
    <t>precio_dolar</t>
  </si>
  <si>
    <t>comic_id</t>
  </si>
  <si>
    <t>O uno o el otro es null</t>
  </si>
  <si>
    <t>nullable</t>
  </si>
  <si>
    <t>fecha_ingreso</t>
  </si>
  <si>
    <t>fecha_retiro</t>
  </si>
  <si>
    <t>club_id_lider</t>
  </si>
  <si>
    <t>email_contacto</t>
  </si>
  <si>
    <t>mision</t>
  </si>
  <si>
    <t>fecha</t>
  </si>
  <si>
    <t>hora_inicio</t>
  </si>
  <si>
    <t>hora_cierre</t>
  </si>
  <si>
    <t>caridad</t>
  </si>
  <si>
    <t>cancelado</t>
  </si>
  <si>
    <t>local_id</t>
  </si>
  <si>
    <t>id_inscripcion</t>
  </si>
  <si>
    <t>subasta_id</t>
  </si>
  <si>
    <t>autorizado</t>
  </si>
  <si>
    <t>orden</t>
  </si>
  <si>
    <t>precio_base_dolar</t>
  </si>
  <si>
    <t>precio_vendido_dolar</t>
  </si>
  <si>
    <t>dueno_historico_coleccionista_documento_identidad</t>
  </si>
  <si>
    <t>dueno_historico_fecha_registro</t>
  </si>
  <si>
    <t>participante_subasta_id</t>
  </si>
  <si>
    <t>dueno_historico_id</t>
  </si>
  <si>
    <t>participante_id_inscripcion</t>
  </si>
  <si>
    <r>
      <t>'Direccion'</t>
    </r>
    <r>
      <rPr>
        <sz val="11"/>
        <color rgb="FF000000"/>
        <rFont val="Consolas"/>
        <family val="3"/>
      </rPr>
      <t>, </t>
    </r>
    <r>
      <rPr>
        <sz val="11"/>
        <color rgb="FFA31515"/>
        <rFont val="Consolas"/>
        <family val="3"/>
      </rPr>
      <t>'Ciudad'</t>
    </r>
    <r>
      <rPr>
        <sz val="11"/>
        <color rgb="FF000000"/>
        <rFont val="Consolas"/>
        <family val="3"/>
      </rPr>
      <t>, </t>
    </r>
    <r>
      <rPr>
        <sz val="11"/>
        <color rgb="FFA31515"/>
        <rFont val="Consolas"/>
        <family val="3"/>
      </rPr>
      <t>'Estado'</t>
    </r>
    <r>
      <rPr>
        <sz val="11"/>
        <color rgb="FF000000"/>
        <rFont val="Consolas"/>
        <family val="3"/>
      </rPr>
      <t>, </t>
    </r>
    <r>
      <rPr>
        <sz val="11"/>
        <color rgb="FFA31515"/>
        <rFont val="Consolas"/>
        <family val="3"/>
      </rPr>
      <t>'Pais'</t>
    </r>
  </si>
  <si>
    <t>'Venezuela'</t>
  </si>
  <si>
    <t>'Pais'</t>
  </si>
  <si>
    <t>NULL</t>
  </si>
  <si>
    <t>'USA'</t>
  </si>
  <si>
    <t>'Francia'</t>
  </si>
  <si>
    <t>'Japon'</t>
  </si>
  <si>
    <t>'Distrito Capital'</t>
  </si>
  <si>
    <t>'1'</t>
  </si>
  <si>
    <t>'Miranda'</t>
  </si>
  <si>
    <t>'Estado'</t>
  </si>
  <si>
    <t>'Caracas'</t>
  </si>
  <si>
    <t>'Ciudad'</t>
  </si>
  <si>
    <t>'5'</t>
  </si>
  <si>
    <t>'2'</t>
  </si>
  <si>
    <t>'3'</t>
  </si>
  <si>
    <t>'4'</t>
  </si>
  <si>
    <t>'6'</t>
  </si>
  <si>
    <t>'Florida'</t>
  </si>
  <si>
    <t>'New York'</t>
  </si>
  <si>
    <t>'Ile-de-France'</t>
  </si>
  <si>
    <t>'Occitanie'</t>
  </si>
  <si>
    <t>'Tokio'</t>
  </si>
  <si>
    <t>'Miami'</t>
  </si>
  <si>
    <t>'7'</t>
  </si>
  <si>
    <t>'8'</t>
  </si>
  <si>
    <t>'Paris'</t>
  </si>
  <si>
    <t>'9'</t>
  </si>
  <si>
    <t>'Toulouse'</t>
  </si>
  <si>
    <t>'11'</t>
  </si>
  <si>
    <t>'10'</t>
  </si>
  <si>
    <t>'12'</t>
  </si>
  <si>
    <t>'Calle Paris, Edif. La Joya'</t>
  </si>
  <si>
    <t>'Ave. Libertador, C.C. Sambil'</t>
  </si>
  <si>
    <t>'Calle Boyaca, El Rosal'</t>
  </si>
  <si>
    <t>'Calle El Estanque, La Florida'</t>
  </si>
  <si>
    <t>'4ta. Transversal, Altamira'</t>
  </si>
  <si>
    <t>'13'</t>
  </si>
  <si>
    <t>'Direccion'</t>
  </si>
  <si>
    <t>'Av. La Hoyada, C.C. La Hoyada'</t>
  </si>
  <si>
    <t>'14'</t>
  </si>
  <si>
    <t>'Calle Junin'</t>
  </si>
  <si>
    <t>'Quai de Grands Augustins 15'</t>
  </si>
  <si>
    <t>'17'</t>
  </si>
  <si>
    <t>'Rue Daguerre 5'</t>
  </si>
  <si>
    <t>'17 SW 7th St'</t>
  </si>
  <si>
    <t>'15'</t>
  </si>
  <si>
    <t>'16'</t>
  </si>
  <si>
    <t>'16 NW 15th ST'</t>
  </si>
  <si>
    <t>'95 Madison Ave'</t>
  </si>
  <si>
    <t>'Ave. Principal de Los Ruices'</t>
  </si>
  <si>
    <t>'15 Concord Ave'</t>
  </si>
  <si>
    <t>'8 Rue de Metz'</t>
  </si>
  <si>
    <t>'18'</t>
  </si>
  <si>
    <t>'19'</t>
  </si>
  <si>
    <t>'20'</t>
  </si>
  <si>
    <t>'5 Chuo-dori Ave'</t>
  </si>
  <si>
    <t>'1 Chome-8-13 Nihonbashihoridomecho'</t>
  </si>
  <si>
    <t>'14 Rue Gaston Salvayre'</t>
  </si>
  <si>
    <t>'Kyoto'</t>
  </si>
  <si>
    <t>'5 Kujo-dori St'</t>
  </si>
  <si>
    <t>'12 Nishikujo Inmachi'</t>
  </si>
  <si>
    <t>'Consola Nintendo 64'</t>
  </si>
  <si>
    <t>'Controles, juegos, accessorios y ediciones limitadas de la consola Nintendo 64'</t>
  </si>
  <si>
    <t>'Tetris'</t>
  </si>
  <si>
    <t>'Juego Clasico desde 1984'</t>
  </si>
  <si>
    <t>'Juego PS1 y PS2'</t>
  </si>
  <si>
    <t>'Lo mejor en juegos de la 5ta y 6ta generacion de consolas de Sony'</t>
  </si>
  <si>
    <t>'Star Wars'</t>
  </si>
  <si>
    <t>'PC Gaming'</t>
  </si>
  <si>
    <t>'Xbox'</t>
  </si>
  <si>
    <t>'Arcade'</t>
  </si>
  <si>
    <t>'MMORPG'</t>
  </si>
  <si>
    <t>'Role-Play'</t>
  </si>
  <si>
    <t>'Que la Fuerza nos acompane'</t>
  </si>
  <si>
    <t>'A por la PC Master Race'</t>
  </si>
  <si>
    <t>'Microsoft de verdad tiene una consola, no solo es Windows en otro hardware'</t>
  </si>
  <si>
    <t>'Por los viejos tiempos y los nuevos'</t>
  </si>
  <si>
    <t>'Por la Horda, la Alianza, Eorzea y muchos mas'</t>
  </si>
  <si>
    <t>'NO es lo que piensan'</t>
  </si>
  <si>
    <t>Serial</t>
  </si>
  <si>
    <t>serial</t>
  </si>
  <si>
    <t>'5/28/2018'</t>
  </si>
  <si>
    <t>'9510162'</t>
  </si>
  <si>
    <t>'Mayor centro de coleccionistas de Caracas'</t>
  </si>
  <si>
    <t>'21'</t>
  </si>
  <si>
    <t>'Zendikar'</t>
  </si>
  <si>
    <t>'11/20/2014'</t>
  </si>
  <si>
    <t>'9865412'</t>
  </si>
  <si>
    <t>'www.asmodeus.com'</t>
  </si>
  <si>
    <t>'Enfocados en las mejores subastas de Comics y Videojuegos'</t>
  </si>
  <si>
    <t>'Asmodeus'</t>
  </si>
  <si>
    <t>'2/4/2016'</t>
  </si>
  <si>
    <t>'123457820'</t>
  </si>
  <si>
    <t>'Miamis Gaming Hub'</t>
  </si>
  <si>
    <t>'30'</t>
  </si>
  <si>
    <t>'The GameHub'</t>
  </si>
  <si>
    <t>'7/8/2015'</t>
  </si>
  <si>
    <t>'852456321'</t>
  </si>
  <si>
    <t>'www.theempire.com'</t>
  </si>
  <si>
    <t>'The domain of the Geeks'</t>
  </si>
  <si>
    <t>'32'</t>
  </si>
  <si>
    <t>'The Empire'</t>
  </si>
  <si>
    <t>'Le Cathedrale'</t>
  </si>
  <si>
    <t>'Limsa Lominsa'</t>
  </si>
  <si>
    <t>'Hingashi'</t>
  </si>
  <si>
    <t>'Kugane'</t>
  </si>
  <si>
    <t>'La Cueva'</t>
  </si>
  <si>
    <t>'Ave. Venezuela, El Rosal'</t>
  </si>
  <si>
    <t>'42'</t>
  </si>
  <si>
    <t>'34'</t>
  </si>
  <si>
    <t>'36'</t>
  </si>
  <si>
    <t>'38'</t>
  </si>
  <si>
    <t>'40</t>
  </si>
  <si>
    <t>'40'</t>
  </si>
  <si>
    <t>'8529674'</t>
  </si>
  <si>
    <t>'95145320'</t>
  </si>
  <si>
    <t>'7895410'</t>
  </si>
  <si>
    <t>'84512639'</t>
  </si>
  <si>
    <t>'7894512'</t>
  </si>
  <si>
    <t>'www.cathedrale.co.fr'</t>
  </si>
  <si>
    <t>'www.limsalominsa.com'</t>
  </si>
  <si>
    <t>'www.hingashi.com'</t>
  </si>
  <si>
    <t>'www.zendikar.com.ve'</t>
  </si>
  <si>
    <t>'www.kuganecc.co.jp'</t>
  </si>
  <si>
    <t>'www.lacueva.com.ve'</t>
  </si>
  <si>
    <t>'Le Vrai ComicCon'</t>
  </si>
  <si>
    <t>'La Religion Nerd'</t>
  </si>
  <si>
    <t>'We love RPG'</t>
  </si>
  <si>
    <t>'Donde se consuige el amor al comic'</t>
  </si>
  <si>
    <t>'Comic and Videogame Haven'</t>
  </si>
  <si>
    <t>'8/21/2009'</t>
  </si>
  <si>
    <t>'2/3/2005'</t>
  </si>
  <si>
    <t>'8/15/2019'</t>
  </si>
  <si>
    <t>'4/16/2017'</t>
  </si>
  <si>
    <t>'9/10/2014'</t>
  </si>
  <si>
    <t>'Jose'</t>
  </si>
  <si>
    <t>'6/30/1996'</t>
  </si>
  <si>
    <t>'Maria'</t>
  </si>
  <si>
    <t>'Zamora'</t>
  </si>
  <si>
    <t>'Gil'</t>
  </si>
  <si>
    <t>'Alisaie'</t>
  </si>
  <si>
    <t>'Gabriel'</t>
  </si>
  <si>
    <t>'0'</t>
  </si>
  <si>
    <t>'50'</t>
  </si>
  <si>
    <t>'10</t>
  </si>
  <si>
    <t>'31'</t>
  </si>
  <si>
    <t>'99'</t>
  </si>
  <si>
    <t>'24'</t>
  </si>
  <si>
    <t>'41'</t>
  </si>
  <si>
    <t>'22'</t>
  </si>
  <si>
    <t>'23'</t>
  </si>
  <si>
    <t>'25'</t>
  </si>
  <si>
    <t>'26'</t>
  </si>
  <si>
    <t>'27'</t>
  </si>
  <si>
    <t>'28'</t>
  </si>
  <si>
    <t>'105'</t>
  </si>
  <si>
    <t>'107'</t>
  </si>
  <si>
    <t>'108'</t>
  </si>
  <si>
    <t>'552'</t>
  </si>
  <si>
    <t>'96'</t>
  </si>
  <si>
    <t>'92'</t>
  </si>
  <si>
    <t>'85'</t>
  </si>
  <si>
    <t>'1</t>
  </si>
  <si>
    <t>'7418596'</t>
  </si>
  <si>
    <t>'9513265'</t>
  </si>
  <si>
    <t>'2435768'</t>
  </si>
  <si>
    <t>'12456789'</t>
  </si>
  <si>
    <t>'123456'</t>
  </si>
  <si>
    <t>'456789'</t>
  </si>
  <si>
    <t>'456123'</t>
  </si>
  <si>
    <t>'Perez'</t>
  </si>
  <si>
    <t>'8/7/1984'</t>
  </si>
  <si>
    <t>'9/7/1998'</t>
  </si>
  <si>
    <t>'Pablo'</t>
  </si>
  <si>
    <t>'de San Martin'</t>
  </si>
  <si>
    <t>'4/7/1990'</t>
  </si>
  <si>
    <t>'Sara'</t>
  </si>
  <si>
    <t>'Valladolid'</t>
  </si>
  <si>
    <t>'9/9/1999'</t>
  </si>
  <si>
    <t>O Alguno O Ambos es Null</t>
  </si>
  <si>
    <t>'Asimov'</t>
  </si>
  <si>
    <t>'Kojima'</t>
  </si>
  <si>
    <t>'Miyamoto'</t>
  </si>
  <si>
    <t>'Carmack'</t>
  </si>
  <si>
    <t>'Newell'</t>
  </si>
  <si>
    <t>'Pajitnov'</t>
  </si>
  <si>
    <t>'Mikami'</t>
  </si>
  <si>
    <t>'Levelieur'</t>
  </si>
  <si>
    <t>'Isaac'</t>
  </si>
  <si>
    <t>'Hideo'</t>
  </si>
  <si>
    <t>'Shigeru'</t>
  </si>
  <si>
    <t>'John'</t>
  </si>
  <si>
    <t>'Gabe'</t>
  </si>
  <si>
    <t>'Alexey'</t>
  </si>
  <si>
    <t>'Shinji'</t>
  </si>
  <si>
    <t>INSERT INTO  coleccionista (documento_identidad, primer_nombre, segundo_nombre, primer_apellido, segundo_apellido, telefono, fecha_nacimiento, lugar_id_nacionalidad, coleccionista_documento_identidad, representante_documento_identidad, lugar_id_direccion) VALUES (</t>
  </si>
  <si>
    <t>'Luis'</t>
  </si>
  <si>
    <t>'Salome'</t>
  </si>
  <si>
    <t>'Yshtola'</t>
  </si>
  <si>
    <t>'Phillip'</t>
  </si>
  <si>
    <t>'Daniel'</t>
  </si>
  <si>
    <t>'Leonidovij'</t>
  </si>
  <si>
    <t>'9531228'</t>
  </si>
  <si>
    <t>'4265874123'</t>
  </si>
  <si>
    <t>'9568741'</t>
  </si>
  <si>
    <t>'7996543258'</t>
  </si>
  <si>
    <t>'1234567845'</t>
  </si>
  <si>
    <t>'74152965'</t>
  </si>
  <si>
    <t>'789654123'</t>
  </si>
  <si>
    <t>'852147896'</t>
  </si>
  <si>
    <t>'838635954'</t>
  </si>
  <si>
    <t>'8745213654'</t>
  </si>
  <si>
    <t>'5/28/1976'</t>
  </si>
  <si>
    <t>'11/9/2001'</t>
  </si>
  <si>
    <t>'12/12/1990'</t>
  </si>
  <si>
    <t>'4265558822'</t>
  </si>
  <si>
    <t>'9/9/1988'</t>
  </si>
  <si>
    <t>'16/8/1974'</t>
  </si>
  <si>
    <t>'25385914'</t>
  </si>
  <si>
    <t>'5222910'</t>
  </si>
  <si>
    <t>'28314614'</t>
  </si>
  <si>
    <t>'14000000'</t>
  </si>
  <si>
    <t>'3000000'</t>
  </si>
  <si>
    <t>'1234567'</t>
  </si>
  <si>
    <t>'2345678'</t>
  </si>
  <si>
    <t>'14725836'</t>
  </si>
  <si>
    <t>'25836914'</t>
  </si>
  <si>
    <t>'1998456'</t>
  </si>
  <si>
    <t>'12345698'</t>
  </si>
  <si>
    <t>'14000001'</t>
  </si>
  <si>
    <t>'Alphinaud'</t>
  </si>
  <si>
    <t>'12345678'</t>
  </si>
  <si>
    <t>'Marcello'</t>
  </si>
  <si>
    <t>'Viera'</t>
  </si>
  <si>
    <t>'8/10/1885'</t>
  </si>
  <si>
    <t>'Andreas'</t>
  </si>
  <si>
    <t>'9/9/1888'</t>
  </si>
  <si>
    <t>'2/2/2005'</t>
  </si>
  <si>
    <t>'8/13/1978'</t>
  </si>
  <si>
    <t>'8/9/1987'</t>
  </si>
  <si>
    <t>'11/10/1978'</t>
  </si>
  <si>
    <t>'9/15/1991'</t>
  </si>
  <si>
    <t>'12/5/1992'</t>
  </si>
  <si>
    <t>'Rusia'</t>
  </si>
  <si>
    <t>'43'</t>
  </si>
  <si>
    <t>'12987456'</t>
  </si>
  <si>
    <t>'Connor'</t>
  </si>
  <si>
    <t>'1239854'</t>
  </si>
  <si>
    <t>'3/3/2005'</t>
  </si>
  <si>
    <t>'Sarah'</t>
  </si>
  <si>
    <t>'7/7/1987'</t>
  </si>
  <si>
    <t>'35'</t>
  </si>
  <si>
    <t>'39'</t>
  </si>
  <si>
    <t>'33'</t>
  </si>
  <si>
    <t>'Calle Guaicaipuro'</t>
  </si>
  <si>
    <t>'Los Teques'</t>
  </si>
  <si>
    <t>'Michael'</t>
  </si>
  <si>
    <t>'Cane'</t>
  </si>
  <si>
    <t>'3/3/1985'</t>
  </si>
  <si>
    <t>'Yuri'</t>
  </si>
  <si>
    <t>'Gagarin'</t>
  </si>
  <si>
    <t>'6/6/1985'</t>
  </si>
  <si>
    <t>'Ramirez'</t>
  </si>
  <si>
    <t>'23456789'</t>
  </si>
  <si>
    <t>'Sarmiento'</t>
  </si>
  <si>
    <t>'29'</t>
  </si>
  <si>
    <t>'Twitter'</t>
  </si>
  <si>
    <t>'Facebook'</t>
  </si>
  <si>
    <t>'Instagram'</t>
  </si>
  <si>
    <t>'Telefono'</t>
  </si>
  <si>
    <t>'45678921'</t>
  </si>
  <si>
    <t>'contact@lecathedrale.fr'</t>
  </si>
  <si>
    <t>'Email'</t>
  </si>
  <si>
    <t>'Figura de Major Motoko Kusanagi'</t>
  </si>
  <si>
    <t>'Figura de Mario Bros.'</t>
  </si>
  <si>
    <t>'Figura live-size de los personajes de Mario Bros'</t>
  </si>
  <si>
    <t>'Figura de la protagonista de Ghost in the Shell'</t>
  </si>
  <si>
    <t>'Disco de vinilo de la banda sonora de Final Fantasy'</t>
  </si>
  <si>
    <t>'Final Fantasy VII OST'</t>
  </si>
  <si>
    <t>'Arcade de Pac-Man'</t>
  </si>
  <si>
    <t>'Maquina de Arcade Original de Pacman'</t>
  </si>
  <si>
    <t>'Doom'</t>
  </si>
  <si>
    <t>'Figura del personaje de Final Fantasy VII'</t>
  </si>
  <si>
    <t>'Figura del personaje de World of Warcraft'</t>
  </si>
  <si>
    <t>'Figura del personaje de Final Fantasy VI'</t>
  </si>
  <si>
    <t>'Juego de 1996 para el Sega Genesys'</t>
  </si>
  <si>
    <t>'Figura de Tifa Lockhart'</t>
  </si>
  <si>
    <t>'Figura de Cloud Strife'</t>
  </si>
  <si>
    <t>'Figura de Sephirot'</t>
  </si>
  <si>
    <t>'Figura de Jaina Proudmore'</t>
  </si>
  <si>
    <t>'Figura de Garrosh'</t>
  </si>
  <si>
    <t>'Figura de Lich King'</t>
  </si>
  <si>
    <t>'Figura de Terra Bradfort'</t>
  </si>
  <si>
    <t>'Figura de Lara Croft'</t>
  </si>
  <si>
    <t>'Figura del personaje de Tomb Raider'</t>
  </si>
  <si>
    <t>'Tomb Raider'</t>
  </si>
  <si>
    <t>'Sonic the Hedgehog'</t>
  </si>
  <si>
    <t>'Primer juego del famoso erizo azul'</t>
  </si>
  <si>
    <t>'Sega Genesys'</t>
  </si>
  <si>
    <t>'Nes'</t>
  </si>
  <si>
    <t>'SNES'</t>
  </si>
  <si>
    <t>'Nintendo GameCube'</t>
  </si>
  <si>
    <t>'Nintendo GameCube sellado en su caja'</t>
  </si>
  <si>
    <t>'Nintendo Entertainment System sellado en su caja'</t>
  </si>
  <si>
    <t>'Super Nintendo Entertainment System sellado en su caja'</t>
  </si>
  <si>
    <t>'Legendaria Consola de Sega sellada en su caja'</t>
  </si>
  <si>
    <t>'Nintendo 64 sellado en su caja'</t>
  </si>
  <si>
    <t>'Nintendo 64'</t>
  </si>
  <si>
    <t>'Pokemon Red and Greem'</t>
  </si>
  <si>
    <t>'Primeros juegos de Pokemon en japones sellados en su caja'</t>
  </si>
  <si>
    <t>'Videojuego Clasico sellado en su caja'</t>
  </si>
  <si>
    <t>'Figura de Aerith Gainsborough'</t>
  </si>
  <si>
    <t>'Figura de Son Goku Firmada'</t>
  </si>
  <si>
    <t>'Figura del protagonista de Dragon Ball firmada por el Autor'</t>
  </si>
  <si>
    <t>'Figura de Los Cuatros Fantasticos firmada'</t>
  </si>
  <si>
    <t>'Figura de los Cuatro Fantasticos, firmada por Jack Kirby y Stan Lee'</t>
  </si>
  <si>
    <t>'Figura de Loke'</t>
  </si>
  <si>
    <t>'3/3/2010'</t>
  </si>
  <si>
    <t>'120'</t>
  </si>
  <si>
    <t>'58'</t>
  </si>
  <si>
    <t>'550'</t>
  </si>
  <si>
    <t>'900'</t>
  </si>
  <si>
    <t>'874'</t>
  </si>
  <si>
    <t>'865'</t>
  </si>
  <si>
    <t>'4123'</t>
  </si>
  <si>
    <t>'9874'</t>
  </si>
  <si>
    <t>'352'</t>
  </si>
  <si>
    <t>'325'</t>
  </si>
  <si>
    <t>'126'</t>
  </si>
  <si>
    <t>'754'</t>
  </si>
  <si>
    <t>'3257'</t>
  </si>
  <si>
    <t>'2147'</t>
  </si>
  <si>
    <t>'9853'</t>
  </si>
  <si>
    <t>'125'</t>
  </si>
  <si>
    <t>'3256'</t>
  </si>
  <si>
    <t>'5412'</t>
  </si>
  <si>
    <t>'875'</t>
  </si>
  <si>
    <t>'8563'</t>
  </si>
  <si>
    <t>'215'</t>
  </si>
  <si>
    <t>'9514'</t>
  </si>
  <si>
    <t>'6320'</t>
  </si>
  <si>
    <t>'8741'</t>
  </si>
  <si>
    <t>'412'</t>
  </si>
  <si>
    <t>'632'</t>
  </si>
  <si>
    <t>'745'</t>
  </si>
  <si>
    <t>'932'</t>
  </si>
  <si>
    <t>'145'</t>
  </si>
  <si>
    <t>'214'</t>
  </si>
  <si>
    <t>'8520'</t>
  </si>
  <si>
    <t>'906'</t>
  </si>
  <si>
    <t>'800'</t>
  </si>
  <si>
    <t>'741'</t>
  </si>
  <si>
    <t>'950'</t>
  </si>
  <si>
    <t>'8740'</t>
  </si>
  <si>
    <t>'8000'</t>
  </si>
  <si>
    <t>'685'</t>
  </si>
  <si>
    <t>'3210'</t>
  </si>
  <si>
    <t>'1230'</t>
  </si>
  <si>
    <t>'8521'</t>
  </si>
  <si>
    <t>'6321'</t>
  </si>
  <si>
    <t>'2584'</t>
  </si>
  <si>
    <t>'650'</t>
  </si>
  <si>
    <t>'840'</t>
  </si>
  <si>
    <t>'782'</t>
  </si>
  <si>
    <t>'365'</t>
  </si>
  <si>
    <t>'9320'</t>
  </si>
  <si>
    <t>'9500'</t>
  </si>
  <si>
    <t>INSERT INTO dueno_historico (fecha_registro, significado, coleccionista_documento_identidad, coleccionable_id, comic_id, precio_dolar) VALUES (</t>
  </si>
  <si>
    <r>
      <t>'Alquilado' O</t>
    </r>
    <r>
      <rPr>
        <sz val="11"/>
        <color rgb="FF000000"/>
        <rFont val="Consolas"/>
        <family val="3"/>
      </rPr>
      <t> </t>
    </r>
    <r>
      <rPr>
        <sz val="11"/>
        <color rgb="FFA31515"/>
        <rFont val="Consolas"/>
        <family val="3"/>
      </rPr>
      <t>'De un Miembro'</t>
    </r>
  </si>
  <si>
    <t>'Alquilado'</t>
  </si>
  <si>
    <t>'De un Miembro'</t>
  </si>
  <si>
    <t>'La Cupula'</t>
  </si>
  <si>
    <t>'La Esquina'</t>
  </si>
  <si>
    <t>'El Estadio'</t>
  </si>
  <si>
    <t>'The Gathering'</t>
  </si>
  <si>
    <t>'The Park'</t>
  </si>
  <si>
    <t>'Fomage'</t>
  </si>
  <si>
    <t>'Bien Sur'</t>
  </si>
  <si>
    <t>'37'</t>
  </si>
  <si>
    <t>'Palace'</t>
  </si>
  <si>
    <t>'Cote'</t>
  </si>
  <si>
    <t>INSERT INTO "local" (nombre, lugar_id, coleccionista_documento_identidad, tipo) VALUES (</t>
  </si>
  <si>
    <t>INSERT INTO membresia (fecha_ingreso, fecha_retiro, club_id, club_id_ider, coleccionista_documento_identidad, email_contacto) VALUES (</t>
  </si>
  <si>
    <t>INSERT INTO organizacion_caridad (nombre, mision) VALUES (</t>
  </si>
  <si>
    <t>'Cruz Roja'</t>
  </si>
  <si>
    <t>'Salud'</t>
  </si>
  <si>
    <t>'Por el bienestar de los chicos'</t>
  </si>
  <si>
    <t>'Lynn Sage Cancer Research Foundation'</t>
  </si>
  <si>
    <t>'Prevencion del Cancer'</t>
  </si>
  <si>
    <t>'Medicos Sin Fronteras'</t>
  </si>
  <si>
    <t>'Ayuda a paises tercermundistas'</t>
  </si>
  <si>
    <t>'UNICEF'</t>
  </si>
  <si>
    <t>'Ayuda a los chicos'</t>
  </si>
  <si>
    <t>'Rockeffeler Foundation'</t>
  </si>
  <si>
    <t>'Ayuda a los mas necesitados'</t>
  </si>
  <si>
    <t>'Ford Foundation'</t>
  </si>
  <si>
    <t>'Fundacion de la familia Ford'</t>
  </si>
  <si>
    <t>'Wellcome Trust'</t>
  </si>
  <si>
    <t>'Bill and Melinda Gates Foundation'</t>
  </si>
  <si>
    <t>'Educacion'</t>
  </si>
  <si>
    <t>'Investigacion Biomedica'</t>
  </si>
  <si>
    <t>'Casa de Ronald MacDonald'</t>
  </si>
  <si>
    <t>query</t>
  </si>
  <si>
    <t>INSERT INTO subasta (fecha, hora_inicio, hora_cierre, tipo, caridad, cancelado, local_id) VALUES (</t>
  </si>
  <si>
    <t>'1/1/2011'</t>
  </si>
  <si>
    <t>'1/1/2012'</t>
  </si>
  <si>
    <t>'1/1/2019'</t>
  </si>
  <si>
    <t>'14:00'</t>
  </si>
  <si>
    <t>'18:00'</t>
  </si>
  <si>
    <t>'1/1/2013'</t>
  </si>
  <si>
    <t>'1/1/2014'</t>
  </si>
  <si>
    <t>'1/1/2015'</t>
  </si>
  <si>
    <t>'1/1/2016'</t>
  </si>
  <si>
    <t>'1/1/2017'</t>
  </si>
  <si>
    <t>'Presencial', 'Virtual'</t>
  </si>
  <si>
    <t>'Presencial'</t>
  </si>
  <si>
    <t>'Virtual'</t>
  </si>
  <si>
    <t>'1/1/2018'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</si>
</sst>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name val="Arial"/>
      <family val="2"/>
    </font>
    <font>
      <b/>
      <sz val="10"/>
      <color indexed="24"/>
      <name val="Monospace"/>
    </font>
    <font>
      <b/>
      <sz val="10"/>
      <name val="Arial"/>
      <family val="2"/>
    </font>
    <font>
      <sz val="10"/>
      <name val="Monospace"/>
    </font>
    <font>
      <sz val="10"/>
      <color indexed="22"/>
      <name val="Monospace"/>
    </font>
    <font>
      <b/>
      <sz val="15"/>
      <color theme="3"/>
      <name val="Calibri"/>
      <family val="2"/>
      <scheme val="minor"/>
    </font>
    <font>
      <sz val="11"/>
      <color rgb="FF000000"/>
      <name val="Consolas"/>
      <family val="3"/>
    </font>
    <font>
      <sz val="11"/>
      <color rgb="FFA31515"/>
      <name val="Consolas"/>
      <family val="3"/>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5" fillId="0" borderId="1" applyNumberFormat="0" applyFill="0" applyAlignment="0" applyProtection="0"/>
  </cellStyleXfs>
  <cellXfs count="14">
    <xf numFmtId="0" fontId="0" fillId="0" borderId="0" xfId="0"/>
    <xf numFmtId="0" fontId="2" fillId="0" borderId="0" xfId="0" applyFont="1"/>
    <xf numFmtId="0" fontId="3" fillId="0" borderId="0" xfId="0" applyFont="1"/>
    <xf numFmtId="0" fontId="1" fillId="0" borderId="0" xfId="0" applyFont="1"/>
    <xf numFmtId="0" fontId="0" fillId="0" borderId="0" xfId="0" applyFont="1"/>
    <xf numFmtId="0" fontId="4" fillId="0" borderId="0" xfId="0" applyFont="1"/>
    <xf numFmtId="49" fontId="0" fillId="0" borderId="0" xfId="0" applyNumberFormat="1"/>
    <xf numFmtId="0" fontId="0" fillId="0" borderId="0" xfId="0" applyAlignment="1">
      <alignment wrapText="1"/>
    </xf>
    <xf numFmtId="0" fontId="7" fillId="0" borderId="0" xfId="0" applyFont="1" applyAlignment="1">
      <alignment vertical="center"/>
    </xf>
    <xf numFmtId="0" fontId="0" fillId="0" borderId="0" xfId="0" quotePrefix="1"/>
    <xf numFmtId="0" fontId="5" fillId="0" borderId="1" xfId="1"/>
    <xf numFmtId="0" fontId="0" fillId="0" borderId="0" xfId="0" quotePrefix="1" applyFont="1"/>
    <xf numFmtId="0" fontId="0" fillId="0" borderId="0" xfId="0" applyAlignment="1">
      <alignment horizontal="center"/>
    </xf>
    <xf numFmtId="0" fontId="7" fillId="0" borderId="0" xfId="0" quotePrefix="1" applyFont="1" applyAlignment="1">
      <alignment vertical="center"/>
    </xf>
  </cellXfs>
  <cellStyles count="2">
    <cellStyle name="Heading 1" xfId="1" builtinId="16"/>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EEEEEE"/>
      <rgbColor rgb="00FF0000"/>
      <rgbColor rgb="0000FF00"/>
      <rgbColor rgb="000000FF"/>
      <rgbColor rgb="00FFFF00"/>
      <rgbColor rgb="00FF00FF"/>
      <rgbColor rgb="0000FFFF"/>
      <rgbColor rgb="00800000"/>
      <rgbColor rgb="00008000"/>
      <rgbColor rgb="00000080"/>
      <rgbColor rgb="00808000"/>
      <rgbColor rgb="00800080"/>
      <rgbColor rgb="00008080"/>
      <rgbColor rgb="00AAAAAA"/>
      <rgbColor rgb="00808080"/>
      <rgbColor rgb="00739ECA"/>
      <rgbColor rgb="00993366"/>
      <rgbColor rgb="00FFFFCC"/>
      <rgbColor rgb="00CCFFFF"/>
      <rgbColor rgb="00660066"/>
      <rgbColor rgb="00FF8080"/>
      <rgbColor rgb="000066CC"/>
      <rgbColor rgb="00CAC58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ECC64"/>
      <rgbColor rgb="003366FF"/>
      <rgbColor rgb="0033CCCC"/>
      <rgbColor rgb="0099CC00"/>
      <rgbColor rgb="00FFCC00"/>
      <rgbColor rgb="00FF9900"/>
      <rgbColor rgb="00FF6600"/>
      <rgbColor rgb="00666699"/>
      <rgbColor rgb="009E9E9E"/>
      <rgbColor rgb="00003366"/>
      <rgbColor rgb="00339966"/>
      <rgbColor rgb="00111111"/>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0"/>
  <sheetViews>
    <sheetView topLeftCell="A13" zoomScale="115" zoomScaleNormal="115" workbookViewId="0">
      <selection activeCell="B35" sqref="B35"/>
    </sheetView>
  </sheetViews>
  <sheetFormatPr defaultRowHeight="12.75"/>
  <cols>
    <col min="2" max="2" width="28.42578125" bestFit="1" customWidth="1"/>
    <col min="3" max="3" width="46.85546875" bestFit="1" customWidth="1"/>
    <col min="4" max="4" width="11" bestFit="1" customWidth="1"/>
    <col min="5" max="5" width="119.42578125" bestFit="1" customWidth="1"/>
  </cols>
  <sheetData>
    <row r="1" spans="1:5" ht="15">
      <c r="C1" s="8" t="s">
        <v>163</v>
      </c>
    </row>
    <row r="2" spans="1:5">
      <c r="A2" t="s">
        <v>243</v>
      </c>
      <c r="D2" t="s">
        <v>28</v>
      </c>
    </row>
    <row r="3" spans="1:5" ht="20.25" thickBot="1">
      <c r="A3" s="10" t="s">
        <v>107</v>
      </c>
      <c r="B3" s="10" t="s">
        <v>108</v>
      </c>
      <c r="C3" s="10" t="s">
        <v>109</v>
      </c>
      <c r="D3" s="10" t="s">
        <v>110</v>
      </c>
      <c r="E3" s="10" t="s">
        <v>27</v>
      </c>
    </row>
    <row r="4" spans="1:5" ht="13.5" thickTop="1">
      <c r="A4">
        <v>1</v>
      </c>
      <c r="B4" s="9" t="s">
        <v>164</v>
      </c>
      <c r="C4" s="9" t="s">
        <v>165</v>
      </c>
      <c r="D4" t="s">
        <v>166</v>
      </c>
      <c r="E4" t="str">
        <f>_xlfn.CONCAT("INSERT INTO lugar (nombre, tipo, lugar_id) VALUES (",B4,", ", C4, ", ", D4,"),")</f>
        <v>INSERT INTO lugar (nombre, tipo, lugar_id) VALUES ('Venezuela', 'Pais', NULL),</v>
      </c>
    </row>
    <row r="5" spans="1:5">
      <c r="A5">
        <v>2</v>
      </c>
      <c r="B5" s="9" t="s">
        <v>167</v>
      </c>
      <c r="C5" s="9" t="s">
        <v>165</v>
      </c>
      <c r="D5" t="s">
        <v>166</v>
      </c>
      <c r="E5" t="str">
        <f t="shared" ref="E5" si="0">_xlfn.CONCAT("INSERT INTO lugar (nombre, tipo, lugar_id) VALUES (",B5,", ", C5, ", ", D5,"),")</f>
        <v>INSERT INTO lugar (nombre, tipo, lugar_id) VALUES ('USA', 'Pais', NULL),</v>
      </c>
    </row>
    <row r="6" spans="1:5">
      <c r="A6">
        <v>3</v>
      </c>
      <c r="B6" s="9" t="s">
        <v>168</v>
      </c>
      <c r="C6" s="9" t="s">
        <v>165</v>
      </c>
      <c r="D6" t="s">
        <v>166</v>
      </c>
      <c r="E6" t="str">
        <f>_xlfn.CONCAT("INSERT INTO lugar (nombre, tipo, lugar_id) VALUES (",B6,", ", C6, ", ", D6,");")</f>
        <v>INSERT INTO lugar (nombre, tipo, lugar_id) VALUES ('Francia', 'Pais', NULL);</v>
      </c>
    </row>
    <row r="7" spans="1:5">
      <c r="A7">
        <v>4</v>
      </c>
      <c r="B7" s="9" t="s">
        <v>169</v>
      </c>
      <c r="C7" s="9" t="s">
        <v>165</v>
      </c>
      <c r="D7" t="s">
        <v>166</v>
      </c>
      <c r="E7" t="str">
        <f t="shared" ref="E7:E46" si="1">_xlfn.CONCAT("INSERT INTO lugar (nombre, tipo, lugar_id) VALUES (",B7,", ", C7, ", ", D7,");")</f>
        <v>INSERT INTO lugar (nombre, tipo, lugar_id) VALUES ('Japon', 'Pais', NULL);</v>
      </c>
    </row>
    <row r="8" spans="1:5">
      <c r="A8">
        <v>5</v>
      </c>
      <c r="B8" s="9" t="s">
        <v>170</v>
      </c>
      <c r="C8" s="9" t="s">
        <v>173</v>
      </c>
      <c r="D8" s="9" t="s">
        <v>171</v>
      </c>
      <c r="E8" t="str">
        <f t="shared" si="1"/>
        <v>INSERT INTO lugar (nombre, tipo, lugar_id) VALUES ('Distrito Capital', 'Estado', '1');</v>
      </c>
    </row>
    <row r="9" spans="1:5">
      <c r="A9">
        <v>6</v>
      </c>
      <c r="B9" s="9" t="s">
        <v>172</v>
      </c>
      <c r="C9" s="9" t="s">
        <v>173</v>
      </c>
      <c r="D9" s="9" t="s">
        <v>171</v>
      </c>
      <c r="E9" t="str">
        <f t="shared" si="1"/>
        <v>INSERT INTO lugar (nombre, tipo, lugar_id) VALUES ('Miranda', 'Estado', '1');</v>
      </c>
    </row>
    <row r="10" spans="1:5">
      <c r="A10">
        <v>7</v>
      </c>
      <c r="B10" s="9" t="s">
        <v>181</v>
      </c>
      <c r="C10" s="9" t="s">
        <v>173</v>
      </c>
      <c r="D10" s="9" t="s">
        <v>177</v>
      </c>
      <c r="E10" t="str">
        <f t="shared" si="1"/>
        <v>INSERT INTO lugar (nombre, tipo, lugar_id) VALUES ('Florida', 'Estado', '2');</v>
      </c>
    </row>
    <row r="11" spans="1:5">
      <c r="A11">
        <v>8</v>
      </c>
      <c r="B11" s="9" t="s">
        <v>182</v>
      </c>
      <c r="C11" s="9" t="s">
        <v>173</v>
      </c>
      <c r="D11" s="9" t="s">
        <v>177</v>
      </c>
      <c r="E11" t="str">
        <f t="shared" si="1"/>
        <v>INSERT INTO lugar (nombre, tipo, lugar_id) VALUES ('New York', 'Estado', '2');</v>
      </c>
    </row>
    <row r="12" spans="1:5">
      <c r="A12">
        <v>9</v>
      </c>
      <c r="B12" s="9" t="s">
        <v>183</v>
      </c>
      <c r="C12" s="9" t="s">
        <v>173</v>
      </c>
      <c r="D12" s="9" t="s">
        <v>178</v>
      </c>
      <c r="E12" t="str">
        <f t="shared" si="1"/>
        <v>INSERT INTO lugar (nombre, tipo, lugar_id) VALUES ('Ile-de-France', 'Estado', '3');</v>
      </c>
    </row>
    <row r="13" spans="1:5">
      <c r="A13">
        <v>10</v>
      </c>
      <c r="B13" s="9" t="s">
        <v>184</v>
      </c>
      <c r="C13" s="9" t="s">
        <v>173</v>
      </c>
      <c r="D13" s="9" t="s">
        <v>178</v>
      </c>
      <c r="E13" t="str">
        <f t="shared" si="1"/>
        <v>INSERT INTO lugar (nombre, tipo, lugar_id) VALUES ('Occitanie', 'Estado', '3');</v>
      </c>
    </row>
    <row r="14" spans="1:5">
      <c r="A14">
        <v>11</v>
      </c>
      <c r="B14" s="9" t="s">
        <v>185</v>
      </c>
      <c r="C14" s="9" t="s">
        <v>173</v>
      </c>
      <c r="D14" s="9" t="s">
        <v>179</v>
      </c>
      <c r="E14" t="str">
        <f t="shared" si="1"/>
        <v>INSERT INTO lugar (nombre, tipo, lugar_id) VALUES ('Tokio', 'Estado', '4');</v>
      </c>
    </row>
    <row r="15" spans="1:5">
      <c r="A15">
        <v>12</v>
      </c>
      <c r="B15" s="9" t="s">
        <v>222</v>
      </c>
      <c r="C15" s="9" t="s">
        <v>173</v>
      </c>
      <c r="D15" s="9" t="s">
        <v>179</v>
      </c>
      <c r="E15" t="str">
        <f t="shared" si="1"/>
        <v>INSERT INTO lugar (nombre, tipo, lugar_id) VALUES ('Kyoto', 'Estado', '4');</v>
      </c>
    </row>
    <row r="16" spans="1:5">
      <c r="A16">
        <v>13</v>
      </c>
      <c r="B16" s="9" t="s">
        <v>174</v>
      </c>
      <c r="C16" s="9" t="s">
        <v>175</v>
      </c>
      <c r="D16" s="9" t="s">
        <v>176</v>
      </c>
      <c r="E16" t="str">
        <f t="shared" si="1"/>
        <v>INSERT INTO lugar (nombre, tipo, lugar_id) VALUES ('Caracas', 'Ciudad', '5');</v>
      </c>
    </row>
    <row r="17" spans="1:5">
      <c r="A17">
        <v>14</v>
      </c>
      <c r="B17" s="9" t="s">
        <v>419</v>
      </c>
      <c r="C17" s="9" t="s">
        <v>175</v>
      </c>
      <c r="D17" s="9" t="s">
        <v>180</v>
      </c>
      <c r="E17" t="str">
        <f t="shared" si="1"/>
        <v>INSERT INTO lugar (nombre, tipo, lugar_id) VALUES ('Los Teques', 'Ciudad', '6');</v>
      </c>
    </row>
    <row r="18" spans="1:5">
      <c r="A18">
        <v>15</v>
      </c>
      <c r="B18" s="9" t="s">
        <v>186</v>
      </c>
      <c r="C18" s="9" t="s">
        <v>175</v>
      </c>
      <c r="D18" s="9" t="s">
        <v>187</v>
      </c>
      <c r="E18" t="str">
        <f t="shared" si="1"/>
        <v>INSERT INTO lugar (nombre, tipo, lugar_id) VALUES ('Miami', 'Ciudad', '7');</v>
      </c>
    </row>
    <row r="19" spans="1:5">
      <c r="A19">
        <v>16</v>
      </c>
      <c r="B19" s="9" t="s">
        <v>182</v>
      </c>
      <c r="C19" s="9" t="s">
        <v>175</v>
      </c>
      <c r="D19" s="9" t="s">
        <v>188</v>
      </c>
      <c r="E19" t="str">
        <f t="shared" si="1"/>
        <v>INSERT INTO lugar (nombre, tipo, lugar_id) VALUES ('New York', 'Ciudad', '8');</v>
      </c>
    </row>
    <row r="20" spans="1:5">
      <c r="A20">
        <v>17</v>
      </c>
      <c r="B20" s="9" t="s">
        <v>189</v>
      </c>
      <c r="C20" s="9" t="s">
        <v>175</v>
      </c>
      <c r="D20" s="9" t="s">
        <v>190</v>
      </c>
      <c r="E20" t="str">
        <f t="shared" si="1"/>
        <v>INSERT INTO lugar (nombre, tipo, lugar_id) VALUES ('Paris', 'Ciudad', '9');</v>
      </c>
    </row>
    <row r="21" spans="1:5">
      <c r="A21">
        <v>18</v>
      </c>
      <c r="B21" s="9" t="s">
        <v>191</v>
      </c>
      <c r="C21" s="9" t="s">
        <v>175</v>
      </c>
      <c r="D21" s="9" t="s">
        <v>193</v>
      </c>
      <c r="E21" t="str">
        <f t="shared" si="1"/>
        <v>INSERT INTO lugar (nombre, tipo, lugar_id) VALUES ('Toulouse', 'Ciudad', '10');</v>
      </c>
    </row>
    <row r="22" spans="1:5">
      <c r="A22">
        <v>19</v>
      </c>
      <c r="B22" s="9" t="s">
        <v>185</v>
      </c>
      <c r="C22" s="9" t="s">
        <v>175</v>
      </c>
      <c r="D22" s="9" t="s">
        <v>192</v>
      </c>
      <c r="E22" t="str">
        <f t="shared" si="1"/>
        <v>INSERT INTO lugar (nombre, tipo, lugar_id) VALUES ('Tokio', 'Ciudad', '11');</v>
      </c>
    </row>
    <row r="23" spans="1:5">
      <c r="A23">
        <v>20</v>
      </c>
      <c r="B23" s="9" t="s">
        <v>222</v>
      </c>
      <c r="C23" s="9" t="s">
        <v>175</v>
      </c>
      <c r="D23" s="9" t="s">
        <v>194</v>
      </c>
      <c r="E23" t="str">
        <f t="shared" si="1"/>
        <v>INSERT INTO lugar (nombre, tipo, lugar_id) VALUES ('Kyoto', 'Ciudad', '12');</v>
      </c>
    </row>
    <row r="24" spans="1:5">
      <c r="A24">
        <v>21</v>
      </c>
      <c r="B24" s="9" t="s">
        <v>195</v>
      </c>
      <c r="C24" s="9" t="s">
        <v>201</v>
      </c>
      <c r="D24" s="9" t="s">
        <v>200</v>
      </c>
      <c r="E24" t="str">
        <f t="shared" si="1"/>
        <v>INSERT INTO lugar (nombre, tipo, lugar_id) VALUES ('Calle Paris, Edif. La Joya', 'Direccion', '13');</v>
      </c>
    </row>
    <row r="25" spans="1:5">
      <c r="A25">
        <v>22</v>
      </c>
      <c r="B25" s="9" t="s">
        <v>196</v>
      </c>
      <c r="C25" s="9" t="s">
        <v>201</v>
      </c>
      <c r="D25" s="9" t="s">
        <v>200</v>
      </c>
      <c r="E25" t="str">
        <f t="shared" si="1"/>
        <v>INSERT INTO lugar (nombre, tipo, lugar_id) VALUES ('Ave. Libertador, C.C. Sambil', 'Direccion', '13');</v>
      </c>
    </row>
    <row r="26" spans="1:5">
      <c r="A26">
        <v>23</v>
      </c>
      <c r="B26" s="9" t="s">
        <v>197</v>
      </c>
      <c r="C26" s="9" t="s">
        <v>201</v>
      </c>
      <c r="D26" s="9" t="s">
        <v>200</v>
      </c>
      <c r="E26" t="str">
        <f t="shared" si="1"/>
        <v>INSERT INTO lugar (nombre, tipo, lugar_id) VALUES ('Calle Boyaca, El Rosal', 'Direccion', '13');</v>
      </c>
    </row>
    <row r="27" spans="1:5">
      <c r="A27">
        <v>24</v>
      </c>
      <c r="B27" s="9" t="s">
        <v>198</v>
      </c>
      <c r="C27" s="9" t="s">
        <v>201</v>
      </c>
      <c r="D27" s="9" t="s">
        <v>200</v>
      </c>
      <c r="E27" t="str">
        <f t="shared" si="1"/>
        <v>INSERT INTO lugar (nombre, tipo, lugar_id) VALUES ('Calle El Estanque, La Florida', 'Direccion', '13');</v>
      </c>
    </row>
    <row r="28" spans="1:5">
      <c r="A28">
        <v>25</v>
      </c>
      <c r="B28" s="9" t="s">
        <v>199</v>
      </c>
      <c r="C28" s="9" t="s">
        <v>201</v>
      </c>
      <c r="D28" s="9" t="s">
        <v>200</v>
      </c>
      <c r="E28" t="str">
        <f t="shared" si="1"/>
        <v>INSERT INTO lugar (nombre, tipo, lugar_id) VALUES ('4ta. Transversal, Altamira', 'Direccion', '13');</v>
      </c>
    </row>
    <row r="29" spans="1:5">
      <c r="A29">
        <v>26</v>
      </c>
      <c r="B29" s="9" t="s">
        <v>213</v>
      </c>
      <c r="C29" s="9" t="s">
        <v>201</v>
      </c>
      <c r="D29" s="9" t="s">
        <v>200</v>
      </c>
      <c r="E29" t="str">
        <f t="shared" si="1"/>
        <v>INSERT INTO lugar (nombre, tipo, lugar_id) VALUES ('Ave. Principal de Los Ruices', 'Direccion', '13');</v>
      </c>
    </row>
    <row r="30" spans="1:5">
      <c r="A30">
        <v>27</v>
      </c>
      <c r="B30" s="9" t="s">
        <v>202</v>
      </c>
      <c r="C30" s="9" t="s">
        <v>201</v>
      </c>
      <c r="D30" s="9" t="s">
        <v>203</v>
      </c>
      <c r="E30" t="str">
        <f t="shared" si="1"/>
        <v>INSERT INTO lugar (nombre, tipo, lugar_id) VALUES ('Av. La Hoyada, C.C. La Hoyada', 'Direccion', '14');</v>
      </c>
    </row>
    <row r="31" spans="1:5">
      <c r="A31">
        <v>28</v>
      </c>
      <c r="B31" s="9" t="s">
        <v>204</v>
      </c>
      <c r="C31" s="9" t="s">
        <v>201</v>
      </c>
      <c r="D31" s="9" t="s">
        <v>203</v>
      </c>
      <c r="E31" t="str">
        <f t="shared" si="1"/>
        <v>INSERT INTO lugar (nombre, tipo, lugar_id) VALUES ('Calle Junin', 'Direccion', '14');</v>
      </c>
    </row>
    <row r="32" spans="1:5">
      <c r="A32">
        <v>29</v>
      </c>
      <c r="B32" s="9" t="s">
        <v>418</v>
      </c>
      <c r="C32" s="9" t="s">
        <v>201</v>
      </c>
      <c r="D32" s="9" t="s">
        <v>203</v>
      </c>
      <c r="E32" t="str">
        <f t="shared" si="1"/>
        <v>INSERT INTO lugar (nombre, tipo, lugar_id) VALUES ('Calle Guaicaipuro', 'Direccion', '14');</v>
      </c>
    </row>
    <row r="33" spans="1:5">
      <c r="A33">
        <v>30</v>
      </c>
      <c r="B33" s="9" t="s">
        <v>208</v>
      </c>
      <c r="C33" s="9" t="s">
        <v>201</v>
      </c>
      <c r="D33" s="9" t="s">
        <v>209</v>
      </c>
      <c r="E33" t="str">
        <f t="shared" si="1"/>
        <v>INSERT INTO lugar (nombre, tipo, lugar_id) VALUES ('17 SW 7th St', 'Direccion', '15');</v>
      </c>
    </row>
    <row r="34" spans="1:5">
      <c r="A34">
        <v>31</v>
      </c>
      <c r="B34" s="9" t="s">
        <v>211</v>
      </c>
      <c r="C34" s="9" t="s">
        <v>201</v>
      </c>
      <c r="D34" s="9" t="s">
        <v>209</v>
      </c>
      <c r="E34" t="str">
        <f t="shared" si="1"/>
        <v>INSERT INTO lugar (nombre, tipo, lugar_id) VALUES ('16 NW 15th ST', 'Direccion', '15');</v>
      </c>
    </row>
    <row r="35" spans="1:5">
      <c r="A35">
        <v>32</v>
      </c>
      <c r="B35" s="9" t="s">
        <v>212</v>
      </c>
      <c r="C35" s="9" t="s">
        <v>201</v>
      </c>
      <c r="D35" s="9" t="s">
        <v>210</v>
      </c>
      <c r="E35" t="str">
        <f t="shared" si="1"/>
        <v>INSERT INTO lugar (nombre, tipo, lugar_id) VALUES ('95 Madison Ave', 'Direccion', '16');</v>
      </c>
    </row>
    <row r="36" spans="1:5">
      <c r="A36">
        <v>33</v>
      </c>
      <c r="B36" s="9" t="s">
        <v>214</v>
      </c>
      <c r="C36" s="9" t="s">
        <v>201</v>
      </c>
      <c r="D36" s="9" t="s">
        <v>210</v>
      </c>
      <c r="E36" t="str">
        <f t="shared" si="1"/>
        <v>INSERT INTO lugar (nombre, tipo, lugar_id) VALUES ('15 Concord Ave', 'Direccion', '16');</v>
      </c>
    </row>
    <row r="37" spans="1:5">
      <c r="A37">
        <v>34</v>
      </c>
      <c r="B37" s="9" t="s">
        <v>205</v>
      </c>
      <c r="C37" s="9" t="s">
        <v>201</v>
      </c>
      <c r="D37" s="9" t="s">
        <v>206</v>
      </c>
      <c r="E37" t="str">
        <f t="shared" si="1"/>
        <v>INSERT INTO lugar (nombre, tipo, lugar_id) VALUES ('Quai de Grands Augustins 15', 'Direccion', '17');</v>
      </c>
    </row>
    <row r="38" spans="1:5">
      <c r="A38">
        <v>35</v>
      </c>
      <c r="B38" s="9" t="s">
        <v>207</v>
      </c>
      <c r="C38" s="9" t="s">
        <v>201</v>
      </c>
      <c r="D38" s="9" t="s">
        <v>206</v>
      </c>
      <c r="E38" t="str">
        <f t="shared" si="1"/>
        <v>INSERT INTO lugar (nombre, tipo, lugar_id) VALUES ('Rue Daguerre 5', 'Direccion', '17');</v>
      </c>
    </row>
    <row r="39" spans="1:5">
      <c r="A39">
        <v>36</v>
      </c>
      <c r="B39" s="9" t="s">
        <v>215</v>
      </c>
      <c r="C39" s="9" t="s">
        <v>201</v>
      </c>
      <c r="D39" s="9" t="s">
        <v>216</v>
      </c>
      <c r="E39" t="str">
        <f t="shared" si="1"/>
        <v>INSERT INTO lugar (nombre, tipo, lugar_id) VALUES ('8 Rue de Metz', 'Direccion', '18');</v>
      </c>
    </row>
    <row r="40" spans="1:5">
      <c r="A40">
        <v>37</v>
      </c>
      <c r="B40" s="9" t="s">
        <v>221</v>
      </c>
      <c r="C40" s="9" t="s">
        <v>201</v>
      </c>
      <c r="D40" s="9" t="s">
        <v>216</v>
      </c>
      <c r="E40" t="str">
        <f t="shared" si="1"/>
        <v>INSERT INTO lugar (nombre, tipo, lugar_id) VALUES ('14 Rue Gaston Salvayre', 'Direccion', '18');</v>
      </c>
    </row>
    <row r="41" spans="1:5">
      <c r="A41">
        <v>38</v>
      </c>
      <c r="B41" s="9" t="s">
        <v>220</v>
      </c>
      <c r="C41" s="9" t="s">
        <v>201</v>
      </c>
      <c r="D41" s="9" t="s">
        <v>217</v>
      </c>
      <c r="E41" t="str">
        <f t="shared" si="1"/>
        <v>INSERT INTO lugar (nombre, tipo, lugar_id) VALUES ('1 Chome-8-13 Nihonbashihoridomecho', 'Direccion', '19');</v>
      </c>
    </row>
    <row r="42" spans="1:5">
      <c r="A42">
        <v>39</v>
      </c>
      <c r="B42" s="9" t="s">
        <v>219</v>
      </c>
      <c r="C42" s="9" t="s">
        <v>201</v>
      </c>
      <c r="D42" s="9" t="s">
        <v>217</v>
      </c>
      <c r="E42" t="str">
        <f t="shared" si="1"/>
        <v>INSERT INTO lugar (nombre, tipo, lugar_id) VALUES ('5 Chuo-dori Ave', 'Direccion', '19');</v>
      </c>
    </row>
    <row r="43" spans="1:5">
      <c r="A43">
        <v>40</v>
      </c>
      <c r="B43" s="9" t="s">
        <v>223</v>
      </c>
      <c r="C43" s="9" t="s">
        <v>201</v>
      </c>
      <c r="D43" s="9" t="s">
        <v>218</v>
      </c>
      <c r="E43" t="str">
        <f t="shared" si="1"/>
        <v>INSERT INTO lugar (nombre, tipo, lugar_id) VALUES ('5 Kujo-dori St', 'Direccion', '20');</v>
      </c>
    </row>
    <row r="44" spans="1:5">
      <c r="A44">
        <v>41</v>
      </c>
      <c r="B44" s="9" t="s">
        <v>224</v>
      </c>
      <c r="C44" s="9" t="s">
        <v>201</v>
      </c>
      <c r="D44" s="9" t="s">
        <v>218</v>
      </c>
      <c r="E44" t="str">
        <f t="shared" si="1"/>
        <v>INSERT INTO lugar (nombre, tipo, lugar_id) VALUES ('12 Nishikujo Inmachi', 'Direccion', '20');</v>
      </c>
    </row>
    <row r="45" spans="1:5">
      <c r="A45">
        <v>42</v>
      </c>
      <c r="B45" s="9" t="s">
        <v>271</v>
      </c>
      <c r="C45" s="9" t="s">
        <v>201</v>
      </c>
      <c r="D45" s="9" t="s">
        <v>200</v>
      </c>
      <c r="E45" t="str">
        <f t="shared" si="1"/>
        <v>INSERT INTO lugar (nombre, tipo, lugar_id) VALUES ('Ave. Venezuela, El Rosal', 'Direccion', '13');</v>
      </c>
    </row>
    <row r="46" spans="1:5">
      <c r="A46">
        <v>43</v>
      </c>
      <c r="B46" s="9" t="s">
        <v>407</v>
      </c>
      <c r="C46" s="9" t="s">
        <v>165</v>
      </c>
      <c r="D46" t="s">
        <v>166</v>
      </c>
      <c r="E46" t="str">
        <f t="shared" si="1"/>
        <v>INSERT INTO lugar (nombre, tipo, lugar_id) VALUES ('Rusia', 'Pais', NULL);</v>
      </c>
    </row>
    <row r="47" spans="1:5">
      <c r="C47" s="9"/>
    </row>
    <row r="48" spans="1:5">
      <c r="C48" s="9"/>
    </row>
    <row r="49" spans="3:3">
      <c r="C49" s="9"/>
    </row>
    <row r="50" spans="3:3">
      <c r="C50" s="9"/>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C948F-9E08-4D40-B549-C9CB75E908A0}">
  <dimension ref="A1:G11"/>
  <sheetViews>
    <sheetView workbookViewId="0">
      <selection activeCell="A3" sqref="A3:A11"/>
    </sheetView>
  </sheetViews>
  <sheetFormatPr defaultRowHeight="12.75"/>
  <cols>
    <col min="1" max="1" width="3.5703125" bestFit="1" customWidth="1"/>
    <col min="2" max="2" width="13.28515625" bestFit="1" customWidth="1"/>
    <col min="3" max="3" width="11" bestFit="1" customWidth="1"/>
    <col min="4" max="4" width="45.85546875" bestFit="1" customWidth="1"/>
    <col min="5" max="5" width="35" bestFit="1" customWidth="1"/>
    <col min="6" max="6" width="117.28515625" bestFit="1" customWidth="1"/>
    <col min="7" max="7" width="79.42578125" bestFit="1" customWidth="1"/>
  </cols>
  <sheetData>
    <row r="1" spans="1:7" ht="15">
      <c r="D1" t="s">
        <v>140</v>
      </c>
      <c r="E1" s="13" t="s">
        <v>532</v>
      </c>
    </row>
    <row r="2" spans="1:7" ht="20.25" thickBot="1">
      <c r="A2" s="10" t="s">
        <v>107</v>
      </c>
      <c r="B2" s="10" t="s">
        <v>108</v>
      </c>
      <c r="C2" s="10" t="s">
        <v>110</v>
      </c>
      <c r="D2" s="10" t="s">
        <v>127</v>
      </c>
      <c r="E2" s="10" t="s">
        <v>109</v>
      </c>
      <c r="F2" s="10" t="s">
        <v>27</v>
      </c>
    </row>
    <row r="3" spans="1:7" ht="13.5" thickTop="1">
      <c r="A3">
        <v>1</v>
      </c>
      <c r="B3" s="9" t="s">
        <v>535</v>
      </c>
      <c r="C3" s="9" t="s">
        <v>248</v>
      </c>
      <c r="D3" t="s">
        <v>166</v>
      </c>
      <c r="E3" s="9" t="s">
        <v>533</v>
      </c>
      <c r="F3" t="str">
        <f>_xlfn.CONCAT(G3,B3,", ",C3,", ",D3,", ",E3,");")</f>
        <v>INSERT INTO "local" (nombre, lugar_id, coleccionista_documento_identidad, tipo) VALUES ('La Cupula', '21', NULL, 'Alquilado');</v>
      </c>
      <c r="G3" t="s">
        <v>545</v>
      </c>
    </row>
    <row r="4" spans="1:7">
      <c r="A4">
        <v>2</v>
      </c>
      <c r="B4" s="9" t="s">
        <v>536</v>
      </c>
      <c r="C4" s="9" t="s">
        <v>313</v>
      </c>
      <c r="D4" t="s">
        <v>166</v>
      </c>
      <c r="E4" s="9" t="s">
        <v>533</v>
      </c>
      <c r="F4" t="str">
        <f t="shared" ref="F4:F11" si="0">_xlfn.CONCAT(G4,B4,", ",C4,", ",D4,", ",E4,");")</f>
        <v>INSERT INTO "local" (nombre, lugar_id, coleccionista_documento_identidad, tipo) VALUES ('La Esquina', '22', NULL, 'Alquilado');</v>
      </c>
      <c r="G4" t="s">
        <v>545</v>
      </c>
    </row>
    <row r="5" spans="1:7">
      <c r="A5">
        <v>3</v>
      </c>
      <c r="B5" s="9" t="s">
        <v>537</v>
      </c>
      <c r="C5" s="9" t="s">
        <v>311</v>
      </c>
      <c r="D5" t="s">
        <v>166</v>
      </c>
      <c r="E5" s="9" t="s">
        <v>533</v>
      </c>
      <c r="F5" t="str">
        <f t="shared" si="0"/>
        <v>INSERT INTO "local" (nombre, lugar_id, coleccionista_documento_identidad, tipo) VALUES ('El Estadio', '24', NULL, 'Alquilado');</v>
      </c>
      <c r="G5" t="s">
        <v>545</v>
      </c>
    </row>
    <row r="6" spans="1:7">
      <c r="A6">
        <v>4</v>
      </c>
      <c r="B6" s="9" t="s">
        <v>538</v>
      </c>
      <c r="C6" s="9" t="s">
        <v>258</v>
      </c>
      <c r="D6" t="s">
        <v>166</v>
      </c>
      <c r="E6" s="9" t="s">
        <v>533</v>
      </c>
      <c r="F6" t="str">
        <f t="shared" si="0"/>
        <v>INSERT INTO "local" (nombre, lugar_id, coleccionista_documento_identidad, tipo) VALUES ('The Gathering', '30', NULL, 'Alquilado');</v>
      </c>
      <c r="G6" t="s">
        <v>545</v>
      </c>
    </row>
    <row r="7" spans="1:7">
      <c r="A7">
        <v>5</v>
      </c>
      <c r="B7" s="9" t="s">
        <v>539</v>
      </c>
      <c r="C7" s="9" t="s">
        <v>264</v>
      </c>
      <c r="D7" t="s">
        <v>166</v>
      </c>
      <c r="E7" s="9" t="s">
        <v>533</v>
      </c>
      <c r="F7" t="str">
        <f t="shared" si="0"/>
        <v>INSERT INTO "local" (nombre, lugar_id, coleccionista_documento_identidad, tipo) VALUES ('The Park', '32', NULL, 'Alquilado');</v>
      </c>
      <c r="G7" t="s">
        <v>545</v>
      </c>
    </row>
    <row r="8" spans="1:7">
      <c r="A8">
        <v>6</v>
      </c>
      <c r="B8" s="9" t="s">
        <v>540</v>
      </c>
      <c r="C8" s="9" t="s">
        <v>274</v>
      </c>
      <c r="D8" t="s">
        <v>166</v>
      </c>
      <c r="E8" s="9" t="s">
        <v>533</v>
      </c>
      <c r="F8" t="str">
        <f>_xlfn.CONCAT(G8,B8,", ",C8,", ",D8,", ",E8,");")</f>
        <v>INSERT INTO "local" (nombre, lugar_id, coleccionista_documento_identidad, tipo) VALUES ('Fomage', '36', NULL, 'Alquilado');</v>
      </c>
      <c r="G8" t="s">
        <v>545</v>
      </c>
    </row>
    <row r="9" spans="1:7">
      <c r="A9">
        <v>7</v>
      </c>
      <c r="B9" s="9" t="s">
        <v>541</v>
      </c>
      <c r="C9" s="9" t="s">
        <v>542</v>
      </c>
      <c r="D9" s="9" t="s">
        <v>382</v>
      </c>
      <c r="E9" s="9" t="s">
        <v>534</v>
      </c>
      <c r="F9" t="str">
        <f t="shared" si="0"/>
        <v>INSERT INTO "local" (nombre, lugar_id, coleccionista_documento_identidad, tipo) VALUES ('Bien Sur', '37', '25385914', 'De un Miembro');</v>
      </c>
      <c r="G9" t="s">
        <v>545</v>
      </c>
    </row>
    <row r="10" spans="1:7">
      <c r="A10">
        <v>8</v>
      </c>
      <c r="B10" s="9" t="s">
        <v>543</v>
      </c>
      <c r="C10" s="9" t="s">
        <v>272</v>
      </c>
      <c r="D10" s="9" t="s">
        <v>385</v>
      </c>
      <c r="E10" s="9" t="s">
        <v>534</v>
      </c>
      <c r="F10" t="str">
        <f t="shared" si="0"/>
        <v>INSERT INTO "local" (nombre, lugar_id, coleccionista_documento_identidad, tipo) VALUES ('Palace', '42', '14000000', 'De un Miembro');</v>
      </c>
      <c r="G10" t="s">
        <v>545</v>
      </c>
    </row>
    <row r="11" spans="1:7">
      <c r="A11">
        <v>9</v>
      </c>
      <c r="B11" s="9" t="s">
        <v>544</v>
      </c>
      <c r="C11" s="9" t="s">
        <v>317</v>
      </c>
      <c r="D11" s="9" t="s">
        <v>388</v>
      </c>
      <c r="E11" s="9" t="s">
        <v>534</v>
      </c>
      <c r="F11" t="str">
        <f t="shared" si="0"/>
        <v>INSERT INTO "local" (nombre, lugar_id, coleccionista_documento_identidad, tipo) VALUES ('Cote', '27', '2345678', 'De un Miembro');</v>
      </c>
      <c r="G11" t="s">
        <v>545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B7D4A-6BC3-495D-880B-C2E16F514A08}">
  <dimension ref="A1:H15"/>
  <sheetViews>
    <sheetView workbookViewId="0">
      <selection activeCell="G3" sqref="G3:G15"/>
    </sheetView>
  </sheetViews>
  <sheetFormatPr defaultRowHeight="12.75"/>
  <cols>
    <col min="1" max="1" width="12.42578125" bestFit="1" customWidth="1"/>
    <col min="2" max="2" width="10.5703125" bestFit="1" customWidth="1"/>
    <col min="4" max="4" width="11.28515625" bestFit="1" customWidth="1"/>
    <col min="5" max="5" width="31.140625" bestFit="1" customWidth="1"/>
    <col min="6" max="6" width="13.7109375" bestFit="1" customWidth="1"/>
    <col min="7" max="7" width="157.7109375" bestFit="1" customWidth="1"/>
    <col min="8" max="8" width="121.140625" bestFit="1" customWidth="1"/>
  </cols>
  <sheetData>
    <row r="1" spans="1:8">
      <c r="B1" t="s">
        <v>140</v>
      </c>
      <c r="D1" t="s">
        <v>140</v>
      </c>
      <c r="F1" t="s">
        <v>140</v>
      </c>
    </row>
    <row r="2" spans="1:8" ht="20.25" thickBot="1">
      <c r="A2" s="10" t="s">
        <v>141</v>
      </c>
      <c r="B2" s="10" t="s">
        <v>142</v>
      </c>
      <c r="C2" s="10" t="s">
        <v>132</v>
      </c>
      <c r="D2" s="10" t="s">
        <v>143</v>
      </c>
      <c r="E2" s="10" t="s">
        <v>127</v>
      </c>
      <c r="F2" s="10" t="s">
        <v>144</v>
      </c>
      <c r="G2" s="10" t="s">
        <v>27</v>
      </c>
    </row>
    <row r="3" spans="1:8" ht="13.5" thickTop="1">
      <c r="A3" s="9" t="s">
        <v>481</v>
      </c>
      <c r="B3" t="s">
        <v>166</v>
      </c>
      <c r="C3" s="9" t="s">
        <v>171</v>
      </c>
      <c r="D3" s="9" t="s">
        <v>171</v>
      </c>
      <c r="E3" s="9" t="s">
        <v>382</v>
      </c>
      <c r="F3" t="s">
        <v>166</v>
      </c>
      <c r="G3" t="str">
        <f>_xlfn.CONCAT(H3,A3,", ",B3,", ",C3,", ",D3,", ",E3,", ",F3,");",)</f>
        <v>INSERT INTO membresia (fecha_ingreso, fecha_retiro, club_id, club_id_ider, coleccionista_documento_identidad, email_contacto) VALUES ('3/3/2010', NULL, '1', '1', '25385914', NULL);</v>
      </c>
      <c r="H3" t="s">
        <v>546</v>
      </c>
    </row>
    <row r="4" spans="1:8">
      <c r="A4" s="9" t="s">
        <v>481</v>
      </c>
      <c r="B4" t="s">
        <v>166</v>
      </c>
      <c r="C4" s="9" t="s">
        <v>177</v>
      </c>
      <c r="D4" s="9" t="s">
        <v>177</v>
      </c>
      <c r="E4" s="9" t="s">
        <v>383</v>
      </c>
      <c r="F4" t="s">
        <v>166</v>
      </c>
      <c r="G4" t="str">
        <f t="shared" ref="G4:G15" si="0">_xlfn.CONCAT(H4,A4,", ",B4,", ",C4,", ",D4,", ",E4,", ",F4,");",)</f>
        <v>INSERT INTO membresia (fecha_ingreso, fecha_retiro, club_id, club_id_ider, coleccionista_documento_identidad, email_contacto) VALUES ('3/3/2010', NULL, '2', '2', '5222910', NULL);</v>
      </c>
      <c r="H4" t="s">
        <v>546</v>
      </c>
    </row>
    <row r="5" spans="1:8">
      <c r="A5" s="9" t="s">
        <v>481</v>
      </c>
      <c r="B5" t="s">
        <v>166</v>
      </c>
      <c r="C5" s="9" t="s">
        <v>178</v>
      </c>
      <c r="D5" s="9" t="s">
        <v>178</v>
      </c>
      <c r="E5" s="9" t="s">
        <v>384</v>
      </c>
      <c r="F5" t="s">
        <v>166</v>
      </c>
      <c r="G5" t="str">
        <f t="shared" si="0"/>
        <v>INSERT INTO membresia (fecha_ingreso, fecha_retiro, club_id, club_id_ider, coleccionista_documento_identidad, email_contacto) VALUES ('3/3/2010', NULL, '3', '3', '28314614', NULL);</v>
      </c>
      <c r="H5" t="s">
        <v>546</v>
      </c>
    </row>
    <row r="6" spans="1:8">
      <c r="A6" s="9" t="s">
        <v>481</v>
      </c>
      <c r="B6" t="s">
        <v>166</v>
      </c>
      <c r="C6" s="9" t="s">
        <v>179</v>
      </c>
      <c r="D6" s="9" t="s">
        <v>179</v>
      </c>
      <c r="E6" s="9" t="s">
        <v>385</v>
      </c>
      <c r="F6" t="s">
        <v>166</v>
      </c>
      <c r="G6" t="str">
        <f t="shared" si="0"/>
        <v>INSERT INTO membresia (fecha_ingreso, fecha_retiro, club_id, club_id_ider, coleccionista_documento_identidad, email_contacto) VALUES ('3/3/2010', NULL, '4', '4', '14000000', NULL);</v>
      </c>
      <c r="H6" t="s">
        <v>546</v>
      </c>
    </row>
    <row r="7" spans="1:8">
      <c r="A7" s="9" t="s">
        <v>481</v>
      </c>
      <c r="B7" t="s">
        <v>166</v>
      </c>
      <c r="C7" s="9" t="s">
        <v>176</v>
      </c>
      <c r="D7" s="9" t="s">
        <v>176</v>
      </c>
      <c r="E7" s="9" t="s">
        <v>386</v>
      </c>
      <c r="F7" t="s">
        <v>166</v>
      </c>
      <c r="G7" t="str">
        <f t="shared" si="0"/>
        <v>INSERT INTO membresia (fecha_ingreso, fecha_retiro, club_id, club_id_ider, coleccionista_documento_identidad, email_contacto) VALUES ('3/3/2010', NULL, '5', '5', '3000000', NULL);</v>
      </c>
      <c r="H7" t="s">
        <v>546</v>
      </c>
    </row>
    <row r="8" spans="1:8">
      <c r="A8" s="9" t="s">
        <v>481</v>
      </c>
      <c r="B8" t="s">
        <v>166</v>
      </c>
      <c r="C8" s="9" t="s">
        <v>180</v>
      </c>
      <c r="D8" s="9" t="s">
        <v>180</v>
      </c>
      <c r="E8" s="9" t="s">
        <v>387</v>
      </c>
      <c r="F8" t="s">
        <v>166</v>
      </c>
      <c r="G8" t="str">
        <f t="shared" si="0"/>
        <v>INSERT INTO membresia (fecha_ingreso, fecha_retiro, club_id, club_id_ider, coleccionista_documento_identidad, email_contacto) VALUES ('3/3/2010', NULL, '6', '6', '1234567', NULL);</v>
      </c>
      <c r="H8" t="s">
        <v>546</v>
      </c>
    </row>
    <row r="9" spans="1:8">
      <c r="A9" s="9" t="s">
        <v>481</v>
      </c>
      <c r="B9" t="s">
        <v>166</v>
      </c>
      <c r="C9" s="9" t="s">
        <v>187</v>
      </c>
      <c r="D9" s="9" t="s">
        <v>187</v>
      </c>
      <c r="E9" s="9" t="s">
        <v>388</v>
      </c>
      <c r="F9" t="s">
        <v>166</v>
      </c>
      <c r="G9" t="str">
        <f t="shared" si="0"/>
        <v>INSERT INTO membresia (fecha_ingreso, fecha_retiro, club_id, club_id_ider, coleccionista_documento_identidad, email_contacto) VALUES ('3/3/2010', NULL, '7', '7', '2345678', NULL);</v>
      </c>
      <c r="H9" t="s">
        <v>546</v>
      </c>
    </row>
    <row r="10" spans="1:8">
      <c r="A10" s="9" t="s">
        <v>481</v>
      </c>
      <c r="B10" t="s">
        <v>166</v>
      </c>
      <c r="C10" s="9" t="s">
        <v>188</v>
      </c>
      <c r="D10" s="9" t="s">
        <v>188</v>
      </c>
      <c r="E10" s="9" t="s">
        <v>389</v>
      </c>
      <c r="F10" t="s">
        <v>166</v>
      </c>
      <c r="G10" t="str">
        <f t="shared" si="0"/>
        <v>INSERT INTO membresia (fecha_ingreso, fecha_retiro, club_id, club_id_ider, coleccionista_documento_identidad, email_contacto) VALUES ('3/3/2010', NULL, '8', '8', '14725836', NULL);</v>
      </c>
      <c r="H10" t="s">
        <v>546</v>
      </c>
    </row>
    <row r="11" spans="1:8">
      <c r="A11" s="9" t="s">
        <v>481</v>
      </c>
      <c r="B11" t="s">
        <v>166</v>
      </c>
      <c r="C11" s="9" t="s">
        <v>190</v>
      </c>
      <c r="D11" s="9" t="s">
        <v>190</v>
      </c>
      <c r="E11" s="9" t="s">
        <v>390</v>
      </c>
      <c r="F11" t="s">
        <v>166</v>
      </c>
      <c r="G11" t="str">
        <f t="shared" si="0"/>
        <v>INSERT INTO membresia (fecha_ingreso, fecha_retiro, club_id, club_id_ider, coleccionista_documento_identidad, email_contacto) VALUES ('3/3/2010', NULL, '9', '9', '25836914', NULL);</v>
      </c>
      <c r="H11" t="s">
        <v>546</v>
      </c>
    </row>
    <row r="12" spans="1:8">
      <c r="A12" s="9" t="s">
        <v>481</v>
      </c>
      <c r="B12" t="s">
        <v>166</v>
      </c>
      <c r="C12" s="9" t="s">
        <v>171</v>
      </c>
      <c r="D12" t="s">
        <v>166</v>
      </c>
      <c r="E12" s="9" t="s">
        <v>391</v>
      </c>
      <c r="F12" t="s">
        <v>166</v>
      </c>
      <c r="G12" t="str">
        <f t="shared" si="0"/>
        <v>INSERT INTO membresia (fecha_ingreso, fecha_retiro, club_id, club_id_ider, coleccionista_documento_identidad, email_contacto) VALUES ('3/3/2010', NULL, '1', NULL, '1998456', NULL);</v>
      </c>
      <c r="H12" t="s">
        <v>546</v>
      </c>
    </row>
    <row r="13" spans="1:8">
      <c r="A13" s="9" t="s">
        <v>481</v>
      </c>
      <c r="B13" t="s">
        <v>166</v>
      </c>
      <c r="C13" s="9" t="s">
        <v>171</v>
      </c>
      <c r="D13" t="s">
        <v>166</v>
      </c>
      <c r="E13" s="9" t="s">
        <v>392</v>
      </c>
      <c r="F13" t="s">
        <v>166</v>
      </c>
      <c r="G13" t="str">
        <f t="shared" si="0"/>
        <v>INSERT INTO membresia (fecha_ingreso, fecha_retiro, club_id, club_id_ider, coleccionista_documento_identidad, email_contacto) VALUES ('3/3/2010', NULL, '1', NULL, '12345698', NULL);</v>
      </c>
      <c r="H13" t="s">
        <v>546</v>
      </c>
    </row>
    <row r="14" spans="1:8">
      <c r="A14" s="9" t="s">
        <v>481</v>
      </c>
      <c r="B14" t="s">
        <v>166</v>
      </c>
      <c r="C14" s="9" t="s">
        <v>179</v>
      </c>
      <c r="D14" t="s">
        <v>166</v>
      </c>
      <c r="E14" s="9" t="s">
        <v>393</v>
      </c>
      <c r="F14" t="s">
        <v>166</v>
      </c>
      <c r="G14" t="str">
        <f t="shared" si="0"/>
        <v>INSERT INTO membresia (fecha_ingreso, fecha_retiro, club_id, club_id_ider, coleccionista_documento_identidad, email_contacto) VALUES ('3/3/2010', NULL, '4', NULL, '14000001', NULL);</v>
      </c>
      <c r="H14" t="s">
        <v>546</v>
      </c>
    </row>
    <row r="15" spans="1:8">
      <c r="A15" s="9" t="s">
        <v>481</v>
      </c>
      <c r="B15" t="s">
        <v>166</v>
      </c>
      <c r="C15" s="9" t="s">
        <v>178</v>
      </c>
      <c r="D15" t="s">
        <v>166</v>
      </c>
      <c r="E15" s="9" t="s">
        <v>409</v>
      </c>
      <c r="F15" t="s">
        <v>166</v>
      </c>
      <c r="G15" t="str">
        <f t="shared" si="0"/>
        <v>INSERT INTO membresia (fecha_ingreso, fecha_retiro, club_id, club_id_ider, coleccionista_documento_identidad, email_contacto) VALUES ('3/3/2010', NULL, '3', NULL, '12987456', NULL);</v>
      </c>
      <c r="H15" t="s">
        <v>546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90F0B-2B22-4AE1-A94D-D0FA0E9EA9E3}">
  <dimension ref="A2:E11"/>
  <sheetViews>
    <sheetView workbookViewId="0">
      <selection activeCell="B5" sqref="B5"/>
    </sheetView>
  </sheetViews>
  <sheetFormatPr defaultRowHeight="12.75"/>
  <cols>
    <col min="2" max="2" width="35.85546875" bestFit="1" customWidth="1"/>
    <col min="3" max="3" width="28.85546875" bestFit="1" customWidth="1"/>
    <col min="4" max="4" width="112.7109375" bestFit="1" customWidth="1"/>
    <col min="5" max="5" width="55.42578125" bestFit="1" customWidth="1"/>
  </cols>
  <sheetData>
    <row r="2" spans="1:5" ht="20.25" thickBot="1">
      <c r="A2" s="10" t="s">
        <v>107</v>
      </c>
      <c r="B2" s="10" t="s">
        <v>108</v>
      </c>
      <c r="C2" s="10" t="s">
        <v>145</v>
      </c>
      <c r="D2" s="10" t="s">
        <v>27</v>
      </c>
    </row>
    <row r="3" spans="1:5" ht="13.5" thickTop="1">
      <c r="A3">
        <v>1</v>
      </c>
      <c r="B3" s="9" t="s">
        <v>548</v>
      </c>
      <c r="C3" s="9" t="s">
        <v>549</v>
      </c>
      <c r="D3" t="str">
        <f>_xlfn.CONCAT(E3, B3,", ",C3,");")</f>
        <v>INSERT INTO organizacion_caridad (nombre, mision) VALUES ('Cruz Roja', 'Salud');</v>
      </c>
      <c r="E3" t="s">
        <v>547</v>
      </c>
    </row>
    <row r="4" spans="1:5">
      <c r="A4">
        <v>2</v>
      </c>
      <c r="B4" s="9" t="s">
        <v>565</v>
      </c>
      <c r="C4" s="9" t="s">
        <v>550</v>
      </c>
      <c r="D4" t="str">
        <f t="shared" ref="D4:D11" si="0">_xlfn.CONCAT(E4, B4,", ",C4,");")</f>
        <v>INSERT INTO organizacion_caridad (nombre, mision) VALUES ('Casa de Ronald MacDonald', 'Por el bienestar de los chicos');</v>
      </c>
      <c r="E4" t="s">
        <v>547</v>
      </c>
    </row>
    <row r="5" spans="1:5">
      <c r="A5">
        <v>3</v>
      </c>
      <c r="B5" s="9" t="s">
        <v>551</v>
      </c>
      <c r="C5" s="9" t="s">
        <v>552</v>
      </c>
      <c r="D5" t="str">
        <f t="shared" si="0"/>
        <v>INSERT INTO organizacion_caridad (nombre, mision) VALUES ('Lynn Sage Cancer Research Foundation', 'Prevencion del Cancer');</v>
      </c>
      <c r="E5" t="s">
        <v>547</v>
      </c>
    </row>
    <row r="6" spans="1:5">
      <c r="A6">
        <v>4</v>
      </c>
      <c r="B6" s="9" t="s">
        <v>553</v>
      </c>
      <c r="C6" s="9" t="s">
        <v>554</v>
      </c>
      <c r="D6" t="str">
        <f t="shared" si="0"/>
        <v>INSERT INTO organizacion_caridad (nombre, mision) VALUES ('Medicos Sin Fronteras', 'Ayuda a paises tercermundistas');</v>
      </c>
      <c r="E6" t="s">
        <v>547</v>
      </c>
    </row>
    <row r="7" spans="1:5">
      <c r="A7">
        <v>5</v>
      </c>
      <c r="B7" s="9" t="s">
        <v>555</v>
      </c>
      <c r="C7" s="9" t="s">
        <v>556</v>
      </c>
      <c r="D7" t="str">
        <f t="shared" si="0"/>
        <v>INSERT INTO organizacion_caridad (nombre, mision) VALUES ('UNICEF', 'Ayuda a los chicos');</v>
      </c>
      <c r="E7" t="s">
        <v>547</v>
      </c>
    </row>
    <row r="8" spans="1:5">
      <c r="A8">
        <v>6</v>
      </c>
      <c r="B8" s="9" t="s">
        <v>557</v>
      </c>
      <c r="C8" s="9" t="s">
        <v>558</v>
      </c>
      <c r="D8" t="str">
        <f t="shared" si="0"/>
        <v>INSERT INTO organizacion_caridad (nombre, mision) VALUES ('Rockeffeler Foundation', 'Ayuda a los mas necesitados');</v>
      </c>
      <c r="E8" t="s">
        <v>547</v>
      </c>
    </row>
    <row r="9" spans="1:5">
      <c r="A9">
        <v>7</v>
      </c>
      <c r="B9" s="9" t="s">
        <v>559</v>
      </c>
      <c r="C9" s="9" t="s">
        <v>560</v>
      </c>
      <c r="D9" t="str">
        <f t="shared" si="0"/>
        <v>INSERT INTO organizacion_caridad (nombre, mision) VALUES ('Ford Foundation', 'Fundacion de la familia Ford');</v>
      </c>
      <c r="E9" t="s">
        <v>547</v>
      </c>
    </row>
    <row r="10" spans="1:5">
      <c r="A10">
        <v>8</v>
      </c>
      <c r="B10" s="9" t="s">
        <v>561</v>
      </c>
      <c r="C10" s="9" t="s">
        <v>564</v>
      </c>
      <c r="D10" t="str">
        <f t="shared" si="0"/>
        <v>INSERT INTO organizacion_caridad (nombre, mision) VALUES ('Wellcome Trust', 'Investigacion Biomedica');</v>
      </c>
      <c r="E10" t="s">
        <v>547</v>
      </c>
    </row>
    <row r="11" spans="1:5">
      <c r="A11">
        <v>9</v>
      </c>
      <c r="B11" s="9" t="s">
        <v>562</v>
      </c>
      <c r="C11" s="9" t="s">
        <v>563</v>
      </c>
      <c r="D11" t="str">
        <f t="shared" si="0"/>
        <v>INSERT INTO organizacion_caridad (nombre, mision) VALUES ('Bill and Melinda Gates Foundation', 'Educacion');</v>
      </c>
      <c r="E11" t="s">
        <v>547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29037-E2F2-4DD6-8FA5-A91D83ED3C0D}">
  <dimension ref="A1:J11"/>
  <sheetViews>
    <sheetView workbookViewId="0">
      <selection activeCell="I3" sqref="I3:I11"/>
    </sheetView>
  </sheetViews>
  <sheetFormatPr defaultRowHeight="12.75"/>
  <cols>
    <col min="2" max="2" width="8.7109375" bestFit="1" customWidth="1"/>
    <col min="3" max="3" width="14.85546875" bestFit="1" customWidth="1"/>
    <col min="4" max="4" width="15.140625" bestFit="1" customWidth="1"/>
    <col min="5" max="5" width="17.5703125" bestFit="1" customWidth="1"/>
    <col min="6" max="6" width="10.140625" bestFit="1" customWidth="1"/>
    <col min="7" max="7" width="13.42578125" bestFit="1" customWidth="1"/>
    <col min="8" max="8" width="10.5703125" bestFit="1" customWidth="1"/>
    <col min="9" max="9" width="134.7109375" bestFit="1" customWidth="1"/>
    <col min="10" max="10" width="85.85546875" bestFit="1" customWidth="1"/>
  </cols>
  <sheetData>
    <row r="1" spans="1:10">
      <c r="E1" s="9" t="s">
        <v>578</v>
      </c>
      <c r="H1" t="s">
        <v>140</v>
      </c>
    </row>
    <row r="2" spans="1:10" ht="20.25" thickBot="1">
      <c r="A2" s="10" t="s">
        <v>107</v>
      </c>
      <c r="B2" s="10" t="s">
        <v>146</v>
      </c>
      <c r="C2" s="10" t="s">
        <v>147</v>
      </c>
      <c r="D2" s="10" t="s">
        <v>148</v>
      </c>
      <c r="E2" s="10" t="s">
        <v>109</v>
      </c>
      <c r="F2" s="10" t="s">
        <v>149</v>
      </c>
      <c r="G2" s="10" t="s">
        <v>150</v>
      </c>
      <c r="H2" s="10" t="s">
        <v>151</v>
      </c>
      <c r="I2" s="10" t="s">
        <v>566</v>
      </c>
    </row>
    <row r="3" spans="1:10" ht="13.5" thickTop="1">
      <c r="A3">
        <v>1</v>
      </c>
      <c r="B3" s="9" t="s">
        <v>568</v>
      </c>
      <c r="C3" s="9" t="s">
        <v>571</v>
      </c>
      <c r="D3" s="9" t="s">
        <v>572</v>
      </c>
      <c r="E3" s="9" t="s">
        <v>579</v>
      </c>
      <c r="F3" t="b">
        <v>0</v>
      </c>
      <c r="G3" t="b">
        <v>1</v>
      </c>
      <c r="H3" s="9" t="s">
        <v>171</v>
      </c>
      <c r="I3" t="str">
        <f>_xlfn.CONCAT(J3,B3,", ",C3,", ",D3,", ",E3,", ",F3,", ",G3,", ",H3,");",)</f>
        <v>INSERT INTO subasta (fecha, hora_inicio, hora_cierre, tipo, caridad, cancelado, local_id) VALUES ('1/1/2011', '14:00', '18:00', 'Presencial', FALSE, TRUE, '1');</v>
      </c>
      <c r="J3" t="s">
        <v>567</v>
      </c>
    </row>
    <row r="4" spans="1:10">
      <c r="A4">
        <v>2</v>
      </c>
      <c r="B4" s="9" t="s">
        <v>569</v>
      </c>
      <c r="C4" s="9" t="s">
        <v>571</v>
      </c>
      <c r="D4" s="9" t="s">
        <v>572</v>
      </c>
      <c r="E4" s="9" t="s">
        <v>579</v>
      </c>
      <c r="F4" t="b">
        <v>0</v>
      </c>
      <c r="G4" t="b">
        <v>1</v>
      </c>
      <c r="H4" s="9" t="s">
        <v>177</v>
      </c>
      <c r="I4" t="str">
        <f t="shared" ref="I4:I11" si="0">_xlfn.CONCAT(J4,B4,", ",C4,", ",D4,", ",E4,", ",F4,", ",G4,", ",H4,");",)</f>
        <v>INSERT INTO subasta (fecha, hora_inicio, hora_cierre, tipo, caridad, cancelado, local_id) VALUES ('1/1/2012', '14:00', '18:00', 'Presencial', FALSE, TRUE, '2');</v>
      </c>
      <c r="J4" t="s">
        <v>567</v>
      </c>
    </row>
    <row r="5" spans="1:10">
      <c r="A5">
        <v>3</v>
      </c>
      <c r="B5" s="9" t="s">
        <v>573</v>
      </c>
      <c r="C5" s="9" t="s">
        <v>571</v>
      </c>
      <c r="D5" s="9" t="s">
        <v>572</v>
      </c>
      <c r="E5" s="9" t="s">
        <v>579</v>
      </c>
      <c r="F5" t="b">
        <v>0</v>
      </c>
      <c r="G5" t="b">
        <v>1</v>
      </c>
      <c r="H5" s="9" t="s">
        <v>178</v>
      </c>
      <c r="I5" t="str">
        <f t="shared" si="0"/>
        <v>INSERT INTO subasta (fecha, hora_inicio, hora_cierre, tipo, caridad, cancelado, local_id) VALUES ('1/1/2013', '14:00', '18:00', 'Presencial', FALSE, TRUE, '3');</v>
      </c>
      <c r="J5" t="s">
        <v>567</v>
      </c>
    </row>
    <row r="6" spans="1:10">
      <c r="A6">
        <v>4</v>
      </c>
      <c r="B6" s="9" t="s">
        <v>574</v>
      </c>
      <c r="C6" s="9" t="s">
        <v>571</v>
      </c>
      <c r="D6" s="9" t="s">
        <v>572</v>
      </c>
      <c r="E6" s="9" t="s">
        <v>579</v>
      </c>
      <c r="F6" t="b">
        <v>0</v>
      </c>
      <c r="G6" t="b">
        <v>1</v>
      </c>
      <c r="H6" s="9" t="s">
        <v>179</v>
      </c>
      <c r="I6" t="str">
        <f t="shared" si="0"/>
        <v>INSERT INTO subasta (fecha, hora_inicio, hora_cierre, tipo, caridad, cancelado, local_id) VALUES ('1/1/2014', '14:00', '18:00', 'Presencial', FALSE, TRUE, '4');</v>
      </c>
      <c r="J6" t="s">
        <v>567</v>
      </c>
    </row>
    <row r="7" spans="1:10">
      <c r="A7">
        <v>5</v>
      </c>
      <c r="B7" s="9" t="s">
        <v>575</v>
      </c>
      <c r="C7" s="9" t="s">
        <v>571</v>
      </c>
      <c r="D7" s="9" t="s">
        <v>572</v>
      </c>
      <c r="E7" s="9" t="s">
        <v>579</v>
      </c>
      <c r="F7" t="b">
        <v>0</v>
      </c>
      <c r="G7" t="b">
        <v>1</v>
      </c>
      <c r="H7" s="9" t="s">
        <v>176</v>
      </c>
      <c r="I7" t="str">
        <f t="shared" si="0"/>
        <v>INSERT INTO subasta (fecha, hora_inicio, hora_cierre, tipo, caridad, cancelado, local_id) VALUES ('1/1/2015', '14:00', '18:00', 'Presencial', FALSE, TRUE, '5');</v>
      </c>
      <c r="J7" t="s">
        <v>567</v>
      </c>
    </row>
    <row r="8" spans="1:10">
      <c r="A8">
        <v>6</v>
      </c>
      <c r="B8" s="9" t="s">
        <v>576</v>
      </c>
      <c r="C8" s="9" t="s">
        <v>571</v>
      </c>
      <c r="D8" s="9" t="s">
        <v>572</v>
      </c>
      <c r="E8" s="9" t="s">
        <v>579</v>
      </c>
      <c r="F8" t="b">
        <v>0</v>
      </c>
      <c r="G8" t="b">
        <v>1</v>
      </c>
      <c r="H8" s="9" t="s">
        <v>180</v>
      </c>
      <c r="I8" t="str">
        <f t="shared" si="0"/>
        <v>INSERT INTO subasta (fecha, hora_inicio, hora_cierre, tipo, caridad, cancelado, local_id) VALUES ('1/1/2016', '14:00', '18:00', 'Presencial', FALSE, TRUE, '6');</v>
      </c>
      <c r="J8" t="s">
        <v>567</v>
      </c>
    </row>
    <row r="9" spans="1:10">
      <c r="A9">
        <v>7</v>
      </c>
      <c r="B9" s="9" t="s">
        <v>577</v>
      </c>
      <c r="C9" s="9" t="s">
        <v>571</v>
      </c>
      <c r="D9" s="9" t="s">
        <v>572</v>
      </c>
      <c r="E9" s="9" t="s">
        <v>579</v>
      </c>
      <c r="F9" t="b">
        <v>0</v>
      </c>
      <c r="G9" t="b">
        <v>1</v>
      </c>
      <c r="H9" s="9" t="s">
        <v>187</v>
      </c>
      <c r="I9" t="str">
        <f t="shared" si="0"/>
        <v>INSERT INTO subasta (fecha, hora_inicio, hora_cierre, tipo, caridad, cancelado, local_id) VALUES ('1/1/2017', '14:00', '18:00', 'Presencial', FALSE, TRUE, '7');</v>
      </c>
      <c r="J9" t="s">
        <v>567</v>
      </c>
    </row>
    <row r="10" spans="1:10">
      <c r="A10">
        <v>8</v>
      </c>
      <c r="B10" s="9" t="s">
        <v>581</v>
      </c>
      <c r="C10" s="9" t="s">
        <v>571</v>
      </c>
      <c r="D10" s="9" t="s">
        <v>572</v>
      </c>
      <c r="E10" s="9" t="s">
        <v>579</v>
      </c>
      <c r="F10" t="b">
        <v>0</v>
      </c>
      <c r="G10" t="b">
        <v>1</v>
      </c>
      <c r="H10" s="9" t="s">
        <v>188</v>
      </c>
      <c r="I10" t="str">
        <f t="shared" si="0"/>
        <v>INSERT INTO subasta (fecha, hora_inicio, hora_cierre, tipo, caridad, cancelado, local_id) VALUES ('1/1/2018', '14:00', '18:00', 'Presencial', FALSE, TRUE, '8');</v>
      </c>
      <c r="J10" t="s">
        <v>567</v>
      </c>
    </row>
    <row r="11" spans="1:10">
      <c r="A11">
        <v>9</v>
      </c>
      <c r="B11" s="9" t="s">
        <v>570</v>
      </c>
      <c r="C11" s="9" t="s">
        <v>571</v>
      </c>
      <c r="D11" s="9" t="s">
        <v>572</v>
      </c>
      <c r="E11" s="9" t="s">
        <v>580</v>
      </c>
      <c r="F11" t="b">
        <v>1</v>
      </c>
      <c r="G11" t="b">
        <v>1</v>
      </c>
      <c r="H11" t="s">
        <v>166</v>
      </c>
      <c r="I11" t="str">
        <f t="shared" si="0"/>
        <v>INSERT INTO subasta (fecha, hora_inicio, hora_cierre, tipo, caridad, cancelado, local_id) VALUES ('1/1/2019', '14:00', '18:00', 'Virtual', TRUE, TRUE, NULL);</v>
      </c>
      <c r="J11" t="s">
        <v>567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FCF63-23F5-49B7-80A5-F2DB7E22066C}">
  <dimension ref="A1:F2"/>
  <sheetViews>
    <sheetView tabSelected="1" workbookViewId="0">
      <selection activeCell="H8" sqref="H8"/>
    </sheetView>
  </sheetViews>
  <sheetFormatPr defaultRowHeight="12.75"/>
  <cols>
    <col min="1" max="1" width="12.28515625" bestFit="1" customWidth="1"/>
    <col min="2" max="2" width="10" bestFit="1" customWidth="1"/>
    <col min="3" max="3" width="41.5703125" bestFit="1" customWidth="1"/>
    <col min="4" max="4" width="17.28515625" bestFit="1" customWidth="1"/>
    <col min="5" max="5" width="23" bestFit="1" customWidth="1"/>
    <col min="6" max="6" width="9.5703125" bestFit="1" customWidth="1"/>
  </cols>
  <sheetData>
    <row r="1" spans="1:6">
      <c r="F1" t="s">
        <v>140</v>
      </c>
    </row>
    <row r="2" spans="1:6">
      <c r="A2" t="s">
        <v>152</v>
      </c>
      <c r="B2" t="s">
        <v>153</v>
      </c>
      <c r="C2" t="s">
        <v>116</v>
      </c>
      <c r="D2" t="s">
        <v>117</v>
      </c>
      <c r="E2" t="s">
        <v>118</v>
      </c>
      <c r="F2" t="s">
        <v>154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9695A-AC34-411A-BB82-EF82E7A55DC6}">
  <dimension ref="A1:O2"/>
  <sheetViews>
    <sheetView topLeftCell="F1" workbookViewId="0">
      <selection activeCell="N16" sqref="N16"/>
    </sheetView>
  </sheetViews>
  <sheetFormatPr defaultRowHeight="12.75"/>
  <cols>
    <col min="2" max="2" width="16.140625" bestFit="1" customWidth="1"/>
    <col min="3" max="3" width="18.42578125" bestFit="1" customWidth="1"/>
    <col min="4" max="4" width="10" bestFit="1" customWidth="1"/>
    <col min="5" max="5" width="45.5703125" bestFit="1" customWidth="1"/>
    <col min="6" max="6" width="2.42578125" bestFit="1" customWidth="1"/>
    <col min="7" max="7" width="27.140625" bestFit="1" customWidth="1"/>
    <col min="8" max="8" width="16.5703125" bestFit="1" customWidth="1"/>
    <col min="9" max="9" width="20.85546875" bestFit="1" customWidth="1"/>
    <col min="10" max="10" width="23.28515625" bestFit="1" customWidth="1"/>
    <col min="11" max="11" width="23.28515625" customWidth="1"/>
    <col min="12" max="12" width="45.5703125" bestFit="1" customWidth="1"/>
    <col min="13" max="13" width="27.140625" bestFit="1" customWidth="1"/>
    <col min="14" max="14" width="20.85546875" bestFit="1" customWidth="1"/>
    <col min="15" max="15" width="23.28515625" bestFit="1" customWidth="1"/>
  </cols>
  <sheetData>
    <row r="1" spans="1:15">
      <c r="A1" t="s">
        <v>140</v>
      </c>
      <c r="C1" t="s">
        <v>140</v>
      </c>
      <c r="G1" t="s">
        <v>140</v>
      </c>
      <c r="I1" t="s">
        <v>140</v>
      </c>
      <c r="N1" t="s">
        <v>140</v>
      </c>
    </row>
    <row r="2" spans="1:15">
      <c r="A2" t="s">
        <v>155</v>
      </c>
      <c r="B2" t="s">
        <v>156</v>
      </c>
      <c r="C2" t="s">
        <v>157</v>
      </c>
      <c r="D2" t="s">
        <v>153</v>
      </c>
      <c r="E2" t="s">
        <v>158</v>
      </c>
      <c r="F2" t="s">
        <v>107</v>
      </c>
      <c r="G2" t="s">
        <v>155</v>
      </c>
      <c r="H2" t="s">
        <v>156</v>
      </c>
      <c r="I2" t="s">
        <v>157</v>
      </c>
      <c r="J2" t="s">
        <v>153</v>
      </c>
      <c r="K2" t="s">
        <v>161</v>
      </c>
      <c r="L2" t="s">
        <v>158</v>
      </c>
      <c r="M2" t="s">
        <v>159</v>
      </c>
      <c r="N2" t="s">
        <v>160</v>
      </c>
      <c r="O2" t="s">
        <v>162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2"/>
  <sheetViews>
    <sheetView workbookViewId="0">
      <selection activeCell="D3" sqref="D3:D11"/>
    </sheetView>
  </sheetViews>
  <sheetFormatPr defaultRowHeight="12.75"/>
  <cols>
    <col min="2" max="2" width="19" bestFit="1" customWidth="1"/>
    <col min="3" max="3" width="69.140625" bestFit="1" customWidth="1"/>
    <col min="4" max="4" width="135.85546875" bestFit="1" customWidth="1"/>
  </cols>
  <sheetData>
    <row r="1" spans="1:4">
      <c r="A1" t="s">
        <v>244</v>
      </c>
    </row>
    <row r="2" spans="1:4" ht="20.25" thickBot="1">
      <c r="A2" s="10" t="s">
        <v>107</v>
      </c>
      <c r="B2" s="10" t="s">
        <v>108</v>
      </c>
      <c r="C2" s="10" t="s">
        <v>111</v>
      </c>
      <c r="D2" s="10" t="s">
        <v>27</v>
      </c>
    </row>
    <row r="3" spans="1:4" ht="13.5" thickTop="1">
      <c r="A3">
        <v>1</v>
      </c>
      <c r="B3" s="11" t="s">
        <v>225</v>
      </c>
      <c r="C3" s="9" t="s">
        <v>226</v>
      </c>
      <c r="D3" t="str">
        <f>_xlfn.CONCAT("INSERT INTO interes (nombre, descripcion) VALUES (",B3,", ",C3,");")</f>
        <v>INSERT INTO interes (nombre, descripcion) VALUES ('Consola Nintendo 64', 'Controles, juegos, accessorios y ediciones limitadas de la consola Nintendo 64');</v>
      </c>
    </row>
    <row r="4" spans="1:4">
      <c r="A4">
        <v>2</v>
      </c>
      <c r="B4" s="11" t="s">
        <v>227</v>
      </c>
      <c r="C4" s="9" t="s">
        <v>228</v>
      </c>
      <c r="D4" t="str">
        <f t="shared" ref="D4:D11" si="0">_xlfn.CONCAT("INSERT INTO interes (nombre, descripcion) VALUES (",B4,", ",C4,");")</f>
        <v>INSERT INTO interes (nombre, descripcion) VALUES ('Tetris', 'Juego Clasico desde 1984');</v>
      </c>
    </row>
    <row r="5" spans="1:4">
      <c r="A5">
        <v>3</v>
      </c>
      <c r="B5" s="11" t="s">
        <v>229</v>
      </c>
      <c r="C5" s="9" t="s">
        <v>230</v>
      </c>
      <c r="D5" t="str">
        <f t="shared" si="0"/>
        <v>INSERT INTO interes (nombre, descripcion) VALUES ('Juego PS1 y PS2', 'Lo mejor en juegos de la 5ta y 6ta generacion de consolas de Sony');</v>
      </c>
    </row>
    <row r="6" spans="1:4">
      <c r="A6">
        <v>4</v>
      </c>
      <c r="B6" s="11" t="s">
        <v>231</v>
      </c>
      <c r="C6" s="9" t="s">
        <v>237</v>
      </c>
      <c r="D6" t="str">
        <f t="shared" si="0"/>
        <v>INSERT INTO interes (nombre, descripcion) VALUES ('Star Wars', 'Que la Fuerza nos acompane');</v>
      </c>
    </row>
    <row r="7" spans="1:4">
      <c r="A7">
        <v>5</v>
      </c>
      <c r="B7" s="11" t="s">
        <v>232</v>
      </c>
      <c r="C7" s="9" t="s">
        <v>238</v>
      </c>
      <c r="D7" t="str">
        <f t="shared" si="0"/>
        <v>INSERT INTO interes (nombre, descripcion) VALUES ('PC Gaming', 'A por la PC Master Race');</v>
      </c>
    </row>
    <row r="8" spans="1:4">
      <c r="A8">
        <v>6</v>
      </c>
      <c r="B8" s="11" t="s">
        <v>233</v>
      </c>
      <c r="C8" s="9" t="s">
        <v>239</v>
      </c>
      <c r="D8" t="str">
        <f t="shared" si="0"/>
        <v>INSERT INTO interes (nombre, descripcion) VALUES ('Xbox', 'Microsoft de verdad tiene una consola, no solo es Windows en otro hardware');</v>
      </c>
    </row>
    <row r="9" spans="1:4">
      <c r="A9">
        <v>7</v>
      </c>
      <c r="B9" s="11" t="s">
        <v>234</v>
      </c>
      <c r="C9" s="9" t="s">
        <v>240</v>
      </c>
      <c r="D9" t="str">
        <f t="shared" si="0"/>
        <v>INSERT INTO interes (nombre, descripcion) VALUES ('Arcade', 'Por los viejos tiempos y los nuevos');</v>
      </c>
    </row>
    <row r="10" spans="1:4">
      <c r="A10">
        <v>8</v>
      </c>
      <c r="B10" s="11" t="s">
        <v>235</v>
      </c>
      <c r="C10" s="9" t="s">
        <v>241</v>
      </c>
      <c r="D10" t="str">
        <f t="shared" si="0"/>
        <v>INSERT INTO interes (nombre, descripcion) VALUES ('MMORPG', 'Por la Horda, la Alianza, Eorzea y muchos mas');</v>
      </c>
    </row>
    <row r="11" spans="1:4">
      <c r="A11">
        <v>9</v>
      </c>
      <c r="B11" s="11" t="s">
        <v>236</v>
      </c>
      <c r="C11" s="9" t="s">
        <v>242</v>
      </c>
      <c r="D11" t="str">
        <f t="shared" si="0"/>
        <v>INSERT INTO interes (nombre, descripcion) VALUES ('Role-Play', 'NO es lo que piensan');</v>
      </c>
    </row>
    <row r="12" spans="1:4">
      <c r="B12" s="4"/>
    </row>
    <row r="13" spans="1:4">
      <c r="B13" s="4"/>
    </row>
    <row r="14" spans="1:4">
      <c r="B14" s="4"/>
    </row>
    <row r="15" spans="1:4">
      <c r="B15" s="4"/>
    </row>
    <row r="16" spans="1:4">
      <c r="B16" s="4"/>
    </row>
    <row r="17" spans="2:2">
      <c r="B17" s="4"/>
    </row>
    <row r="18" spans="2:2">
      <c r="B18" s="3"/>
    </row>
    <row r="19" spans="2:2">
      <c r="B19" s="5"/>
    </row>
    <row r="20" spans="2:2">
      <c r="B20" s="3"/>
    </row>
    <row r="21" spans="2:2">
      <c r="B21" s="2"/>
    </row>
    <row r="22" spans="2:2">
      <c r="B22" s="3"/>
    </row>
    <row r="23" spans="2:2">
      <c r="B23" s="5"/>
    </row>
    <row r="24" spans="2:2">
      <c r="B24" s="3"/>
    </row>
    <row r="25" spans="2:2">
      <c r="B25" s="2"/>
    </row>
    <row r="26" spans="2:2">
      <c r="B26" s="3"/>
    </row>
    <row r="27" spans="2:2">
      <c r="B27" s="5"/>
    </row>
    <row r="28" spans="2:2">
      <c r="B28" s="3"/>
    </row>
    <row r="29" spans="2:2">
      <c r="B29" s="2"/>
    </row>
    <row r="30" spans="2:2">
      <c r="B30" s="3"/>
    </row>
    <row r="31" spans="2:2">
      <c r="B31" s="5"/>
    </row>
    <row r="32" spans="2:2">
      <c r="B32"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16"/>
  <sheetViews>
    <sheetView workbookViewId="0">
      <selection activeCell="A4" sqref="A4:A12"/>
    </sheetView>
  </sheetViews>
  <sheetFormatPr defaultRowHeight="12.75"/>
  <cols>
    <col min="1" max="1" width="5.7109375" bestFit="1" customWidth="1"/>
    <col min="2" max="2" width="21.42578125" bestFit="1" customWidth="1"/>
    <col min="3" max="3" width="11.42578125" bestFit="1" customWidth="1"/>
    <col min="4" max="4" width="21.42578125" bestFit="1" customWidth="1"/>
    <col min="5" max="5" width="54.28515625" bestFit="1" customWidth="1"/>
    <col min="6" max="6" width="11" bestFit="1" customWidth="1"/>
    <col min="7" max="7" width="14.28515625" bestFit="1" customWidth="1"/>
    <col min="8" max="8" width="173.28515625" bestFit="1" customWidth="1"/>
  </cols>
  <sheetData>
    <row r="2" spans="1:8">
      <c r="A2" t="s">
        <v>243</v>
      </c>
      <c r="D2" t="s">
        <v>28</v>
      </c>
      <c r="E2" t="s">
        <v>28</v>
      </c>
    </row>
    <row r="3" spans="1:8" ht="20.25" thickBot="1">
      <c r="A3" s="10" t="s">
        <v>107</v>
      </c>
      <c r="B3" s="10" t="s">
        <v>112</v>
      </c>
      <c r="C3" s="10" t="s">
        <v>113</v>
      </c>
      <c r="D3" s="10" t="s">
        <v>114</v>
      </c>
      <c r="E3" s="10" t="s">
        <v>115</v>
      </c>
      <c r="F3" s="10" t="s">
        <v>110</v>
      </c>
      <c r="G3" s="10" t="s">
        <v>108</v>
      </c>
      <c r="H3" s="10" t="s">
        <v>27</v>
      </c>
    </row>
    <row r="4" spans="1:8" ht="13.5" thickTop="1">
      <c r="A4">
        <v>1</v>
      </c>
      <c r="B4" s="9" t="s">
        <v>245</v>
      </c>
      <c r="C4" s="9" t="s">
        <v>246</v>
      </c>
      <c r="D4" s="9" t="s">
        <v>286</v>
      </c>
      <c r="E4" s="9" t="s">
        <v>247</v>
      </c>
      <c r="F4" s="9" t="s">
        <v>248</v>
      </c>
      <c r="G4" s="9" t="s">
        <v>249</v>
      </c>
      <c r="H4" t="str">
        <f>_xlfn.CONCAT("INSERT INTO club (fecha_fundacion, telefono, pagina_web, proposito, lugar_id, nombre) VALUES (",B4,", ",C4,", ",D4,", ",E4,", ",F4,", ",G4,")")</f>
        <v>INSERT INTO club (fecha_fundacion, telefono, pagina_web, proposito, lugar_id, nombre) VALUES ('5/28/2018', '9510162', 'www.zendikar.com.ve', 'Mayor centro de coleccionistas de Caracas', '21', 'Zendikar')</v>
      </c>
    </row>
    <row r="5" spans="1:8">
      <c r="A5">
        <v>2</v>
      </c>
      <c r="B5" s="9" t="s">
        <v>250</v>
      </c>
      <c r="C5" s="9" t="s">
        <v>251</v>
      </c>
      <c r="D5" s="9" t="s">
        <v>252</v>
      </c>
      <c r="E5" s="9" t="s">
        <v>253</v>
      </c>
      <c r="F5" s="9" t="s">
        <v>313</v>
      </c>
      <c r="G5" s="9" t="s">
        <v>254</v>
      </c>
      <c r="H5" t="str">
        <f t="shared" ref="H5:H12" si="0">_xlfn.CONCAT("INSERT INTO club (fecha_fundacion, telefono, pagina_web, proposito, lugar_id, nombre) VALUES (",B5,", ",C5,", ",D5,", ",E5,", ",F5,", ",G5,")")</f>
        <v>INSERT INTO club (fecha_fundacion, telefono, pagina_web, proposito, lugar_id, nombre) VALUES ('11/20/2014', '9865412', 'www.asmodeus.com', 'Enfocados en las mejores subastas de Comics y Videojuegos', '22', 'Asmodeus')</v>
      </c>
    </row>
    <row r="6" spans="1:8">
      <c r="A6">
        <v>3</v>
      </c>
      <c r="B6" s="9" t="s">
        <v>255</v>
      </c>
      <c r="C6" s="9" t="s">
        <v>256</v>
      </c>
      <c r="D6" t="s">
        <v>166</v>
      </c>
      <c r="E6" s="9" t="s">
        <v>257</v>
      </c>
      <c r="F6" s="9" t="s">
        <v>258</v>
      </c>
      <c r="G6" s="9" t="s">
        <v>259</v>
      </c>
      <c r="H6" t="str">
        <f t="shared" si="0"/>
        <v>INSERT INTO club (fecha_fundacion, telefono, pagina_web, proposito, lugar_id, nombre) VALUES ('2/4/2016', '123457820', NULL, 'Miamis Gaming Hub', '30', 'The GameHub')</v>
      </c>
    </row>
    <row r="7" spans="1:8">
      <c r="A7">
        <v>4</v>
      </c>
      <c r="B7" s="9" t="s">
        <v>260</v>
      </c>
      <c r="C7" s="9" t="s">
        <v>261</v>
      </c>
      <c r="D7" s="9" t="s">
        <v>262</v>
      </c>
      <c r="E7" s="9" t="s">
        <v>263</v>
      </c>
      <c r="F7" s="9" t="s">
        <v>264</v>
      </c>
      <c r="G7" s="9" t="s">
        <v>265</v>
      </c>
      <c r="H7" t="str">
        <f t="shared" si="0"/>
        <v>INSERT INTO club (fecha_fundacion, telefono, pagina_web, proposito, lugar_id, nombre) VALUES ('7/8/2015', '852456321', 'www.theempire.com', 'The domain of the Geeks', '32', 'The Empire')</v>
      </c>
    </row>
    <row r="8" spans="1:8">
      <c r="A8">
        <v>5</v>
      </c>
      <c r="B8" s="9" t="s">
        <v>294</v>
      </c>
      <c r="C8" s="9" t="s">
        <v>278</v>
      </c>
      <c r="D8" s="9" t="s">
        <v>283</v>
      </c>
      <c r="E8" s="9" t="s">
        <v>290</v>
      </c>
      <c r="F8" s="9" t="s">
        <v>273</v>
      </c>
      <c r="G8" s="9" t="s">
        <v>266</v>
      </c>
      <c r="H8" t="str">
        <f t="shared" si="0"/>
        <v>INSERT INTO club (fecha_fundacion, telefono, pagina_web, proposito, lugar_id, nombre) VALUES ('8/21/2009', '8529674', 'www.cathedrale.co.fr', 'La Religion Nerd', '34', 'Le Cathedrale')</v>
      </c>
    </row>
    <row r="9" spans="1:8">
      <c r="A9">
        <v>6</v>
      </c>
      <c r="B9" s="9" t="s">
        <v>296</v>
      </c>
      <c r="C9" s="9" t="s">
        <v>280</v>
      </c>
      <c r="D9" s="9" t="s">
        <v>284</v>
      </c>
      <c r="E9" s="9" t="s">
        <v>289</v>
      </c>
      <c r="F9" s="9" t="s">
        <v>274</v>
      </c>
      <c r="G9" s="9" t="s">
        <v>267</v>
      </c>
      <c r="H9" t="str">
        <f t="shared" si="0"/>
        <v>INSERT INTO club (fecha_fundacion, telefono, pagina_web, proposito, lugar_id, nombre) VALUES ('8/15/2019', '7895410', 'www.limsalominsa.com', 'Le Vrai ComicCon', '36', 'Limsa Lominsa')</v>
      </c>
    </row>
    <row r="10" spans="1:8">
      <c r="A10">
        <v>7</v>
      </c>
      <c r="B10" s="9" t="s">
        <v>297</v>
      </c>
      <c r="C10" s="9" t="s">
        <v>279</v>
      </c>
      <c r="D10" s="9" t="s">
        <v>285</v>
      </c>
      <c r="E10" s="9" t="s">
        <v>291</v>
      </c>
      <c r="F10" s="9" t="s">
        <v>275</v>
      </c>
      <c r="G10" s="9" t="s">
        <v>268</v>
      </c>
      <c r="H10" t="str">
        <f t="shared" si="0"/>
        <v>INSERT INTO club (fecha_fundacion, telefono, pagina_web, proposito, lugar_id, nombre) VALUES ('4/16/2017', '95145320', 'www.hingashi.com', 'We love RPG', '38', 'Hingashi')</v>
      </c>
    </row>
    <row r="11" spans="1:8">
      <c r="A11">
        <v>8</v>
      </c>
      <c r="B11" s="9" t="s">
        <v>298</v>
      </c>
      <c r="C11" s="9" t="s">
        <v>281</v>
      </c>
      <c r="D11" s="9" t="s">
        <v>287</v>
      </c>
      <c r="E11" s="9" t="s">
        <v>293</v>
      </c>
      <c r="F11" s="9" t="s">
        <v>277</v>
      </c>
      <c r="G11" s="9" t="s">
        <v>269</v>
      </c>
      <c r="H11" t="str">
        <f t="shared" si="0"/>
        <v>INSERT INTO club (fecha_fundacion, telefono, pagina_web, proposito, lugar_id, nombre) VALUES ('9/10/2014', '84512639', 'www.kuganecc.co.jp', 'Comic and Videogame Haven', '40', 'Kugane')</v>
      </c>
    </row>
    <row r="12" spans="1:8">
      <c r="A12">
        <v>9</v>
      </c>
      <c r="B12" s="9" t="s">
        <v>295</v>
      </c>
      <c r="C12" s="9" t="s">
        <v>282</v>
      </c>
      <c r="D12" s="9" t="s">
        <v>288</v>
      </c>
      <c r="E12" s="9" t="s">
        <v>292</v>
      </c>
      <c r="F12" s="9" t="s">
        <v>272</v>
      </c>
      <c r="G12" s="9" t="s">
        <v>270</v>
      </c>
      <c r="H12" t="str">
        <f t="shared" si="0"/>
        <v>INSERT INTO club (fecha_fundacion, telefono, pagina_web, proposito, lugar_id, nombre) VALUES ('2/3/2005', '7894512', 'www.lacueva.com.ve', 'Donde se consuige el amor al comic', '42', 'La Cueva')</v>
      </c>
    </row>
    <row r="15" spans="1:8">
      <c r="C15" s="9"/>
    </row>
    <row r="16" spans="1:8">
      <c r="C16"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11"/>
  <sheetViews>
    <sheetView workbookViewId="0">
      <selection activeCell="C9" sqref="C9"/>
    </sheetView>
  </sheetViews>
  <sheetFormatPr defaultRowHeight="12.75"/>
  <cols>
    <col min="1" max="1" width="28.5703125" bestFit="1" customWidth="1"/>
    <col min="2" max="2" width="10.7109375" bestFit="1" customWidth="1"/>
    <col min="3" max="3" width="13.28515625" bestFit="1" customWidth="1"/>
    <col min="4" max="4" width="23" bestFit="1" customWidth="1"/>
    <col min="5" max="5" width="124.42578125" bestFit="1" customWidth="1"/>
  </cols>
  <sheetData>
    <row r="2" spans="1:5" ht="20.25" thickBot="1">
      <c r="A2" s="10" t="s">
        <v>119</v>
      </c>
      <c r="B2" s="10" t="s">
        <v>108</v>
      </c>
      <c r="C2" s="10" t="s">
        <v>120</v>
      </c>
      <c r="D2" s="10" t="s">
        <v>121</v>
      </c>
      <c r="E2" s="10" t="s">
        <v>27</v>
      </c>
    </row>
    <row r="3" spans="1:5" ht="13.5" thickTop="1">
      <c r="A3" s="9" t="s">
        <v>278</v>
      </c>
      <c r="B3" s="9" t="s">
        <v>299</v>
      </c>
      <c r="C3" s="9" t="s">
        <v>334</v>
      </c>
      <c r="D3" s="9" t="s">
        <v>335</v>
      </c>
      <c r="E3" t="str">
        <f>_xlfn.CONCAT("INSERT INTO representante (documento_identidad, nombre, apellido, fecha_nacimiento) VALUES (",A3, ", ",B3, ", ",C3, ", ",D3, ");")</f>
        <v>INSERT INTO representante (documento_identidad, nombre, apellido, fecha_nacimiento) VALUES ('8529674', 'Jose', 'Perez', '8/7/1984');</v>
      </c>
    </row>
    <row r="4" spans="1:5">
      <c r="A4" s="9" t="s">
        <v>327</v>
      </c>
      <c r="B4" s="9" t="s">
        <v>301</v>
      </c>
      <c r="C4" s="9" t="s">
        <v>426</v>
      </c>
      <c r="D4" s="9" t="s">
        <v>336</v>
      </c>
      <c r="E4" t="str">
        <f t="shared" ref="E4:E10" si="0">_xlfn.CONCAT("INSERT INTO representante (documento_identidad, nombre, apellido, fecha_nacimiento) VALUES (",A4, ", ",B4, ", ",C4, ", ",D4, ");")</f>
        <v>INSERT INTO representante (documento_identidad, nombre, apellido, fecha_nacimiento) VALUES ('7418596', 'Maria', 'Ramirez', '9/7/1998');</v>
      </c>
    </row>
    <row r="5" spans="1:5">
      <c r="A5" s="9" t="s">
        <v>328</v>
      </c>
      <c r="B5" s="9" t="s">
        <v>337</v>
      </c>
      <c r="C5" s="9" t="s">
        <v>338</v>
      </c>
      <c r="D5" s="9" t="s">
        <v>339</v>
      </c>
      <c r="E5" t="str">
        <f t="shared" si="0"/>
        <v>INSERT INTO representante (documento_identidad, nombre, apellido, fecha_nacimiento) VALUES ('9513265', 'Pablo', 'de San Martin', '4/7/1990');</v>
      </c>
    </row>
    <row r="6" spans="1:5">
      <c r="A6" s="9" t="s">
        <v>329</v>
      </c>
      <c r="B6" s="9" t="s">
        <v>340</v>
      </c>
      <c r="C6" s="9" t="s">
        <v>341</v>
      </c>
      <c r="D6" s="9" t="s">
        <v>342</v>
      </c>
      <c r="E6" t="str">
        <f t="shared" si="0"/>
        <v>INSERT INTO representante (documento_identidad, nombre, apellido, fecha_nacimiento) VALUES ('2435768', 'Sara', 'Valladolid', '9/9/1999');</v>
      </c>
    </row>
    <row r="7" spans="1:5">
      <c r="A7" s="9" t="s">
        <v>427</v>
      </c>
      <c r="B7" s="9" t="s">
        <v>396</v>
      </c>
      <c r="C7" s="9" t="s">
        <v>397</v>
      </c>
      <c r="D7" s="9" t="s">
        <v>398</v>
      </c>
      <c r="E7" t="str">
        <f t="shared" si="0"/>
        <v>INSERT INTO representante (documento_identidad, nombre, apellido, fecha_nacimiento) VALUES ('23456789', 'Marcello', 'Viera', '8/10/1885');</v>
      </c>
    </row>
    <row r="8" spans="1:5">
      <c r="A8" s="9" t="s">
        <v>330</v>
      </c>
      <c r="B8" s="9" t="s">
        <v>399</v>
      </c>
      <c r="C8" s="9" t="s">
        <v>428</v>
      </c>
      <c r="D8" s="9" t="s">
        <v>400</v>
      </c>
      <c r="E8" t="str">
        <f t="shared" si="0"/>
        <v>INSERT INTO representante (documento_identidad, nombre, apellido, fecha_nacimiento) VALUES ('12456789', 'Andreas', 'Sarmiento', '9/9/1888');</v>
      </c>
    </row>
    <row r="9" spans="1:5">
      <c r="A9" s="9" t="s">
        <v>331</v>
      </c>
      <c r="B9" s="9" t="s">
        <v>413</v>
      </c>
      <c r="C9" s="9" t="s">
        <v>410</v>
      </c>
      <c r="D9" s="9" t="s">
        <v>414</v>
      </c>
      <c r="E9" t="str">
        <f t="shared" si="0"/>
        <v>INSERT INTO representante (documento_identidad, nombre, apellido, fecha_nacimiento) VALUES ('123456', 'Sarah', 'Connor', '7/7/1987');</v>
      </c>
    </row>
    <row r="10" spans="1:5">
      <c r="A10" s="9" t="s">
        <v>333</v>
      </c>
      <c r="B10" s="9" t="s">
        <v>420</v>
      </c>
      <c r="C10" s="9" t="s">
        <v>421</v>
      </c>
      <c r="D10" s="9" t="s">
        <v>422</v>
      </c>
      <c r="E10" t="str">
        <f t="shared" si="0"/>
        <v>INSERT INTO representante (documento_identidad, nombre, apellido, fecha_nacimiento) VALUES ('456123', 'Michael', 'Cane', '3/3/1985');</v>
      </c>
    </row>
    <row r="11" spans="1:5">
      <c r="A11" s="9" t="s">
        <v>332</v>
      </c>
      <c r="B11" s="9" t="s">
        <v>423</v>
      </c>
      <c r="C11" s="9" t="s">
        <v>424</v>
      </c>
      <c r="D11" s="9" t="s">
        <v>425</v>
      </c>
      <c r="E11" t="str">
        <f>_xlfn.CONCAT("INSERT INTO representante (documento_identidad, nombre, apellido, fecha_nacimiento) VALUES (",A11, ", ",B11, ", ",C11, ", ",D11, ");")</f>
        <v>INSERT INTO representante (documento_identidad, nombre, apellido, fecha_nacimiento) VALUES ('456789', 'Yuri', 'Gagarin', '6/6/1985');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5"/>
  <sheetViews>
    <sheetView workbookViewId="0">
      <selection activeCell="A3" sqref="A3:A15"/>
    </sheetView>
  </sheetViews>
  <sheetFormatPr defaultRowHeight="12.75"/>
  <cols>
    <col min="1" max="1" width="28.5703125" bestFit="1" customWidth="1"/>
    <col min="2" max="2" width="20.42578125" bestFit="1" customWidth="1"/>
    <col min="3" max="3" width="22.7109375" bestFit="1" customWidth="1"/>
    <col min="4" max="4" width="20.7109375" bestFit="1" customWidth="1"/>
    <col min="5" max="5" width="23" bestFit="1" customWidth="1"/>
    <col min="6" max="6" width="11.5703125" bestFit="1" customWidth="1"/>
    <col min="7" max="7" width="23" bestFit="1" customWidth="1"/>
    <col min="8" max="8" width="28.42578125" bestFit="1" customWidth="1"/>
    <col min="9" max="9" width="45.85546875" bestFit="1" customWidth="1"/>
    <col min="10" max="10" width="47.7109375" bestFit="1" customWidth="1"/>
    <col min="11" max="11" width="23.7109375" bestFit="1" customWidth="1"/>
    <col min="12" max="12" width="255.5703125" customWidth="1"/>
    <col min="13" max="13" width="237.85546875" bestFit="1" customWidth="1"/>
  </cols>
  <sheetData>
    <row r="1" spans="1:13">
      <c r="C1" t="s">
        <v>28</v>
      </c>
      <c r="E1" t="s">
        <v>28</v>
      </c>
      <c r="I1" s="12" t="s">
        <v>343</v>
      </c>
      <c r="J1" s="12"/>
    </row>
    <row r="2" spans="1:13" ht="20.25" thickBot="1">
      <c r="A2" s="10" t="s">
        <v>119</v>
      </c>
      <c r="B2" s="10" t="s">
        <v>122</v>
      </c>
      <c r="C2" s="10" t="s">
        <v>123</v>
      </c>
      <c r="D2" s="10" t="s">
        <v>124</v>
      </c>
      <c r="E2" s="10" t="s">
        <v>125</v>
      </c>
      <c r="F2" s="10" t="s">
        <v>113</v>
      </c>
      <c r="G2" s="10" t="s">
        <v>121</v>
      </c>
      <c r="H2" s="10" t="s">
        <v>126</v>
      </c>
      <c r="I2" s="10" t="s">
        <v>127</v>
      </c>
      <c r="J2" s="10" t="s">
        <v>128</v>
      </c>
      <c r="K2" s="10" t="s">
        <v>129</v>
      </c>
      <c r="L2" s="10" t="s">
        <v>27</v>
      </c>
    </row>
    <row r="3" spans="1:13" ht="13.5" thickTop="1">
      <c r="A3" s="9" t="s">
        <v>382</v>
      </c>
      <c r="B3" s="9" t="s">
        <v>299</v>
      </c>
      <c r="C3" s="9" t="s">
        <v>360</v>
      </c>
      <c r="D3" s="9" t="s">
        <v>303</v>
      </c>
      <c r="E3" s="9" t="s">
        <v>302</v>
      </c>
      <c r="F3" s="9" t="s">
        <v>379</v>
      </c>
      <c r="G3" s="9" t="s">
        <v>300</v>
      </c>
      <c r="H3" s="9" t="s">
        <v>171</v>
      </c>
      <c r="I3" t="s">
        <v>166</v>
      </c>
      <c r="J3" t="s">
        <v>166</v>
      </c>
      <c r="K3" s="9" t="s">
        <v>314</v>
      </c>
      <c r="L3" t="str">
        <f>_xlfn.CONCAT(M3,A3, ", ",B3, ", ",C3, ", ",D3, ", ",E3, ", ",F3, ", ",G3, ", ",H3, ", ",I3, ", ",J3, ", ",K3, "); ",)</f>
        <v xml:space="preserve">INSERT INTO  coleccionista (documento_identidad, primer_nombre, segundo_nombre, primer_apellido, segundo_apellido, telefono, fecha_nacimiento, lugar_id_nacionalidad, coleccionista_documento_identidad, representante_documento_identidad, lugar_id_direccion) VALUES ('25385914', 'Jose', 'Luis', 'Gil', 'Zamora', '4265558822', '6/30/1996', '1', NULL, NULL, '23'); </v>
      </c>
      <c r="M3" t="s">
        <v>359</v>
      </c>
    </row>
    <row r="4" spans="1:13">
      <c r="A4" s="9" t="s">
        <v>383</v>
      </c>
      <c r="B4" s="9" t="s">
        <v>301</v>
      </c>
      <c r="C4" s="9" t="s">
        <v>361</v>
      </c>
      <c r="D4" s="9" t="s">
        <v>302</v>
      </c>
      <c r="E4" t="s">
        <v>166</v>
      </c>
      <c r="F4" s="9" t="s">
        <v>366</v>
      </c>
      <c r="G4" s="9" t="s">
        <v>376</v>
      </c>
      <c r="H4" s="9" t="s">
        <v>171</v>
      </c>
      <c r="I4" t="s">
        <v>166</v>
      </c>
      <c r="J4" t="s">
        <v>166</v>
      </c>
      <c r="K4" s="9" t="s">
        <v>314</v>
      </c>
      <c r="L4" t="str">
        <f>_xlfn.CONCAT(M4,A4, ", ",B4, ", ",C4, ", ",D4, ", ",E4, ", ",F4, ", ",G4, ", ",H4, ", ",I4, ", ",J4, ", ",K4, "); ",)</f>
        <v xml:space="preserve">INSERT INTO  coleccionista (documento_identidad, primer_nombre, segundo_nombre, primer_apellido, segundo_apellido, telefono, fecha_nacimiento, lugar_id_nacionalidad, coleccionista_documento_identidad, representante_documento_identidad, lugar_id_direccion) VALUES ('5222910', 'Maria', 'Salome', 'Zamora', NULL, '9531228', '5/28/1976', '1', NULL, NULL, '23'); </v>
      </c>
      <c r="M4" t="s">
        <v>359</v>
      </c>
    </row>
    <row r="5" spans="1:13">
      <c r="A5" s="9" t="s">
        <v>384</v>
      </c>
      <c r="B5" s="9" t="s">
        <v>305</v>
      </c>
      <c r="C5" s="9" t="s">
        <v>299</v>
      </c>
      <c r="D5" s="9" t="s">
        <v>303</v>
      </c>
      <c r="E5" t="s">
        <v>166</v>
      </c>
      <c r="F5" s="9" t="s">
        <v>367</v>
      </c>
      <c r="G5" s="9" t="s">
        <v>377</v>
      </c>
      <c r="H5" s="9" t="s">
        <v>171</v>
      </c>
      <c r="I5" t="s">
        <v>166</v>
      </c>
      <c r="J5" t="s">
        <v>166</v>
      </c>
      <c r="K5" s="9" t="s">
        <v>314</v>
      </c>
      <c r="L5" t="str">
        <f t="shared" ref="L5:L15" si="0">_xlfn.CONCAT(M5,A5, ", ",B5, ", ",C5, ", ",D5, ", ",E5, ", ",F5, ", ",G5, ", ",H5, ", ",I5, ", ",J5, ", ",K5, "); ",)</f>
        <v xml:space="preserve">INSERT INTO  coleccionista (documento_identidad, primer_nombre, segundo_nombre, primer_apellido, segundo_apellido, telefono, fecha_nacimiento, lugar_id_nacionalidad, coleccionista_documento_identidad, representante_documento_identidad, lugar_id_direccion) VALUES ('28314614', 'Gabriel', 'Jose', 'Gil', NULL, '4265874123', '11/9/2001', '1', NULL, NULL, '23'); </v>
      </c>
      <c r="M5" t="s">
        <v>359</v>
      </c>
    </row>
    <row r="6" spans="1:13">
      <c r="A6" s="9" t="s">
        <v>385</v>
      </c>
      <c r="B6" s="9" t="s">
        <v>304</v>
      </c>
      <c r="C6" s="9" t="s">
        <v>362</v>
      </c>
      <c r="D6" s="9" t="s">
        <v>351</v>
      </c>
      <c r="E6" t="s">
        <v>166</v>
      </c>
      <c r="F6" s="9" t="s">
        <v>368</v>
      </c>
      <c r="G6" s="9" t="s">
        <v>378</v>
      </c>
      <c r="H6" s="9" t="s">
        <v>178</v>
      </c>
      <c r="I6" t="s">
        <v>166</v>
      </c>
      <c r="J6" t="s">
        <v>166</v>
      </c>
      <c r="K6" s="9" t="s">
        <v>415</v>
      </c>
      <c r="L6"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('14000000', 'Alisaie', 'Yshtola', 'Levelieur', NULL, '9568741', '12/12/1990', '3', NULL, NULL, '35'); </v>
      </c>
      <c r="M6" t="s">
        <v>359</v>
      </c>
    </row>
    <row r="7" spans="1:13">
      <c r="A7" s="9" t="s">
        <v>386</v>
      </c>
      <c r="B7" s="9" t="s">
        <v>352</v>
      </c>
      <c r="C7" t="s">
        <v>166</v>
      </c>
      <c r="D7" s="9" t="s">
        <v>344</v>
      </c>
      <c r="E7" t="s">
        <v>166</v>
      </c>
      <c r="F7" s="9" t="s">
        <v>369</v>
      </c>
      <c r="G7" s="9" t="s">
        <v>380</v>
      </c>
      <c r="H7" s="9" t="s">
        <v>177</v>
      </c>
      <c r="I7" t="s">
        <v>166</v>
      </c>
      <c r="J7" t="s">
        <v>166</v>
      </c>
      <c r="K7" s="9" t="s">
        <v>309</v>
      </c>
      <c r="L7"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('3000000', 'Isaac', NULL, 'Asimov', NULL, '7996543258', '9/9/1988', '2', NULL, NULL, '31'); </v>
      </c>
      <c r="M7" t="s">
        <v>359</v>
      </c>
    </row>
    <row r="8" spans="1:13">
      <c r="A8" s="9" t="s">
        <v>387</v>
      </c>
      <c r="B8" s="9" t="s">
        <v>353</v>
      </c>
      <c r="C8" t="s">
        <v>166</v>
      </c>
      <c r="D8" s="9" t="s">
        <v>345</v>
      </c>
      <c r="E8" t="s">
        <v>166</v>
      </c>
      <c r="F8" s="9" t="s">
        <v>370</v>
      </c>
      <c r="G8" s="9" t="s">
        <v>381</v>
      </c>
      <c r="H8" s="9" t="s">
        <v>179</v>
      </c>
      <c r="I8" t="s">
        <v>166</v>
      </c>
      <c r="J8" t="s">
        <v>166</v>
      </c>
      <c r="K8" s="9" t="s">
        <v>312</v>
      </c>
      <c r="L8"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('1234567', 'Hideo', NULL, 'Kojima', NULL, '1234567845', '16/8/1974', '4', NULL, NULL, '41'); </v>
      </c>
      <c r="M8" t="s">
        <v>359</v>
      </c>
    </row>
    <row r="9" spans="1:13">
      <c r="A9" s="9" t="s">
        <v>388</v>
      </c>
      <c r="B9" s="9" t="s">
        <v>354</v>
      </c>
      <c r="C9" t="s">
        <v>166</v>
      </c>
      <c r="D9" s="9" t="s">
        <v>346</v>
      </c>
      <c r="E9" t="s">
        <v>166</v>
      </c>
      <c r="F9" s="9" t="s">
        <v>371</v>
      </c>
      <c r="G9" s="9" t="s">
        <v>402</v>
      </c>
      <c r="H9" s="9" t="s">
        <v>179</v>
      </c>
      <c r="I9" t="s">
        <v>166</v>
      </c>
      <c r="J9" t="s">
        <v>166</v>
      </c>
      <c r="K9" s="9" t="s">
        <v>416</v>
      </c>
      <c r="L9"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('2345678', 'Shigeru', NULL, 'Miyamoto', NULL, '74152965', '8/13/1978', '4', NULL, NULL, '39'); </v>
      </c>
      <c r="M9" t="s">
        <v>359</v>
      </c>
    </row>
    <row r="10" spans="1:13">
      <c r="A10" s="9" t="s">
        <v>389</v>
      </c>
      <c r="B10" s="9" t="s">
        <v>355</v>
      </c>
      <c r="C10" s="9" t="s">
        <v>363</v>
      </c>
      <c r="D10" s="9" t="s">
        <v>347</v>
      </c>
      <c r="E10" t="s">
        <v>166</v>
      </c>
      <c r="F10" s="9" t="s">
        <v>372</v>
      </c>
      <c r="G10" s="9" t="s">
        <v>403</v>
      </c>
      <c r="H10" s="9" t="s">
        <v>177</v>
      </c>
      <c r="I10" t="s">
        <v>166</v>
      </c>
      <c r="J10" t="s">
        <v>166</v>
      </c>
      <c r="K10" s="9" t="s">
        <v>417</v>
      </c>
      <c r="L10"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('14725836', 'John', 'Phillip', 'Carmack', NULL, '789654123', '8/9/1987', '2', NULL, NULL, '33'); </v>
      </c>
      <c r="M10" t="s">
        <v>359</v>
      </c>
    </row>
    <row r="11" spans="1:13">
      <c r="A11" s="9" t="s">
        <v>390</v>
      </c>
      <c r="B11" s="9" t="s">
        <v>356</v>
      </c>
      <c r="C11" s="9" t="s">
        <v>364</v>
      </c>
      <c r="D11" s="9" t="s">
        <v>348</v>
      </c>
      <c r="E11" t="s">
        <v>166</v>
      </c>
      <c r="F11" s="9" t="s">
        <v>373</v>
      </c>
      <c r="G11" s="9" t="s">
        <v>404</v>
      </c>
      <c r="H11" s="9" t="s">
        <v>177</v>
      </c>
      <c r="I11" t="s">
        <v>166</v>
      </c>
      <c r="J11" t="s">
        <v>166</v>
      </c>
      <c r="K11" s="9" t="s">
        <v>318</v>
      </c>
      <c r="L11"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('25836914', 'Gabe', 'Daniel', 'Newell', NULL, '852147896', '11/10/1978', '2', NULL, NULL, '28'); </v>
      </c>
      <c r="M11" t="s">
        <v>359</v>
      </c>
    </row>
    <row r="12" spans="1:13">
      <c r="A12" s="9" t="s">
        <v>391</v>
      </c>
      <c r="B12" s="9" t="s">
        <v>357</v>
      </c>
      <c r="C12" s="9" t="s">
        <v>365</v>
      </c>
      <c r="D12" s="9" t="s">
        <v>349</v>
      </c>
      <c r="E12" t="s">
        <v>166</v>
      </c>
      <c r="F12" s="9" t="s">
        <v>374</v>
      </c>
      <c r="G12" s="9" t="s">
        <v>405</v>
      </c>
      <c r="H12" s="9" t="s">
        <v>408</v>
      </c>
      <c r="I12" t="s">
        <v>166</v>
      </c>
      <c r="J12" t="s">
        <v>166</v>
      </c>
      <c r="K12" s="9" t="s">
        <v>429</v>
      </c>
      <c r="L12"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('1998456', 'Alexey', 'Leonidovij', 'Pajitnov', NULL, '838635954', '9/15/1991', '43', NULL, NULL, '29'); </v>
      </c>
      <c r="M12" t="s">
        <v>359</v>
      </c>
    </row>
    <row r="13" spans="1:13">
      <c r="A13" s="9" t="s">
        <v>392</v>
      </c>
      <c r="B13" s="9" t="s">
        <v>358</v>
      </c>
      <c r="C13" t="s">
        <v>166</v>
      </c>
      <c r="D13" s="9" t="s">
        <v>350</v>
      </c>
      <c r="E13" t="s">
        <v>166</v>
      </c>
      <c r="F13" s="9" t="s">
        <v>375</v>
      </c>
      <c r="G13" s="9" t="s">
        <v>406</v>
      </c>
      <c r="H13" s="9" t="s">
        <v>179</v>
      </c>
      <c r="I13" t="s">
        <v>166</v>
      </c>
      <c r="J13" t="s">
        <v>166</v>
      </c>
      <c r="K13" s="9" t="s">
        <v>311</v>
      </c>
      <c r="L13"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('12345698', 'Shinji', NULL, 'Mikami', NULL, '8745213654', '12/5/1992', '4', NULL, NULL, '24'); </v>
      </c>
      <c r="M13" t="s">
        <v>359</v>
      </c>
    </row>
    <row r="14" spans="1:13">
      <c r="A14" s="9" t="s">
        <v>393</v>
      </c>
      <c r="B14" s="9" t="s">
        <v>394</v>
      </c>
      <c r="C14" t="s">
        <v>166</v>
      </c>
      <c r="D14" s="9" t="s">
        <v>351</v>
      </c>
      <c r="E14" t="s">
        <v>166</v>
      </c>
      <c r="F14" s="9" t="s">
        <v>395</v>
      </c>
      <c r="G14" s="9" t="s">
        <v>401</v>
      </c>
      <c r="H14" s="9" t="s">
        <v>178</v>
      </c>
      <c r="I14" s="9" t="s">
        <v>385</v>
      </c>
      <c r="J14" t="s">
        <v>166</v>
      </c>
      <c r="K14" s="9" t="s">
        <v>415</v>
      </c>
      <c r="L14"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('14000001', 'Alphinaud', NULL, 'Levelieur', NULL, '12345678', '2/2/2005', '3', '14000000', NULL, '35'); </v>
      </c>
      <c r="M14" t="s">
        <v>359</v>
      </c>
    </row>
    <row r="15" spans="1:13">
      <c r="A15" s="9" t="s">
        <v>409</v>
      </c>
      <c r="B15" s="9" t="s">
        <v>355</v>
      </c>
      <c r="C15" t="s">
        <v>166</v>
      </c>
      <c r="D15" s="9" t="s">
        <v>410</v>
      </c>
      <c r="E15" t="s">
        <v>166</v>
      </c>
      <c r="F15" s="9" t="s">
        <v>411</v>
      </c>
      <c r="G15" s="9" t="s">
        <v>412</v>
      </c>
      <c r="H15" s="9" t="s">
        <v>177</v>
      </c>
      <c r="I15" t="s">
        <v>166</v>
      </c>
      <c r="J15" s="9" t="s">
        <v>331</v>
      </c>
      <c r="K15" s="9" t="s">
        <v>315</v>
      </c>
      <c r="L15" t="str">
        <f t="shared" si="0"/>
        <v xml:space="preserve">INSERT INTO  coleccionista (documento_identidad, primer_nombre, segundo_nombre, primer_apellido, segundo_apellido, telefono, fecha_nacimiento, lugar_id_nacionalidad, coleccionista_documento_identidad, representante_documento_identidad, lugar_id_direccion) VALUES ('12987456', 'John', NULL, 'Connor', NULL, '1239854', '3/3/2005', '2', NULL, '123456', '25'); </v>
      </c>
      <c r="M15" t="s">
        <v>359</v>
      </c>
    </row>
  </sheetData>
  <mergeCells count="1">
    <mergeCell ref="I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9179F-C46A-4456-9421-5B5AD8E0E34C}">
  <dimension ref="A1:E11"/>
  <sheetViews>
    <sheetView workbookViewId="0">
      <selection activeCell="E3" sqref="E3:E11"/>
    </sheetView>
  </sheetViews>
  <sheetFormatPr defaultRowHeight="12.75"/>
  <cols>
    <col min="1" max="1" width="21.5703125" bestFit="1" customWidth="1"/>
    <col min="2" max="2" width="11.42578125" bestFit="1" customWidth="1"/>
    <col min="3" max="3" width="14.7109375" bestFit="1" customWidth="1"/>
    <col min="4" max="4" width="10" bestFit="1" customWidth="1"/>
    <col min="5" max="5" width="106" bestFit="1" customWidth="1"/>
  </cols>
  <sheetData>
    <row r="1" spans="1:5">
      <c r="A1" t="s">
        <v>140</v>
      </c>
      <c r="B1" t="s">
        <v>140</v>
      </c>
    </row>
    <row r="2" spans="1:5" ht="20.25" thickBot="1">
      <c r="A2" s="10" t="s">
        <v>130</v>
      </c>
      <c r="B2" s="10" t="s">
        <v>113</v>
      </c>
      <c r="C2" s="10" t="s">
        <v>131</v>
      </c>
      <c r="D2" s="10" t="s">
        <v>132</v>
      </c>
      <c r="E2" s="10" t="s">
        <v>27</v>
      </c>
    </row>
    <row r="3" spans="1:5" ht="13.5" thickTop="1">
      <c r="A3" t="s">
        <v>166</v>
      </c>
      <c r="B3" t="s">
        <v>166</v>
      </c>
      <c r="C3" s="9" t="s">
        <v>430</v>
      </c>
      <c r="D3" s="9" t="s">
        <v>171</v>
      </c>
      <c r="E3" t="str">
        <f>_xlfn.CONCAT("INSERT INTO contacto (uauario_email, telefono, plataforma, club_id) VALUES (",A3,", ",B3,", ",C3,", ",D3,");")</f>
        <v>INSERT INTO contacto (uauario_email, telefono, plataforma, club_id) VALUES (NULL, NULL, 'Twitter', '1');</v>
      </c>
    </row>
    <row r="4" spans="1:5">
      <c r="A4" t="s">
        <v>166</v>
      </c>
      <c r="B4" t="s">
        <v>166</v>
      </c>
      <c r="C4" s="9" t="s">
        <v>431</v>
      </c>
      <c r="D4" s="9" t="s">
        <v>177</v>
      </c>
      <c r="E4" t="str">
        <f t="shared" ref="E4:E11" si="0">_xlfn.CONCAT("INSERT INTO contacto (uauario_email, telefono, plataforma, club_id) VALUES (",A4,", ",B4,", ",C4,", ",D4,");")</f>
        <v>INSERT INTO contacto (uauario_email, telefono, plataforma, club_id) VALUES (NULL, NULL, 'Facebook', '2');</v>
      </c>
    </row>
    <row r="5" spans="1:5">
      <c r="A5" t="s">
        <v>166</v>
      </c>
      <c r="B5" t="s">
        <v>166</v>
      </c>
      <c r="C5" s="9" t="s">
        <v>432</v>
      </c>
      <c r="D5" s="9" t="s">
        <v>178</v>
      </c>
      <c r="E5" t="str">
        <f t="shared" si="0"/>
        <v>INSERT INTO contacto (uauario_email, telefono, plataforma, club_id) VALUES (NULL, NULL, 'Instagram', '3');</v>
      </c>
    </row>
    <row r="6" spans="1:5">
      <c r="A6" t="s">
        <v>166</v>
      </c>
      <c r="B6" s="9" t="s">
        <v>434</v>
      </c>
      <c r="C6" s="9" t="s">
        <v>433</v>
      </c>
      <c r="D6" s="9" t="s">
        <v>179</v>
      </c>
      <c r="E6" t="str">
        <f t="shared" si="0"/>
        <v>INSERT INTO contacto (uauario_email, telefono, plataforma, club_id) VALUES (NULL, '45678921', 'Telefono', '4');</v>
      </c>
    </row>
    <row r="7" spans="1:5">
      <c r="A7" s="9" t="s">
        <v>435</v>
      </c>
      <c r="B7" t="s">
        <v>166</v>
      </c>
      <c r="C7" s="9" t="s">
        <v>436</v>
      </c>
      <c r="D7" s="9" t="s">
        <v>176</v>
      </c>
      <c r="E7" t="str">
        <f t="shared" si="0"/>
        <v>INSERT INTO contacto (uauario_email, telefono, plataforma, club_id) VALUES ('contact@lecathedrale.fr', NULL, 'Email', '5');</v>
      </c>
    </row>
    <row r="8" spans="1:5">
      <c r="A8" t="s">
        <v>166</v>
      </c>
      <c r="B8" t="s">
        <v>166</v>
      </c>
      <c r="C8" s="9" t="s">
        <v>431</v>
      </c>
      <c r="D8" s="9" t="s">
        <v>180</v>
      </c>
      <c r="E8" t="str">
        <f t="shared" si="0"/>
        <v>INSERT INTO contacto (uauario_email, telefono, plataforma, club_id) VALUES (NULL, NULL, 'Facebook', '6');</v>
      </c>
    </row>
    <row r="9" spans="1:5">
      <c r="A9" t="s">
        <v>166</v>
      </c>
      <c r="B9" t="s">
        <v>166</v>
      </c>
      <c r="C9" s="9" t="s">
        <v>431</v>
      </c>
      <c r="D9" s="9" t="s">
        <v>187</v>
      </c>
      <c r="E9" t="str">
        <f t="shared" si="0"/>
        <v>INSERT INTO contacto (uauario_email, telefono, plataforma, club_id) VALUES (NULL, NULL, 'Facebook', '7');</v>
      </c>
    </row>
    <row r="10" spans="1:5">
      <c r="A10" t="s">
        <v>166</v>
      </c>
      <c r="B10" t="s">
        <v>166</v>
      </c>
      <c r="C10" s="9" t="s">
        <v>432</v>
      </c>
      <c r="D10" s="9" t="s">
        <v>188</v>
      </c>
      <c r="E10" t="str">
        <f t="shared" si="0"/>
        <v>INSERT INTO contacto (uauario_email, telefono, plataforma, club_id) VALUES (NULL, NULL, 'Instagram', '8');</v>
      </c>
    </row>
    <row r="11" spans="1:5">
      <c r="A11" t="s">
        <v>166</v>
      </c>
      <c r="B11" t="s">
        <v>166</v>
      </c>
      <c r="C11" s="9" t="s">
        <v>430</v>
      </c>
      <c r="D11" s="9" t="s">
        <v>190</v>
      </c>
      <c r="E11" t="str">
        <f t="shared" si="0"/>
        <v>INSERT INTO contacto (uauario_email, telefono, plataforma, club_id) VALUES (NULL, NULL, 'Twitter', '9');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27"/>
  <sheetViews>
    <sheetView workbookViewId="0">
      <selection activeCell="B17" sqref="B17"/>
    </sheetView>
  </sheetViews>
  <sheetFormatPr defaultRowHeight="12.75"/>
  <cols>
    <col min="2" max="2" width="37.5703125" bestFit="1" customWidth="1"/>
    <col min="3" max="3" width="59.42578125" bestFit="1" customWidth="1"/>
    <col min="4" max="4" width="160" bestFit="1" customWidth="1"/>
  </cols>
  <sheetData>
    <row r="2" spans="1:4" ht="20.25" thickBot="1">
      <c r="A2" s="10" t="s">
        <v>107</v>
      </c>
      <c r="B2" s="10" t="s">
        <v>108</v>
      </c>
      <c r="C2" s="10" t="s">
        <v>133</v>
      </c>
      <c r="D2" s="10" t="s">
        <v>27</v>
      </c>
    </row>
    <row r="3" spans="1:4" ht="13.5" thickTop="1">
      <c r="A3">
        <v>1</v>
      </c>
      <c r="B3" s="9" t="s">
        <v>437</v>
      </c>
      <c r="C3" s="9" t="s">
        <v>440</v>
      </c>
      <c r="D3" t="str">
        <f>_xlfn.CONCAT("INSERT INTO coleccionable (nombre, descripcion_detallada) VALUES (", B3,", ",C3,");")</f>
        <v>INSERT INTO coleccionable (nombre, descripcion_detallada) VALUES ('Figura de Major Motoko Kusanagi', 'Figura de la protagonista de Ghost in the Shell');</v>
      </c>
    </row>
    <row r="4" spans="1:4">
      <c r="A4">
        <v>2</v>
      </c>
      <c r="B4" s="9" t="s">
        <v>438</v>
      </c>
      <c r="C4" s="9" t="s">
        <v>439</v>
      </c>
      <c r="D4" t="str">
        <f t="shared" ref="D4:D32" si="0">_xlfn.CONCAT("INSERT INTO coleccionable (nombre, descripcion_detallada) VALUES (", B4,", ",C4,");")</f>
        <v>INSERT INTO coleccionable (nombre, descripcion_detallada) VALUES ('Figura de Mario Bros.', 'Figura live-size de los personajes de Mario Bros');</v>
      </c>
    </row>
    <row r="5" spans="1:4">
      <c r="A5">
        <v>3</v>
      </c>
      <c r="B5" s="9" t="s">
        <v>442</v>
      </c>
      <c r="C5" s="9" t="s">
        <v>441</v>
      </c>
      <c r="D5" t="str">
        <f t="shared" si="0"/>
        <v>INSERT INTO coleccionable (nombre, descripcion_detallada) VALUES ('Final Fantasy VII OST', 'Disco de vinilo de la banda sonora de Final Fantasy');</v>
      </c>
    </row>
    <row r="6" spans="1:4">
      <c r="A6">
        <v>4</v>
      </c>
      <c r="B6" s="9" t="s">
        <v>443</v>
      </c>
      <c r="C6" s="9" t="s">
        <v>444</v>
      </c>
      <c r="D6" t="str">
        <f t="shared" si="0"/>
        <v>INSERT INTO coleccionable (nombre, descripcion_detallada) VALUES ('Arcade de Pac-Man', 'Maquina de Arcade Original de Pacman');</v>
      </c>
    </row>
    <row r="7" spans="1:4">
      <c r="A7">
        <v>5</v>
      </c>
      <c r="B7" s="9" t="s">
        <v>445</v>
      </c>
      <c r="C7" s="9" t="s">
        <v>474</v>
      </c>
      <c r="D7" t="str">
        <f t="shared" si="0"/>
        <v>INSERT INTO coleccionable (nombre, descripcion_detallada) VALUES ('Doom', 'Videojuego Clasico sellado en su caja');</v>
      </c>
    </row>
    <row r="8" spans="1:4">
      <c r="A8">
        <v>6</v>
      </c>
      <c r="B8" s="9" t="s">
        <v>450</v>
      </c>
      <c r="C8" s="9" t="s">
        <v>446</v>
      </c>
      <c r="D8" t="str">
        <f t="shared" si="0"/>
        <v>INSERT INTO coleccionable (nombre, descripcion_detallada) VALUES ('Figura de Tifa Lockhart', 'Figura del personaje de Final Fantasy VII');</v>
      </c>
    </row>
    <row r="9" spans="1:4">
      <c r="A9">
        <v>7</v>
      </c>
      <c r="B9" s="9" t="s">
        <v>451</v>
      </c>
      <c r="C9" s="9" t="s">
        <v>446</v>
      </c>
      <c r="D9" t="str">
        <f t="shared" si="0"/>
        <v>INSERT INTO coleccionable (nombre, descripcion_detallada) VALUES ('Figura de Cloud Strife', 'Figura del personaje de Final Fantasy VII');</v>
      </c>
    </row>
    <row r="10" spans="1:4">
      <c r="A10">
        <v>8</v>
      </c>
      <c r="B10" s="9" t="s">
        <v>475</v>
      </c>
      <c r="C10" s="9" t="s">
        <v>446</v>
      </c>
      <c r="D10" t="str">
        <f t="shared" si="0"/>
        <v>INSERT INTO coleccionable (nombre, descripcion_detallada) VALUES ('Figura de Aerith Gainsborough', 'Figura del personaje de Final Fantasy VII');</v>
      </c>
    </row>
    <row r="11" spans="1:4">
      <c r="A11">
        <v>9</v>
      </c>
      <c r="B11" s="9" t="s">
        <v>452</v>
      </c>
      <c r="C11" s="9" t="s">
        <v>446</v>
      </c>
      <c r="D11" t="str">
        <f t="shared" si="0"/>
        <v>INSERT INTO coleccionable (nombre, descripcion_detallada) VALUES ('Figura de Sephirot', 'Figura del personaje de Final Fantasy VII');</v>
      </c>
    </row>
    <row r="12" spans="1:4">
      <c r="A12">
        <v>10</v>
      </c>
      <c r="B12" s="9" t="s">
        <v>453</v>
      </c>
      <c r="C12" s="9" t="s">
        <v>447</v>
      </c>
      <c r="D12" t="str">
        <f t="shared" si="0"/>
        <v>INSERT INTO coleccionable (nombre, descripcion_detallada) VALUES ('Figura de Jaina Proudmore', 'Figura del personaje de World of Warcraft');</v>
      </c>
    </row>
    <row r="13" spans="1:4">
      <c r="A13">
        <v>11</v>
      </c>
      <c r="B13" s="9" t="s">
        <v>454</v>
      </c>
      <c r="C13" s="9" t="s">
        <v>447</v>
      </c>
      <c r="D13" t="str">
        <f t="shared" si="0"/>
        <v>INSERT INTO coleccionable (nombre, descripcion_detallada) VALUES ('Figura de Garrosh', 'Figura del personaje de World of Warcraft');</v>
      </c>
    </row>
    <row r="14" spans="1:4">
      <c r="A14">
        <v>12</v>
      </c>
      <c r="B14" s="9" t="s">
        <v>455</v>
      </c>
      <c r="C14" s="9" t="s">
        <v>447</v>
      </c>
      <c r="D14" t="str">
        <f t="shared" si="0"/>
        <v>INSERT INTO coleccionable (nombre, descripcion_detallada) VALUES ('Figura de Lich King', 'Figura del personaje de World of Warcraft');</v>
      </c>
    </row>
    <row r="15" spans="1:4">
      <c r="A15">
        <v>13</v>
      </c>
      <c r="B15" s="9" t="s">
        <v>456</v>
      </c>
      <c r="C15" s="9" t="s">
        <v>448</v>
      </c>
      <c r="D15" t="str">
        <f t="shared" si="0"/>
        <v>INSERT INTO coleccionable (nombre, descripcion_detallada) VALUES ('Figura de Terra Bradfort', 'Figura del personaje de Final Fantasy VI');</v>
      </c>
    </row>
    <row r="16" spans="1:4">
      <c r="A16">
        <v>14</v>
      </c>
      <c r="B16" s="9" t="s">
        <v>480</v>
      </c>
      <c r="C16" s="9" t="s">
        <v>448</v>
      </c>
      <c r="D16" t="str">
        <f t="shared" si="0"/>
        <v>INSERT INTO coleccionable (nombre, descripcion_detallada) VALUES ('Figura de Loke', 'Figura del personaje de Final Fantasy VI');</v>
      </c>
    </row>
    <row r="17" spans="1:4">
      <c r="A17">
        <v>15</v>
      </c>
      <c r="B17" s="9" t="s">
        <v>459</v>
      </c>
      <c r="C17" s="9" t="s">
        <v>449</v>
      </c>
      <c r="D17" t="str">
        <f t="shared" si="0"/>
        <v>INSERT INTO coleccionable (nombre, descripcion_detallada) VALUES ('Tomb Raider', 'Juego de 1996 para el Sega Genesys');</v>
      </c>
    </row>
    <row r="18" spans="1:4">
      <c r="A18">
        <v>16</v>
      </c>
      <c r="B18" s="9" t="s">
        <v>457</v>
      </c>
      <c r="C18" s="9" t="s">
        <v>458</v>
      </c>
      <c r="D18" t="str">
        <f t="shared" si="0"/>
        <v>INSERT INTO coleccionable (nombre, descripcion_detallada) VALUES ('Figura de Lara Croft', 'Figura del personaje de Tomb Raider');</v>
      </c>
    </row>
    <row r="19" spans="1:4">
      <c r="A19">
        <v>17</v>
      </c>
      <c r="B19" s="9" t="s">
        <v>460</v>
      </c>
      <c r="C19" s="9" t="s">
        <v>461</v>
      </c>
      <c r="D19" t="str">
        <f t="shared" si="0"/>
        <v>INSERT INTO coleccionable (nombre, descripcion_detallada) VALUES ('Sonic the Hedgehog', 'Primer juego del famoso erizo azul');</v>
      </c>
    </row>
    <row r="20" spans="1:4">
      <c r="A20">
        <v>18</v>
      </c>
      <c r="B20" s="9" t="s">
        <v>462</v>
      </c>
      <c r="C20" s="9" t="s">
        <v>469</v>
      </c>
      <c r="D20" t="str">
        <f t="shared" si="0"/>
        <v>INSERT INTO coleccionable (nombre, descripcion_detallada) VALUES ('Sega Genesys', 'Legendaria Consola de Sega sellada en su caja');</v>
      </c>
    </row>
    <row r="21" spans="1:4">
      <c r="A21">
        <v>19</v>
      </c>
      <c r="B21" s="9" t="s">
        <v>463</v>
      </c>
      <c r="C21" s="9" t="s">
        <v>467</v>
      </c>
      <c r="D21" t="str">
        <f t="shared" si="0"/>
        <v>INSERT INTO coleccionable (nombre, descripcion_detallada) VALUES ('Nes', 'Nintendo Entertainment System sellado en su caja');</v>
      </c>
    </row>
    <row r="22" spans="1:4">
      <c r="A22">
        <v>20</v>
      </c>
      <c r="B22" s="9" t="s">
        <v>464</v>
      </c>
      <c r="C22" s="9" t="s">
        <v>468</v>
      </c>
      <c r="D22" t="str">
        <f t="shared" si="0"/>
        <v>INSERT INTO coleccionable (nombre, descripcion_detallada) VALUES ('SNES', 'Super Nintendo Entertainment System sellado en su caja');</v>
      </c>
    </row>
    <row r="23" spans="1:4">
      <c r="A23">
        <v>21</v>
      </c>
      <c r="B23" s="9" t="s">
        <v>465</v>
      </c>
      <c r="C23" s="9" t="s">
        <v>466</v>
      </c>
      <c r="D23" t="str">
        <f t="shared" si="0"/>
        <v>INSERT INTO coleccionable (nombre, descripcion_detallada) VALUES ('Nintendo GameCube', 'Nintendo GameCube sellado en su caja');</v>
      </c>
    </row>
    <row r="24" spans="1:4">
      <c r="A24">
        <v>22</v>
      </c>
      <c r="B24" s="9" t="s">
        <v>471</v>
      </c>
      <c r="C24" s="9" t="s">
        <v>470</v>
      </c>
      <c r="D24" t="str">
        <f t="shared" si="0"/>
        <v>INSERT INTO coleccionable (nombre, descripcion_detallada) VALUES ('Nintendo 64', 'Nintendo 64 sellado en su caja');</v>
      </c>
    </row>
    <row r="25" spans="1:4">
      <c r="A25">
        <v>23</v>
      </c>
      <c r="B25" s="9" t="s">
        <v>472</v>
      </c>
      <c r="C25" s="9" t="s">
        <v>473</v>
      </c>
      <c r="D25" t="str">
        <f t="shared" si="0"/>
        <v>INSERT INTO coleccionable (nombre, descripcion_detallada) VALUES ('Pokemon Red and Greem', 'Primeros juegos de Pokemon en japones sellados en su caja');</v>
      </c>
    </row>
    <row r="26" spans="1:4">
      <c r="A26">
        <v>24</v>
      </c>
      <c r="B26" s="9" t="s">
        <v>476</v>
      </c>
      <c r="C26" s="9" t="s">
        <v>477</v>
      </c>
      <c r="D26" t="str">
        <f t="shared" si="0"/>
        <v>INSERT INTO coleccionable (nombre, descripcion_detallada) VALUES ('Figura de Son Goku Firmada', 'Figura del protagonista de Dragon Ball firmada por el Autor');</v>
      </c>
    </row>
    <row r="27" spans="1:4">
      <c r="A27">
        <v>25</v>
      </c>
      <c r="B27" s="9" t="s">
        <v>478</v>
      </c>
      <c r="C27" s="9" t="s">
        <v>479</v>
      </c>
      <c r="D27" t="str">
        <f t="shared" si="0"/>
        <v>INSERT INTO coleccionable (nombre, descripcion_detallada) VALUES ('Figura de Los Cuatros Fantasticos firmada', 'Figura de los Cuatro Fantasticos, firmada por Jack Kirby y Stan Lee');</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2"/>
  <sheetViews>
    <sheetView zoomScale="85" zoomScaleNormal="85" workbookViewId="0">
      <selection activeCell="N2" sqref="N2:N35"/>
    </sheetView>
  </sheetViews>
  <sheetFormatPr defaultColWidth="11.5703125" defaultRowHeight="12.75"/>
  <cols>
    <col min="1" max="1" width="11.5703125" style="4"/>
    <col min="2" max="2" width="29.85546875" style="4" bestFit="1" customWidth="1"/>
    <col min="3" max="3" width="9.42578125" style="4" bestFit="1" customWidth="1"/>
    <col min="4" max="4" width="8.5703125" style="4" bestFit="1" customWidth="1"/>
    <col min="5" max="5" width="18.42578125" style="4" bestFit="1" customWidth="1"/>
    <col min="6" max="6" width="19.140625" style="4" bestFit="1" customWidth="1"/>
    <col min="7" max="7" width="7.28515625" style="4" bestFit="1" customWidth="1"/>
    <col min="8" max="8" width="66.5703125" style="4" customWidth="1"/>
    <col min="9" max="10" width="11.5703125" style="4"/>
    <col min="11" max="11" width="15.140625" style="4" bestFit="1" customWidth="1"/>
    <col min="12" max="12" width="255.7109375" style="4" bestFit="1" customWidth="1"/>
    <col min="13" max="13" width="114.7109375" style="4" bestFit="1" customWidth="1"/>
    <col min="14" max="14" width="64.42578125" style="4" customWidth="1"/>
    <col min="15" max="16384" width="11.5703125" style="4"/>
  </cols>
  <sheetData>
    <row r="1" spans="1:14">
      <c r="F1" s="4" t="s">
        <v>28</v>
      </c>
    </row>
    <row r="2" spans="1:14" ht="20.25" thickBot="1">
      <c r="A2" s="10" t="s">
        <v>107</v>
      </c>
      <c r="B2" s="10" t="s">
        <v>0</v>
      </c>
      <c r="C2" s="10" t="s">
        <v>1</v>
      </c>
      <c r="D2" s="10" t="s">
        <v>2</v>
      </c>
      <c r="E2" s="10" t="s">
        <v>3</v>
      </c>
      <c r="F2" s="10" t="s">
        <v>4</v>
      </c>
      <c r="G2" s="10" t="s">
        <v>5</v>
      </c>
      <c r="H2" s="10" t="s">
        <v>6</v>
      </c>
      <c r="I2" s="10" t="s">
        <v>7</v>
      </c>
      <c r="J2" s="10" t="s">
        <v>8</v>
      </c>
      <c r="K2" s="10" t="s">
        <v>9</v>
      </c>
      <c r="L2" s="10" t="s">
        <v>27</v>
      </c>
      <c r="M2" s="10" t="s">
        <v>29</v>
      </c>
      <c r="N2" s="1"/>
    </row>
    <row r="3" spans="1:14" ht="13.5" thickTop="1">
      <c r="A3" s="4">
        <v>1</v>
      </c>
      <c r="B3" t="s">
        <v>10</v>
      </c>
      <c r="C3" s="9" t="s">
        <v>306</v>
      </c>
      <c r="D3" s="9" t="s">
        <v>171</v>
      </c>
      <c r="E3" t="s">
        <v>11</v>
      </c>
      <c r="F3" s="9" t="s">
        <v>193</v>
      </c>
      <c r="G3" s="6" t="s">
        <v>12</v>
      </c>
      <c r="H3" t="s">
        <v>31</v>
      </c>
      <c r="I3" s="9" t="s">
        <v>311</v>
      </c>
      <c r="J3" s="6" t="s">
        <v>13</v>
      </c>
      <c r="K3" t="s">
        <v>32</v>
      </c>
      <c r="L3" s="4" t="str">
        <f>_xlfn.CONCAT("INSERT INTO public.comic (titulo, volumen, numero, fecha_publicacion, precio_publicacion, color, sinopsis, paginas, cubierta, editor) Values (",B3,",",C3,",",D3,",",E3,",",G3,",",H3,",",I3,",",J3,",",K3,");")</f>
        <v>INSERT INTO public.comic (titulo, volumen, numero, fecha_publicacion, precio_publicacion, color, sinopsis, paginas, cubierta, editor) Values ('Contra: The Comic’,'0','1', '02/05/1998’,FALSE,'With the last remnants of the alien menace nearly eradicated thanks to the hard work of the Earth Government Forces and wonderful citizens like you, the situation is completely under control,','24',TRUE,'unkown’);</v>
      </c>
      <c r="M3" s="4" t="s">
        <v>30</v>
      </c>
    </row>
    <row r="4" spans="1:14">
      <c r="A4" s="4">
        <v>2</v>
      </c>
      <c r="B4" t="s">
        <v>14</v>
      </c>
      <c r="C4" s="9" t="s">
        <v>171</v>
      </c>
      <c r="D4" s="9" t="s">
        <v>171</v>
      </c>
      <c r="E4" t="s">
        <v>15</v>
      </c>
      <c r="F4" s="9" t="s">
        <v>307</v>
      </c>
      <c r="G4" s="6" t="s">
        <v>13</v>
      </c>
      <c r="H4" t="s">
        <v>33</v>
      </c>
      <c r="I4" s="9" t="s">
        <v>194</v>
      </c>
      <c r="J4" s="6" t="s">
        <v>13</v>
      </c>
      <c r="K4" t="s">
        <v>34</v>
      </c>
      <c r="L4" s="4" t="str">
        <f t="shared" ref="L4:L8" si="0">IF(F4="null",_xlfn.CONCAT(M4," (",B3,"(",B4,",",C4,",",D4,",",E4,",",G4,",",H4,",",I4,",",J4,",",K4,");",),_xlfn.CONCAT(M4," (",B3,"(",B4,",",C4,",",D4,",",E4,",",F4,",",G4,",",H4,",",I4,",",J4,",",K4,");",))</f>
        <v>INSERT INTO public.comic (titulo, volumen, numero, fecha_publicacion, precio_publicacion, color, sinopsis, paginas, cubierta, editor)  ('Contra: The Comic’('Cyberpunk 2077: Trauma Team’,'1','1', '12/02/2021’,'50',TRUE,'Set in the year 2077, the plot follows Nadia, an EMT for the privately owned and heavily militarized healthcare company named Trauma Team International. When a shootout leaves the rest of her team dead, Nadia agrees to continue working for the company’,'12',TRUE,'Cullen Bunn’);</v>
      </c>
      <c r="M4" s="4" t="s">
        <v>30</v>
      </c>
    </row>
    <row r="5" spans="1:14">
      <c r="A5" s="4">
        <v>3</v>
      </c>
      <c r="B5" t="s">
        <v>16</v>
      </c>
      <c r="C5" s="9" t="s">
        <v>171</v>
      </c>
      <c r="D5" s="9" t="s">
        <v>177</v>
      </c>
      <c r="E5" t="s">
        <v>17</v>
      </c>
      <c r="F5" s="9" t="s">
        <v>218</v>
      </c>
      <c r="G5" s="6" t="s">
        <v>12</v>
      </c>
      <c r="H5" t="s">
        <v>35</v>
      </c>
      <c r="I5" s="9" t="s">
        <v>193</v>
      </c>
      <c r="J5" s="6" t="s">
        <v>12</v>
      </c>
      <c r="K5" t="s">
        <v>18</v>
      </c>
      <c r="L5" s="4" t="str">
        <f t="shared" si="0"/>
        <v>INSERT INTO public.comic (titulo, volumen, numero, fecha_publicacion, precio_publicacion, color, sinopsis, paginas, cubierta, editor)  ('Cyberpunk 2077: Trauma Team’('Dark Souls II: Into the Light’,'1','2', '02/09/2012’,'20',FALSE,'Deep within the Shaded Woods, a lone warrior donning the Faraam Set encounters a man sitting next to a bonfire. The warrior tells the man that he doesn''t want to cause any harm and advises him to extinguish the bonfire as quickly as possible since it could attract other people with murderous intent. The man appreciates the kind words of the warrior and invites him to sit around the fire for a while. He introduces himself as Saulden and then proceeds to ask the warrior why he has come to these foul lands to which the warrior only answers that he has come to find a cure for a curse and promptly moves on. Saulden advises against it, telling the curse bearer that A blade cannot cut the darkness. Only the flame of a fire can do so. The warrior cockily ignores his advice and remarks that Sauldens sword belongs to a crestfallen man who hides by his fire, before continuing on his journey','10',FALSE,'Rob Williams’);</v>
      </c>
      <c r="M5" s="4" t="s">
        <v>30</v>
      </c>
    </row>
    <row r="6" spans="1:14">
      <c r="A6" s="4">
        <v>4</v>
      </c>
      <c r="B6" t="s">
        <v>36</v>
      </c>
      <c r="C6" s="9" t="s">
        <v>171</v>
      </c>
      <c r="D6" s="9" t="s">
        <v>178</v>
      </c>
      <c r="E6" t="s">
        <v>19</v>
      </c>
      <c r="F6" s="9" t="s">
        <v>258</v>
      </c>
      <c r="G6" s="6" t="s">
        <v>13</v>
      </c>
      <c r="H6" t="s">
        <v>37</v>
      </c>
      <c r="I6" s="9" t="s">
        <v>277</v>
      </c>
      <c r="J6" s="6" t="s">
        <v>13</v>
      </c>
      <c r="K6" t="s">
        <v>20</v>
      </c>
      <c r="L6" s="4" t="str">
        <f t="shared" si="0"/>
        <v>INSERT INTO public.comic (titulo, volumen, numero, fecha_publicacion, precio_publicacion, color, sinopsis, paginas, cubierta, editor)  ('Dark Souls II: Into the Light’('The Halo Graphic Novel’,'1','3', '11/15/2005’,'30',TRUE,'The Last Voyage of the Infinite Succor takes place during the video game Halo: Combat Evolved. The Covenant Special Operations Commander Rtas ''Vadumee and his team are sent to answer the distress call from a Covenant agricultural ship, Infinite Succor. Believing that it might have been attacked by humans, ''Vadumee and his team instead discover the ship has been infested by the parasitic Flood, who gain the knowledge of those they infect and are trying to use the ship to escape imprisonment. Fighting waves of Flood, including the reanimated remains of his fallen soldiers, ''Vadumee plots a slipspace course that will destroy both Infinite Succor and the Flood, then escapes via a Covenant shuttle. ','40',TRUE,'Peter David’);</v>
      </c>
      <c r="M6" s="4" t="s">
        <v>30</v>
      </c>
    </row>
    <row r="7" spans="1:14">
      <c r="A7" s="4">
        <v>5</v>
      </c>
      <c r="B7" t="s">
        <v>21</v>
      </c>
      <c r="C7" s="9" t="s">
        <v>171</v>
      </c>
      <c r="D7" s="9" t="s">
        <v>179</v>
      </c>
      <c r="E7" t="s">
        <v>22</v>
      </c>
      <c r="F7" s="9" t="s">
        <v>209</v>
      </c>
      <c r="G7" s="6" t="s">
        <v>13</v>
      </c>
      <c r="H7" t="s">
        <v>38</v>
      </c>
      <c r="I7" s="9" t="s">
        <v>218</v>
      </c>
      <c r="J7" s="6" t="s">
        <v>13</v>
      </c>
      <c r="K7" t="s">
        <v>23</v>
      </c>
      <c r="L7" s="4" t="str">
        <f t="shared" si="0"/>
        <v>INSERT INTO public.comic (titulo, volumen, numero, fecha_publicacion, precio_publicacion, color, sinopsis, paginas, cubierta, editor)  ('The Halo Graphic Novel’('The Last of Us American Dreams’,'1','4', '02/11/2015’,'15',TRUE,'At the Boston quarantine zone, Ellie becomes caught in a fight with a group of boys who attempt to steal her belongings. Riley Abel steps in to break up the fight, beating one of the boys and making the others flee. Ellie becomes angered by this, claiming that she can take care of herself. Riley then advises Ellie to flee, but the latter is caught and assigned to cleaning duty. While she is completing the chore, she realizes that Riley stole her Walkman, and later demands that she return it, which Riley reluctantly does’,'20',TRUE,'Neil Druckmann’);</v>
      </c>
      <c r="M7" s="4" t="s">
        <v>30</v>
      </c>
    </row>
    <row r="8" spans="1:14">
      <c r="A8" s="4">
        <v>6</v>
      </c>
      <c r="B8" t="s">
        <v>24</v>
      </c>
      <c r="C8" s="9" t="s">
        <v>326</v>
      </c>
      <c r="D8" s="9" t="s">
        <v>171</v>
      </c>
      <c r="E8" t="s">
        <v>25</v>
      </c>
      <c r="F8" s="9" t="s">
        <v>308</v>
      </c>
      <c r="G8" s="6" t="s">
        <v>13</v>
      </c>
      <c r="H8" t="s">
        <v>39</v>
      </c>
      <c r="I8" s="9" t="s">
        <v>258</v>
      </c>
      <c r="J8" s="6" t="s">
        <v>13</v>
      </c>
      <c r="K8" t="s">
        <v>26</v>
      </c>
      <c r="L8" s="4" t="str">
        <f t="shared" si="0"/>
        <v>INSERT INTO public.comic (titulo, volumen, numero, fecha_publicacion, precio_publicacion, color, sinopsis, paginas, cubierta, editor)  ('The Last of Us American Dreams’('Tekken Comic’,'1,'1', '02/02/2005’,'10,TRUE,'Jin Kazama, the owner of the powerful Japanese corporation Mishima Zaibatsu, declares war on the entire world. Nations that sided with the corporation merged into one independent nation, destroying any opposition. A year later, the Mishima Zaibatsu organization opens The King of Iron Fist Tournament, declaring that the victor will be guaranteed a great prize. However, the tournament is interrupted by the appearance of Asuka Kazama who attacks Jin and demanded that he must stop his despotic ambitions carried out through Mishima Zaibatsu. Jin then orders guardsâ€”led by Eddy Gordoâ€”to remove her from the premises. Little does Asuka know that her actions eventually lead to very unexpected consequences later on..’,'30',TRUE,'Ruy Takato’);</v>
      </c>
      <c r="M8" s="4" t="s">
        <v>30</v>
      </c>
    </row>
    <row r="9" spans="1:14">
      <c r="A9" s="4">
        <v>7</v>
      </c>
      <c r="B9" t="s">
        <v>40</v>
      </c>
      <c r="C9" s="9" t="s">
        <v>177</v>
      </c>
      <c r="D9" s="9" t="s">
        <v>180</v>
      </c>
      <c r="E9" t="s">
        <v>19</v>
      </c>
      <c r="F9" s="9" t="s">
        <v>309</v>
      </c>
      <c r="G9" s="6" t="s">
        <v>13</v>
      </c>
      <c r="H9" t="s">
        <v>37</v>
      </c>
      <c r="I9" s="9" t="s">
        <v>312</v>
      </c>
      <c r="J9" s="6" t="s">
        <v>13</v>
      </c>
      <c r="K9" t="s">
        <v>41</v>
      </c>
      <c r="L9" s="4" t="str">
        <f t="shared" ref="L9:L32" si="1">IF(F9="null",_xlfn.CONCAT(M9," (",B8,"(",B9,",",C9,",",D9,",",E9,",",G9,",",H9,",",I9,",",J9,",",K9,");",),_xlfn.CONCAT(M9," (",B8,"(",B9,",",C9,",",D9,",",E9,",",F9,",",G9,",",H9,",",I9,",",J9,",",K9,");",))</f>
        <v>INSERT INTO public.comic (titulo, volumen, numero, fecha_publicacion, precio_publicacion, color, sinopsis, paginas, cubierta, editor)  ('Tekken Comic’(‘Borderlands: Origins’,'2','6', '11/15/2005’,'31',TRUE,'The Last Voyage of the Infinite Succor takes place during the video game Halo: Combat Evolved. The Covenant Special Operations Commander Rtas ''Vadumee and his team are sent to answer the distress call from a Covenant agricultural ship, Infinite Succor. Believing that it might have been attacked by humans, ''Vadumee and his team instead discover the ship has been infested by the parasitic Flood, who gain the knowledge of those they infect and are trying to use the ship to escape imprisonment. Fighting waves of Flood, including the reanimated remains of his fallen soldiers, ''Vadumee plots a slipspace course that will destroy both Infinite Succor and the Flood, then escapes via a Covenant shuttle. ','41',TRUE,'Agustin Padilla’);</v>
      </c>
      <c r="M9" s="4" t="s">
        <v>30</v>
      </c>
    </row>
    <row r="10" spans="1:14">
      <c r="A10" s="4">
        <v>8</v>
      </c>
      <c r="B10" t="s">
        <v>42</v>
      </c>
      <c r="C10" s="9" t="s">
        <v>171</v>
      </c>
      <c r="D10" s="9" t="s">
        <v>171</v>
      </c>
      <c r="E10" t="s">
        <v>43</v>
      </c>
      <c r="F10" s="9" t="s">
        <v>218</v>
      </c>
      <c r="G10" s="6" t="s">
        <v>13</v>
      </c>
      <c r="H10" t="s">
        <v>44</v>
      </c>
      <c r="I10" s="9" t="s">
        <v>248</v>
      </c>
      <c r="J10" s="6" t="s">
        <v>13</v>
      </c>
      <c r="K10" t="s">
        <v>45</v>
      </c>
      <c r="L10" s="4" t="str">
        <f t="shared" si="1"/>
        <v>INSERT INTO public.comic (titulo, volumen, numero, fecha_publicacion, precio_publicacion, color, sinopsis, paginas, cubierta, editor)  (‘Borderlands: Origins’(‘Bloodborne: The Death of Sleep’,'1','1', '09/12/2018’,'20',TRUE,‘Awakening in an ancient city plagued by a twisted endemic â€“ where horrific beasts stalk the shadows and the streets run slick with the blood of the damned â€“ a nameless hunter embarks on a dangerous quest in search of Paleblood’,'21',TRUE,'Ales Kot’);</v>
      </c>
      <c r="M10" s="4" t="s">
        <v>30</v>
      </c>
    </row>
    <row r="11" spans="1:14">
      <c r="A11" s="4">
        <v>9</v>
      </c>
      <c r="B11" t="s">
        <v>46</v>
      </c>
      <c r="C11" s="9" t="s">
        <v>177</v>
      </c>
      <c r="D11" s="9" t="s">
        <v>171</v>
      </c>
      <c r="E11" t="s">
        <v>47</v>
      </c>
      <c r="F11" s="9" t="s">
        <v>218</v>
      </c>
      <c r="G11" s="6" t="s">
        <v>13</v>
      </c>
      <c r="H11" t="s">
        <v>48</v>
      </c>
      <c r="I11" s="9" t="s">
        <v>248</v>
      </c>
      <c r="J11" s="6" t="s">
        <v>13</v>
      </c>
      <c r="K11" t="s">
        <v>45</v>
      </c>
      <c r="L11" s="4" t="str">
        <f t="shared" si="1"/>
        <v>INSERT INTO public.comic (titulo, volumen, numero, fecha_publicacion, precio_publicacion, color, sinopsis, paginas, cubierta, editor)  (‘Bloodborne: The Death of Sleep’(‘Bloodborne: The Healing Thirst’,'2','1', '03/27/2019’,'20',TRUE,‘Uncover the horrors of the Healing Church in the second volume of Titans sell-out comic series, based on Sony and FromSoftwares critically-acclaimed Bloodborne videogame!  As the first Hunters stalk the night in search of the afflicted, the Healing Church struggles to halt the mysterious Ashen Blood plague â€“ and a renegade priest strikes a pact with an eccentric doctor to expose the awful truth!  From writer Ales Kot (Zero, Days of Hate, Wolf), and artist Piotr Kowalski (Sex, Wolfenstein)’,'21',TRUE,'Ales Kot’);</v>
      </c>
      <c r="M11" s="4" t="s">
        <v>30</v>
      </c>
    </row>
    <row r="12" spans="1:14">
      <c r="A12" s="4">
        <v>10</v>
      </c>
      <c r="B12" t="s">
        <v>49</v>
      </c>
      <c r="C12" s="9" t="s">
        <v>178</v>
      </c>
      <c r="D12" s="9" t="s">
        <v>171</v>
      </c>
      <c r="E12" t="s">
        <v>50</v>
      </c>
      <c r="F12" s="9" t="s">
        <v>218</v>
      </c>
      <c r="G12" s="6" t="s">
        <v>13</v>
      </c>
      <c r="H12" t="s">
        <v>51</v>
      </c>
      <c r="I12" s="9" t="s">
        <v>313</v>
      </c>
      <c r="J12" s="6" t="s">
        <v>13</v>
      </c>
      <c r="K12" t="s">
        <v>45</v>
      </c>
      <c r="L12" s="4" t="str">
        <f t="shared" si="1"/>
        <v>INSERT INTO public.comic (titulo, volumen, numero, fecha_publicacion, precio_publicacion, color, sinopsis, paginas, cubierta, editor)  (‘Bloodborne: The Healing Thirst’(‘Bloodborne: A Song Of Crows’,'3','1', '04/21/2019’,'20',TRUE,'Yarem came to the city a long time ago, a man with a past spent in shackles. He found a new purpose in travel and discovery... but what he will find in Yharnam will test the limits of not just his desire, but also his sanity.','22',TRUE,'Ales Kot’);</v>
      </c>
      <c r="M12" s="4" t="s">
        <v>30</v>
      </c>
    </row>
    <row r="13" spans="1:14">
      <c r="A13" s="4">
        <v>11</v>
      </c>
      <c r="B13" t="s">
        <v>52</v>
      </c>
      <c r="C13" s="9" t="s">
        <v>179</v>
      </c>
      <c r="D13" s="9" t="s">
        <v>171</v>
      </c>
      <c r="E13" t="s">
        <v>53</v>
      </c>
      <c r="F13" s="9" t="s">
        <v>218</v>
      </c>
      <c r="G13" s="6" t="s">
        <v>13</v>
      </c>
      <c r="H13" t="s">
        <v>48</v>
      </c>
      <c r="I13" s="9" t="s">
        <v>314</v>
      </c>
      <c r="J13" s="6" t="s">
        <v>13</v>
      </c>
      <c r="K13" t="s">
        <v>45</v>
      </c>
      <c r="L13" s="4" t="str">
        <f t="shared" si="1"/>
        <v>INSERT INTO public.comic (titulo, volumen, numero, fecha_publicacion, precio_publicacion, color, sinopsis, paginas, cubierta, editor)  (‘Bloodborne: A Song Of Crows’(‘Bloodborne: The Veil, Torn Asunder’,'4','1', '02/05/2020’,'20',TRUE,‘Uncover the horrors of the Healing Church in the second volume of Titans sell-out comic series, based on Sony and FromSoftwares critically-acclaimed Bloodborne videogame!  As the first Hunters stalk the night in search of the afflicted, the Healing Church struggles to halt the mysterious Ashen Blood plague â€“ and a renegade priest strikes a pact with an eccentric doctor to expose the awful truth!  From writer Ales Kot (Zero, Days of Hate, Wolf), and artist Piotr Kowalski (Sex, Wolfenstein)’,'23',TRUE,'Ales Kot’);</v>
      </c>
      <c r="M13" s="4" t="s">
        <v>30</v>
      </c>
    </row>
    <row r="14" spans="1:14">
      <c r="A14" s="4">
        <v>12</v>
      </c>
      <c r="B14" t="s">
        <v>54</v>
      </c>
      <c r="C14" s="9" t="s">
        <v>171</v>
      </c>
      <c r="D14" s="9" t="s">
        <v>171</v>
      </c>
      <c r="E14" t="s">
        <v>55</v>
      </c>
      <c r="F14" s="9" t="s">
        <v>193</v>
      </c>
      <c r="G14" s="6" t="s">
        <v>13</v>
      </c>
      <c r="H14" t="s">
        <v>56</v>
      </c>
      <c r="I14" s="9" t="s">
        <v>314</v>
      </c>
      <c r="J14" s="6" t="s">
        <v>13</v>
      </c>
      <c r="K14" t="s">
        <v>57</v>
      </c>
      <c r="L14" s="4" t="str">
        <f t="shared" si="1"/>
        <v>INSERT INTO public.comic (titulo, volumen, numero, fecha_publicacion, precio_publicacion, color, sinopsis, paginas, cubierta, editor)  (‘Bloodborne: The Veil, Torn Asunder’(‘Castlevania: The Belmont Legacy’,'1','1', '03/30/2005’,'10',TRUE,'It is 1576, and the legend of the Belmont familys vampire-hunting prowess still echoes through the Romanian countryside. While Christopher Belmont celebrates his nuptials, dark forces conspire to raise Count Dracula from his unholy slumber. With this ancient evil unleashed once more, young Belmont must to prove he is worthy of the Belmont legacy. Based on the smash-hit Konami videogame series’,'23',TRUE,'Mark Andreyko’);</v>
      </c>
      <c r="M14" s="4" t="s">
        <v>30</v>
      </c>
    </row>
    <row r="15" spans="1:14">
      <c r="A15" s="4">
        <v>13</v>
      </c>
      <c r="B15" t="s">
        <v>54</v>
      </c>
      <c r="C15" s="9" t="s">
        <v>171</v>
      </c>
      <c r="D15" s="9" t="s">
        <v>177</v>
      </c>
      <c r="E15" t="s">
        <v>58</v>
      </c>
      <c r="F15" s="9" t="s">
        <v>193</v>
      </c>
      <c r="G15" s="6" t="s">
        <v>13</v>
      </c>
      <c r="H15" t="s">
        <v>59</v>
      </c>
      <c r="I15" s="9" t="s">
        <v>315</v>
      </c>
      <c r="J15" s="6" t="s">
        <v>13</v>
      </c>
      <c r="K15" t="s">
        <v>57</v>
      </c>
      <c r="L15" s="4" t="str">
        <f t="shared" si="1"/>
        <v>INSERT INTO public.comic (titulo, volumen, numero, fecha_publicacion, precio_publicacion, color, sinopsis, paginas, cubierta, editor)  (‘Castlevania: The Belmont Legacy’(‘Castlevania: The Belmont Legacy’,'1','2', '04/27/2005’,'10',TRUE,'For many years, Dracula has slumbered, leaving the countryside in relative peace. But that peace is shattered by the rising of the ancient evil, who wastes no time in announcing his presence to his old adversaries, the Belmont family. Now Christopher Belmont must face the greatest challenge of his life’,'25',TRUE,'Mark Andreyko’);</v>
      </c>
      <c r="M15" s="4" t="s">
        <v>30</v>
      </c>
    </row>
    <row r="16" spans="1:14">
      <c r="A16" s="4">
        <v>14</v>
      </c>
      <c r="B16" t="s">
        <v>54</v>
      </c>
      <c r="C16" s="9" t="s">
        <v>171</v>
      </c>
      <c r="D16" s="9" t="s">
        <v>178</v>
      </c>
      <c r="E16" t="s">
        <v>60</v>
      </c>
      <c r="F16" s="9" t="s">
        <v>193</v>
      </c>
      <c r="G16" s="6" t="s">
        <v>13</v>
      </c>
      <c r="H16" t="s">
        <v>61</v>
      </c>
      <c r="I16" s="9" t="s">
        <v>316</v>
      </c>
      <c r="J16" s="6" t="s">
        <v>13</v>
      </c>
      <c r="K16" t="s">
        <v>57</v>
      </c>
      <c r="L16" s="4" t="str">
        <f t="shared" si="1"/>
        <v>INSERT INTO public.comic (titulo, volumen, numero, fecha_publicacion, precio_publicacion, color, sinopsis, paginas, cubierta, editor)  (‘Castlevania: The Belmont Legacy’(‘Castlevania: The Belmont Legacy’,'1','3', '05/16/2005’,'10',TRUE,'Dracula, newly risen from the grave, has spirited away the new bride of Christopher Belmont. Christopher and his companions desperately attempt to reach her before Dracula can kill or turn her, but they'll have to fight their way through a legion of vampiric zombies to do it!’,'26',TRUE,'Mark Andreyko’);</v>
      </c>
      <c r="M16" s="4" t="s">
        <v>30</v>
      </c>
    </row>
    <row r="17" spans="1:13">
      <c r="A17" s="4">
        <v>15</v>
      </c>
      <c r="B17" t="s">
        <v>54</v>
      </c>
      <c r="C17" s="9" t="s">
        <v>171</v>
      </c>
      <c r="D17" s="9" t="s">
        <v>179</v>
      </c>
      <c r="E17" t="s">
        <v>62</v>
      </c>
      <c r="F17" s="9" t="s">
        <v>193</v>
      </c>
      <c r="G17" s="6" t="s">
        <v>13</v>
      </c>
      <c r="H17" t="s">
        <v>63</v>
      </c>
      <c r="I17" s="9" t="s">
        <v>317</v>
      </c>
      <c r="J17" s="6" t="s">
        <v>13</v>
      </c>
      <c r="K17" t="s">
        <v>57</v>
      </c>
      <c r="L17" s="4" t="str">
        <f t="shared" si="1"/>
        <v>INSERT INTO public.comic (titulo, volumen, numero, fecha_publicacion, precio_publicacion, color, sinopsis, paginas, cubierta, editor)  (‘Castlevania: The Belmont Legacy’(‘Castlevania: The Belmont Legacy’,'1','4', '06/22/2005’,'10',TRUE,'Draculas evil continues to grow as Christopher Belmont strives to save his wife, and the world, from the vampire lord. Belmonts allies, the Totoyans, are visited by a horror of their own when young Viktor is turned and attacks his grandfather and sister. Can Belmont turn the tide and defeat Dracula once and for all?’,'27',TRUE,'Mark Andreyko’);</v>
      </c>
      <c r="M17" s="4" t="s">
        <v>30</v>
      </c>
    </row>
    <row r="18" spans="1:13">
      <c r="A18" s="4">
        <v>16</v>
      </c>
      <c r="B18" t="s">
        <v>54</v>
      </c>
      <c r="C18" s="9" t="s">
        <v>171</v>
      </c>
      <c r="D18" s="9" t="s">
        <v>176</v>
      </c>
      <c r="E18" t="s">
        <v>64</v>
      </c>
      <c r="F18" s="9" t="s">
        <v>193</v>
      </c>
      <c r="G18" s="6" t="s">
        <v>13</v>
      </c>
      <c r="H18" t="s">
        <v>65</v>
      </c>
      <c r="I18" s="9" t="s">
        <v>318</v>
      </c>
      <c r="J18" s="6" t="s">
        <v>13</v>
      </c>
      <c r="K18" t="s">
        <v>57</v>
      </c>
      <c r="L18" s="4" t="str">
        <f t="shared" si="1"/>
        <v>INSERT INTO public.comic (titulo, volumen, numero, fecha_publicacion, precio_publicacion, color, sinopsis, paginas, cubierta, editor)  (‘Castlevania: The Belmont Legacy’(‘Castlevania: The Belmont Legacy’,'1','5', '07/20/2005’,'10',TRUE,'With the evil of Dracula roaming the Earth, Christopher Belmont must take up the mantle of his familys legacy and fight the beast to the death. But this time its personal, as Dracula has captured Belmonts bride. Time is running out... will Christopher save his beloved from the vampires wrath?’,'28',TRUE,'Mark Andreyko’);</v>
      </c>
      <c r="M18" s="4" t="s">
        <v>30</v>
      </c>
    </row>
    <row r="19" spans="1:13">
      <c r="A19" s="4">
        <v>17</v>
      </c>
      <c r="B19" t="s">
        <v>66</v>
      </c>
      <c r="C19" s="9" t="s">
        <v>171</v>
      </c>
      <c r="D19" s="9" t="s">
        <v>177</v>
      </c>
      <c r="E19" t="s">
        <v>67</v>
      </c>
      <c r="F19" s="9" t="s">
        <v>307</v>
      </c>
      <c r="G19" s="6" t="s">
        <v>13</v>
      </c>
      <c r="H19" t="s">
        <v>68</v>
      </c>
      <c r="I19" s="9" t="s">
        <v>319</v>
      </c>
      <c r="J19" s="6" t="s">
        <v>13</v>
      </c>
      <c r="K19" t="s">
        <v>69</v>
      </c>
      <c r="L19" s="4" t="str">
        <f t="shared" si="1"/>
        <v>INSERT INTO public.comic (titulo, volumen, numero, fecha_publicacion, precio_publicacion, color, sinopsis, paginas, cubierta, editor)  (‘Castlevania: The Belmont Legacy’('Ocarina of Time: Links Journey Begins’,'1','2', '03/31/2012’,'50',TRUE,'Link and Mido venture into the Great Deku Tree to fight Queen Gohma. They manage to defeat her, forcing her to regress to her original beetle-state. But despite it, the Great Deku Tree still dies, though he reveals to Link that he must stop the evil man responsible for this act from obtaining the Triforce.’,'105',TRUE,'Akira Himekawa’);</v>
      </c>
      <c r="M19" s="4" t="s">
        <v>30</v>
      </c>
    </row>
    <row r="20" spans="1:13">
      <c r="A20" s="4">
        <v>18</v>
      </c>
      <c r="B20" t="s">
        <v>70</v>
      </c>
      <c r="C20" s="9" t="s">
        <v>171</v>
      </c>
      <c r="D20" s="9" t="s">
        <v>178</v>
      </c>
      <c r="E20" t="s">
        <v>71</v>
      </c>
      <c r="F20" s="9" t="s">
        <v>307</v>
      </c>
      <c r="G20" s="6" t="s">
        <v>13</v>
      </c>
      <c r="H20" t="s">
        <v>72</v>
      </c>
      <c r="I20" s="9" t="s">
        <v>319</v>
      </c>
      <c r="J20" s="6" t="s">
        <v>13</v>
      </c>
      <c r="K20" t="s">
        <v>69</v>
      </c>
      <c r="L20" s="4" t="str">
        <f t="shared" si="1"/>
        <v>INSERT INTO public.comic (titulo, volumen, numero, fecha_publicacion, precio_publicacion, color, sinopsis, paginas, cubierta, editor)  ('Ocarina of Time: Links Journey Begins’('Ocarina of Time: The Mystery of the Triforce’,'1','3', '04/07/2012’,'50',TRUE,'On the Great Deku Trees instructions, Link journeys to Hyrule in search of Princess Zelda. However, he gets in trouble over the matter of taking food without paying. A mysterious girl saves Link and offers to help him find Zelda if he spends a day playing with her, but the two part when a group of Gerudo mercenaries show up after the girl. Losing her in the chaos, Link eventually travels to Hyrule Castle on his own only to find out the girl he met was Zelda herself and the identity of the evil man who sent Gohma, Ganondorf…’,'105',TRUE,'Akira Himekawa’);</v>
      </c>
      <c r="M20" s="4" t="s">
        <v>30</v>
      </c>
    </row>
    <row r="21" spans="1:13">
      <c r="A21" s="4">
        <v>19</v>
      </c>
      <c r="B21" t="s">
        <v>73</v>
      </c>
      <c r="C21" s="9" t="s">
        <v>177</v>
      </c>
      <c r="D21" s="9" t="s">
        <v>188</v>
      </c>
      <c r="E21" t="s">
        <v>74</v>
      </c>
      <c r="F21" s="9" t="s">
        <v>307</v>
      </c>
      <c r="G21" s="6" t="s">
        <v>13</v>
      </c>
      <c r="H21" t="s">
        <v>75</v>
      </c>
      <c r="I21" s="9" t="s">
        <v>320</v>
      </c>
      <c r="J21" s="6" t="s">
        <v>13</v>
      </c>
      <c r="K21" t="s">
        <v>69</v>
      </c>
      <c r="L21" s="4" t="str">
        <f t="shared" si="1"/>
        <v>INSERT INTO public.comic (titulo, volumen, numero, fecha_publicacion, precio_publicacion, color, sinopsis, paginas, cubierta, editor)  ('Ocarina of Time: The Mystery of the Triforce’('Ocarina of Time: Ganondorf Defeated! ’,'2','8', '04/28/2013’,'50',TRUE,‘After learning more about Ganondorf from Nabooru, Link takes her with him to save Zelda. But Ganons Tower is unreachable until Nabooru awakens as the 6th sage, combining her powers with the others to create a bridge to get Link into the castle. In there, Link learns that he possesses the Triforce of Courage as he fights and defeats Ganondorf.’,'107',TRUE,'Akira Himekawa’);</v>
      </c>
      <c r="M21" s="4" t="s">
        <v>30</v>
      </c>
    </row>
    <row r="22" spans="1:13">
      <c r="A22" s="4">
        <v>20</v>
      </c>
      <c r="B22" t="s">
        <v>76</v>
      </c>
      <c r="C22" s="9" t="s">
        <v>171</v>
      </c>
      <c r="D22" s="9" t="s">
        <v>190</v>
      </c>
      <c r="E22" t="s">
        <v>77</v>
      </c>
      <c r="F22" s="9" t="s">
        <v>307</v>
      </c>
      <c r="G22" s="6" t="s">
        <v>13</v>
      </c>
      <c r="H22" t="s">
        <v>78</v>
      </c>
      <c r="I22" s="9" t="s">
        <v>321</v>
      </c>
      <c r="J22" s="6" t="s">
        <v>13</v>
      </c>
      <c r="K22" t="s">
        <v>69</v>
      </c>
      <c r="L22" s="4" t="str">
        <f t="shared" si="1"/>
        <v>INSERT INTO public.comic (titulo, volumen, numero, fecha_publicacion, precio_publicacion, color, sinopsis, paginas, cubierta, editor)  ('Ocarina of Time: Ganondorf Defeated! ’('Majoras Mask: Fierce Deity Link’,'1','9', '03/20/2001’,'50',TRUE,‘It soon was revealed that Skull Kid was friends with the four giants. But when they went their separate ways, Skull Kid was devastated. His sadness was exploited by Majoras Mask, who no longer needed Skull Kid. It removed itself from him and tried to kill its ex-host, but Link stopped it. Majoras Mask offered a new game, giving Link the Fierce Deitys Mask. Despite everyones warnings, Link put the mask on and became a frightening warrior. Once on the moon, he defeated Majoras Mask in its many forms. The Happy Mask Salesman pops up to take back the seemingly powerless mask. After the wedding, Skull Kid learned the giants still considered him their friend. Link was reunited with Epona as they return to Hyrule to resume their search for Navi…’,'108',TRUE,'Akira Himekawa’);</v>
      </c>
      <c r="M22" s="4" t="s">
        <v>30</v>
      </c>
    </row>
    <row r="23" spans="1:13" ht="21.75" customHeight="1">
      <c r="A23" s="4">
        <v>21</v>
      </c>
      <c r="B23" t="s">
        <v>79</v>
      </c>
      <c r="C23" s="9" t="s">
        <v>171</v>
      </c>
      <c r="D23" s="9" t="s">
        <v>171</v>
      </c>
      <c r="E23" t="s">
        <v>80</v>
      </c>
      <c r="F23" s="9" t="s">
        <v>310</v>
      </c>
      <c r="G23" s="6" t="s">
        <v>13</v>
      </c>
      <c r="H23" s="7" t="s">
        <v>81</v>
      </c>
      <c r="I23" s="9" t="s">
        <v>322</v>
      </c>
      <c r="J23" s="6" t="s">
        <v>13</v>
      </c>
      <c r="K23" t="s">
        <v>82</v>
      </c>
      <c r="L23" s="4" t="str">
        <f t="shared" si="1"/>
        <v>INSERT INTO public.comic (titulo, volumen, numero, fecha_publicacion, precio_publicacion, color, sinopsis, paginas, cubierta, editor)  ('Majoras Mask: Fierce Deity Link’('Metal Gear Solid Omnibus’,'1','1','06/15/2010’,'99',TRUE,'Solid Snake is back! Two of the greatest video games of all time, adapted to comics by cutting-edge creators and collected here in their entirety.
Metal Gear Solid and its sequel, Metal Gear Solid 2: Sons of Liberty, are among the most innovative and highly revered video games of the last twenty years. Now, the complete comic adaptations of both games are available in one volume. Return to Shadow Moses Island and the Big Shell with Solid Snake to do battle with Liquid, Solidus, Revolver Ocelot, Sniper Wolf, and an army of terrorists. Just don't forget to switch controller ports when you face Psycho Mantis.
With stories adapted by Kris Oprisko, Alex Garner, and Matt Fraction, and high-energy, emotional, painted art from the incomparable Ashley Wood, these two comic series brilliantly capture the evocative bleakness and intensity the Metal Gear Solid universe.’,'552',TRUE,'Kris Oprisko’);</v>
      </c>
      <c r="M23" s="4" t="s">
        <v>30</v>
      </c>
    </row>
    <row r="24" spans="1:13">
      <c r="A24" s="4">
        <v>22</v>
      </c>
      <c r="B24" t="s">
        <v>83</v>
      </c>
      <c r="C24" s="9" t="s">
        <v>171</v>
      </c>
      <c r="D24" s="9" t="s">
        <v>171</v>
      </c>
      <c r="E24" t="s">
        <v>84</v>
      </c>
      <c r="F24" s="9" t="s">
        <v>209</v>
      </c>
      <c r="G24" s="6" t="s">
        <v>13</v>
      </c>
      <c r="H24" t="s">
        <v>85</v>
      </c>
      <c r="I24" s="9" t="s">
        <v>258</v>
      </c>
      <c r="J24" s="6" t="s">
        <v>13</v>
      </c>
      <c r="K24" t="s">
        <v>86</v>
      </c>
      <c r="L24" s="4" t="str">
        <f t="shared" si="1"/>
        <v>INSERT INTO public.comic (titulo, volumen, numero, fecha_publicacion, precio_publicacion, color, sinopsis, paginas, cubierta, editor)  ('Metal Gear Solid Omnibus’('Resident Evil: Fire and Ice’,'1','1','12/05/2000’,'15',TRUE,'RESIDENT EVIL: FIRE &amp; ICE #1 introduces Charlie Team, a new S.T.A.R.S. unit formed to hunt down and destroy Umbrella and its evil experiments wherever they re found. Beginning in a circus, our heroes learn that not all is clowns and cotton candy under the big top. This circus is contaminated with the G-Virus!’,'30',TRUE,'Ted Adams’);</v>
      </c>
      <c r="M24" s="4" t="s">
        <v>30</v>
      </c>
    </row>
    <row r="25" spans="1:13">
      <c r="A25" s="4">
        <v>23</v>
      </c>
      <c r="B25" t="s">
        <v>83</v>
      </c>
      <c r="C25" s="9" t="s">
        <v>171</v>
      </c>
      <c r="D25" s="9" t="s">
        <v>177</v>
      </c>
      <c r="E25" t="s">
        <v>87</v>
      </c>
      <c r="F25" s="9" t="s">
        <v>209</v>
      </c>
      <c r="G25" s="6" t="s">
        <v>13</v>
      </c>
      <c r="H25" t="s">
        <v>88</v>
      </c>
      <c r="I25" s="9" t="s">
        <v>218</v>
      </c>
      <c r="J25" s="6" t="s">
        <v>13</v>
      </c>
      <c r="K25" t="s">
        <v>86</v>
      </c>
      <c r="L25" s="4" t="str">
        <f t="shared" si="1"/>
        <v>INSERT INTO public.comic (titulo, volumen, numero, fecha_publicacion, precio_publicacion, color, sinopsis, paginas, cubierta, editor)  ('Resident Evil: Fire and Ice’('Resident Evil: Fire and Ice’,'1','2','02/03/2001’,'15',TRUE,'The S.T.A.R.S. Charlie Team splits into two sections to investigate two different possible Umbrella labs, one team going to the frozen Alaskan wastes where they are confronted by mutated Arctic beasts, the other to Mexico during the Day of the Dead celebration, where the line between dead and undead has never been so hard to determine’,'20',TRUE,'Ted Adams’);</v>
      </c>
      <c r="M25" s="4" t="s">
        <v>30</v>
      </c>
    </row>
    <row r="26" spans="1:13">
      <c r="A26" s="4">
        <v>24</v>
      </c>
      <c r="B26" t="s">
        <v>83</v>
      </c>
      <c r="C26" s="9" t="s">
        <v>171</v>
      </c>
      <c r="D26" s="9" t="s">
        <v>178</v>
      </c>
      <c r="E26" t="s">
        <v>89</v>
      </c>
      <c r="F26" s="9" t="s">
        <v>210</v>
      </c>
      <c r="G26" s="6" t="s">
        <v>13</v>
      </c>
      <c r="H26" t="s">
        <v>90</v>
      </c>
      <c r="I26" s="9" t="s">
        <v>318</v>
      </c>
      <c r="J26" s="6" t="s">
        <v>13</v>
      </c>
      <c r="K26" t="s">
        <v>86</v>
      </c>
      <c r="L26" s="4" t="str">
        <f t="shared" si="1"/>
        <v>INSERT INTO public.comic (titulo, volumen, numero, fecha_publicacion, precio_publicacion, color, sinopsis, paginas, cubierta, editor)  ('Resident Evil: Fire and Ice’('Resident Evil: Fire and Ice’,'1','3','04/15/2001’,'16',TRUE,'The secretive Umbrella organization reveals its plans for the X-Virusâ€”and how the captured members of the STARS Charlie Team tie into those plans. Hint: our heroes arent going to be happy. The non-stop action unfolds in Mexico and Alaska, as Charlie Team battles zombies in both places. ‘,'28',TRUE,'Ted Adams’);</v>
      </c>
      <c r="M26" s="4" t="s">
        <v>30</v>
      </c>
    </row>
    <row r="27" spans="1:13">
      <c r="A27" s="4">
        <v>25</v>
      </c>
      <c r="B27" t="s">
        <v>91</v>
      </c>
      <c r="C27" s="9" t="s">
        <v>171</v>
      </c>
      <c r="D27" s="9" t="s">
        <v>171</v>
      </c>
      <c r="E27" t="s">
        <v>92</v>
      </c>
      <c r="F27" s="9" t="s">
        <v>276</v>
      </c>
      <c r="G27" s="6" t="s">
        <v>13</v>
      </c>
      <c r="H27" t="s">
        <v>93</v>
      </c>
      <c r="I27" s="9" t="s">
        <v>258</v>
      </c>
      <c r="J27" s="6" t="s">
        <v>13</v>
      </c>
      <c r="K27" t="s">
        <v>94</v>
      </c>
      <c r="L27" s="4" t="str">
        <f t="shared" si="1"/>
        <v>INSERT INTO public.comic (titulo, volumen, numero, fecha_publicacion, precio_publicacion, color, sinopsis, paginas, cubierta, editor)  ('Resident Evil: Fire and Ice’('Silent Hill: Dying Inside’,'1','1','02/12/2004’,'40,TRUE,' Lynn DeAngelis is a film student who traveled to Silent Hill for video footage. Upon her return, she begins to suffer from delusions and post-traumatic stress. Troy Abernathy, a psychiatrist-turned self-help author is called upon by a colleague to help Lynn, as nothing tried so far has worked. Nothing Abernathy tries works, so as a last resort, the doctor takes the girl back to Silent Hill.’,'30',TRUE,'Scott Ciencin’);</v>
      </c>
      <c r="M27" s="4" t="s">
        <v>30</v>
      </c>
    </row>
    <row r="28" spans="1:13">
      <c r="A28" s="4">
        <v>26</v>
      </c>
      <c r="B28" t="s">
        <v>91</v>
      </c>
      <c r="C28" s="9" t="s">
        <v>171</v>
      </c>
      <c r="D28" s="9" t="s">
        <v>177</v>
      </c>
      <c r="E28" t="s">
        <v>95</v>
      </c>
      <c r="F28" s="9" t="s">
        <v>277</v>
      </c>
      <c r="G28" s="6" t="s">
        <v>13</v>
      </c>
      <c r="H28" t="s">
        <v>96</v>
      </c>
      <c r="I28" s="9" t="s">
        <v>258</v>
      </c>
      <c r="J28" s="6" t="s">
        <v>13</v>
      </c>
      <c r="K28" t="s">
        <v>94</v>
      </c>
      <c r="L28" s="4" t="str">
        <f t="shared" si="1"/>
        <v>INSERT INTO public.comic (titulo, volumen, numero, fecha_publicacion, precio_publicacion, color, sinopsis, paginas, cubierta, editor)  ('Silent Hill: Dying Inside’('Silent Hill: Dying Inside’,'1','2','04/12/2004’,'40',TRUE,'Abernathys attempt at pulling Lynn out of her stupor is successful, but the pair are now trapped inside the town of Silent Hill, being pursued by a young girl who is able to command the monstrous denizens of the town.’,'30',TRUE,'Scott Ciencin’);</v>
      </c>
      <c r="M28" s="4" t="s">
        <v>30</v>
      </c>
    </row>
    <row r="29" spans="1:13">
      <c r="A29" s="4">
        <v>27</v>
      </c>
      <c r="B29" t="s">
        <v>91</v>
      </c>
      <c r="C29" s="9" t="s">
        <v>171</v>
      </c>
      <c r="D29" s="9" t="s">
        <v>176</v>
      </c>
      <c r="E29" t="s">
        <v>97</v>
      </c>
      <c r="F29" s="9" t="s">
        <v>277</v>
      </c>
      <c r="G29" s="6" t="s">
        <v>13</v>
      </c>
      <c r="H29" t="s">
        <v>98</v>
      </c>
      <c r="I29" s="9" t="s">
        <v>258</v>
      </c>
      <c r="J29" s="6" t="s">
        <v>13</v>
      </c>
      <c r="K29" t="s">
        <v>94</v>
      </c>
      <c r="L29" s="4" t="str">
        <f t="shared" si="1"/>
        <v>INSERT INTO public.comic (titulo, volumen, numero, fecha_publicacion, precio_publicacion, color, sinopsis, paginas, cubierta, editor)  ('Silent Hill: Dying Inside’('Silent Hill: Dying Inside’,'1','5','07/20/2004’,'40',TRUE,'Events come to a conclusion as Lauryn, desperate to end the dark times that have befallen Silent Hill, is forced into a confrontation with the Order and the mysterious Whately.’,'30',TRUE,'Scott Ciencin’);</v>
      </c>
      <c r="M29" s="4" t="s">
        <v>30</v>
      </c>
    </row>
    <row r="30" spans="1:13">
      <c r="A30" s="4">
        <v>28</v>
      </c>
      <c r="B30" t="s">
        <v>99</v>
      </c>
      <c r="C30" s="9" t="s">
        <v>171</v>
      </c>
      <c r="D30" s="9" t="s">
        <v>177</v>
      </c>
      <c r="E30" t="s">
        <v>100</v>
      </c>
      <c r="F30" s="9" t="s">
        <v>311</v>
      </c>
      <c r="G30" s="6" t="s">
        <v>13</v>
      </c>
      <c r="H30" t="s">
        <v>101</v>
      </c>
      <c r="I30" s="9" t="s">
        <v>323</v>
      </c>
      <c r="J30" s="6" t="s">
        <v>13</v>
      </c>
      <c r="K30" t="s">
        <v>102</v>
      </c>
      <c r="L30" s="4" t="str">
        <f t="shared" si="1"/>
        <v>INSERT INTO public.comic (titulo, volumen, numero, fecha_publicacion, precio_publicacion, color, sinopsis, paginas, cubierta, editor)  ('Silent Hill: Dying Inside’('Sonic Genesis: Fate and Friends’,'1','2','11/04/2012’,'24',TRUE,'Sonic is leading his new friends into the Labyrinth Zone in their campaign to stop Dr. Eggman and his ambitions from being fullfilled. As they go along, bits of their former memories begin to show, such as the Freedom Fighters finding the limestone cave cozy, Rotor having robotic skills and Sonic getting angry when Sally and Antoine talk cute to each other without knowing why. ‘,'96',TRUE,'Ian Flynn’);</v>
      </c>
      <c r="M30" s="4" t="s">
        <v>30</v>
      </c>
    </row>
    <row r="31" spans="1:13">
      <c r="A31" s="4">
        <v>29</v>
      </c>
      <c r="B31" t="s">
        <v>103</v>
      </c>
      <c r="C31" s="9" t="s">
        <v>171</v>
      </c>
      <c r="D31" s="9" t="s">
        <v>178</v>
      </c>
      <c r="E31" t="s">
        <v>100</v>
      </c>
      <c r="F31" s="9" t="s">
        <v>311</v>
      </c>
      <c r="G31" s="6" t="s">
        <v>13</v>
      </c>
      <c r="H31" t="s">
        <v>104</v>
      </c>
      <c r="I31" s="9" t="s">
        <v>324</v>
      </c>
      <c r="J31" s="6" t="s">
        <v>13</v>
      </c>
      <c r="K31" t="s">
        <v>102</v>
      </c>
      <c r="L31" s="4" t="str">
        <f t="shared" si="1"/>
        <v>INSERT INTO public.comic (titulo, volumen, numero, fecha_publicacion, precio_publicacion, color, sinopsis, paginas, cubierta, editor)  ('Sonic Genesis: Fate and Friends’('Sonic Genesis: Divide And Conquer’,'1','3','11/04/2012’,'24',TRUE,'Sonic meets Tails at the Emerald Hill Zone and introduces him to the Freedom Fighters. Boomer and Tails instantly realize their shared interest in mechanics and marvel at the Tornado. Sally tells Sonic that after looking at a computer before they left the Scrap Brain Zone (Sonic the Hedgehog #227), she learned that Dr. Eggmans production plants are still running and that he is probably still alive. Suddenly the worse earthquake tremor yet hits. The group decides to find Eggman before Mobius shakes itself apart. Sonic wishes to just find Eggman and fight him, but Sally decides to try and cut off his infrastructure and support, much to Sonics dismay. Tails excitedly wishes to join them, but Sally thinks he is too young. However, Sonic claims to have taught him how to handle himself and they all head off to Eggmans next factory. ‘,'92',TRUE,'Ian Flynn’);</v>
      </c>
      <c r="M31" s="4" t="s">
        <v>30</v>
      </c>
    </row>
    <row r="32" spans="1:13">
      <c r="A32" s="4">
        <v>30</v>
      </c>
      <c r="B32" t="s">
        <v>105</v>
      </c>
      <c r="C32" s="9" t="s">
        <v>171</v>
      </c>
      <c r="D32" s="9" t="s">
        <v>179</v>
      </c>
      <c r="E32" t="s">
        <v>100</v>
      </c>
      <c r="F32" s="9" t="s">
        <v>311</v>
      </c>
      <c r="G32" s="6" t="s">
        <v>13</v>
      </c>
      <c r="H32" t="s">
        <v>106</v>
      </c>
      <c r="I32" s="9" t="s">
        <v>325</v>
      </c>
      <c r="J32" s="6" t="s">
        <v>13</v>
      </c>
      <c r="K32" t="s">
        <v>102</v>
      </c>
      <c r="L32" s="4" t="str">
        <f t="shared" si="1"/>
        <v>INSERT INTO public.comic (titulo, volumen, numero, fecha_publicacion, precio_publicacion, color, sinopsis, paginas, cubierta, editor)  ('Sonic Genesis: Divide And Conquer’('Sonic Genesis: Reset’,'1','4','11/04/2012’,'24',TRUE,'Tails flies over Metropolis Zone in the Tornado, radioing Sonic. He says that all is quiet above, but Sonic has to fight his way through Badniks on the ground. Sonic figures he can handle things, but as reinforcements arrive, he reflects on how he d told his new friends Sally Acorn, Antoine Depardieu and Boomer Walrusâ€”to stay behind for their own safety. Now, he admits, he wouldn t mind their company.’,'85',TRUE,'Ian Flynn’);</v>
      </c>
      <c r="M32" s="4" t="s">
        <v>30</v>
      </c>
    </row>
  </sheetData>
  <sheetProtection selectLockedCells="1" selectUnlockedCells="1"/>
  <pageMargins left="0.78749999999999998" right="0.78749999999999998" top="1.0249999999999999" bottom="1.0249999999999999" header="0.78749999999999998" footer="0.78749999999999998"/>
  <pageSetup orientation="portrait" useFirstPageNumber="1" horizontalDpi="300" verticalDpi="300" r:id="rId1"/>
  <headerFooter alignWithMargins="0">
    <oddHeader>&amp;C&amp;"arial,Regular"&amp;A</oddHeader>
    <oddFooter>&amp;C&amp;"arial,Regular"Page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946D3-6CF2-4DE6-B6A8-B706BEC7B812}">
  <dimension ref="A1:I67"/>
  <sheetViews>
    <sheetView workbookViewId="0">
      <selection activeCell="B3" sqref="B3"/>
    </sheetView>
  </sheetViews>
  <sheetFormatPr defaultRowHeight="12.75"/>
  <cols>
    <col min="2" max="2" width="18.5703125" bestFit="1" customWidth="1"/>
    <col min="3" max="3" width="14.140625" bestFit="1" customWidth="1"/>
    <col min="4" max="4" width="45.85546875" bestFit="1" customWidth="1"/>
    <col min="5" max="5" width="21.42578125" bestFit="1" customWidth="1"/>
    <col min="6" max="6" width="11.85546875" bestFit="1" customWidth="1"/>
    <col min="7" max="7" width="16.5703125" bestFit="1" customWidth="1"/>
    <col min="8" max="8" width="166.140625" bestFit="1" customWidth="1"/>
    <col min="9" max="9" width="128.42578125" bestFit="1" customWidth="1"/>
  </cols>
  <sheetData>
    <row r="1" spans="1:9">
      <c r="C1" t="s">
        <v>140</v>
      </c>
      <c r="E1" s="12" t="s">
        <v>139</v>
      </c>
      <c r="F1" s="12"/>
      <c r="G1" t="s">
        <v>140</v>
      </c>
    </row>
    <row r="2" spans="1:9" ht="20.25" thickBot="1">
      <c r="A2" s="10" t="s">
        <v>107</v>
      </c>
      <c r="B2" s="10" t="s">
        <v>134</v>
      </c>
      <c r="C2" s="10" t="s">
        <v>135</v>
      </c>
      <c r="D2" s="10" t="s">
        <v>127</v>
      </c>
      <c r="E2" s="10" t="s">
        <v>136</v>
      </c>
      <c r="F2" s="10" t="s">
        <v>138</v>
      </c>
      <c r="G2" s="10" t="s">
        <v>137</v>
      </c>
      <c r="H2" s="10" t="s">
        <v>27</v>
      </c>
    </row>
    <row r="3" spans="1:9" ht="13.5" thickTop="1">
      <c r="A3">
        <v>1</v>
      </c>
      <c r="B3" s="9" t="s">
        <v>481</v>
      </c>
      <c r="C3" t="s">
        <v>166</v>
      </c>
      <c r="D3" s="9" t="s">
        <v>382</v>
      </c>
      <c r="E3" s="9" t="s">
        <v>171</v>
      </c>
      <c r="F3" t="s">
        <v>166</v>
      </c>
      <c r="G3" s="9" t="s">
        <v>218</v>
      </c>
      <c r="H3" t="str">
        <f>_xlfn.CONCAT(I3, B3, ", ",C3, ", ",D3, ", ",E3, ", ",F3, ", ",G3, ");")</f>
        <v>INSERT INTO dueno_historico (fecha_registro, significado, coleccionista_documento_identidad, coleccionable_id, comic_id, precio_dolar) VALUES ('3/3/2010', NULL, '25385914', '1', NULL, '20');</v>
      </c>
      <c r="I3" t="s">
        <v>531</v>
      </c>
    </row>
    <row r="4" spans="1:9">
      <c r="A4">
        <v>2</v>
      </c>
      <c r="B4" s="9" t="s">
        <v>481</v>
      </c>
      <c r="C4" t="s">
        <v>166</v>
      </c>
      <c r="D4" s="9" t="s">
        <v>383</v>
      </c>
      <c r="E4" s="9" t="s">
        <v>177</v>
      </c>
      <c r="F4" t="s">
        <v>166</v>
      </c>
      <c r="G4" s="9" t="s">
        <v>482</v>
      </c>
      <c r="H4" t="str">
        <f t="shared" ref="H4:H57" si="0">_xlfn.CONCAT(I4, B4, ", ",C4, ", ",D4, ", ",E4, ", ",F4, ", ",G4, ");")</f>
        <v>INSERT INTO dueno_historico (fecha_registro, significado, coleccionista_documento_identidad, coleccionable_id, comic_id, precio_dolar) VALUES ('3/3/2010', NULL, '5222910', '2', NULL, '120');</v>
      </c>
      <c r="I4" t="s">
        <v>531</v>
      </c>
    </row>
    <row r="5" spans="1:9">
      <c r="A5">
        <v>3</v>
      </c>
      <c r="B5" s="9" t="s">
        <v>481</v>
      </c>
      <c r="C5" t="s">
        <v>166</v>
      </c>
      <c r="D5" s="9" t="s">
        <v>384</v>
      </c>
      <c r="E5" s="9" t="s">
        <v>178</v>
      </c>
      <c r="F5" t="s">
        <v>166</v>
      </c>
      <c r="G5" s="9" t="s">
        <v>483</v>
      </c>
      <c r="H5" t="str">
        <f t="shared" si="0"/>
        <v>INSERT INTO dueno_historico (fecha_registro, significado, coleccionista_documento_identidad, coleccionable_id, comic_id, precio_dolar) VALUES ('3/3/2010', NULL, '28314614', '3', NULL, '58');</v>
      </c>
      <c r="I5" t="s">
        <v>531</v>
      </c>
    </row>
    <row r="6" spans="1:9">
      <c r="A6">
        <v>4</v>
      </c>
      <c r="B6" s="9" t="s">
        <v>481</v>
      </c>
      <c r="C6" t="s">
        <v>166</v>
      </c>
      <c r="D6" s="9" t="s">
        <v>385</v>
      </c>
      <c r="E6" s="9" t="s">
        <v>179</v>
      </c>
      <c r="F6" t="s">
        <v>166</v>
      </c>
      <c r="G6" s="9" t="s">
        <v>484</v>
      </c>
      <c r="H6" t="str">
        <f t="shared" si="0"/>
        <v>INSERT INTO dueno_historico (fecha_registro, significado, coleccionista_documento_identidad, coleccionable_id, comic_id, precio_dolar) VALUES ('3/3/2010', NULL, '14000000', '4', NULL, '550');</v>
      </c>
      <c r="I6" t="s">
        <v>531</v>
      </c>
    </row>
    <row r="7" spans="1:9">
      <c r="A7">
        <v>5</v>
      </c>
      <c r="B7" s="9" t="s">
        <v>481</v>
      </c>
      <c r="C7" t="s">
        <v>166</v>
      </c>
      <c r="D7" s="9" t="s">
        <v>386</v>
      </c>
      <c r="E7" s="9" t="s">
        <v>176</v>
      </c>
      <c r="F7" t="s">
        <v>166</v>
      </c>
      <c r="G7" s="9" t="s">
        <v>316</v>
      </c>
      <c r="H7" t="str">
        <f t="shared" si="0"/>
        <v>INSERT INTO dueno_historico (fecha_registro, significado, coleccionista_documento_identidad, coleccionable_id, comic_id, precio_dolar) VALUES ('3/3/2010', NULL, '3000000', '5', NULL, '26');</v>
      </c>
      <c r="I7" t="s">
        <v>531</v>
      </c>
    </row>
    <row r="8" spans="1:9">
      <c r="A8">
        <v>6</v>
      </c>
      <c r="B8" s="9" t="s">
        <v>481</v>
      </c>
      <c r="C8" t="s">
        <v>166</v>
      </c>
      <c r="D8" s="9" t="s">
        <v>387</v>
      </c>
      <c r="E8" s="9" t="s">
        <v>180</v>
      </c>
      <c r="F8" t="s">
        <v>166</v>
      </c>
      <c r="G8" s="9" t="s">
        <v>485</v>
      </c>
      <c r="H8" t="str">
        <f t="shared" si="0"/>
        <v>INSERT INTO dueno_historico (fecha_registro, significado, coleccionista_documento_identidad, coleccionable_id, comic_id, precio_dolar) VALUES ('3/3/2010', NULL, '1234567', '6', NULL, '900');</v>
      </c>
      <c r="I8" t="s">
        <v>531</v>
      </c>
    </row>
    <row r="9" spans="1:9">
      <c r="A9">
        <v>7</v>
      </c>
      <c r="B9" s="9" t="s">
        <v>481</v>
      </c>
      <c r="C9" t="s">
        <v>166</v>
      </c>
      <c r="D9" s="9" t="s">
        <v>388</v>
      </c>
      <c r="E9" s="9" t="s">
        <v>187</v>
      </c>
      <c r="F9" t="s">
        <v>166</v>
      </c>
      <c r="G9" s="9" t="s">
        <v>486</v>
      </c>
      <c r="H9" t="str">
        <f t="shared" si="0"/>
        <v>INSERT INTO dueno_historico (fecha_registro, significado, coleccionista_documento_identidad, coleccionable_id, comic_id, precio_dolar) VALUES ('3/3/2010', NULL, '2345678', '7', NULL, '874');</v>
      </c>
      <c r="I9" t="s">
        <v>531</v>
      </c>
    </row>
    <row r="10" spans="1:9">
      <c r="A10">
        <v>8</v>
      </c>
      <c r="B10" s="9" t="s">
        <v>481</v>
      </c>
      <c r="C10" t="s">
        <v>166</v>
      </c>
      <c r="D10" s="9" t="s">
        <v>389</v>
      </c>
      <c r="E10" s="9" t="s">
        <v>188</v>
      </c>
      <c r="F10" t="s">
        <v>166</v>
      </c>
      <c r="G10" s="9" t="s">
        <v>487</v>
      </c>
      <c r="H10" t="str">
        <f t="shared" si="0"/>
        <v>INSERT INTO dueno_historico (fecha_registro, significado, coleccionista_documento_identidad, coleccionable_id, comic_id, precio_dolar) VALUES ('3/3/2010', NULL, '14725836', '8', NULL, '865');</v>
      </c>
      <c r="I10" t="s">
        <v>531</v>
      </c>
    </row>
    <row r="11" spans="1:9">
      <c r="A11">
        <v>9</v>
      </c>
      <c r="B11" s="9" t="s">
        <v>481</v>
      </c>
      <c r="C11" t="s">
        <v>166</v>
      </c>
      <c r="D11" s="9" t="s">
        <v>390</v>
      </c>
      <c r="E11" s="9" t="s">
        <v>190</v>
      </c>
      <c r="F11" t="s">
        <v>166</v>
      </c>
      <c r="G11" s="9" t="s">
        <v>488</v>
      </c>
      <c r="H11" t="str">
        <f t="shared" si="0"/>
        <v>INSERT INTO dueno_historico (fecha_registro, significado, coleccionista_documento_identidad, coleccionable_id, comic_id, precio_dolar) VALUES ('3/3/2010', NULL, '25836914', '9', NULL, '4123');</v>
      </c>
      <c r="I11" t="s">
        <v>531</v>
      </c>
    </row>
    <row r="12" spans="1:9">
      <c r="A12">
        <v>10</v>
      </c>
      <c r="B12" s="9" t="s">
        <v>481</v>
      </c>
      <c r="C12" t="s">
        <v>166</v>
      </c>
      <c r="D12" s="9" t="s">
        <v>391</v>
      </c>
      <c r="E12" s="9" t="s">
        <v>193</v>
      </c>
      <c r="F12" t="s">
        <v>166</v>
      </c>
      <c r="G12" s="9" t="s">
        <v>489</v>
      </c>
      <c r="H12" t="str">
        <f t="shared" si="0"/>
        <v>INSERT INTO dueno_historico (fecha_registro, significado, coleccionista_documento_identidad, coleccionable_id, comic_id, precio_dolar) VALUES ('3/3/2010', NULL, '1998456', '10', NULL, '9874');</v>
      </c>
      <c r="I12" t="s">
        <v>531</v>
      </c>
    </row>
    <row r="13" spans="1:9">
      <c r="A13">
        <v>11</v>
      </c>
      <c r="B13" s="9" t="s">
        <v>481</v>
      </c>
      <c r="C13" t="s">
        <v>166</v>
      </c>
      <c r="D13" s="9" t="s">
        <v>392</v>
      </c>
      <c r="E13" s="9" t="s">
        <v>192</v>
      </c>
      <c r="F13" t="s">
        <v>166</v>
      </c>
      <c r="G13" s="9" t="s">
        <v>490</v>
      </c>
      <c r="H13" t="str">
        <f t="shared" si="0"/>
        <v>INSERT INTO dueno_historico (fecha_registro, significado, coleccionista_documento_identidad, coleccionable_id, comic_id, precio_dolar) VALUES ('3/3/2010', NULL, '12345698', '11', NULL, '352');</v>
      </c>
      <c r="I13" t="s">
        <v>531</v>
      </c>
    </row>
    <row r="14" spans="1:9">
      <c r="A14">
        <v>12</v>
      </c>
      <c r="B14" s="9" t="s">
        <v>481</v>
      </c>
      <c r="C14" t="s">
        <v>166</v>
      </c>
      <c r="D14" s="9" t="s">
        <v>393</v>
      </c>
      <c r="E14" s="9" t="s">
        <v>194</v>
      </c>
      <c r="F14" t="s">
        <v>166</v>
      </c>
      <c r="G14" s="9" t="s">
        <v>491</v>
      </c>
      <c r="H14" t="str">
        <f t="shared" si="0"/>
        <v>INSERT INTO dueno_historico (fecha_registro, significado, coleccionista_documento_identidad, coleccionable_id, comic_id, precio_dolar) VALUES ('3/3/2010', NULL, '14000001', '12', NULL, '325');</v>
      </c>
      <c r="I14" t="s">
        <v>531</v>
      </c>
    </row>
    <row r="15" spans="1:9">
      <c r="A15">
        <v>13</v>
      </c>
      <c r="B15" s="9" t="s">
        <v>481</v>
      </c>
      <c r="C15" t="s">
        <v>166</v>
      </c>
      <c r="D15" s="9" t="s">
        <v>409</v>
      </c>
      <c r="E15" s="9" t="s">
        <v>200</v>
      </c>
      <c r="F15" t="s">
        <v>166</v>
      </c>
      <c r="G15" s="9" t="s">
        <v>492</v>
      </c>
      <c r="H15" t="str">
        <f t="shared" si="0"/>
        <v>INSERT INTO dueno_historico (fecha_registro, significado, coleccionista_documento_identidad, coleccionable_id, comic_id, precio_dolar) VALUES ('3/3/2010', NULL, '12987456', '13', NULL, '126');</v>
      </c>
      <c r="I15" t="s">
        <v>531</v>
      </c>
    </row>
    <row r="16" spans="1:9">
      <c r="A16">
        <v>14</v>
      </c>
      <c r="B16" s="9" t="s">
        <v>481</v>
      </c>
      <c r="C16" t="s">
        <v>166</v>
      </c>
      <c r="D16" s="9" t="s">
        <v>382</v>
      </c>
      <c r="E16" s="9" t="s">
        <v>203</v>
      </c>
      <c r="F16" t="s">
        <v>166</v>
      </c>
      <c r="G16" s="9" t="s">
        <v>493</v>
      </c>
      <c r="H16" t="str">
        <f t="shared" si="0"/>
        <v>INSERT INTO dueno_historico (fecha_registro, significado, coleccionista_documento_identidad, coleccionable_id, comic_id, precio_dolar) VALUES ('3/3/2010', NULL, '25385914', '14', NULL, '754');</v>
      </c>
      <c r="I16" t="s">
        <v>531</v>
      </c>
    </row>
    <row r="17" spans="1:9">
      <c r="A17">
        <v>15</v>
      </c>
      <c r="B17" s="9" t="s">
        <v>481</v>
      </c>
      <c r="C17" t="s">
        <v>166</v>
      </c>
      <c r="D17" s="9" t="s">
        <v>383</v>
      </c>
      <c r="E17" s="9" t="s">
        <v>209</v>
      </c>
      <c r="F17" t="s">
        <v>166</v>
      </c>
      <c r="G17" s="9" t="s">
        <v>487</v>
      </c>
      <c r="H17" t="str">
        <f t="shared" si="0"/>
        <v>INSERT INTO dueno_historico (fecha_registro, significado, coleccionista_documento_identidad, coleccionable_id, comic_id, precio_dolar) VALUES ('3/3/2010', NULL, '5222910', '15', NULL, '865');</v>
      </c>
      <c r="I17" t="s">
        <v>531</v>
      </c>
    </row>
    <row r="18" spans="1:9">
      <c r="A18">
        <v>16</v>
      </c>
      <c r="B18" s="9" t="s">
        <v>481</v>
      </c>
      <c r="C18" t="s">
        <v>166</v>
      </c>
      <c r="D18" s="9" t="s">
        <v>384</v>
      </c>
      <c r="E18" s="9" t="s">
        <v>210</v>
      </c>
      <c r="F18" t="s">
        <v>166</v>
      </c>
      <c r="G18" s="9" t="s">
        <v>494</v>
      </c>
      <c r="H18" t="str">
        <f t="shared" si="0"/>
        <v>INSERT INTO dueno_historico (fecha_registro, significado, coleccionista_documento_identidad, coleccionable_id, comic_id, precio_dolar) VALUES ('3/3/2010', NULL, '28314614', '16', NULL, '3257');</v>
      </c>
      <c r="I18" t="s">
        <v>531</v>
      </c>
    </row>
    <row r="19" spans="1:9">
      <c r="A19">
        <v>17</v>
      </c>
      <c r="B19" s="9" t="s">
        <v>481</v>
      </c>
      <c r="C19" t="s">
        <v>166</v>
      </c>
      <c r="D19" s="9" t="s">
        <v>385</v>
      </c>
      <c r="E19" s="9" t="s">
        <v>206</v>
      </c>
      <c r="F19" t="s">
        <v>166</v>
      </c>
      <c r="G19" s="9" t="s">
        <v>495</v>
      </c>
      <c r="H19" t="str">
        <f t="shared" si="0"/>
        <v>INSERT INTO dueno_historico (fecha_registro, significado, coleccionista_documento_identidad, coleccionable_id, comic_id, precio_dolar) VALUES ('3/3/2010', NULL, '14000000', '17', NULL, '2147');</v>
      </c>
      <c r="I19" t="s">
        <v>531</v>
      </c>
    </row>
    <row r="20" spans="1:9">
      <c r="A20">
        <v>18</v>
      </c>
      <c r="B20" s="9" t="s">
        <v>481</v>
      </c>
      <c r="C20" t="s">
        <v>166</v>
      </c>
      <c r="D20" s="9" t="s">
        <v>386</v>
      </c>
      <c r="E20" s="9" t="s">
        <v>216</v>
      </c>
      <c r="F20" t="s">
        <v>166</v>
      </c>
      <c r="G20" s="9" t="s">
        <v>496</v>
      </c>
      <c r="H20" t="str">
        <f t="shared" si="0"/>
        <v>INSERT INTO dueno_historico (fecha_registro, significado, coleccionista_documento_identidad, coleccionable_id, comic_id, precio_dolar) VALUES ('3/3/2010', NULL, '3000000', '18', NULL, '9853');</v>
      </c>
      <c r="I20" t="s">
        <v>531</v>
      </c>
    </row>
    <row r="21" spans="1:9">
      <c r="A21">
        <v>19</v>
      </c>
      <c r="B21" s="9" t="s">
        <v>481</v>
      </c>
      <c r="C21" t="s">
        <v>166</v>
      </c>
      <c r="D21" s="9" t="s">
        <v>387</v>
      </c>
      <c r="E21" s="9" t="s">
        <v>217</v>
      </c>
      <c r="F21" t="s">
        <v>166</v>
      </c>
      <c r="G21" s="9" t="s">
        <v>497</v>
      </c>
      <c r="H21" t="str">
        <f t="shared" si="0"/>
        <v>INSERT INTO dueno_historico (fecha_registro, significado, coleccionista_documento_identidad, coleccionable_id, comic_id, precio_dolar) VALUES ('3/3/2010', NULL, '1234567', '19', NULL, '125');</v>
      </c>
      <c r="I21" t="s">
        <v>531</v>
      </c>
    </row>
    <row r="22" spans="1:9">
      <c r="A22">
        <v>20</v>
      </c>
      <c r="B22" s="9" t="s">
        <v>481</v>
      </c>
      <c r="C22" t="s">
        <v>166</v>
      </c>
      <c r="D22" s="9" t="s">
        <v>388</v>
      </c>
      <c r="E22" s="9" t="s">
        <v>218</v>
      </c>
      <c r="F22" t="s">
        <v>166</v>
      </c>
      <c r="G22" s="9" t="s">
        <v>498</v>
      </c>
      <c r="H22" t="str">
        <f t="shared" si="0"/>
        <v>INSERT INTO dueno_historico (fecha_registro, significado, coleccionista_documento_identidad, coleccionable_id, comic_id, precio_dolar) VALUES ('3/3/2010', NULL, '2345678', '20', NULL, '3256');</v>
      </c>
      <c r="I22" t="s">
        <v>531</v>
      </c>
    </row>
    <row r="23" spans="1:9">
      <c r="A23">
        <v>21</v>
      </c>
      <c r="B23" s="9" t="s">
        <v>481</v>
      </c>
      <c r="C23" t="s">
        <v>166</v>
      </c>
      <c r="D23" s="9" t="s">
        <v>389</v>
      </c>
      <c r="E23" s="9" t="s">
        <v>248</v>
      </c>
      <c r="F23" t="s">
        <v>166</v>
      </c>
      <c r="G23" s="9" t="s">
        <v>499</v>
      </c>
      <c r="H23" t="str">
        <f t="shared" si="0"/>
        <v>INSERT INTO dueno_historico (fecha_registro, significado, coleccionista_documento_identidad, coleccionable_id, comic_id, precio_dolar) VALUES ('3/3/2010', NULL, '14725836', '21', NULL, '5412');</v>
      </c>
      <c r="I23" t="s">
        <v>531</v>
      </c>
    </row>
    <row r="24" spans="1:9">
      <c r="A24">
        <v>22</v>
      </c>
      <c r="B24" s="9" t="s">
        <v>481</v>
      </c>
      <c r="C24" t="s">
        <v>166</v>
      </c>
      <c r="D24" s="9" t="s">
        <v>390</v>
      </c>
      <c r="E24" s="9" t="s">
        <v>313</v>
      </c>
      <c r="F24" t="s">
        <v>166</v>
      </c>
      <c r="G24" s="9" t="s">
        <v>500</v>
      </c>
      <c r="H24" t="str">
        <f t="shared" si="0"/>
        <v>INSERT INTO dueno_historico (fecha_registro, significado, coleccionista_documento_identidad, coleccionable_id, comic_id, precio_dolar) VALUES ('3/3/2010', NULL, '25836914', '22', NULL, '875');</v>
      </c>
      <c r="I24" t="s">
        <v>531</v>
      </c>
    </row>
    <row r="25" spans="1:9">
      <c r="A25">
        <v>23</v>
      </c>
      <c r="B25" s="9" t="s">
        <v>481</v>
      </c>
      <c r="C25" t="s">
        <v>166</v>
      </c>
      <c r="D25" s="9" t="s">
        <v>391</v>
      </c>
      <c r="E25" s="9" t="s">
        <v>314</v>
      </c>
      <c r="F25" t="s">
        <v>166</v>
      </c>
      <c r="G25" s="9" t="s">
        <v>501</v>
      </c>
      <c r="H25" t="str">
        <f t="shared" si="0"/>
        <v>INSERT INTO dueno_historico (fecha_registro, significado, coleccionista_documento_identidad, coleccionable_id, comic_id, precio_dolar) VALUES ('3/3/2010', NULL, '1998456', '23', NULL, '8563');</v>
      </c>
      <c r="I25" t="s">
        <v>531</v>
      </c>
    </row>
    <row r="26" spans="1:9">
      <c r="A26">
        <v>24</v>
      </c>
      <c r="B26" s="9" t="s">
        <v>481</v>
      </c>
      <c r="C26" t="s">
        <v>166</v>
      </c>
      <c r="D26" s="9" t="s">
        <v>392</v>
      </c>
      <c r="E26" s="9" t="s">
        <v>311</v>
      </c>
      <c r="F26" t="s">
        <v>166</v>
      </c>
      <c r="G26" s="9" t="s">
        <v>502</v>
      </c>
      <c r="H26" t="str">
        <f t="shared" si="0"/>
        <v>INSERT INTO dueno_historico (fecha_registro, significado, coleccionista_documento_identidad, coleccionable_id, comic_id, precio_dolar) VALUES ('3/3/2010', NULL, '12345698', '24', NULL, '215');</v>
      </c>
      <c r="I26" t="s">
        <v>531</v>
      </c>
    </row>
    <row r="27" spans="1:9">
      <c r="A27">
        <v>25</v>
      </c>
      <c r="B27" s="9" t="s">
        <v>481</v>
      </c>
      <c r="C27" t="s">
        <v>166</v>
      </c>
      <c r="D27" s="9" t="s">
        <v>393</v>
      </c>
      <c r="E27" s="9" t="s">
        <v>315</v>
      </c>
      <c r="F27" t="s">
        <v>166</v>
      </c>
      <c r="G27" s="9" t="s">
        <v>503</v>
      </c>
      <c r="H27" t="str">
        <f t="shared" si="0"/>
        <v>INSERT INTO dueno_historico (fecha_registro, significado, coleccionista_documento_identidad, coleccionable_id, comic_id, precio_dolar) VALUES ('3/3/2010', NULL, '14000001', '25', NULL, '9514');</v>
      </c>
      <c r="I27" t="s">
        <v>531</v>
      </c>
    </row>
    <row r="28" spans="1:9">
      <c r="A28">
        <v>26</v>
      </c>
      <c r="B28" s="9" t="s">
        <v>481</v>
      </c>
      <c r="C28" t="s">
        <v>166</v>
      </c>
      <c r="D28" s="9" t="s">
        <v>409</v>
      </c>
      <c r="E28" t="s">
        <v>166</v>
      </c>
      <c r="F28" s="9" t="s">
        <v>171</v>
      </c>
      <c r="G28" s="9" t="s">
        <v>482</v>
      </c>
      <c r="H28" t="str">
        <f t="shared" si="0"/>
        <v>INSERT INTO dueno_historico (fecha_registro, significado, coleccionista_documento_identidad, coleccionable_id, comic_id, precio_dolar) VALUES ('3/3/2010', NULL, '12987456', NULL, '1', '120');</v>
      </c>
      <c r="I28" t="s">
        <v>531</v>
      </c>
    </row>
    <row r="29" spans="1:9">
      <c r="A29">
        <v>27</v>
      </c>
      <c r="B29" s="9" t="s">
        <v>481</v>
      </c>
      <c r="C29" t="s">
        <v>166</v>
      </c>
      <c r="D29" s="9" t="s">
        <v>382</v>
      </c>
      <c r="E29" t="s">
        <v>166</v>
      </c>
      <c r="F29" s="9" t="s">
        <v>177</v>
      </c>
      <c r="G29" s="9" t="s">
        <v>504</v>
      </c>
      <c r="H29" t="str">
        <f t="shared" si="0"/>
        <v>INSERT INTO dueno_historico (fecha_registro, significado, coleccionista_documento_identidad, coleccionable_id, comic_id, precio_dolar) VALUES ('3/3/2010', NULL, '25385914', NULL, '2', '6320');</v>
      </c>
      <c r="I29" t="s">
        <v>531</v>
      </c>
    </row>
    <row r="30" spans="1:9">
      <c r="A30">
        <v>28</v>
      </c>
      <c r="B30" s="9" t="s">
        <v>481</v>
      </c>
      <c r="C30" t="s">
        <v>166</v>
      </c>
      <c r="D30" s="9" t="s">
        <v>383</v>
      </c>
      <c r="E30" t="s">
        <v>166</v>
      </c>
      <c r="F30" s="9" t="s">
        <v>178</v>
      </c>
      <c r="G30" s="9" t="s">
        <v>505</v>
      </c>
      <c r="H30" t="str">
        <f t="shared" si="0"/>
        <v>INSERT INTO dueno_historico (fecha_registro, significado, coleccionista_documento_identidad, coleccionable_id, comic_id, precio_dolar) VALUES ('3/3/2010', NULL, '5222910', NULL, '3', '8741');</v>
      </c>
      <c r="I30" t="s">
        <v>531</v>
      </c>
    </row>
    <row r="31" spans="1:9">
      <c r="A31">
        <v>29</v>
      </c>
      <c r="B31" s="9" t="s">
        <v>481</v>
      </c>
      <c r="C31" t="s">
        <v>166</v>
      </c>
      <c r="D31" s="9" t="s">
        <v>384</v>
      </c>
      <c r="E31" t="s">
        <v>166</v>
      </c>
      <c r="F31" s="9" t="s">
        <v>179</v>
      </c>
      <c r="G31" s="9" t="s">
        <v>506</v>
      </c>
      <c r="H31" t="str">
        <f t="shared" si="0"/>
        <v>INSERT INTO dueno_historico (fecha_registro, significado, coleccionista_documento_identidad, coleccionable_id, comic_id, precio_dolar) VALUES ('3/3/2010', NULL, '28314614', NULL, '4', '412');</v>
      </c>
      <c r="I31" t="s">
        <v>531</v>
      </c>
    </row>
    <row r="32" spans="1:9">
      <c r="A32">
        <v>30</v>
      </c>
      <c r="B32" s="9" t="s">
        <v>481</v>
      </c>
      <c r="C32" t="s">
        <v>166</v>
      </c>
      <c r="D32" s="9" t="s">
        <v>385</v>
      </c>
      <c r="E32" t="s">
        <v>166</v>
      </c>
      <c r="F32" s="9" t="s">
        <v>176</v>
      </c>
      <c r="G32" s="9" t="s">
        <v>507</v>
      </c>
      <c r="H32" t="str">
        <f t="shared" si="0"/>
        <v>INSERT INTO dueno_historico (fecha_registro, significado, coleccionista_documento_identidad, coleccionable_id, comic_id, precio_dolar) VALUES ('3/3/2010', NULL, '14000000', NULL, '5', '632');</v>
      </c>
      <c r="I32" t="s">
        <v>531</v>
      </c>
    </row>
    <row r="33" spans="1:9">
      <c r="A33">
        <v>31</v>
      </c>
      <c r="B33" s="9" t="s">
        <v>481</v>
      </c>
      <c r="C33" t="s">
        <v>166</v>
      </c>
      <c r="D33" s="9" t="s">
        <v>386</v>
      </c>
      <c r="E33" t="s">
        <v>166</v>
      </c>
      <c r="F33" s="9" t="s">
        <v>180</v>
      </c>
      <c r="G33" s="9" t="s">
        <v>508</v>
      </c>
      <c r="H33" t="str">
        <f t="shared" si="0"/>
        <v>INSERT INTO dueno_historico (fecha_registro, significado, coleccionista_documento_identidad, coleccionable_id, comic_id, precio_dolar) VALUES ('3/3/2010', NULL, '3000000', NULL, '6', '745');</v>
      </c>
      <c r="I33" t="s">
        <v>531</v>
      </c>
    </row>
    <row r="34" spans="1:9">
      <c r="A34">
        <v>32</v>
      </c>
      <c r="B34" s="9" t="s">
        <v>481</v>
      </c>
      <c r="C34" t="s">
        <v>166</v>
      </c>
      <c r="D34" s="9" t="s">
        <v>387</v>
      </c>
      <c r="E34" t="s">
        <v>166</v>
      </c>
      <c r="F34" s="9" t="s">
        <v>187</v>
      </c>
      <c r="G34" s="9" t="s">
        <v>509</v>
      </c>
      <c r="H34" t="str">
        <f t="shared" si="0"/>
        <v>INSERT INTO dueno_historico (fecha_registro, significado, coleccionista_documento_identidad, coleccionable_id, comic_id, precio_dolar) VALUES ('3/3/2010', NULL, '1234567', NULL, '7', '932');</v>
      </c>
      <c r="I34" t="s">
        <v>531</v>
      </c>
    </row>
    <row r="35" spans="1:9">
      <c r="A35">
        <v>33</v>
      </c>
      <c r="B35" s="9" t="s">
        <v>481</v>
      </c>
      <c r="C35" t="s">
        <v>166</v>
      </c>
      <c r="D35" s="9" t="s">
        <v>388</v>
      </c>
      <c r="E35" t="s">
        <v>166</v>
      </c>
      <c r="F35" s="9" t="s">
        <v>188</v>
      </c>
      <c r="G35" s="9" t="s">
        <v>510</v>
      </c>
      <c r="H35" t="str">
        <f t="shared" si="0"/>
        <v>INSERT INTO dueno_historico (fecha_registro, significado, coleccionista_documento_identidad, coleccionable_id, comic_id, precio_dolar) VALUES ('3/3/2010', NULL, '2345678', NULL, '8', '145');</v>
      </c>
      <c r="I35" t="s">
        <v>531</v>
      </c>
    </row>
    <row r="36" spans="1:9">
      <c r="A36">
        <v>34</v>
      </c>
      <c r="B36" s="9" t="s">
        <v>481</v>
      </c>
      <c r="C36" t="s">
        <v>166</v>
      </c>
      <c r="D36" s="9" t="s">
        <v>389</v>
      </c>
      <c r="E36" t="s">
        <v>166</v>
      </c>
      <c r="F36" s="9" t="s">
        <v>190</v>
      </c>
      <c r="G36" s="9" t="s">
        <v>507</v>
      </c>
      <c r="H36" t="str">
        <f t="shared" si="0"/>
        <v>INSERT INTO dueno_historico (fecha_registro, significado, coleccionista_documento_identidad, coleccionable_id, comic_id, precio_dolar) VALUES ('3/3/2010', NULL, '14725836', NULL, '9', '632');</v>
      </c>
      <c r="I36" t="s">
        <v>531</v>
      </c>
    </row>
    <row r="37" spans="1:9">
      <c r="A37">
        <v>35</v>
      </c>
      <c r="B37" s="9" t="s">
        <v>481</v>
      </c>
      <c r="C37" t="s">
        <v>166</v>
      </c>
      <c r="D37" s="9" t="s">
        <v>390</v>
      </c>
      <c r="E37" t="s">
        <v>166</v>
      </c>
      <c r="F37" s="9" t="s">
        <v>193</v>
      </c>
      <c r="G37" s="9" t="s">
        <v>511</v>
      </c>
      <c r="H37" t="str">
        <f t="shared" si="0"/>
        <v>INSERT INTO dueno_historico (fecha_registro, significado, coleccionista_documento_identidad, coleccionable_id, comic_id, precio_dolar) VALUES ('3/3/2010', NULL, '25836914', NULL, '10', '214');</v>
      </c>
      <c r="I37" t="s">
        <v>531</v>
      </c>
    </row>
    <row r="38" spans="1:9">
      <c r="A38">
        <v>36</v>
      </c>
      <c r="B38" s="9" t="s">
        <v>481</v>
      </c>
      <c r="C38" t="s">
        <v>166</v>
      </c>
      <c r="D38" s="9" t="s">
        <v>391</v>
      </c>
      <c r="E38" t="s">
        <v>166</v>
      </c>
      <c r="F38" s="9" t="s">
        <v>192</v>
      </c>
      <c r="G38" s="9" t="s">
        <v>512</v>
      </c>
      <c r="H38" t="str">
        <f t="shared" si="0"/>
        <v>INSERT INTO dueno_historico (fecha_registro, significado, coleccionista_documento_identidad, coleccionable_id, comic_id, precio_dolar) VALUES ('3/3/2010', NULL, '1998456', NULL, '11', '8520');</v>
      </c>
      <c r="I38" t="s">
        <v>531</v>
      </c>
    </row>
    <row r="39" spans="1:9">
      <c r="A39">
        <v>37</v>
      </c>
      <c r="B39" s="9" t="s">
        <v>481</v>
      </c>
      <c r="C39" t="s">
        <v>166</v>
      </c>
      <c r="D39" s="9" t="s">
        <v>392</v>
      </c>
      <c r="E39" t="s">
        <v>166</v>
      </c>
      <c r="F39" s="9" t="s">
        <v>194</v>
      </c>
      <c r="G39" s="9" t="s">
        <v>513</v>
      </c>
      <c r="H39" t="str">
        <f t="shared" si="0"/>
        <v>INSERT INTO dueno_historico (fecha_registro, significado, coleccionista_documento_identidad, coleccionable_id, comic_id, precio_dolar) VALUES ('3/3/2010', NULL, '12345698', NULL, '12', '906');</v>
      </c>
      <c r="I39" t="s">
        <v>531</v>
      </c>
    </row>
    <row r="40" spans="1:9">
      <c r="A40">
        <v>38</v>
      </c>
      <c r="B40" s="9" t="s">
        <v>481</v>
      </c>
      <c r="C40" t="s">
        <v>166</v>
      </c>
      <c r="D40" s="9" t="s">
        <v>393</v>
      </c>
      <c r="E40" t="s">
        <v>166</v>
      </c>
      <c r="F40" s="9" t="s">
        <v>200</v>
      </c>
      <c r="G40" s="9" t="s">
        <v>514</v>
      </c>
      <c r="H40" t="str">
        <f t="shared" si="0"/>
        <v>INSERT INTO dueno_historico (fecha_registro, significado, coleccionista_documento_identidad, coleccionable_id, comic_id, precio_dolar) VALUES ('3/3/2010', NULL, '14000001', NULL, '13', '800');</v>
      </c>
      <c r="I40" t="s">
        <v>531</v>
      </c>
    </row>
    <row r="41" spans="1:9">
      <c r="A41">
        <v>39</v>
      </c>
      <c r="B41" s="9" t="s">
        <v>481</v>
      </c>
      <c r="C41" t="s">
        <v>166</v>
      </c>
      <c r="D41" s="9" t="s">
        <v>409</v>
      </c>
      <c r="E41" t="s">
        <v>166</v>
      </c>
      <c r="F41" s="9" t="s">
        <v>203</v>
      </c>
      <c r="G41" s="9" t="s">
        <v>515</v>
      </c>
      <c r="H41" t="str">
        <f t="shared" si="0"/>
        <v>INSERT INTO dueno_historico (fecha_registro, significado, coleccionista_documento_identidad, coleccionable_id, comic_id, precio_dolar) VALUES ('3/3/2010', NULL, '12987456', NULL, '14', '741');</v>
      </c>
      <c r="I41" t="s">
        <v>531</v>
      </c>
    </row>
    <row r="42" spans="1:9">
      <c r="A42">
        <v>40</v>
      </c>
      <c r="B42" s="9" t="s">
        <v>481</v>
      </c>
      <c r="C42" t="s">
        <v>166</v>
      </c>
      <c r="D42" s="9" t="s">
        <v>382</v>
      </c>
      <c r="E42" t="s">
        <v>166</v>
      </c>
      <c r="F42" s="9" t="s">
        <v>209</v>
      </c>
      <c r="G42" s="9" t="s">
        <v>516</v>
      </c>
      <c r="H42" t="str">
        <f t="shared" si="0"/>
        <v>INSERT INTO dueno_historico (fecha_registro, significado, coleccionista_documento_identidad, coleccionable_id, comic_id, precio_dolar) VALUES ('3/3/2010', NULL, '25385914', NULL, '15', '950');</v>
      </c>
      <c r="I42" t="s">
        <v>531</v>
      </c>
    </row>
    <row r="43" spans="1:9">
      <c r="A43">
        <v>41</v>
      </c>
      <c r="B43" s="9" t="s">
        <v>481</v>
      </c>
      <c r="C43" t="s">
        <v>166</v>
      </c>
      <c r="D43" s="9" t="s">
        <v>383</v>
      </c>
      <c r="E43" t="s">
        <v>166</v>
      </c>
      <c r="F43" s="9" t="s">
        <v>210</v>
      </c>
      <c r="G43" s="9" t="s">
        <v>517</v>
      </c>
      <c r="H43" t="str">
        <f t="shared" si="0"/>
        <v>INSERT INTO dueno_historico (fecha_registro, significado, coleccionista_documento_identidad, coleccionable_id, comic_id, precio_dolar) VALUES ('3/3/2010', NULL, '5222910', NULL, '16', '8740');</v>
      </c>
      <c r="I43" t="s">
        <v>531</v>
      </c>
    </row>
    <row r="44" spans="1:9">
      <c r="A44">
        <v>42</v>
      </c>
      <c r="B44" s="9" t="s">
        <v>481</v>
      </c>
      <c r="C44" t="s">
        <v>166</v>
      </c>
      <c r="D44" s="9" t="s">
        <v>384</v>
      </c>
      <c r="E44" t="s">
        <v>166</v>
      </c>
      <c r="F44" s="9" t="s">
        <v>206</v>
      </c>
      <c r="G44" s="9" t="s">
        <v>518</v>
      </c>
      <c r="H44" t="str">
        <f t="shared" si="0"/>
        <v>INSERT INTO dueno_historico (fecha_registro, significado, coleccionista_documento_identidad, coleccionable_id, comic_id, precio_dolar) VALUES ('3/3/2010', NULL, '28314614', NULL, '17', '8000');</v>
      </c>
      <c r="I44" t="s">
        <v>531</v>
      </c>
    </row>
    <row r="45" spans="1:9">
      <c r="A45">
        <v>43</v>
      </c>
      <c r="B45" s="9" t="s">
        <v>481</v>
      </c>
      <c r="C45" t="s">
        <v>166</v>
      </c>
      <c r="D45" s="9" t="s">
        <v>385</v>
      </c>
      <c r="E45" t="s">
        <v>166</v>
      </c>
      <c r="F45" s="9" t="s">
        <v>216</v>
      </c>
      <c r="G45" s="9" t="s">
        <v>519</v>
      </c>
      <c r="H45" t="str">
        <f t="shared" si="0"/>
        <v>INSERT INTO dueno_historico (fecha_registro, significado, coleccionista_documento_identidad, coleccionable_id, comic_id, precio_dolar) VALUES ('3/3/2010', NULL, '14000000', NULL, '18', '685');</v>
      </c>
      <c r="I45" t="s">
        <v>531</v>
      </c>
    </row>
    <row r="46" spans="1:9">
      <c r="A46">
        <v>44</v>
      </c>
      <c r="B46" s="9" t="s">
        <v>481</v>
      </c>
      <c r="C46" t="s">
        <v>166</v>
      </c>
      <c r="D46" s="9" t="s">
        <v>386</v>
      </c>
      <c r="E46" t="s">
        <v>166</v>
      </c>
      <c r="F46" s="9" t="s">
        <v>217</v>
      </c>
      <c r="G46" s="9" t="s">
        <v>520</v>
      </c>
      <c r="H46" t="str">
        <f t="shared" si="0"/>
        <v>INSERT INTO dueno_historico (fecha_registro, significado, coleccionista_documento_identidad, coleccionable_id, comic_id, precio_dolar) VALUES ('3/3/2010', NULL, '3000000', NULL, '19', '3210');</v>
      </c>
      <c r="I46" t="s">
        <v>531</v>
      </c>
    </row>
    <row r="47" spans="1:9">
      <c r="A47">
        <v>45</v>
      </c>
      <c r="B47" s="9" t="s">
        <v>481</v>
      </c>
      <c r="C47" t="s">
        <v>166</v>
      </c>
      <c r="D47" s="9" t="s">
        <v>387</v>
      </c>
      <c r="E47" t="s">
        <v>166</v>
      </c>
      <c r="F47" s="9" t="s">
        <v>218</v>
      </c>
      <c r="G47" s="9" t="s">
        <v>521</v>
      </c>
      <c r="H47" t="str">
        <f t="shared" si="0"/>
        <v>INSERT INTO dueno_historico (fecha_registro, significado, coleccionista_documento_identidad, coleccionable_id, comic_id, precio_dolar) VALUES ('3/3/2010', NULL, '1234567', NULL, '20', '1230');</v>
      </c>
      <c r="I47" t="s">
        <v>531</v>
      </c>
    </row>
    <row r="48" spans="1:9">
      <c r="A48">
        <v>46</v>
      </c>
      <c r="B48" s="9" t="s">
        <v>481</v>
      </c>
      <c r="C48" t="s">
        <v>166</v>
      </c>
      <c r="D48" s="9" t="s">
        <v>388</v>
      </c>
      <c r="E48" t="s">
        <v>166</v>
      </c>
      <c r="F48" s="9" t="s">
        <v>248</v>
      </c>
      <c r="G48" s="9" t="s">
        <v>522</v>
      </c>
      <c r="H48" t="str">
        <f t="shared" si="0"/>
        <v>INSERT INTO dueno_historico (fecha_registro, significado, coleccionista_documento_identidad, coleccionable_id, comic_id, precio_dolar) VALUES ('3/3/2010', NULL, '2345678', NULL, '21', '8521');</v>
      </c>
      <c r="I48" t="s">
        <v>531</v>
      </c>
    </row>
    <row r="49" spans="1:9">
      <c r="A49">
        <v>47</v>
      </c>
      <c r="B49" s="9" t="s">
        <v>481</v>
      </c>
      <c r="C49" t="s">
        <v>166</v>
      </c>
      <c r="D49" s="9" t="s">
        <v>389</v>
      </c>
      <c r="E49" t="s">
        <v>166</v>
      </c>
      <c r="F49" s="9" t="s">
        <v>313</v>
      </c>
      <c r="G49" s="9" t="s">
        <v>523</v>
      </c>
      <c r="H49" t="str">
        <f t="shared" si="0"/>
        <v>INSERT INTO dueno_historico (fecha_registro, significado, coleccionista_documento_identidad, coleccionable_id, comic_id, precio_dolar) VALUES ('3/3/2010', NULL, '14725836', NULL, '22', '6321');</v>
      </c>
      <c r="I49" t="s">
        <v>531</v>
      </c>
    </row>
    <row r="50" spans="1:9">
      <c r="A50">
        <v>48</v>
      </c>
      <c r="B50" s="9" t="s">
        <v>481</v>
      </c>
      <c r="C50" t="s">
        <v>166</v>
      </c>
      <c r="D50" s="9" t="s">
        <v>390</v>
      </c>
      <c r="E50" t="s">
        <v>166</v>
      </c>
      <c r="F50" s="9" t="s">
        <v>314</v>
      </c>
      <c r="G50" s="9" t="s">
        <v>524</v>
      </c>
      <c r="H50" t="str">
        <f t="shared" si="0"/>
        <v>INSERT INTO dueno_historico (fecha_registro, significado, coleccionista_documento_identidad, coleccionable_id, comic_id, precio_dolar) VALUES ('3/3/2010', NULL, '25836914', NULL, '23', '2584');</v>
      </c>
      <c r="I50" t="s">
        <v>531</v>
      </c>
    </row>
    <row r="51" spans="1:9">
      <c r="A51">
        <v>49</v>
      </c>
      <c r="B51" s="9" t="s">
        <v>481</v>
      </c>
      <c r="C51" t="s">
        <v>166</v>
      </c>
      <c r="D51" s="9" t="s">
        <v>391</v>
      </c>
      <c r="E51" t="s">
        <v>166</v>
      </c>
      <c r="F51" s="9" t="s">
        <v>311</v>
      </c>
      <c r="G51" s="9" t="s">
        <v>516</v>
      </c>
      <c r="H51" t="str">
        <f t="shared" si="0"/>
        <v>INSERT INTO dueno_historico (fecha_registro, significado, coleccionista_documento_identidad, coleccionable_id, comic_id, precio_dolar) VALUES ('3/3/2010', NULL, '1998456', NULL, '24', '950');</v>
      </c>
      <c r="I51" t="s">
        <v>531</v>
      </c>
    </row>
    <row r="52" spans="1:9">
      <c r="A52">
        <v>50</v>
      </c>
      <c r="B52" s="9" t="s">
        <v>481</v>
      </c>
      <c r="C52" t="s">
        <v>166</v>
      </c>
      <c r="D52" s="9" t="s">
        <v>392</v>
      </c>
      <c r="E52" t="s">
        <v>166</v>
      </c>
      <c r="F52" s="9" t="s">
        <v>315</v>
      </c>
      <c r="G52" s="9" t="s">
        <v>525</v>
      </c>
      <c r="H52" t="str">
        <f t="shared" si="0"/>
        <v>INSERT INTO dueno_historico (fecha_registro, significado, coleccionista_documento_identidad, coleccionable_id, comic_id, precio_dolar) VALUES ('3/3/2010', NULL, '12345698', NULL, '25', '650');</v>
      </c>
      <c r="I52" t="s">
        <v>531</v>
      </c>
    </row>
    <row r="53" spans="1:9">
      <c r="A53">
        <v>51</v>
      </c>
      <c r="B53" s="9" t="s">
        <v>481</v>
      </c>
      <c r="C53" t="s">
        <v>166</v>
      </c>
      <c r="D53" s="9" t="s">
        <v>393</v>
      </c>
      <c r="E53" t="s">
        <v>166</v>
      </c>
      <c r="F53" s="9" t="s">
        <v>316</v>
      </c>
      <c r="G53" s="9" t="s">
        <v>526</v>
      </c>
      <c r="H53" t="str">
        <f t="shared" si="0"/>
        <v>INSERT INTO dueno_historico (fecha_registro, significado, coleccionista_documento_identidad, coleccionable_id, comic_id, precio_dolar) VALUES ('3/3/2010', NULL, '14000001', NULL, '26', '840');</v>
      </c>
      <c r="I53" t="s">
        <v>531</v>
      </c>
    </row>
    <row r="54" spans="1:9">
      <c r="A54">
        <v>52</v>
      </c>
      <c r="B54" s="9" t="s">
        <v>481</v>
      </c>
      <c r="C54" t="s">
        <v>166</v>
      </c>
      <c r="D54" s="9" t="s">
        <v>409</v>
      </c>
      <c r="E54" t="s">
        <v>166</v>
      </c>
      <c r="F54" s="9" t="s">
        <v>317</v>
      </c>
      <c r="G54" s="9" t="s">
        <v>527</v>
      </c>
      <c r="H54" t="str">
        <f t="shared" si="0"/>
        <v>INSERT INTO dueno_historico (fecha_registro, significado, coleccionista_documento_identidad, coleccionable_id, comic_id, precio_dolar) VALUES ('3/3/2010', NULL, '12987456', NULL, '27', '782');</v>
      </c>
      <c r="I54" t="s">
        <v>531</v>
      </c>
    </row>
    <row r="55" spans="1:9">
      <c r="A55">
        <v>53</v>
      </c>
      <c r="B55" s="9" t="s">
        <v>481</v>
      </c>
      <c r="C55" t="s">
        <v>166</v>
      </c>
      <c r="D55" s="9" t="s">
        <v>382</v>
      </c>
      <c r="E55" t="s">
        <v>166</v>
      </c>
      <c r="F55" s="9" t="s">
        <v>318</v>
      </c>
      <c r="G55" s="9" t="s">
        <v>528</v>
      </c>
      <c r="H55" t="str">
        <f t="shared" si="0"/>
        <v>INSERT INTO dueno_historico (fecha_registro, significado, coleccionista_documento_identidad, coleccionable_id, comic_id, precio_dolar) VALUES ('3/3/2010', NULL, '25385914', NULL, '28', '365');</v>
      </c>
      <c r="I55" t="s">
        <v>531</v>
      </c>
    </row>
    <row r="56" spans="1:9">
      <c r="A56">
        <v>54</v>
      </c>
      <c r="B56" s="9" t="s">
        <v>481</v>
      </c>
      <c r="C56" t="s">
        <v>166</v>
      </c>
      <c r="D56" s="9" t="s">
        <v>383</v>
      </c>
      <c r="E56" t="s">
        <v>166</v>
      </c>
      <c r="F56" s="9" t="s">
        <v>429</v>
      </c>
      <c r="G56" s="9" t="s">
        <v>529</v>
      </c>
      <c r="H56" t="str">
        <f t="shared" si="0"/>
        <v>INSERT INTO dueno_historico (fecha_registro, significado, coleccionista_documento_identidad, coleccionable_id, comic_id, precio_dolar) VALUES ('3/3/2010', NULL, '5222910', NULL, '29', '9320');</v>
      </c>
      <c r="I56" t="s">
        <v>531</v>
      </c>
    </row>
    <row r="57" spans="1:9">
      <c r="A57">
        <v>55</v>
      </c>
      <c r="B57" s="9" t="s">
        <v>481</v>
      </c>
      <c r="C57" t="s">
        <v>166</v>
      </c>
      <c r="D57" s="9" t="s">
        <v>384</v>
      </c>
      <c r="E57" t="s">
        <v>166</v>
      </c>
      <c r="F57" s="9" t="s">
        <v>258</v>
      </c>
      <c r="G57" s="9" t="s">
        <v>530</v>
      </c>
      <c r="H57" t="str">
        <f t="shared" si="0"/>
        <v>INSERT INTO dueno_historico (fecha_registro, significado, coleccionista_documento_identidad, coleccionable_id, comic_id, precio_dolar) VALUES ('3/3/2010', NULL, '28314614', NULL, '30', '9500');</v>
      </c>
      <c r="I57" t="s">
        <v>531</v>
      </c>
    </row>
    <row r="58" spans="1:9">
      <c r="D58" s="9"/>
    </row>
    <row r="59" spans="1:9">
      <c r="D59" s="9"/>
    </row>
    <row r="60" spans="1:9">
      <c r="D60" s="9"/>
    </row>
    <row r="61" spans="1:9">
      <c r="D61" s="9"/>
    </row>
    <row r="62" spans="1:9">
      <c r="D62" s="9"/>
    </row>
    <row r="63" spans="1:9">
      <c r="D63" s="9"/>
    </row>
    <row r="64" spans="1:9">
      <c r="D64" s="9"/>
    </row>
    <row r="65" spans="4:4">
      <c r="D65" s="9"/>
    </row>
    <row r="66" spans="4:4">
      <c r="D66" s="9"/>
    </row>
    <row r="67" spans="4:4">
      <c r="D67" s="9"/>
    </row>
  </sheetData>
  <mergeCells count="1">
    <mergeCell ref="E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Lugar</vt:lpstr>
      <vt:lpstr>Interes</vt:lpstr>
      <vt:lpstr>Club</vt:lpstr>
      <vt:lpstr>Representante</vt:lpstr>
      <vt:lpstr>Coleccionista</vt:lpstr>
      <vt:lpstr>Contacto</vt:lpstr>
      <vt:lpstr>Coleccionable</vt:lpstr>
      <vt:lpstr>Comic</vt:lpstr>
      <vt:lpstr>Dueño Historico</vt:lpstr>
      <vt:lpstr>Local</vt:lpstr>
      <vt:lpstr>Membresia</vt:lpstr>
      <vt:lpstr>Organizacion Caridad</vt:lpstr>
      <vt:lpstr>Subasta</vt:lpstr>
      <vt:lpstr>Participante</vt:lpstr>
      <vt:lpstr>Listado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 Luis</cp:lastModifiedBy>
  <dcterms:created xsi:type="dcterms:W3CDTF">2021-07-14T16:24:33Z</dcterms:created>
  <dcterms:modified xsi:type="dcterms:W3CDTF">2021-07-17T17:19:56Z</dcterms:modified>
</cp:coreProperties>
</file>