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ACAP BR PH 7.3 01-04-21.xls" sheetId="2" r:id="rId5"/>
    <sheet state="visible" name="Dados panilhados" sheetId="3" r:id="rId6"/>
    <sheet state="visible" name="Dados com e sem ABAP" sheetId="4" r:id="rId7"/>
  </sheets>
  <definedNames>
    <definedName hidden="1" localSheetId="2" name="_xlnm._FilterDatabase">'Dados panilhados'!$A$1:$H$1249</definedName>
  </definedNames>
  <calcPr/>
  <extLst>
    <ext uri="GoogleSheetsCustomDataVersion1">
      <go:sheetsCustomData xmlns:go="http://customooxmlschemas.google.com/" r:id="rId8" roundtripDataSignature="AMtx7mhCDDhSSPtOHF0ZkNZqS2oC3mCr8w=="/>
    </ext>
  </extLst>
</workbook>
</file>

<file path=xl/sharedStrings.xml><?xml version="1.0" encoding="utf-8"?>
<sst xmlns="http://schemas.openxmlformats.org/spreadsheetml/2006/main" count="2736" uniqueCount="62">
  <si>
    <t>pH 7.3</t>
  </si>
  <si>
    <t>JUNIOR</t>
  </si>
  <si>
    <t>Amostra</t>
  </si>
  <si>
    <t>Área relativa</t>
  </si>
  <si>
    <t>Área relativa -1</t>
  </si>
  <si>
    <t xml:space="preserve">média </t>
  </si>
  <si>
    <t>Erro Pd</t>
  </si>
  <si>
    <t>1c</t>
  </si>
  <si>
    <t>C1</t>
  </si>
  <si>
    <t>2c</t>
  </si>
  <si>
    <t>C2</t>
  </si>
  <si>
    <t>3c</t>
  </si>
  <si>
    <t>C3</t>
  </si>
  <si>
    <t>FIZ COM FU NEGATIVA</t>
  </si>
  <si>
    <t>4c</t>
  </si>
  <si>
    <t>C4</t>
  </si>
  <si>
    <t>5c</t>
  </si>
  <si>
    <t>C5</t>
  </si>
  <si>
    <t>1 BP3 1</t>
  </si>
  <si>
    <t>1BP3_1</t>
  </si>
  <si>
    <t>1 BP3 2</t>
  </si>
  <si>
    <t>1BP3_2</t>
  </si>
  <si>
    <t>1 BP3 3</t>
  </si>
  <si>
    <t>1BP3_3</t>
  </si>
  <si>
    <t>1 BP3 4</t>
  </si>
  <si>
    <t>1BP3_4</t>
  </si>
  <si>
    <t>1 BP3 5</t>
  </si>
  <si>
    <t>1BP3_5</t>
  </si>
  <si>
    <t>10 BP3 1</t>
  </si>
  <si>
    <t>10BP3_1</t>
  </si>
  <si>
    <t>10 BP3 2</t>
  </si>
  <si>
    <t>10BP3_2</t>
  </si>
  <si>
    <t>10 BP3 3</t>
  </si>
  <si>
    <t>10BP3_3</t>
  </si>
  <si>
    <t>10 BP3 4</t>
  </si>
  <si>
    <t>10BP3_4</t>
  </si>
  <si>
    <t>10 BP3 5</t>
  </si>
  <si>
    <t>10BP3_5</t>
  </si>
  <si>
    <t>C3  FIZ COM FU NEGATIVA E DEU UM RESULTADO PARECIDO E C5 TA NEGATIVO MAS TU NÃO USOU</t>
  </si>
  <si>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</si>
  <si>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</si>
  <si>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</si>
  <si>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</si>
  <si>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</si>
  <si>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</si>
  <si>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</si>
  <si>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</si>
  <si>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</si>
  <si>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</si>
  <si>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</si>
  <si>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BR PH 7.3 01-04-21; Date Last Saved: 01/04/2021 16:42:06</t>
  </si>
  <si>
    <t>Status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</si>
  <si>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</si>
  <si>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</si>
  <si>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</si>
  <si>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</si>
  <si>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</si>
  <si>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</si>
  <si>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</si>
  <si>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</si>
  <si>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Com ABAP</t>
  </si>
  <si>
    <t>Minuto da leitura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</si>
</sst>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d.m"/>
    <numFmt numFmtId="166" formatCode="hh:mm:ss"/>
  </numFmts>
  <fonts count="8">
    <font>
      <sz val="10.0"/>
      <color rgb="FF000000"/>
      <name val="Arial"/>
    </font>
    <font>
      <b/>
      <sz val="11.0"/>
      <color theme="1"/>
      <name val="Calibri"/>
    </font>
    <font/>
    <font>
      <color theme="1"/>
      <name val="Arial"/>
    </font>
    <font>
      <sz val="11.0"/>
      <color theme="1"/>
      <name val="Calibri"/>
    </font>
    <font>
      <sz val="11.0"/>
      <color rgb="FF8EAADB"/>
      <name val="Calibri"/>
    </font>
    <font>
      <b/>
      <sz val="11.0"/>
      <color rgb="FFF48E3A"/>
      <name val="Calibri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1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5" fillId="0" fontId="4" numFmtId="164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5" fillId="0" fontId="3" numFmtId="0" xfId="0" applyAlignment="1" applyBorder="1" applyFont="1">
      <alignment horizontal="right" vertical="bottom"/>
    </xf>
    <xf borderId="0" fillId="0" fontId="3" numFmtId="164" xfId="0" applyFont="1" applyNumberFormat="1"/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5" fillId="2" fontId="3" numFmtId="0" xfId="0" applyAlignment="1" applyBorder="1" applyFill="1" applyFont="1">
      <alignment horizontal="right" vertical="bottom"/>
    </xf>
    <xf borderId="0" fillId="0" fontId="3" numFmtId="0" xfId="0" applyAlignment="1" applyFont="1">
      <alignment readingOrder="0"/>
    </xf>
    <xf borderId="5" fillId="3" fontId="3" numFmtId="0" xfId="0" applyAlignment="1" applyBorder="1" applyFill="1" applyFont="1">
      <alignment horizontal="right" vertical="bottom"/>
    </xf>
    <xf borderId="6" fillId="0" fontId="4" numFmtId="0" xfId="0" applyAlignment="1" applyBorder="1" applyFont="1">
      <alignment vertical="bottom"/>
    </xf>
    <xf borderId="7" fillId="0" fontId="4" numFmtId="164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2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6" fillId="0" fontId="3" numFmtId="164" xfId="0" applyBorder="1" applyFont="1" applyNumberFormat="1"/>
    <xf borderId="0" fillId="0" fontId="4" numFmtId="2" xfId="0" applyAlignment="1" applyFont="1" applyNumberFormat="1">
      <alignment vertical="bottom"/>
    </xf>
    <xf borderId="7" fillId="0" fontId="4" numFmtId="164" xfId="0" applyAlignment="1" applyBorder="1" applyFont="1" applyNumberFormat="1">
      <alignment horizontal="right" vertical="bottom"/>
    </xf>
    <xf borderId="7" fillId="3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readingOrder="0" shrinkToFit="0" wrapText="1"/>
    </xf>
    <xf borderId="9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11" fillId="0" fontId="2" numFmtId="0" xfId="0" applyBorder="1" applyFont="1"/>
    <xf borderId="7" fillId="0" fontId="2" numFmtId="0" xfId="0" applyBorder="1" applyFont="1"/>
    <xf borderId="6" fillId="0" fontId="2" numFmtId="0" xfId="0" applyBorder="1" applyFont="1"/>
    <xf borderId="12" fillId="0" fontId="2" numFmtId="0" xfId="0" applyBorder="1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0" fontId="6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4" fontId="3" numFmtId="0" xfId="0" applyAlignment="1" applyFont="1">
      <alignment horizontal="center" readingOrder="0"/>
    </xf>
    <xf borderId="0" fillId="8" fontId="3" numFmtId="0" xfId="0" applyAlignment="1" applyFill="1" applyFont="1">
      <alignment horizontal="center"/>
    </xf>
    <xf borderId="0" fillId="5" fontId="3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0" fillId="3" fontId="3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 vertical="bottom"/>
    </xf>
    <xf borderId="0" fillId="9" fontId="4" numFmtId="0" xfId="0" applyAlignment="1" applyFill="1" applyFont="1">
      <alignment horizontal="right" vertical="bottom"/>
    </xf>
    <xf borderId="0" fillId="9" fontId="3" numFmtId="0" xfId="0" applyAlignment="1" applyFont="1">
      <alignment horizontal="center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2" max="2" width="12.29"/>
    <col customWidth="1" min="11" max="11" width="21.86"/>
  </cols>
  <sheetData>
    <row r="1">
      <c r="A1" s="1" t="s">
        <v>0</v>
      </c>
      <c r="B1" s="2"/>
      <c r="C1" s="2"/>
      <c r="D1" s="2"/>
      <c r="E1" s="3"/>
      <c r="F1" s="4" t="s">
        <v>1</v>
      </c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2</v>
      </c>
      <c r="G2" s="7" t="s">
        <v>3</v>
      </c>
      <c r="H2" s="5" t="s">
        <v>4</v>
      </c>
      <c r="I2" s="5" t="s">
        <v>5</v>
      </c>
      <c r="J2" s="5" t="s">
        <v>6</v>
      </c>
    </row>
    <row r="3">
      <c r="A3" s="8" t="s">
        <v>7</v>
      </c>
      <c r="B3" s="9">
        <v>0.0395831501042204</v>
      </c>
      <c r="C3" s="10"/>
      <c r="D3" s="10"/>
      <c r="E3" s="8"/>
      <c r="F3" s="11" t="s">
        <v>8</v>
      </c>
      <c r="G3" s="12">
        <f>'Dados com e sem ABAP'!G11</f>
        <v>0.01703520245</v>
      </c>
      <c r="H3" s="13">
        <f t="shared" ref="H3:H17" si="1">1/G3</f>
        <v>58.70197334</v>
      </c>
    </row>
    <row r="4">
      <c r="A4" s="8" t="s">
        <v>9</v>
      </c>
      <c r="B4" s="9">
        <v>0.06703272628677912</v>
      </c>
      <c r="C4" s="14">
        <f t="shared" ref="C4:C6" si="2">1/B4</f>
        <v>14.91808636</v>
      </c>
      <c r="D4" s="10"/>
      <c r="E4" s="8"/>
      <c r="F4" s="11" t="s">
        <v>10</v>
      </c>
      <c r="G4" s="12">
        <f>'Dados com e sem ABAP'!G21</f>
        <v>0.02372124345</v>
      </c>
      <c r="H4" s="13">
        <f t="shared" si="1"/>
        <v>42.1563061</v>
      </c>
    </row>
    <row r="5">
      <c r="A5" s="8" t="s">
        <v>11</v>
      </c>
      <c r="B5" s="9">
        <v>0.0950168112587802</v>
      </c>
      <c r="C5" s="13">
        <f t="shared" si="2"/>
        <v>10.52445338</v>
      </c>
      <c r="D5" s="10"/>
      <c r="E5" s="8"/>
      <c r="F5" s="15" t="s">
        <v>12</v>
      </c>
      <c r="G5" s="12">
        <f>'Dados com e sem ABAP'!G31</f>
        <v>0.09461943991</v>
      </c>
      <c r="H5" s="13">
        <f t="shared" si="1"/>
        <v>10.56865271</v>
      </c>
      <c r="K5" s="16" t="s">
        <v>13</v>
      </c>
    </row>
    <row r="6">
      <c r="A6" s="8" t="s">
        <v>14</v>
      </c>
      <c r="B6" s="9">
        <v>0.16689855667180117</v>
      </c>
      <c r="C6" s="13">
        <f t="shared" si="2"/>
        <v>5.991663559</v>
      </c>
      <c r="D6" s="10"/>
      <c r="E6" s="8"/>
      <c r="F6" s="17" t="s">
        <v>15</v>
      </c>
      <c r="G6" s="12">
        <f>'Dados com e sem ABAP'!G41</f>
        <v>0.1698334723</v>
      </c>
      <c r="H6" s="13">
        <f t="shared" si="1"/>
        <v>5.888120794</v>
      </c>
    </row>
    <row r="7">
      <c r="A7" s="18" t="s">
        <v>16</v>
      </c>
      <c r="B7" s="19"/>
      <c r="C7" s="20"/>
      <c r="D7" s="21">
        <f>AVERAGE(C3:C7)</f>
        <v>10.47806777</v>
      </c>
      <c r="E7" s="22">
        <f>STDEV(C3:C7)/SQRT(3)</f>
        <v>2.576940676</v>
      </c>
      <c r="F7" s="23" t="s">
        <v>17</v>
      </c>
      <c r="G7" s="24">
        <f>'Dados com e sem ABAP'!G51</f>
        <v>-0.1226896403</v>
      </c>
      <c r="H7" s="21">
        <f t="shared" si="1"/>
        <v>-8.15064742</v>
      </c>
      <c r="I7" s="24">
        <f>AVERAGE(H3:H7)</f>
        <v>21.8328811</v>
      </c>
      <c r="J7" s="22">
        <f>STDEV(H3:H7)/SQRT(3)</f>
        <v>15.94914253</v>
      </c>
    </row>
    <row r="8">
      <c r="A8" s="8" t="s">
        <v>18</v>
      </c>
      <c r="B8" s="9">
        <v>0.07831338605955579</v>
      </c>
      <c r="C8" s="13">
        <f>1/B8</f>
        <v>12.76920908</v>
      </c>
      <c r="D8" s="10"/>
      <c r="E8" s="25"/>
      <c r="F8" s="11" t="s">
        <v>19</v>
      </c>
      <c r="G8" s="12">
        <f>'Dados com e sem ABAP'!G61</f>
        <v>0.07789890928</v>
      </c>
      <c r="H8" s="13">
        <f t="shared" si="1"/>
        <v>12.83715022</v>
      </c>
    </row>
    <row r="9">
      <c r="A9" s="8" t="s">
        <v>20</v>
      </c>
      <c r="B9" s="9">
        <v>0.02013347421016826</v>
      </c>
      <c r="C9" s="10"/>
      <c r="D9" s="10"/>
      <c r="E9" s="25"/>
      <c r="F9" s="17" t="s">
        <v>21</v>
      </c>
      <c r="G9" s="12">
        <f>'Dados com e sem ABAP'!G71</f>
        <v>0.04403021869</v>
      </c>
      <c r="H9" s="13">
        <f t="shared" si="1"/>
        <v>22.71167461</v>
      </c>
    </row>
    <row r="10">
      <c r="A10" s="8" t="s">
        <v>22</v>
      </c>
      <c r="B10" s="9">
        <v>0.10610188864233797</v>
      </c>
      <c r="C10" s="13">
        <f t="shared" ref="C10:C17" si="3">1/B10</f>
        <v>9.424902919</v>
      </c>
      <c r="D10" s="10"/>
      <c r="E10" s="25"/>
      <c r="F10" s="17" t="s">
        <v>23</v>
      </c>
      <c r="G10" s="12">
        <f>'Dados com e sem ABAP'!G81</f>
        <v>0.1130361343</v>
      </c>
      <c r="H10" s="13">
        <f t="shared" si="1"/>
        <v>8.846728582</v>
      </c>
    </row>
    <row r="11">
      <c r="A11" s="8" t="s">
        <v>24</v>
      </c>
      <c r="B11" s="9">
        <v>0.11856894691351898</v>
      </c>
      <c r="C11" s="13">
        <f t="shared" si="3"/>
        <v>8.433911459</v>
      </c>
      <c r="D11" s="10"/>
      <c r="E11" s="25"/>
      <c r="F11" s="11" t="s">
        <v>25</v>
      </c>
      <c r="G11" s="12">
        <f>'Dados com e sem ABAP'!G91</f>
        <v>0.1177321404</v>
      </c>
      <c r="H11" s="13">
        <f t="shared" si="1"/>
        <v>8.493857297</v>
      </c>
    </row>
    <row r="12">
      <c r="A12" s="18" t="s">
        <v>26</v>
      </c>
      <c r="B12" s="26">
        <v>0.08515626175800857</v>
      </c>
      <c r="C12" s="21">
        <f t="shared" si="3"/>
        <v>11.74311764</v>
      </c>
      <c r="D12" s="21">
        <f>AVERAGE(C8:C12)</f>
        <v>10.59278527</v>
      </c>
      <c r="E12" s="22">
        <f>STDEV(C8:C12)/SQRT(4)</f>
        <v>1.003525887</v>
      </c>
      <c r="F12" s="23" t="s">
        <v>27</v>
      </c>
      <c r="G12" s="24">
        <f>'Dados com e sem ABAP'!G101</f>
        <v>0.1321697858</v>
      </c>
      <c r="H12" s="21">
        <f t="shared" si="1"/>
        <v>7.566025728</v>
      </c>
      <c r="I12" s="24">
        <f>AVERAGE(H8:H12)</f>
        <v>12.09108729</v>
      </c>
      <c r="J12" s="22">
        <f>STDEV(H8:H12)/SQRT(3)</f>
        <v>3.620492532</v>
      </c>
    </row>
    <row r="13">
      <c r="A13" s="8" t="s">
        <v>28</v>
      </c>
      <c r="B13" s="9">
        <v>0.1435890814147401</v>
      </c>
      <c r="C13" s="13">
        <f t="shared" si="3"/>
        <v>6.964317831</v>
      </c>
      <c r="D13" s="10"/>
      <c r="E13" s="25"/>
      <c r="F13" s="11" t="s">
        <v>29</v>
      </c>
      <c r="G13" s="12">
        <f>'Dados com e sem ABAP'!G111</f>
        <v>0.1313961705</v>
      </c>
      <c r="H13" s="13">
        <f t="shared" si="1"/>
        <v>7.610571879</v>
      </c>
    </row>
    <row r="14">
      <c r="A14" s="8" t="s">
        <v>30</v>
      </c>
      <c r="B14" s="9">
        <v>0.34397179924883364</v>
      </c>
      <c r="C14" s="13">
        <f t="shared" si="3"/>
        <v>2.907215075</v>
      </c>
      <c r="D14" s="10"/>
      <c r="E14" s="25"/>
      <c r="F14" s="17" t="s">
        <v>31</v>
      </c>
      <c r="G14" s="12">
        <f>'Dados com e sem ABAP'!G121</f>
        <v>0.338812874</v>
      </c>
      <c r="H14" s="13">
        <f t="shared" si="1"/>
        <v>2.951481708</v>
      </c>
    </row>
    <row r="15">
      <c r="A15" s="8" t="s">
        <v>32</v>
      </c>
      <c r="B15" s="9">
        <v>0.11428318787478424</v>
      </c>
      <c r="C15" s="13">
        <f t="shared" si="3"/>
        <v>8.750193433</v>
      </c>
      <c r="D15" s="10"/>
      <c r="E15" s="25"/>
      <c r="F15" s="17" t="s">
        <v>33</v>
      </c>
      <c r="G15" s="12">
        <f>'Dados com e sem ABAP'!G141</f>
        <v>0.2038932039</v>
      </c>
      <c r="H15" s="13">
        <f t="shared" si="1"/>
        <v>4.904528356</v>
      </c>
    </row>
    <row r="16">
      <c r="A16" s="8" t="s">
        <v>34</v>
      </c>
      <c r="B16" s="9">
        <v>0.2101207736324832</v>
      </c>
      <c r="C16" s="13">
        <f t="shared" si="3"/>
        <v>4.759167705</v>
      </c>
      <c r="D16" s="10"/>
      <c r="E16" s="25"/>
      <c r="F16" s="17" t="s">
        <v>35</v>
      </c>
      <c r="G16" s="12">
        <f>'Dados com e sem ABAP'!G141</f>
        <v>0.2038932039</v>
      </c>
      <c r="H16" s="13">
        <f t="shared" si="1"/>
        <v>4.904528356</v>
      </c>
    </row>
    <row r="17">
      <c r="A17" s="18" t="s">
        <v>36</v>
      </c>
      <c r="B17" s="26">
        <v>0.18474546285614266</v>
      </c>
      <c r="C17" s="21">
        <f t="shared" si="3"/>
        <v>5.412852822</v>
      </c>
      <c r="D17" s="21">
        <f>AVERAGE(C13:C17)</f>
        <v>5.758749373</v>
      </c>
      <c r="E17" s="22">
        <f>STDEV(C13:C17)/SQRT(5)</f>
        <v>0.9912665801</v>
      </c>
      <c r="F17" s="27" t="s">
        <v>37</v>
      </c>
      <c r="G17" s="24">
        <f>'Dados com e sem ABAP'!G151</f>
        <v>0.1877999301</v>
      </c>
      <c r="H17" s="21">
        <f t="shared" si="1"/>
        <v>5.324815614</v>
      </c>
      <c r="I17" s="24">
        <f>AVERAGE(H13:H17)</f>
        <v>5.139185182</v>
      </c>
      <c r="J17" s="22">
        <f>STDEV(H13:H17)/SQRT(3)</f>
        <v>0.9590961461</v>
      </c>
    </row>
    <row r="18">
      <c r="A18" s="8"/>
      <c r="B18" s="8"/>
      <c r="C18" s="8"/>
      <c r="D18" s="8"/>
      <c r="E18" s="8"/>
      <c r="G18" s="12"/>
    </row>
    <row r="19">
      <c r="F19" s="28" t="s">
        <v>38</v>
      </c>
      <c r="G19" s="29"/>
      <c r="H19" s="29"/>
      <c r="I19" s="29"/>
      <c r="J19" s="29"/>
      <c r="K19" s="30"/>
    </row>
    <row r="20">
      <c r="F20" s="31"/>
      <c r="K20" s="32"/>
    </row>
    <row r="21">
      <c r="F21" s="33"/>
      <c r="G21" s="34"/>
      <c r="H21" s="34"/>
      <c r="I21" s="34"/>
      <c r="J21" s="34"/>
      <c r="K21" s="35"/>
    </row>
    <row r="22">
      <c r="G22" s="12"/>
    </row>
    <row r="23">
      <c r="G23" s="12"/>
    </row>
    <row r="24">
      <c r="G24" s="12"/>
    </row>
    <row r="25">
      <c r="G25" s="12"/>
    </row>
    <row r="26">
      <c r="G26" s="12"/>
    </row>
    <row r="27">
      <c r="G27" s="12"/>
    </row>
    <row r="28">
      <c r="G28" s="12"/>
    </row>
    <row r="29">
      <c r="G29" s="12"/>
    </row>
    <row r="30">
      <c r="G30" s="12"/>
    </row>
    <row r="31">
      <c r="G31" s="12"/>
    </row>
    <row r="32">
      <c r="G32" s="12"/>
    </row>
    <row r="33">
      <c r="G33" s="12"/>
    </row>
    <row r="34">
      <c r="G34" s="12"/>
    </row>
    <row r="35">
      <c r="G35" s="12"/>
    </row>
    <row r="36">
      <c r="G36" s="12"/>
    </row>
    <row r="37">
      <c r="G37" s="12"/>
    </row>
    <row r="38">
      <c r="G38" s="12"/>
    </row>
    <row r="39">
      <c r="G39" s="12"/>
    </row>
    <row r="40">
      <c r="G40" s="12"/>
    </row>
    <row r="41">
      <c r="G41" s="12"/>
    </row>
    <row r="42">
      <c r="G42" s="12"/>
    </row>
    <row r="43">
      <c r="G43" s="12"/>
    </row>
    <row r="44">
      <c r="G44" s="12"/>
    </row>
    <row r="45">
      <c r="G45" s="12"/>
    </row>
    <row r="46">
      <c r="G46" s="12"/>
    </row>
    <row r="47">
      <c r="G47" s="12"/>
    </row>
    <row r="48">
      <c r="G48" s="12"/>
    </row>
    <row r="49">
      <c r="G49" s="12"/>
    </row>
    <row r="50">
      <c r="G50" s="12"/>
    </row>
    <row r="51">
      <c r="G51" s="12"/>
    </row>
    <row r="52">
      <c r="G52" s="12"/>
    </row>
    <row r="53">
      <c r="G53" s="12"/>
    </row>
    <row r="54">
      <c r="G54" s="12"/>
    </row>
    <row r="55">
      <c r="G55" s="12"/>
    </row>
    <row r="56">
      <c r="G56" s="12"/>
    </row>
    <row r="57">
      <c r="G57" s="12"/>
    </row>
    <row r="58">
      <c r="G58" s="12"/>
    </row>
    <row r="59">
      <c r="G59" s="12"/>
    </row>
    <row r="60">
      <c r="G60" s="12"/>
    </row>
    <row r="61">
      <c r="G61" s="12"/>
    </row>
    <row r="62">
      <c r="G62" s="12"/>
    </row>
    <row r="63">
      <c r="G63" s="12"/>
    </row>
    <row r="64">
      <c r="G64" s="12"/>
    </row>
    <row r="65">
      <c r="G65" s="12"/>
    </row>
    <row r="66">
      <c r="G66" s="12"/>
    </row>
    <row r="67">
      <c r="G67" s="12"/>
    </row>
    <row r="68">
      <c r="G68" s="12"/>
    </row>
    <row r="69">
      <c r="G69" s="12"/>
    </row>
    <row r="70">
      <c r="G70" s="12"/>
    </row>
    <row r="71">
      <c r="G71" s="12"/>
    </row>
    <row r="72">
      <c r="G72" s="12"/>
    </row>
    <row r="73">
      <c r="G73" s="12"/>
    </row>
    <row r="74">
      <c r="G74" s="12"/>
    </row>
    <row r="75">
      <c r="G75" s="12"/>
    </row>
    <row r="76">
      <c r="G76" s="12"/>
    </row>
    <row r="77">
      <c r="G77" s="12"/>
    </row>
    <row r="78">
      <c r="G78" s="12"/>
    </row>
    <row r="79">
      <c r="G79" s="12"/>
    </row>
    <row r="80">
      <c r="G80" s="12"/>
    </row>
    <row r="81">
      <c r="G81" s="12"/>
    </row>
    <row r="82">
      <c r="G82" s="12"/>
    </row>
    <row r="83">
      <c r="G83" s="12"/>
    </row>
    <row r="84">
      <c r="G84" s="12"/>
    </row>
    <row r="85">
      <c r="G85" s="12"/>
    </row>
    <row r="86">
      <c r="G86" s="12"/>
    </row>
    <row r="87">
      <c r="G87" s="12"/>
    </row>
    <row r="88">
      <c r="G88" s="12"/>
    </row>
    <row r="89">
      <c r="G89" s="12"/>
    </row>
    <row r="90">
      <c r="G90" s="12"/>
    </row>
    <row r="91">
      <c r="G91" s="12"/>
    </row>
    <row r="92">
      <c r="G92" s="12"/>
    </row>
    <row r="93">
      <c r="G93" s="12"/>
    </row>
    <row r="94">
      <c r="G94" s="12"/>
    </row>
    <row r="95">
      <c r="G95" s="12"/>
    </row>
    <row r="96">
      <c r="G96" s="12"/>
    </row>
    <row r="97">
      <c r="G97" s="12"/>
    </row>
    <row r="98">
      <c r="G98" s="12"/>
    </row>
    <row r="99">
      <c r="G99" s="12"/>
    </row>
    <row r="100">
      <c r="G100" s="12"/>
    </row>
    <row r="101">
      <c r="G101" s="12"/>
    </row>
    <row r="102">
      <c r="G102" s="12"/>
    </row>
    <row r="103">
      <c r="G103" s="12"/>
    </row>
    <row r="104">
      <c r="G104" s="12"/>
    </row>
    <row r="105">
      <c r="G105" s="12"/>
    </row>
    <row r="106">
      <c r="G106" s="12"/>
    </row>
    <row r="107">
      <c r="G107" s="12"/>
    </row>
    <row r="108">
      <c r="G108" s="12"/>
    </row>
    <row r="109">
      <c r="G109" s="12"/>
    </row>
    <row r="110">
      <c r="G110" s="12"/>
    </row>
    <row r="111">
      <c r="G111" s="12"/>
    </row>
    <row r="112">
      <c r="G112" s="12"/>
    </row>
    <row r="113">
      <c r="G113" s="12"/>
    </row>
    <row r="114">
      <c r="G114" s="12"/>
    </row>
    <row r="115">
      <c r="G115" s="12"/>
    </row>
    <row r="116">
      <c r="G116" s="12"/>
    </row>
    <row r="117">
      <c r="G117" s="12"/>
    </row>
    <row r="118">
      <c r="G118" s="12"/>
    </row>
    <row r="119">
      <c r="G119" s="12"/>
    </row>
    <row r="120">
      <c r="G120" s="12"/>
    </row>
    <row r="121">
      <c r="G121" s="12"/>
    </row>
    <row r="122">
      <c r="G122" s="12"/>
    </row>
    <row r="123">
      <c r="G123" s="12"/>
    </row>
    <row r="124">
      <c r="G124" s="12"/>
    </row>
    <row r="125">
      <c r="G125" s="12"/>
    </row>
    <row r="126">
      <c r="G126" s="12"/>
    </row>
    <row r="127">
      <c r="G127" s="12"/>
    </row>
    <row r="128">
      <c r="G128" s="12"/>
    </row>
    <row r="129">
      <c r="G129" s="12"/>
    </row>
    <row r="130">
      <c r="G130" s="12"/>
    </row>
    <row r="131">
      <c r="G131" s="12"/>
    </row>
    <row r="132">
      <c r="G132" s="12"/>
    </row>
    <row r="133">
      <c r="G133" s="12"/>
    </row>
    <row r="134">
      <c r="G134" s="12"/>
    </row>
    <row r="135">
      <c r="G135" s="12"/>
    </row>
    <row r="136">
      <c r="G136" s="12"/>
    </row>
    <row r="137">
      <c r="G137" s="12"/>
    </row>
    <row r="138">
      <c r="G138" s="12"/>
    </row>
    <row r="139">
      <c r="G139" s="12"/>
    </row>
    <row r="140">
      <c r="G140" s="12"/>
    </row>
    <row r="141">
      <c r="G141" s="12"/>
    </row>
    <row r="142">
      <c r="G142" s="12"/>
    </row>
    <row r="143">
      <c r="G143" s="12"/>
    </row>
    <row r="144">
      <c r="G144" s="12"/>
    </row>
    <row r="145">
      <c r="G145" s="12"/>
    </row>
    <row r="146">
      <c r="G146" s="12"/>
    </row>
    <row r="147">
      <c r="G147" s="12"/>
    </row>
    <row r="148">
      <c r="G148" s="12"/>
    </row>
    <row r="149">
      <c r="G149" s="12"/>
    </row>
    <row r="150">
      <c r="G150" s="12"/>
    </row>
    <row r="151">
      <c r="G151" s="12"/>
    </row>
    <row r="152">
      <c r="G152" s="12"/>
    </row>
    <row r="153">
      <c r="G153" s="12"/>
    </row>
    <row r="154">
      <c r="G154" s="12"/>
    </row>
    <row r="155">
      <c r="G155" s="12"/>
    </row>
    <row r="156">
      <c r="G156" s="12"/>
    </row>
    <row r="157">
      <c r="G157" s="12"/>
    </row>
    <row r="158">
      <c r="G158" s="12"/>
    </row>
    <row r="159">
      <c r="G159" s="12"/>
    </row>
    <row r="160">
      <c r="G160" s="12"/>
    </row>
    <row r="161">
      <c r="G161" s="12"/>
    </row>
    <row r="162">
      <c r="G162" s="12"/>
    </row>
    <row r="163">
      <c r="G163" s="12"/>
    </row>
    <row r="164">
      <c r="G164" s="12"/>
    </row>
    <row r="165">
      <c r="G165" s="12"/>
    </row>
    <row r="166">
      <c r="G166" s="12"/>
    </row>
    <row r="167">
      <c r="G167" s="12"/>
    </row>
    <row r="168">
      <c r="G168" s="12"/>
    </row>
    <row r="169">
      <c r="G169" s="12"/>
    </row>
    <row r="170">
      <c r="G170" s="12"/>
    </row>
    <row r="171">
      <c r="G171" s="12"/>
    </row>
    <row r="172">
      <c r="G172" s="12"/>
    </row>
    <row r="173">
      <c r="G173" s="12"/>
    </row>
    <row r="174">
      <c r="G174" s="12"/>
    </row>
    <row r="175">
      <c r="G175" s="12"/>
    </row>
    <row r="176">
      <c r="G176" s="12"/>
    </row>
    <row r="177">
      <c r="G177" s="12"/>
    </row>
    <row r="178">
      <c r="G178" s="12"/>
    </row>
    <row r="179">
      <c r="G179" s="12"/>
    </row>
    <row r="180">
      <c r="G180" s="12"/>
    </row>
    <row r="181">
      <c r="G181" s="12"/>
    </row>
    <row r="182">
      <c r="G182" s="12"/>
    </row>
    <row r="183">
      <c r="G183" s="12"/>
    </row>
    <row r="184">
      <c r="G184" s="12"/>
    </row>
    <row r="185">
      <c r="G185" s="12"/>
    </row>
    <row r="186">
      <c r="G186" s="12"/>
    </row>
    <row r="187">
      <c r="G187" s="12"/>
    </row>
    <row r="188">
      <c r="G188" s="12"/>
    </row>
    <row r="189">
      <c r="G189" s="12"/>
    </row>
    <row r="190">
      <c r="G190" s="12"/>
    </row>
    <row r="191">
      <c r="G191" s="12"/>
    </row>
    <row r="192">
      <c r="G192" s="12"/>
    </row>
    <row r="193">
      <c r="G193" s="12"/>
    </row>
    <row r="194">
      <c r="G194" s="12"/>
    </row>
    <row r="195">
      <c r="G195" s="12"/>
    </row>
    <row r="196">
      <c r="G196" s="12"/>
    </row>
    <row r="197">
      <c r="G197" s="12"/>
    </row>
    <row r="198">
      <c r="G198" s="12"/>
    </row>
    <row r="199">
      <c r="G199" s="12"/>
    </row>
    <row r="200">
      <c r="G200" s="12"/>
    </row>
    <row r="201">
      <c r="G201" s="12"/>
    </row>
    <row r="202">
      <c r="G202" s="12"/>
    </row>
    <row r="203">
      <c r="G203" s="12"/>
    </row>
    <row r="204">
      <c r="G204" s="12"/>
    </row>
    <row r="205">
      <c r="G205" s="12"/>
    </row>
    <row r="206">
      <c r="G206" s="12"/>
    </row>
    <row r="207">
      <c r="G207" s="12"/>
    </row>
    <row r="208">
      <c r="G208" s="12"/>
    </row>
    <row r="209">
      <c r="G209" s="12"/>
    </row>
    <row r="210">
      <c r="G210" s="12"/>
    </row>
    <row r="211">
      <c r="G211" s="12"/>
    </row>
    <row r="212">
      <c r="G212" s="12"/>
    </row>
    <row r="213">
      <c r="G213" s="12"/>
    </row>
    <row r="214">
      <c r="G214" s="12"/>
    </row>
    <row r="215">
      <c r="G215" s="12"/>
    </row>
    <row r="216">
      <c r="G216" s="12"/>
    </row>
    <row r="217">
      <c r="G217" s="12"/>
    </row>
    <row r="218">
      <c r="G218" s="12"/>
    </row>
    <row r="219">
      <c r="G219" s="12"/>
    </row>
    <row r="220">
      <c r="G220" s="12"/>
    </row>
    <row r="221">
      <c r="G221" s="12"/>
    </row>
    <row r="222">
      <c r="G222" s="12"/>
    </row>
    <row r="223">
      <c r="G223" s="12"/>
    </row>
    <row r="224">
      <c r="G224" s="12"/>
    </row>
    <row r="225">
      <c r="G225" s="12"/>
    </row>
    <row r="226">
      <c r="G226" s="12"/>
    </row>
    <row r="227">
      <c r="G227" s="12"/>
    </row>
    <row r="228">
      <c r="G228" s="12"/>
    </row>
    <row r="229">
      <c r="G229" s="12"/>
    </row>
    <row r="230">
      <c r="G230" s="12"/>
    </row>
    <row r="231">
      <c r="G231" s="12"/>
    </row>
    <row r="232">
      <c r="G232" s="12"/>
    </row>
    <row r="233">
      <c r="G233" s="12"/>
    </row>
    <row r="234">
      <c r="G234" s="12"/>
    </row>
    <row r="235">
      <c r="G235" s="12"/>
    </row>
    <row r="236">
      <c r="G236" s="12"/>
    </row>
    <row r="237">
      <c r="G237" s="12"/>
    </row>
    <row r="238">
      <c r="G238" s="12"/>
    </row>
    <row r="239">
      <c r="G239" s="12"/>
    </row>
    <row r="240">
      <c r="G240" s="12"/>
    </row>
    <row r="241">
      <c r="G241" s="12"/>
    </row>
    <row r="242">
      <c r="G242" s="12"/>
    </row>
    <row r="243">
      <c r="G243" s="12"/>
    </row>
    <row r="244">
      <c r="G244" s="12"/>
    </row>
    <row r="245">
      <c r="G245" s="12"/>
    </row>
    <row r="246">
      <c r="G246" s="12"/>
    </row>
    <row r="247">
      <c r="G247" s="12"/>
    </row>
    <row r="248">
      <c r="G248" s="12"/>
    </row>
    <row r="249">
      <c r="G249" s="12"/>
    </row>
    <row r="250">
      <c r="G250" s="12"/>
    </row>
    <row r="251">
      <c r="G251" s="12"/>
    </row>
    <row r="252">
      <c r="G252" s="12"/>
    </row>
    <row r="253">
      <c r="G253" s="12"/>
    </row>
    <row r="254">
      <c r="G254" s="12"/>
    </row>
    <row r="255">
      <c r="G255" s="12"/>
    </row>
    <row r="256">
      <c r="G256" s="12"/>
    </row>
    <row r="257">
      <c r="G257" s="12"/>
    </row>
    <row r="258">
      <c r="G258" s="12"/>
    </row>
    <row r="259">
      <c r="G259" s="12"/>
    </row>
    <row r="260">
      <c r="G260" s="12"/>
    </row>
    <row r="261">
      <c r="G261" s="12"/>
    </row>
    <row r="262">
      <c r="G262" s="12"/>
    </row>
    <row r="263">
      <c r="G263" s="12"/>
    </row>
    <row r="264">
      <c r="G264" s="12"/>
    </row>
    <row r="265">
      <c r="G265" s="12"/>
    </row>
    <row r="266">
      <c r="G266" s="12"/>
    </row>
    <row r="267">
      <c r="G267" s="12"/>
    </row>
    <row r="268">
      <c r="G268" s="12"/>
    </row>
    <row r="269">
      <c r="G269" s="12"/>
    </row>
    <row r="270">
      <c r="G270" s="12"/>
    </row>
    <row r="271">
      <c r="G271" s="12"/>
    </row>
    <row r="272">
      <c r="G272" s="12"/>
    </row>
    <row r="273">
      <c r="G273" s="12"/>
    </row>
    <row r="274">
      <c r="G274" s="12"/>
    </row>
    <row r="275">
      <c r="G275" s="12"/>
    </row>
    <row r="276">
      <c r="G276" s="12"/>
    </row>
    <row r="277">
      <c r="G277" s="12"/>
    </row>
    <row r="278">
      <c r="G278" s="12"/>
    </row>
    <row r="279">
      <c r="G279" s="12"/>
    </row>
    <row r="280">
      <c r="G280" s="12"/>
    </row>
    <row r="281">
      <c r="G281" s="12"/>
    </row>
    <row r="282">
      <c r="G282" s="12"/>
    </row>
    <row r="283">
      <c r="G283" s="12"/>
    </row>
    <row r="284">
      <c r="G284" s="12"/>
    </row>
    <row r="285">
      <c r="G285" s="12"/>
    </row>
    <row r="286">
      <c r="G286" s="12"/>
    </row>
    <row r="287">
      <c r="G287" s="12"/>
    </row>
    <row r="288">
      <c r="G288" s="12"/>
    </row>
    <row r="289">
      <c r="G289" s="12"/>
    </row>
    <row r="290">
      <c r="G290" s="12"/>
    </row>
    <row r="291">
      <c r="G291" s="12"/>
    </row>
    <row r="292">
      <c r="G292" s="12"/>
    </row>
    <row r="293">
      <c r="G293" s="12"/>
    </row>
    <row r="294">
      <c r="G294" s="12"/>
    </row>
    <row r="295">
      <c r="G295" s="12"/>
    </row>
    <row r="296">
      <c r="G296" s="12"/>
    </row>
    <row r="297">
      <c r="G297" s="12"/>
    </row>
    <row r="298">
      <c r="G298" s="12"/>
    </row>
    <row r="299">
      <c r="G299" s="12"/>
    </row>
    <row r="300">
      <c r="G300" s="12"/>
    </row>
    <row r="301">
      <c r="G301" s="12"/>
    </row>
    <row r="302">
      <c r="G302" s="12"/>
    </row>
    <row r="303">
      <c r="G303" s="12"/>
    </row>
    <row r="304">
      <c r="G304" s="12"/>
    </row>
    <row r="305">
      <c r="G305" s="12"/>
    </row>
    <row r="306">
      <c r="G306" s="12"/>
    </row>
    <row r="307">
      <c r="G307" s="12"/>
    </row>
    <row r="308">
      <c r="G308" s="12"/>
    </row>
    <row r="309">
      <c r="G309" s="12"/>
    </row>
    <row r="310">
      <c r="G310" s="12"/>
    </row>
    <row r="311">
      <c r="G311" s="12"/>
    </row>
    <row r="312">
      <c r="G312" s="12"/>
    </row>
    <row r="313">
      <c r="G313" s="12"/>
    </row>
    <row r="314">
      <c r="G314" s="12"/>
    </row>
    <row r="315">
      <c r="G315" s="12"/>
    </row>
    <row r="316">
      <c r="G316" s="12"/>
    </row>
    <row r="317">
      <c r="G317" s="12"/>
    </row>
    <row r="318">
      <c r="G318" s="12"/>
    </row>
    <row r="319">
      <c r="G319" s="12"/>
    </row>
    <row r="320">
      <c r="G320" s="12"/>
    </row>
    <row r="321">
      <c r="G321" s="12"/>
    </row>
    <row r="322">
      <c r="G322" s="12"/>
    </row>
    <row r="323">
      <c r="G323" s="12"/>
    </row>
    <row r="324">
      <c r="G324" s="12"/>
    </row>
    <row r="325">
      <c r="G325" s="12"/>
    </row>
    <row r="326">
      <c r="G326" s="12"/>
    </row>
    <row r="327">
      <c r="G327" s="12"/>
    </row>
    <row r="328">
      <c r="G328" s="12"/>
    </row>
    <row r="329">
      <c r="G329" s="12"/>
    </row>
    <row r="330">
      <c r="G330" s="12"/>
    </row>
    <row r="331">
      <c r="G331" s="12"/>
    </row>
    <row r="332">
      <c r="G332" s="12"/>
    </row>
    <row r="333">
      <c r="G333" s="12"/>
    </row>
    <row r="334">
      <c r="G334" s="12"/>
    </row>
    <row r="335">
      <c r="G335" s="12"/>
    </row>
    <row r="336">
      <c r="G336" s="12"/>
    </row>
    <row r="337">
      <c r="G337" s="12"/>
    </row>
    <row r="338">
      <c r="G338" s="12"/>
    </row>
    <row r="339">
      <c r="G339" s="12"/>
    </row>
    <row r="340">
      <c r="G340" s="12"/>
    </row>
    <row r="341">
      <c r="G341" s="12"/>
    </row>
    <row r="342">
      <c r="G342" s="12"/>
    </row>
    <row r="343">
      <c r="G343" s="12"/>
    </row>
    <row r="344">
      <c r="G344" s="12"/>
    </row>
    <row r="345">
      <c r="G345" s="12"/>
    </row>
    <row r="346">
      <c r="G346" s="12"/>
    </row>
    <row r="347">
      <c r="G347" s="12"/>
    </row>
    <row r="348">
      <c r="G348" s="12"/>
    </row>
    <row r="349">
      <c r="G349" s="12"/>
    </row>
    <row r="350">
      <c r="G350" s="12"/>
    </row>
    <row r="351">
      <c r="G351" s="12"/>
    </row>
    <row r="352">
      <c r="G352" s="12"/>
    </row>
    <row r="353">
      <c r="G353" s="12"/>
    </row>
    <row r="354">
      <c r="G354" s="12"/>
    </row>
    <row r="355">
      <c r="G355" s="12"/>
    </row>
    <row r="356">
      <c r="G356" s="12"/>
    </row>
    <row r="357">
      <c r="G357" s="12"/>
    </row>
    <row r="358">
      <c r="G358" s="12"/>
    </row>
    <row r="359">
      <c r="G359" s="12"/>
    </row>
    <row r="360">
      <c r="G360" s="12"/>
    </row>
    <row r="361">
      <c r="G361" s="12"/>
    </row>
    <row r="362">
      <c r="G362" s="12"/>
    </row>
    <row r="363">
      <c r="G363" s="12"/>
    </row>
    <row r="364">
      <c r="G364" s="12"/>
    </row>
    <row r="365">
      <c r="G365" s="12"/>
    </row>
    <row r="366">
      <c r="G366" s="12"/>
    </row>
    <row r="367">
      <c r="G367" s="12"/>
    </row>
    <row r="368">
      <c r="G368" s="12"/>
    </row>
    <row r="369">
      <c r="G369" s="12"/>
    </row>
    <row r="370">
      <c r="G370" s="12"/>
    </row>
    <row r="371">
      <c r="G371" s="12"/>
    </row>
    <row r="372">
      <c r="G372" s="12"/>
    </row>
    <row r="373">
      <c r="G373" s="12"/>
    </row>
    <row r="374">
      <c r="G374" s="12"/>
    </row>
    <row r="375">
      <c r="G375" s="12"/>
    </row>
    <row r="376">
      <c r="G376" s="12"/>
    </row>
    <row r="377">
      <c r="G377" s="12"/>
    </row>
    <row r="378">
      <c r="G378" s="12"/>
    </row>
    <row r="379">
      <c r="G379" s="12"/>
    </row>
    <row r="380">
      <c r="G380" s="12"/>
    </row>
    <row r="381">
      <c r="G381" s="12"/>
    </row>
    <row r="382">
      <c r="G382" s="12"/>
    </row>
    <row r="383">
      <c r="G383" s="12"/>
    </row>
    <row r="384">
      <c r="G384" s="12"/>
    </row>
    <row r="385">
      <c r="G385" s="12"/>
    </row>
    <row r="386">
      <c r="G386" s="12"/>
    </row>
    <row r="387">
      <c r="G387" s="12"/>
    </row>
    <row r="388">
      <c r="G388" s="12"/>
    </row>
    <row r="389">
      <c r="G389" s="12"/>
    </row>
    <row r="390">
      <c r="G390" s="12"/>
    </row>
    <row r="391">
      <c r="G391" s="12"/>
    </row>
    <row r="392">
      <c r="G392" s="12"/>
    </row>
    <row r="393">
      <c r="G393" s="12"/>
    </row>
    <row r="394">
      <c r="G394" s="12"/>
    </row>
    <row r="395">
      <c r="G395" s="12"/>
    </row>
    <row r="396">
      <c r="G396" s="12"/>
    </row>
    <row r="397">
      <c r="G397" s="12"/>
    </row>
    <row r="398">
      <c r="G398" s="12"/>
    </row>
    <row r="399">
      <c r="G399" s="12"/>
    </row>
    <row r="400">
      <c r="G400" s="12"/>
    </row>
    <row r="401">
      <c r="G401" s="12"/>
    </row>
    <row r="402">
      <c r="G402" s="12"/>
    </row>
    <row r="403">
      <c r="G403" s="12"/>
    </row>
    <row r="404">
      <c r="G404" s="12"/>
    </row>
    <row r="405">
      <c r="G405" s="12"/>
    </row>
    <row r="406">
      <c r="G406" s="12"/>
    </row>
    <row r="407">
      <c r="G407" s="12"/>
    </row>
    <row r="408">
      <c r="G408" s="12"/>
    </row>
    <row r="409">
      <c r="G409" s="12"/>
    </row>
    <row r="410">
      <c r="G410" s="12"/>
    </row>
    <row r="411">
      <c r="G411" s="12"/>
    </row>
    <row r="412">
      <c r="G412" s="12"/>
    </row>
    <row r="413">
      <c r="G413" s="12"/>
    </row>
    <row r="414">
      <c r="G414" s="12"/>
    </row>
    <row r="415">
      <c r="G415" s="12"/>
    </row>
    <row r="416">
      <c r="G416" s="12"/>
    </row>
    <row r="417">
      <c r="G417" s="12"/>
    </row>
    <row r="418">
      <c r="G418" s="12"/>
    </row>
    <row r="419">
      <c r="G419" s="12"/>
    </row>
    <row r="420">
      <c r="G420" s="12"/>
    </row>
    <row r="421">
      <c r="G421" s="12"/>
    </row>
    <row r="422">
      <c r="G422" s="12"/>
    </row>
    <row r="423">
      <c r="G423" s="12"/>
    </row>
    <row r="424">
      <c r="G424" s="12"/>
    </row>
    <row r="425">
      <c r="G425" s="12"/>
    </row>
    <row r="426">
      <c r="G426" s="12"/>
    </row>
    <row r="427">
      <c r="G427" s="12"/>
    </row>
    <row r="428">
      <c r="G428" s="12"/>
    </row>
    <row r="429">
      <c r="G429" s="12"/>
    </row>
    <row r="430">
      <c r="G430" s="12"/>
    </row>
    <row r="431">
      <c r="G431" s="12"/>
    </row>
    <row r="432">
      <c r="G432" s="12"/>
    </row>
    <row r="433">
      <c r="G433" s="12"/>
    </row>
    <row r="434">
      <c r="G434" s="12"/>
    </row>
    <row r="435">
      <c r="G435" s="12"/>
    </row>
    <row r="436">
      <c r="G436" s="12"/>
    </row>
    <row r="437">
      <c r="G437" s="12"/>
    </row>
    <row r="438">
      <c r="G438" s="12"/>
    </row>
    <row r="439">
      <c r="G439" s="12"/>
    </row>
    <row r="440">
      <c r="G440" s="12"/>
    </row>
    <row r="441">
      <c r="G441" s="12"/>
    </row>
    <row r="442">
      <c r="G442" s="12"/>
    </row>
    <row r="443">
      <c r="G443" s="12"/>
    </row>
    <row r="444">
      <c r="G444" s="12"/>
    </row>
    <row r="445">
      <c r="G445" s="12"/>
    </row>
    <row r="446">
      <c r="G446" s="12"/>
    </row>
    <row r="447">
      <c r="G447" s="12"/>
    </row>
    <row r="448">
      <c r="G448" s="12"/>
    </row>
    <row r="449">
      <c r="G449" s="12"/>
    </row>
    <row r="450">
      <c r="G450" s="12"/>
    </row>
    <row r="451">
      <c r="G451" s="12"/>
    </row>
    <row r="452">
      <c r="G452" s="12"/>
    </row>
    <row r="453">
      <c r="G453" s="12"/>
    </row>
    <row r="454">
      <c r="G454" s="12"/>
    </row>
    <row r="455">
      <c r="G455" s="12"/>
    </row>
    <row r="456">
      <c r="G456" s="12"/>
    </row>
    <row r="457">
      <c r="G457" s="12"/>
    </row>
    <row r="458">
      <c r="G458" s="12"/>
    </row>
    <row r="459">
      <c r="G459" s="12"/>
    </row>
    <row r="460">
      <c r="G460" s="12"/>
    </row>
    <row r="461">
      <c r="G461" s="12"/>
    </row>
    <row r="462">
      <c r="G462" s="12"/>
    </row>
    <row r="463">
      <c r="G463" s="12"/>
    </row>
    <row r="464">
      <c r="G464" s="12"/>
    </row>
    <row r="465">
      <c r="G465" s="12"/>
    </row>
    <row r="466">
      <c r="G466" s="12"/>
    </row>
    <row r="467">
      <c r="G467" s="12"/>
    </row>
    <row r="468">
      <c r="G468" s="12"/>
    </row>
    <row r="469">
      <c r="G469" s="12"/>
    </row>
    <row r="470">
      <c r="G470" s="12"/>
    </row>
    <row r="471">
      <c r="G471" s="12"/>
    </row>
    <row r="472">
      <c r="G472" s="12"/>
    </row>
    <row r="473">
      <c r="G473" s="12"/>
    </row>
    <row r="474">
      <c r="G474" s="12"/>
    </row>
    <row r="475">
      <c r="G475" s="12"/>
    </row>
    <row r="476">
      <c r="G476" s="12"/>
    </row>
    <row r="477">
      <c r="G477" s="12"/>
    </row>
    <row r="478">
      <c r="G478" s="12"/>
    </row>
    <row r="479">
      <c r="G479" s="12"/>
    </row>
    <row r="480">
      <c r="G480" s="12"/>
    </row>
    <row r="481">
      <c r="G481" s="12"/>
    </row>
    <row r="482">
      <c r="G482" s="12"/>
    </row>
    <row r="483">
      <c r="G483" s="12"/>
    </row>
    <row r="484">
      <c r="G484" s="12"/>
    </row>
    <row r="485">
      <c r="G485" s="12"/>
    </row>
    <row r="486">
      <c r="G486" s="12"/>
    </row>
    <row r="487">
      <c r="G487" s="12"/>
    </row>
    <row r="488">
      <c r="G488" s="12"/>
    </row>
    <row r="489">
      <c r="G489" s="12"/>
    </row>
    <row r="490">
      <c r="G490" s="12"/>
    </row>
    <row r="491">
      <c r="G491" s="12"/>
    </row>
    <row r="492">
      <c r="G492" s="12"/>
    </row>
    <row r="493">
      <c r="G493" s="12"/>
    </row>
    <row r="494">
      <c r="G494" s="12"/>
    </row>
    <row r="495">
      <c r="G495" s="12"/>
    </row>
    <row r="496">
      <c r="G496" s="12"/>
    </row>
    <row r="497">
      <c r="G497" s="12"/>
    </row>
    <row r="498">
      <c r="G498" s="12"/>
    </row>
    <row r="499">
      <c r="G499" s="12"/>
    </row>
    <row r="500">
      <c r="G500" s="12"/>
    </row>
    <row r="501">
      <c r="G501" s="12"/>
    </row>
    <row r="502">
      <c r="G502" s="12"/>
    </row>
    <row r="503">
      <c r="G503" s="12"/>
    </row>
    <row r="504">
      <c r="G504" s="12"/>
    </row>
    <row r="505">
      <c r="G505" s="12"/>
    </row>
    <row r="506">
      <c r="G506" s="12"/>
    </row>
    <row r="507">
      <c r="G507" s="12"/>
    </row>
    <row r="508">
      <c r="G508" s="12"/>
    </row>
    <row r="509">
      <c r="G509" s="12"/>
    </row>
    <row r="510">
      <c r="G510" s="12"/>
    </row>
    <row r="511">
      <c r="G511" s="12"/>
    </row>
    <row r="512">
      <c r="G512" s="12"/>
    </row>
    <row r="513">
      <c r="G513" s="12"/>
    </row>
    <row r="514">
      <c r="G514" s="12"/>
    </row>
    <row r="515">
      <c r="G515" s="12"/>
    </row>
    <row r="516">
      <c r="G516" s="12"/>
    </row>
    <row r="517">
      <c r="G517" s="12"/>
    </row>
    <row r="518">
      <c r="G518" s="12"/>
    </row>
    <row r="519">
      <c r="G519" s="12"/>
    </row>
    <row r="520">
      <c r="G520" s="12"/>
    </row>
    <row r="521">
      <c r="G521" s="12"/>
    </row>
    <row r="522">
      <c r="G522" s="12"/>
    </row>
    <row r="523">
      <c r="G523" s="12"/>
    </row>
    <row r="524">
      <c r="G524" s="12"/>
    </row>
    <row r="525">
      <c r="G525" s="12"/>
    </row>
    <row r="526">
      <c r="G526" s="12"/>
    </row>
    <row r="527">
      <c r="G527" s="12"/>
    </row>
    <row r="528">
      <c r="G528" s="12"/>
    </row>
    <row r="529">
      <c r="G529" s="12"/>
    </row>
    <row r="530">
      <c r="G530" s="12"/>
    </row>
    <row r="531">
      <c r="G531" s="12"/>
    </row>
    <row r="532">
      <c r="G532" s="12"/>
    </row>
    <row r="533">
      <c r="G533" s="12"/>
    </row>
    <row r="534">
      <c r="G534" s="12"/>
    </row>
    <row r="535">
      <c r="G535" s="12"/>
    </row>
    <row r="536">
      <c r="G536" s="12"/>
    </row>
    <row r="537">
      <c r="G537" s="12"/>
    </row>
    <row r="538">
      <c r="G538" s="12"/>
    </row>
    <row r="539">
      <c r="G539" s="12"/>
    </row>
    <row r="540">
      <c r="G540" s="12"/>
    </row>
    <row r="541">
      <c r="G541" s="12"/>
    </row>
    <row r="542">
      <c r="G542" s="12"/>
    </row>
    <row r="543">
      <c r="G543" s="12"/>
    </row>
    <row r="544">
      <c r="G544" s="12"/>
    </row>
    <row r="545">
      <c r="G545" s="12"/>
    </row>
    <row r="546">
      <c r="G546" s="12"/>
    </row>
    <row r="547">
      <c r="G547" s="12"/>
    </row>
    <row r="548">
      <c r="G548" s="12"/>
    </row>
    <row r="549">
      <c r="G549" s="12"/>
    </row>
    <row r="550">
      <c r="G550" s="12"/>
    </row>
    <row r="551">
      <c r="G551" s="12"/>
    </row>
    <row r="552">
      <c r="G552" s="12"/>
    </row>
    <row r="553">
      <c r="G553" s="12"/>
    </row>
    <row r="554">
      <c r="G554" s="12"/>
    </row>
    <row r="555">
      <c r="G555" s="12"/>
    </row>
    <row r="556">
      <c r="G556" s="12"/>
    </row>
    <row r="557">
      <c r="G557" s="12"/>
    </row>
    <row r="558">
      <c r="G558" s="12"/>
    </row>
    <row r="559">
      <c r="G559" s="12"/>
    </row>
    <row r="560">
      <c r="G560" s="12"/>
    </row>
    <row r="561">
      <c r="G561" s="12"/>
    </row>
    <row r="562">
      <c r="G562" s="12"/>
    </row>
    <row r="563">
      <c r="G563" s="12"/>
    </row>
    <row r="564">
      <c r="G564" s="12"/>
    </row>
    <row r="565">
      <c r="G565" s="12"/>
    </row>
    <row r="566">
      <c r="G566" s="12"/>
    </row>
    <row r="567">
      <c r="G567" s="12"/>
    </row>
    <row r="568">
      <c r="G568" s="12"/>
    </row>
    <row r="569">
      <c r="G569" s="12"/>
    </row>
    <row r="570">
      <c r="G570" s="12"/>
    </row>
    <row r="571">
      <c r="G571" s="12"/>
    </row>
    <row r="572">
      <c r="G572" s="12"/>
    </row>
    <row r="573">
      <c r="G573" s="12"/>
    </row>
    <row r="574">
      <c r="G574" s="12"/>
    </row>
    <row r="575">
      <c r="G575" s="12"/>
    </row>
    <row r="576">
      <c r="G576" s="12"/>
    </row>
    <row r="577">
      <c r="G577" s="12"/>
    </row>
    <row r="578">
      <c r="G578" s="12"/>
    </row>
    <row r="579">
      <c r="G579" s="12"/>
    </row>
    <row r="580">
      <c r="G580" s="12"/>
    </row>
    <row r="581">
      <c r="G581" s="12"/>
    </row>
    <row r="582">
      <c r="G582" s="12"/>
    </row>
    <row r="583">
      <c r="G583" s="12"/>
    </row>
    <row r="584">
      <c r="G584" s="12"/>
    </row>
    <row r="585">
      <c r="G585" s="12"/>
    </row>
    <row r="586">
      <c r="G586" s="12"/>
    </row>
    <row r="587">
      <c r="G587" s="12"/>
    </row>
    <row r="588">
      <c r="G588" s="12"/>
    </row>
    <row r="589">
      <c r="G589" s="12"/>
    </row>
    <row r="590">
      <c r="G590" s="12"/>
    </row>
    <row r="591">
      <c r="G591" s="12"/>
    </row>
    <row r="592">
      <c r="G592" s="12"/>
    </row>
    <row r="593">
      <c r="G593" s="12"/>
    </row>
    <row r="594">
      <c r="G594" s="12"/>
    </row>
    <row r="595">
      <c r="G595" s="12"/>
    </row>
    <row r="596">
      <c r="G596" s="12"/>
    </row>
    <row r="597">
      <c r="G597" s="12"/>
    </row>
    <row r="598">
      <c r="G598" s="12"/>
    </row>
    <row r="599">
      <c r="G599" s="12"/>
    </row>
    <row r="600">
      <c r="G600" s="12"/>
    </row>
    <row r="601">
      <c r="G601" s="12"/>
    </row>
    <row r="602">
      <c r="G602" s="12"/>
    </row>
    <row r="603">
      <c r="G603" s="12"/>
    </row>
    <row r="604">
      <c r="G604" s="12"/>
    </row>
    <row r="605">
      <c r="G605" s="12"/>
    </row>
    <row r="606">
      <c r="G606" s="12"/>
    </row>
    <row r="607">
      <c r="G607" s="12"/>
    </row>
    <row r="608">
      <c r="G608" s="12"/>
    </row>
    <row r="609">
      <c r="G609" s="12"/>
    </row>
    <row r="610">
      <c r="G610" s="12"/>
    </row>
    <row r="611">
      <c r="G611" s="12"/>
    </row>
    <row r="612">
      <c r="G612" s="12"/>
    </row>
    <row r="613">
      <c r="G613" s="12"/>
    </row>
    <row r="614">
      <c r="G614" s="12"/>
    </row>
    <row r="615">
      <c r="G615" s="12"/>
    </row>
    <row r="616">
      <c r="G616" s="12"/>
    </row>
    <row r="617">
      <c r="G617" s="12"/>
    </row>
    <row r="618">
      <c r="G618" s="12"/>
    </row>
    <row r="619">
      <c r="G619" s="12"/>
    </row>
    <row r="620">
      <c r="G620" s="12"/>
    </row>
    <row r="621">
      <c r="G621" s="12"/>
    </row>
    <row r="622">
      <c r="G622" s="12"/>
    </row>
    <row r="623">
      <c r="G623" s="12"/>
    </row>
    <row r="624">
      <c r="G624" s="12"/>
    </row>
    <row r="625">
      <c r="G625" s="12"/>
    </row>
    <row r="626">
      <c r="G626" s="12"/>
    </row>
    <row r="627">
      <c r="G627" s="12"/>
    </row>
    <row r="628">
      <c r="G628" s="12"/>
    </row>
    <row r="629">
      <c r="G629" s="12"/>
    </row>
    <row r="630">
      <c r="G630" s="12"/>
    </row>
    <row r="631">
      <c r="G631" s="12"/>
    </row>
    <row r="632">
      <c r="G632" s="12"/>
    </row>
    <row r="633">
      <c r="G633" s="12"/>
    </row>
    <row r="634">
      <c r="G634" s="12"/>
    </row>
    <row r="635">
      <c r="G635" s="12"/>
    </row>
    <row r="636">
      <c r="G636" s="12"/>
    </row>
    <row r="637">
      <c r="G637" s="12"/>
    </row>
    <row r="638">
      <c r="G638" s="12"/>
    </row>
    <row r="639">
      <c r="G639" s="12"/>
    </row>
    <row r="640">
      <c r="G640" s="12"/>
    </row>
    <row r="641">
      <c r="G641" s="12"/>
    </row>
    <row r="642">
      <c r="G642" s="12"/>
    </row>
    <row r="643">
      <c r="G643" s="12"/>
    </row>
    <row r="644">
      <c r="G644" s="12"/>
    </row>
    <row r="645">
      <c r="G645" s="12"/>
    </row>
    <row r="646">
      <c r="G646" s="12"/>
    </row>
    <row r="647">
      <c r="G647" s="12"/>
    </row>
    <row r="648">
      <c r="G648" s="12"/>
    </row>
    <row r="649">
      <c r="G649" s="12"/>
    </row>
    <row r="650">
      <c r="G650" s="12"/>
    </row>
    <row r="651">
      <c r="G651" s="12"/>
    </row>
    <row r="652">
      <c r="G652" s="12"/>
    </row>
    <row r="653">
      <c r="G653" s="12"/>
    </row>
    <row r="654">
      <c r="G654" s="12"/>
    </row>
    <row r="655">
      <c r="G655" s="12"/>
    </row>
    <row r="656">
      <c r="G656" s="12"/>
    </row>
    <row r="657">
      <c r="G657" s="12"/>
    </row>
    <row r="658">
      <c r="G658" s="12"/>
    </row>
    <row r="659">
      <c r="G659" s="12"/>
    </row>
    <row r="660">
      <c r="G660" s="12"/>
    </row>
    <row r="661">
      <c r="G661" s="12"/>
    </row>
    <row r="662">
      <c r="G662" s="12"/>
    </row>
    <row r="663">
      <c r="G663" s="12"/>
    </row>
    <row r="664">
      <c r="G664" s="12"/>
    </row>
    <row r="665">
      <c r="G665" s="12"/>
    </row>
    <row r="666">
      <c r="G666" s="12"/>
    </row>
    <row r="667">
      <c r="G667" s="12"/>
    </row>
    <row r="668">
      <c r="G668" s="12"/>
    </row>
    <row r="669">
      <c r="G669" s="12"/>
    </row>
    <row r="670">
      <c r="G670" s="12"/>
    </row>
    <row r="671">
      <c r="G671" s="12"/>
    </row>
    <row r="672">
      <c r="G672" s="12"/>
    </row>
    <row r="673">
      <c r="G673" s="12"/>
    </row>
    <row r="674">
      <c r="G674" s="12"/>
    </row>
    <row r="675">
      <c r="G675" s="12"/>
    </row>
    <row r="676">
      <c r="G676" s="12"/>
    </row>
    <row r="677">
      <c r="G677" s="12"/>
    </row>
    <row r="678">
      <c r="G678" s="12"/>
    </row>
    <row r="679">
      <c r="G679" s="12"/>
    </row>
    <row r="680">
      <c r="G680" s="12"/>
    </row>
    <row r="681">
      <c r="G681" s="12"/>
    </row>
    <row r="682">
      <c r="G682" s="12"/>
    </row>
    <row r="683">
      <c r="G683" s="12"/>
    </row>
    <row r="684">
      <c r="G684" s="12"/>
    </row>
    <row r="685">
      <c r="G685" s="12"/>
    </row>
    <row r="686">
      <c r="G686" s="12"/>
    </row>
    <row r="687">
      <c r="G687" s="12"/>
    </row>
    <row r="688">
      <c r="G688" s="12"/>
    </row>
    <row r="689">
      <c r="G689" s="12"/>
    </row>
    <row r="690">
      <c r="G690" s="12"/>
    </row>
    <row r="691">
      <c r="G691" s="12"/>
    </row>
    <row r="692">
      <c r="G692" s="12"/>
    </row>
    <row r="693">
      <c r="G693" s="12"/>
    </row>
    <row r="694">
      <c r="G694" s="12"/>
    </row>
    <row r="695">
      <c r="G695" s="12"/>
    </row>
    <row r="696">
      <c r="G696" s="12"/>
    </row>
    <row r="697">
      <c r="G697" s="12"/>
    </row>
    <row r="698">
      <c r="G698" s="12"/>
    </row>
    <row r="699">
      <c r="G699" s="12"/>
    </row>
    <row r="700">
      <c r="G700" s="12"/>
    </row>
    <row r="701">
      <c r="G701" s="12"/>
    </row>
    <row r="702">
      <c r="G702" s="12"/>
    </row>
    <row r="703">
      <c r="G703" s="12"/>
    </row>
    <row r="704">
      <c r="G704" s="12"/>
    </row>
    <row r="705">
      <c r="G705" s="12"/>
    </row>
    <row r="706">
      <c r="G706" s="12"/>
    </row>
    <row r="707">
      <c r="G707" s="12"/>
    </row>
    <row r="708">
      <c r="G708" s="12"/>
    </row>
    <row r="709">
      <c r="G709" s="12"/>
    </row>
    <row r="710">
      <c r="G710" s="12"/>
    </row>
    <row r="711">
      <c r="G711" s="12"/>
    </row>
    <row r="712">
      <c r="G712" s="12"/>
    </row>
    <row r="713">
      <c r="G713" s="12"/>
    </row>
    <row r="714">
      <c r="G714" s="12"/>
    </row>
    <row r="715">
      <c r="G715" s="12"/>
    </row>
    <row r="716">
      <c r="G716" s="12"/>
    </row>
    <row r="717">
      <c r="G717" s="12"/>
    </row>
    <row r="718">
      <c r="G718" s="12"/>
    </row>
    <row r="719">
      <c r="G719" s="12"/>
    </row>
    <row r="720">
      <c r="G720" s="12"/>
    </row>
    <row r="721">
      <c r="G721" s="12"/>
    </row>
    <row r="722">
      <c r="G722" s="12"/>
    </row>
    <row r="723">
      <c r="G723" s="12"/>
    </row>
    <row r="724">
      <c r="G724" s="12"/>
    </row>
    <row r="725">
      <c r="G725" s="12"/>
    </row>
    <row r="726">
      <c r="G726" s="12"/>
    </row>
    <row r="727">
      <c r="G727" s="12"/>
    </row>
    <row r="728">
      <c r="G728" s="12"/>
    </row>
    <row r="729">
      <c r="G729" s="12"/>
    </row>
    <row r="730">
      <c r="G730" s="12"/>
    </row>
    <row r="731">
      <c r="G731" s="12"/>
    </row>
    <row r="732">
      <c r="G732" s="12"/>
    </row>
    <row r="733">
      <c r="G733" s="12"/>
    </row>
    <row r="734">
      <c r="G734" s="12"/>
    </row>
    <row r="735">
      <c r="G735" s="12"/>
    </row>
    <row r="736">
      <c r="G736" s="12"/>
    </row>
    <row r="737">
      <c r="G737" s="12"/>
    </row>
    <row r="738">
      <c r="G738" s="12"/>
    </row>
    <row r="739">
      <c r="G739" s="12"/>
    </row>
    <row r="740">
      <c r="G740" s="12"/>
    </row>
    <row r="741">
      <c r="G741" s="12"/>
    </row>
    <row r="742">
      <c r="G742" s="12"/>
    </row>
    <row r="743">
      <c r="G743" s="12"/>
    </row>
    <row r="744">
      <c r="G744" s="12"/>
    </row>
    <row r="745">
      <c r="G745" s="12"/>
    </row>
    <row r="746">
      <c r="G746" s="12"/>
    </row>
    <row r="747">
      <c r="G747" s="12"/>
    </row>
    <row r="748">
      <c r="G748" s="12"/>
    </row>
    <row r="749">
      <c r="G749" s="12"/>
    </row>
    <row r="750">
      <c r="G750" s="12"/>
    </row>
    <row r="751">
      <c r="G751" s="12"/>
    </row>
    <row r="752">
      <c r="G752" s="12"/>
    </row>
    <row r="753">
      <c r="G753" s="12"/>
    </row>
    <row r="754">
      <c r="G754" s="12"/>
    </row>
    <row r="755">
      <c r="G755" s="12"/>
    </row>
    <row r="756">
      <c r="G756" s="12"/>
    </row>
    <row r="757">
      <c r="G757" s="12"/>
    </row>
    <row r="758">
      <c r="G758" s="12"/>
    </row>
    <row r="759">
      <c r="G759" s="12"/>
    </row>
    <row r="760">
      <c r="G760" s="12"/>
    </row>
    <row r="761">
      <c r="G761" s="12"/>
    </row>
    <row r="762">
      <c r="G762" s="12"/>
    </row>
    <row r="763">
      <c r="G763" s="12"/>
    </row>
    <row r="764">
      <c r="G764" s="12"/>
    </row>
    <row r="765">
      <c r="G765" s="12"/>
    </row>
    <row r="766">
      <c r="G766" s="12"/>
    </row>
    <row r="767">
      <c r="G767" s="12"/>
    </row>
    <row r="768">
      <c r="G768" s="12"/>
    </row>
    <row r="769">
      <c r="G769" s="12"/>
    </row>
    <row r="770">
      <c r="G770" s="12"/>
    </row>
    <row r="771">
      <c r="G771" s="12"/>
    </row>
    <row r="772">
      <c r="G772" s="12"/>
    </row>
    <row r="773">
      <c r="G773" s="12"/>
    </row>
    <row r="774">
      <c r="G774" s="12"/>
    </row>
    <row r="775">
      <c r="G775" s="12"/>
    </row>
    <row r="776">
      <c r="G776" s="12"/>
    </row>
    <row r="777">
      <c r="G777" s="12"/>
    </row>
    <row r="778">
      <c r="G778" s="12"/>
    </row>
    <row r="779">
      <c r="G779" s="12"/>
    </row>
    <row r="780">
      <c r="G780" s="12"/>
    </row>
    <row r="781">
      <c r="G781" s="12"/>
    </row>
    <row r="782">
      <c r="G782" s="12"/>
    </row>
    <row r="783">
      <c r="G783" s="12"/>
    </row>
    <row r="784">
      <c r="G784" s="12"/>
    </row>
    <row r="785">
      <c r="G785" s="12"/>
    </row>
    <row r="786">
      <c r="G786" s="12"/>
    </row>
    <row r="787">
      <c r="G787" s="12"/>
    </row>
    <row r="788">
      <c r="G788" s="12"/>
    </row>
    <row r="789">
      <c r="G789" s="12"/>
    </row>
    <row r="790">
      <c r="G790" s="12"/>
    </row>
    <row r="791">
      <c r="G791" s="12"/>
    </row>
    <row r="792">
      <c r="G792" s="12"/>
    </row>
    <row r="793">
      <c r="G793" s="12"/>
    </row>
    <row r="794">
      <c r="G794" s="12"/>
    </row>
    <row r="795">
      <c r="G795" s="12"/>
    </row>
    <row r="796">
      <c r="G796" s="12"/>
    </row>
    <row r="797">
      <c r="G797" s="12"/>
    </row>
    <row r="798">
      <c r="G798" s="12"/>
    </row>
    <row r="799">
      <c r="G799" s="12"/>
    </row>
    <row r="800">
      <c r="G800" s="12"/>
    </row>
    <row r="801">
      <c r="G801" s="12"/>
    </row>
    <row r="802">
      <c r="G802" s="12"/>
    </row>
    <row r="803">
      <c r="G803" s="12"/>
    </row>
    <row r="804">
      <c r="G804" s="12"/>
    </row>
    <row r="805">
      <c r="G805" s="12"/>
    </row>
    <row r="806">
      <c r="G806" s="12"/>
    </row>
    <row r="807">
      <c r="G807" s="12"/>
    </row>
    <row r="808">
      <c r="G808" s="12"/>
    </row>
    <row r="809">
      <c r="G809" s="12"/>
    </row>
    <row r="810">
      <c r="G810" s="12"/>
    </row>
    <row r="811">
      <c r="G811" s="12"/>
    </row>
    <row r="812">
      <c r="G812" s="12"/>
    </row>
    <row r="813">
      <c r="G813" s="12"/>
    </row>
    <row r="814">
      <c r="G814" s="12"/>
    </row>
    <row r="815">
      <c r="G815" s="12"/>
    </row>
    <row r="816">
      <c r="G816" s="12"/>
    </row>
    <row r="817">
      <c r="G817" s="12"/>
    </row>
    <row r="818">
      <c r="G818" s="12"/>
    </row>
    <row r="819">
      <c r="G819" s="12"/>
    </row>
    <row r="820">
      <c r="G820" s="12"/>
    </row>
    <row r="821">
      <c r="G821" s="12"/>
    </row>
    <row r="822">
      <c r="G822" s="12"/>
    </row>
    <row r="823">
      <c r="G823" s="12"/>
    </row>
    <row r="824">
      <c r="G824" s="12"/>
    </row>
    <row r="825">
      <c r="G825" s="12"/>
    </row>
    <row r="826">
      <c r="G826" s="12"/>
    </row>
    <row r="827">
      <c r="G827" s="12"/>
    </row>
    <row r="828">
      <c r="G828" s="12"/>
    </row>
    <row r="829">
      <c r="G829" s="12"/>
    </row>
    <row r="830">
      <c r="G830" s="12"/>
    </row>
    <row r="831">
      <c r="G831" s="12"/>
    </row>
    <row r="832">
      <c r="G832" s="12"/>
    </row>
    <row r="833">
      <c r="G833" s="12"/>
    </row>
    <row r="834">
      <c r="G834" s="12"/>
    </row>
    <row r="835">
      <c r="G835" s="12"/>
    </row>
    <row r="836">
      <c r="G836" s="12"/>
    </row>
    <row r="837">
      <c r="G837" s="12"/>
    </row>
    <row r="838">
      <c r="G838" s="12"/>
    </row>
    <row r="839">
      <c r="G839" s="12"/>
    </row>
    <row r="840">
      <c r="G840" s="12"/>
    </row>
    <row r="841">
      <c r="G841" s="12"/>
    </row>
    <row r="842">
      <c r="G842" s="12"/>
    </row>
    <row r="843">
      <c r="G843" s="12"/>
    </row>
    <row r="844">
      <c r="G844" s="12"/>
    </row>
    <row r="845">
      <c r="G845" s="12"/>
    </row>
    <row r="846">
      <c r="G846" s="12"/>
    </row>
    <row r="847">
      <c r="G847" s="12"/>
    </row>
    <row r="848">
      <c r="G848" s="12"/>
    </row>
    <row r="849">
      <c r="G849" s="12"/>
    </row>
    <row r="850">
      <c r="G850" s="12"/>
    </row>
    <row r="851">
      <c r="G851" s="12"/>
    </row>
    <row r="852">
      <c r="G852" s="12"/>
    </row>
    <row r="853">
      <c r="G853" s="12"/>
    </row>
    <row r="854">
      <c r="G854" s="12"/>
    </row>
    <row r="855">
      <c r="G855" s="12"/>
    </row>
    <row r="856">
      <c r="G856" s="12"/>
    </row>
    <row r="857">
      <c r="G857" s="12"/>
    </row>
    <row r="858">
      <c r="G858" s="12"/>
    </row>
    <row r="859">
      <c r="G859" s="12"/>
    </row>
    <row r="860">
      <c r="G860" s="12"/>
    </row>
    <row r="861">
      <c r="G861" s="12"/>
    </row>
    <row r="862">
      <c r="G862" s="12"/>
    </row>
    <row r="863">
      <c r="G863" s="12"/>
    </row>
    <row r="864">
      <c r="G864" s="12"/>
    </row>
    <row r="865">
      <c r="G865" s="12"/>
    </row>
    <row r="866">
      <c r="G866" s="12"/>
    </row>
    <row r="867">
      <c r="G867" s="12"/>
    </row>
    <row r="868">
      <c r="G868" s="12"/>
    </row>
    <row r="869">
      <c r="G869" s="12"/>
    </row>
    <row r="870">
      <c r="G870" s="12"/>
    </row>
    <row r="871">
      <c r="G871" s="12"/>
    </row>
    <row r="872">
      <c r="G872" s="12"/>
    </row>
    <row r="873">
      <c r="G873" s="12"/>
    </row>
    <row r="874">
      <c r="G874" s="12"/>
    </row>
    <row r="875">
      <c r="G875" s="12"/>
    </row>
    <row r="876">
      <c r="G876" s="12"/>
    </row>
    <row r="877">
      <c r="G877" s="12"/>
    </row>
    <row r="878">
      <c r="G878" s="12"/>
    </row>
    <row r="879">
      <c r="G879" s="12"/>
    </row>
    <row r="880">
      <c r="G880" s="12"/>
    </row>
    <row r="881">
      <c r="G881" s="12"/>
    </row>
    <row r="882">
      <c r="G882" s="12"/>
    </row>
    <row r="883">
      <c r="G883" s="12"/>
    </row>
    <row r="884">
      <c r="G884" s="12"/>
    </row>
    <row r="885">
      <c r="G885" s="12"/>
    </row>
    <row r="886">
      <c r="G886" s="12"/>
    </row>
    <row r="887">
      <c r="G887" s="12"/>
    </row>
    <row r="888">
      <c r="G888" s="12"/>
    </row>
    <row r="889">
      <c r="G889" s="12"/>
    </row>
    <row r="890">
      <c r="G890" s="12"/>
    </row>
    <row r="891">
      <c r="G891" s="12"/>
    </row>
    <row r="892">
      <c r="G892" s="12"/>
    </row>
    <row r="893">
      <c r="G893" s="12"/>
    </row>
    <row r="894">
      <c r="G894" s="12"/>
    </row>
    <row r="895">
      <c r="G895" s="12"/>
    </row>
    <row r="896">
      <c r="G896" s="12"/>
    </row>
    <row r="897">
      <c r="G897" s="12"/>
    </row>
    <row r="898">
      <c r="G898" s="12"/>
    </row>
    <row r="899">
      <c r="G899" s="12"/>
    </row>
    <row r="900">
      <c r="G900" s="12"/>
    </row>
    <row r="901">
      <c r="G901" s="12"/>
    </row>
    <row r="902">
      <c r="G902" s="12"/>
    </row>
    <row r="903">
      <c r="G903" s="12"/>
    </row>
    <row r="904">
      <c r="G904" s="12"/>
    </row>
    <row r="905">
      <c r="G905" s="12"/>
    </row>
    <row r="906">
      <c r="G906" s="12"/>
    </row>
    <row r="907">
      <c r="G907" s="12"/>
    </row>
    <row r="908">
      <c r="G908" s="12"/>
    </row>
    <row r="909">
      <c r="G909" s="12"/>
    </row>
    <row r="910">
      <c r="G910" s="12"/>
    </row>
    <row r="911">
      <c r="G911" s="12"/>
    </row>
    <row r="912">
      <c r="G912" s="12"/>
    </row>
    <row r="913">
      <c r="G913" s="12"/>
    </row>
    <row r="914">
      <c r="G914" s="12"/>
    </row>
    <row r="915">
      <c r="G915" s="12"/>
    </row>
    <row r="916">
      <c r="G916" s="12"/>
    </row>
    <row r="917">
      <c r="G917" s="12"/>
    </row>
    <row r="918">
      <c r="G918" s="12"/>
    </row>
    <row r="919">
      <c r="G919" s="12"/>
    </row>
    <row r="920">
      <c r="G920" s="12"/>
    </row>
    <row r="921">
      <c r="G921" s="12"/>
    </row>
    <row r="922">
      <c r="G922" s="12"/>
    </row>
    <row r="923">
      <c r="G923" s="12"/>
    </row>
    <row r="924">
      <c r="G924" s="12"/>
    </row>
    <row r="925">
      <c r="G925" s="12"/>
    </row>
    <row r="926">
      <c r="G926" s="12"/>
    </row>
    <row r="927">
      <c r="G927" s="12"/>
    </row>
    <row r="928">
      <c r="G928" s="12"/>
    </row>
    <row r="929">
      <c r="G929" s="12"/>
    </row>
    <row r="930">
      <c r="G930" s="12"/>
    </row>
    <row r="931">
      <c r="G931" s="12"/>
    </row>
    <row r="932">
      <c r="G932" s="12"/>
    </row>
    <row r="933">
      <c r="G933" s="12"/>
    </row>
    <row r="934">
      <c r="G934" s="12"/>
    </row>
    <row r="935">
      <c r="G935" s="12"/>
    </row>
    <row r="936">
      <c r="G936" s="12"/>
    </row>
    <row r="937">
      <c r="G937" s="12"/>
    </row>
    <row r="938">
      <c r="G938" s="12"/>
    </row>
    <row r="939">
      <c r="G939" s="12"/>
    </row>
    <row r="940">
      <c r="G940" s="12"/>
    </row>
    <row r="941">
      <c r="G941" s="12"/>
    </row>
    <row r="942">
      <c r="G942" s="12"/>
    </row>
    <row r="943">
      <c r="G943" s="12"/>
    </row>
    <row r="944">
      <c r="G944" s="12"/>
    </row>
    <row r="945">
      <c r="G945" s="12"/>
    </row>
    <row r="946">
      <c r="G946" s="12"/>
    </row>
    <row r="947">
      <c r="G947" s="12"/>
    </row>
    <row r="948">
      <c r="G948" s="12"/>
    </row>
    <row r="949">
      <c r="G949" s="12"/>
    </row>
    <row r="950">
      <c r="G950" s="12"/>
    </row>
    <row r="951">
      <c r="G951" s="12"/>
    </row>
    <row r="952">
      <c r="G952" s="12"/>
    </row>
    <row r="953">
      <c r="G953" s="12"/>
    </row>
    <row r="954">
      <c r="G954" s="12"/>
    </row>
    <row r="955">
      <c r="G955" s="12"/>
    </row>
    <row r="956">
      <c r="G956" s="12"/>
    </row>
    <row r="957">
      <c r="G957" s="12"/>
    </row>
    <row r="958">
      <c r="G958" s="12"/>
    </row>
    <row r="959">
      <c r="G959" s="12"/>
    </row>
    <row r="960">
      <c r="G960" s="12"/>
    </row>
    <row r="961">
      <c r="G961" s="12"/>
    </row>
    <row r="962">
      <c r="G962" s="12"/>
    </row>
    <row r="963">
      <c r="G963" s="12"/>
    </row>
    <row r="964">
      <c r="G964" s="12"/>
    </row>
    <row r="965">
      <c r="G965" s="12"/>
    </row>
    <row r="966">
      <c r="G966" s="12"/>
    </row>
    <row r="967">
      <c r="G967" s="12"/>
    </row>
    <row r="968">
      <c r="G968" s="12"/>
    </row>
    <row r="969">
      <c r="G969" s="12"/>
    </row>
    <row r="970">
      <c r="G970" s="12"/>
    </row>
    <row r="971">
      <c r="G971" s="12"/>
    </row>
    <row r="972">
      <c r="G972" s="12"/>
    </row>
    <row r="973">
      <c r="G973" s="12"/>
    </row>
    <row r="974">
      <c r="G974" s="12"/>
    </row>
    <row r="975">
      <c r="G975" s="12"/>
    </row>
    <row r="976">
      <c r="G976" s="12"/>
    </row>
    <row r="977">
      <c r="G977" s="12"/>
    </row>
    <row r="978">
      <c r="G978" s="12"/>
    </row>
    <row r="979">
      <c r="G979" s="12"/>
    </row>
    <row r="980">
      <c r="G980" s="12"/>
    </row>
    <row r="981">
      <c r="G981" s="12"/>
    </row>
    <row r="982">
      <c r="G982" s="12"/>
    </row>
    <row r="983">
      <c r="G983" s="12"/>
    </row>
    <row r="984">
      <c r="G984" s="12"/>
    </row>
    <row r="985">
      <c r="G985" s="12"/>
    </row>
    <row r="986">
      <c r="G986" s="12"/>
    </row>
    <row r="987">
      <c r="G987" s="12"/>
    </row>
    <row r="988">
      <c r="G988" s="12"/>
    </row>
    <row r="989">
      <c r="G989" s="12"/>
    </row>
    <row r="990">
      <c r="G990" s="12"/>
    </row>
    <row r="991">
      <c r="G991" s="12"/>
    </row>
    <row r="992">
      <c r="G992" s="12"/>
    </row>
    <row r="993">
      <c r="G993" s="12"/>
    </row>
    <row r="994">
      <c r="G994" s="12"/>
    </row>
    <row r="995">
      <c r="G995" s="12"/>
    </row>
    <row r="996">
      <c r="G996" s="12"/>
    </row>
    <row r="997">
      <c r="G997" s="12"/>
    </row>
    <row r="998">
      <c r="G998" s="12"/>
    </row>
    <row r="999">
      <c r="G999" s="12"/>
    </row>
    <row r="1000">
      <c r="G1000" s="12"/>
    </row>
  </sheetData>
  <mergeCells count="3">
    <mergeCell ref="A1:E1"/>
    <mergeCell ref="F1:J1"/>
    <mergeCell ref="F19:K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39</v>
      </c>
    </row>
    <row r="2">
      <c r="A2" s="16" t="s">
        <v>40</v>
      </c>
      <c r="B2" s="16" t="s">
        <v>41</v>
      </c>
      <c r="C2" s="36">
        <v>44621.0</v>
      </c>
      <c r="D2" s="16" t="s">
        <v>42</v>
      </c>
      <c r="E2" s="16" t="s">
        <v>43</v>
      </c>
      <c r="F2" s="16" t="s">
        <v>44</v>
      </c>
      <c r="G2" s="16" t="b">
        <v>0</v>
      </c>
      <c r="H2" s="16" t="s">
        <v>45</v>
      </c>
      <c r="I2" s="16" t="b">
        <v>0</v>
      </c>
      <c r="J2" s="16">
        <v>13.0</v>
      </c>
      <c r="K2" s="16">
        <v>3600.0</v>
      </c>
      <c r="L2" s="16">
        <v>300.0</v>
      </c>
      <c r="P2" s="16">
        <v>1.0</v>
      </c>
      <c r="Q2" s="16">
        <v>535.0</v>
      </c>
      <c r="R2" s="16">
        <v>1.0</v>
      </c>
      <c r="S2" s="16">
        <v>12.0</v>
      </c>
      <c r="T2" s="16">
        <v>96.0</v>
      </c>
      <c r="U2" s="16">
        <v>485.0</v>
      </c>
      <c r="V2" s="16" t="s">
        <v>46</v>
      </c>
      <c r="Z2" s="16">
        <v>0.0</v>
      </c>
      <c r="AA2" s="16" t="s">
        <v>47</v>
      </c>
      <c r="AD2" s="16">
        <v>1.0</v>
      </c>
      <c r="AE2" s="16">
        <v>8.0</v>
      </c>
    </row>
    <row r="3">
      <c r="B3" s="16" t="s">
        <v>48</v>
      </c>
      <c r="C3" s="16">
        <v>1.0</v>
      </c>
      <c r="D3" s="16">
        <v>2.0</v>
      </c>
      <c r="E3" s="16">
        <v>3.0</v>
      </c>
      <c r="F3" s="16">
        <v>4.0</v>
      </c>
      <c r="G3" s="16">
        <v>5.0</v>
      </c>
      <c r="H3" s="16">
        <v>6.0</v>
      </c>
      <c r="I3" s="16">
        <v>7.0</v>
      </c>
      <c r="J3" s="16">
        <v>8.0</v>
      </c>
      <c r="K3" s="16">
        <v>9.0</v>
      </c>
      <c r="L3" s="16">
        <v>10.0</v>
      </c>
      <c r="M3" s="16">
        <v>11.0</v>
      </c>
      <c r="N3" s="16">
        <v>12.0</v>
      </c>
    </row>
    <row r="4">
      <c r="A4" s="37">
        <v>0.0</v>
      </c>
      <c r="B4" s="16">
        <v>37.0</v>
      </c>
      <c r="C4" s="38">
        <v>3819912.0</v>
      </c>
      <c r="D4" s="38">
        <v>4009856.0</v>
      </c>
      <c r="E4" s="38">
        <v>5185074.0</v>
      </c>
      <c r="F4" s="39">
        <v>5193478.0</v>
      </c>
      <c r="G4" s="39">
        <v>5283218.0</v>
      </c>
      <c r="H4" s="39">
        <v>6066478.0</v>
      </c>
      <c r="I4" s="39">
        <v>4738337.0</v>
      </c>
      <c r="J4" s="39">
        <v>4184957.0</v>
      </c>
      <c r="K4" s="39">
        <v>4142048.0</v>
      </c>
      <c r="L4" s="39">
        <v>3866978.0</v>
      </c>
      <c r="M4" s="39">
        <v>3757733.0</v>
      </c>
      <c r="N4" s="39">
        <v>3919265.0</v>
      </c>
    </row>
    <row r="5">
      <c r="C5" s="39">
        <v>3873007.0</v>
      </c>
      <c r="D5" s="39">
        <v>4180261.0</v>
      </c>
      <c r="E5" s="39">
        <v>4736816.0</v>
      </c>
      <c r="F5" s="39">
        <v>5021188.0</v>
      </c>
      <c r="G5" s="39">
        <v>5317200.0</v>
      </c>
      <c r="H5" s="39">
        <v>4189325.0</v>
      </c>
      <c r="I5" s="40">
        <v>7439590.0</v>
      </c>
      <c r="J5" s="40">
        <v>7337377.0</v>
      </c>
      <c r="K5" s="40">
        <v>5861673.0</v>
      </c>
      <c r="L5" s="40">
        <v>4401957.0</v>
      </c>
      <c r="M5" s="40">
        <v>4649820.0</v>
      </c>
      <c r="N5" s="40">
        <v>5974902.0</v>
      </c>
    </row>
    <row r="6">
      <c r="C6" s="40">
        <v>3879156.0</v>
      </c>
      <c r="D6" s="40">
        <v>4800119.0</v>
      </c>
      <c r="E6" s="40">
        <v>4408381.0</v>
      </c>
      <c r="F6" s="40">
        <v>4832631.0</v>
      </c>
      <c r="G6" s="40">
        <v>4854039.0</v>
      </c>
      <c r="H6" s="40">
        <v>4314451.0</v>
      </c>
      <c r="I6" s="40">
        <v>5189078.0</v>
      </c>
      <c r="J6" s="40">
        <v>4884405.0</v>
      </c>
      <c r="K6" s="40">
        <v>4496865.0</v>
      </c>
      <c r="L6" s="41">
        <v>5453681.0</v>
      </c>
      <c r="M6" s="41">
        <v>5190983.0</v>
      </c>
      <c r="N6" s="41">
        <v>6615758.0</v>
      </c>
    </row>
    <row r="7">
      <c r="C7" s="41">
        <v>3720008.0</v>
      </c>
      <c r="D7" s="41">
        <v>3771566.0</v>
      </c>
      <c r="E7" s="41">
        <v>4107976.0</v>
      </c>
      <c r="F7" s="41">
        <v>5222408.0</v>
      </c>
      <c r="G7" s="41">
        <v>6012280.0</v>
      </c>
      <c r="H7" s="41">
        <v>5653523.0</v>
      </c>
      <c r="I7" s="41">
        <v>5582574.0</v>
      </c>
      <c r="J7" s="41">
        <v>5168420.0</v>
      </c>
      <c r="K7" s="41">
        <v>5813006.0</v>
      </c>
      <c r="L7" s="41">
        <v>6636658.0</v>
      </c>
      <c r="M7" s="41">
        <v>7096011.0</v>
      </c>
      <c r="N7" s="41">
        <v>6806792.0</v>
      </c>
    </row>
    <row r="8">
      <c r="C8" s="38">
        <v>3188606.0</v>
      </c>
      <c r="D8" s="38">
        <v>3200700.0</v>
      </c>
      <c r="E8" s="38">
        <v>3261078.0</v>
      </c>
      <c r="F8" s="39">
        <v>4410760.0</v>
      </c>
      <c r="G8" s="39">
        <v>4290365.0</v>
      </c>
      <c r="H8" s="39">
        <v>4295763.0</v>
      </c>
      <c r="I8" s="39">
        <v>4325996.0</v>
      </c>
      <c r="J8" s="39">
        <v>4592365.0</v>
      </c>
      <c r="K8" s="39">
        <v>5262652.0</v>
      </c>
      <c r="L8" s="39">
        <v>5594540.0</v>
      </c>
      <c r="M8" s="39">
        <v>5662122.0</v>
      </c>
      <c r="N8" s="39">
        <v>5884794.0</v>
      </c>
    </row>
    <row r="9">
      <c r="C9" s="39">
        <v>4210488.0</v>
      </c>
      <c r="D9" s="39">
        <v>3978639.0</v>
      </c>
      <c r="E9" s="39">
        <v>4091600.0</v>
      </c>
      <c r="F9" s="39">
        <v>3769954.0</v>
      </c>
      <c r="G9" s="39">
        <v>3656174.0</v>
      </c>
      <c r="H9" s="39">
        <v>3783132.0</v>
      </c>
      <c r="I9" s="40">
        <v>5380995.0</v>
      </c>
      <c r="J9" s="40">
        <v>6201076.0</v>
      </c>
      <c r="K9" s="40">
        <v>6064640.0</v>
      </c>
      <c r="L9" s="40">
        <v>4120362.0</v>
      </c>
      <c r="M9" s="40">
        <v>4182470.0</v>
      </c>
      <c r="N9" s="40">
        <v>4429348.0</v>
      </c>
    </row>
    <row r="10">
      <c r="C10" s="40">
        <v>3664598.0</v>
      </c>
      <c r="D10" s="40">
        <v>3746770.0</v>
      </c>
      <c r="E10" s="40">
        <v>3822896.0</v>
      </c>
      <c r="F10" s="40">
        <v>3895707.0</v>
      </c>
      <c r="G10" s="40">
        <v>4410341.0</v>
      </c>
      <c r="H10" s="40">
        <v>3796461.0</v>
      </c>
      <c r="I10" s="40">
        <v>3746016.0</v>
      </c>
      <c r="J10" s="40">
        <v>4378962.0</v>
      </c>
      <c r="K10" s="40">
        <v>4679474.0</v>
      </c>
      <c r="L10" s="41">
        <v>3931340.0</v>
      </c>
      <c r="M10" s="41">
        <v>3972776.0</v>
      </c>
      <c r="N10" s="41">
        <v>4375736.0</v>
      </c>
    </row>
    <row r="11">
      <c r="C11" s="41">
        <v>3718056.0</v>
      </c>
      <c r="D11" s="41">
        <v>3737071.0</v>
      </c>
      <c r="E11" s="41">
        <v>3754127.0</v>
      </c>
      <c r="F11" s="41">
        <v>5254305.0</v>
      </c>
      <c r="G11" s="41">
        <v>4297555.0</v>
      </c>
      <c r="H11" s="41">
        <v>4690999.0</v>
      </c>
      <c r="I11" s="41">
        <v>5466322.0</v>
      </c>
      <c r="J11" s="41">
        <v>5716870.0</v>
      </c>
      <c r="K11" s="41">
        <v>5749774.0</v>
      </c>
      <c r="L11" s="41">
        <v>5934349.0</v>
      </c>
      <c r="M11" s="41">
        <v>6082212.0</v>
      </c>
      <c r="N11" s="41">
        <v>5965457.0</v>
      </c>
    </row>
    <row r="13">
      <c r="A13" s="37">
        <v>0.003449074074074074</v>
      </c>
      <c r="B13" s="16">
        <v>37.0</v>
      </c>
      <c r="C13" s="38">
        <v>3825399.0</v>
      </c>
      <c r="D13" s="38">
        <v>3983684.0</v>
      </c>
      <c r="E13" s="38">
        <v>5157555.0</v>
      </c>
      <c r="F13" s="39">
        <v>8263434.0</v>
      </c>
      <c r="G13" s="39">
        <v>8342095.0</v>
      </c>
      <c r="H13" s="39">
        <v>9692975.0</v>
      </c>
      <c r="I13" s="39">
        <v>1.0062878E7</v>
      </c>
      <c r="J13" s="39">
        <v>1.0010317E7</v>
      </c>
      <c r="K13" s="39">
        <v>1.0352621E7</v>
      </c>
      <c r="L13" s="39">
        <v>8347756.0</v>
      </c>
      <c r="M13" s="39">
        <v>8456035.0</v>
      </c>
      <c r="N13" s="39">
        <v>8669668.0</v>
      </c>
    </row>
    <row r="14">
      <c r="C14" s="39">
        <v>9906462.0</v>
      </c>
      <c r="D14" s="39">
        <v>1.1012609E7</v>
      </c>
      <c r="E14" s="39">
        <v>1.0372735E7</v>
      </c>
      <c r="F14" s="39">
        <v>7267963.0</v>
      </c>
      <c r="G14" s="39">
        <v>8204634.0</v>
      </c>
      <c r="H14" s="39">
        <v>6191532.0</v>
      </c>
      <c r="I14" s="40">
        <v>2.0836936E7</v>
      </c>
      <c r="J14" s="40">
        <v>2.4115306E7</v>
      </c>
      <c r="K14" s="40">
        <v>2.2481106E7</v>
      </c>
      <c r="L14" s="40">
        <v>7591924.0</v>
      </c>
      <c r="M14" s="40">
        <v>8641740.0</v>
      </c>
      <c r="N14" s="40">
        <v>1.0183265E7</v>
      </c>
    </row>
    <row r="15">
      <c r="C15" s="40">
        <v>6622963.0</v>
      </c>
      <c r="D15" s="40">
        <v>7788878.0</v>
      </c>
      <c r="E15" s="40">
        <v>7419945.0</v>
      </c>
      <c r="F15" s="40">
        <v>1.0111903E7</v>
      </c>
      <c r="G15" s="40">
        <v>1.022797E7</v>
      </c>
      <c r="H15" s="40">
        <v>9464429.0</v>
      </c>
      <c r="I15" s="40">
        <v>8986297.0</v>
      </c>
      <c r="J15" s="40">
        <v>9126394.0</v>
      </c>
      <c r="K15" s="40">
        <v>9250792.0</v>
      </c>
      <c r="L15" s="41">
        <v>1.0376154E7</v>
      </c>
      <c r="M15" s="41">
        <v>1.0226096E7</v>
      </c>
      <c r="N15" s="41">
        <v>1.2776006E7</v>
      </c>
    </row>
    <row r="16">
      <c r="C16" s="41">
        <v>7600055.0</v>
      </c>
      <c r="D16" s="41">
        <v>7549971.0</v>
      </c>
      <c r="E16" s="41">
        <v>7296421.0</v>
      </c>
      <c r="F16" s="41">
        <v>1.5984785E7</v>
      </c>
      <c r="G16" s="41">
        <v>1.674598E7</v>
      </c>
      <c r="H16" s="41">
        <v>1.772751E7</v>
      </c>
      <c r="I16" s="41">
        <v>1.844175E7</v>
      </c>
      <c r="J16" s="41">
        <v>1.8528438E7</v>
      </c>
      <c r="K16" s="41">
        <v>2.2233878E7</v>
      </c>
      <c r="L16" s="41">
        <v>2.0937352E7</v>
      </c>
      <c r="M16" s="41">
        <v>2.4282692E7</v>
      </c>
      <c r="N16" s="41">
        <v>2.4124858E7</v>
      </c>
    </row>
    <row r="17">
      <c r="C17" s="38">
        <v>3179257.0</v>
      </c>
      <c r="D17" s="38">
        <v>3189313.0</v>
      </c>
      <c r="E17" s="38">
        <v>3245915.0</v>
      </c>
      <c r="F17" s="39">
        <v>8241961.0</v>
      </c>
      <c r="G17" s="39">
        <v>7270141.0</v>
      </c>
      <c r="H17" s="39">
        <v>7139990.0</v>
      </c>
      <c r="I17" s="39">
        <v>9208504.0</v>
      </c>
      <c r="J17" s="39">
        <v>1.0227265E7</v>
      </c>
      <c r="K17" s="39">
        <v>1.1033171E7</v>
      </c>
      <c r="L17" s="39">
        <v>1.0606922E7</v>
      </c>
      <c r="M17" s="39">
        <v>1.0655137E7</v>
      </c>
      <c r="N17" s="39">
        <v>1.0642205E7</v>
      </c>
    </row>
    <row r="18">
      <c r="C18" s="39">
        <v>1.2680835E7</v>
      </c>
      <c r="D18" s="39">
        <v>1.0441446E7</v>
      </c>
      <c r="E18" s="39">
        <v>1.0758151E7</v>
      </c>
      <c r="F18" s="39">
        <v>5678177.0</v>
      </c>
      <c r="G18" s="39">
        <v>5355350.0</v>
      </c>
      <c r="H18" s="39">
        <v>5603374.0</v>
      </c>
      <c r="I18" s="40">
        <v>2.1300326E7</v>
      </c>
      <c r="J18" s="40">
        <v>2.4486614E7</v>
      </c>
      <c r="K18" s="40">
        <v>2.2856492E7</v>
      </c>
      <c r="L18" s="40">
        <v>7674945.0</v>
      </c>
      <c r="M18" s="40">
        <v>7662563.0</v>
      </c>
      <c r="N18" s="40">
        <v>8507511.0</v>
      </c>
    </row>
    <row r="19">
      <c r="C19" s="40">
        <v>6629510.0</v>
      </c>
      <c r="D19" s="40">
        <v>7068326.0</v>
      </c>
      <c r="E19" s="40">
        <v>7068888.0</v>
      </c>
      <c r="F19" s="40">
        <v>1.020812E7</v>
      </c>
      <c r="G19" s="40">
        <v>1.0380638E7</v>
      </c>
      <c r="H19" s="40">
        <v>9134812.0</v>
      </c>
      <c r="I19" s="40">
        <v>8123825.0</v>
      </c>
      <c r="J19" s="40">
        <v>9887321.0</v>
      </c>
      <c r="K19" s="40">
        <v>8639214.0</v>
      </c>
      <c r="L19" s="41">
        <v>9089181.0</v>
      </c>
      <c r="M19" s="41">
        <v>9833436.0</v>
      </c>
      <c r="N19" s="41">
        <v>1.0847126E7</v>
      </c>
    </row>
    <row r="20">
      <c r="C20" s="41">
        <v>9433789.0</v>
      </c>
      <c r="D20" s="41">
        <v>9106218.0</v>
      </c>
      <c r="E20" s="41">
        <v>8331168.0</v>
      </c>
      <c r="F20" s="41">
        <v>2.173338E7</v>
      </c>
      <c r="G20" s="41">
        <v>1.5762861E7</v>
      </c>
      <c r="H20" s="41">
        <v>1.8017446E7</v>
      </c>
      <c r="I20" s="41">
        <v>2.4001422E7</v>
      </c>
      <c r="J20" s="41">
        <v>2.55967E7</v>
      </c>
      <c r="K20" s="41">
        <v>2.5526552E7</v>
      </c>
      <c r="L20" s="41">
        <v>2.8113584E7</v>
      </c>
      <c r="M20" s="41">
        <v>2.7786294E7</v>
      </c>
      <c r="N20" s="41">
        <v>3.0319848E7</v>
      </c>
    </row>
    <row r="22">
      <c r="A22" s="37">
        <v>0.006944444444444444</v>
      </c>
      <c r="B22" s="16">
        <v>37.0</v>
      </c>
      <c r="C22" s="38">
        <v>3847012.0</v>
      </c>
      <c r="D22" s="38">
        <v>3989557.0</v>
      </c>
      <c r="E22" s="38">
        <v>5177957.0</v>
      </c>
      <c r="F22" s="39">
        <v>1.6091211E7</v>
      </c>
      <c r="G22" s="39">
        <v>1.6397211E7</v>
      </c>
      <c r="H22" s="39">
        <v>1.8672888E7</v>
      </c>
      <c r="I22" s="39">
        <v>2.405718E7</v>
      </c>
      <c r="J22" s="39">
        <v>2.4827756E7</v>
      </c>
      <c r="K22" s="39">
        <v>2.61438E7</v>
      </c>
      <c r="L22" s="39">
        <v>1.9828646E7</v>
      </c>
      <c r="M22" s="39">
        <v>2.0354888E7</v>
      </c>
      <c r="N22" s="39">
        <v>2.1407074E7</v>
      </c>
    </row>
    <row r="23">
      <c r="C23" s="39">
        <v>2.398882E7</v>
      </c>
      <c r="D23" s="39">
        <v>2.725224E7</v>
      </c>
      <c r="E23" s="39">
        <v>2.4996604E7</v>
      </c>
      <c r="F23" s="39">
        <v>1.3180288E7</v>
      </c>
      <c r="G23" s="39">
        <v>1.5407018E7</v>
      </c>
      <c r="H23" s="39">
        <v>1.1341735E7</v>
      </c>
      <c r="I23" s="40">
        <v>4.9903856E7</v>
      </c>
      <c r="J23" s="40">
        <v>6.0040236E7</v>
      </c>
      <c r="K23" s="40">
        <v>5.7746456E7</v>
      </c>
      <c r="L23" s="40">
        <v>1.5179009E7</v>
      </c>
      <c r="M23" s="40">
        <v>1.8547648E7</v>
      </c>
      <c r="N23" s="40">
        <v>2.058676E7</v>
      </c>
    </row>
    <row r="24">
      <c r="C24" s="40">
        <v>1.3254948E7</v>
      </c>
      <c r="D24" s="40">
        <v>1.4904084E7</v>
      </c>
      <c r="E24" s="40">
        <v>1.4427501E7</v>
      </c>
      <c r="F24" s="40">
        <v>2.252686E7</v>
      </c>
      <c r="G24" s="40">
        <v>2.3131346E7</v>
      </c>
      <c r="H24" s="40">
        <v>2.2019436E7</v>
      </c>
      <c r="I24" s="40">
        <v>1.860654E7</v>
      </c>
      <c r="J24" s="40">
        <v>1.9955378E7</v>
      </c>
      <c r="K24" s="40">
        <v>2.0445136E7</v>
      </c>
      <c r="L24" s="41">
        <v>2.1503544E7</v>
      </c>
      <c r="M24" s="41">
        <v>2.2399076E7</v>
      </c>
      <c r="N24" s="41">
        <v>2.649765E7</v>
      </c>
    </row>
    <row r="25">
      <c r="C25" s="41">
        <v>1.6722242E7</v>
      </c>
      <c r="D25" s="41">
        <v>1.6778122E7</v>
      </c>
      <c r="E25" s="41">
        <v>1.4853494E7</v>
      </c>
      <c r="F25" s="41">
        <v>4.0576696E7</v>
      </c>
      <c r="G25" s="41">
        <v>4.1065524E7</v>
      </c>
      <c r="H25" s="41">
        <v>4.4752044E7</v>
      </c>
      <c r="I25" s="41">
        <v>4.7130848E7</v>
      </c>
      <c r="J25" s="41">
        <v>4.7989244E7</v>
      </c>
      <c r="K25" s="41">
        <v>5.6599732E7</v>
      </c>
      <c r="L25" s="41">
        <v>5.1860492E7</v>
      </c>
      <c r="M25" s="41">
        <v>6.1244708E7</v>
      </c>
      <c r="N25" s="41">
        <v>6.065288E7</v>
      </c>
    </row>
    <row r="26">
      <c r="C26" s="38">
        <v>3162901.0</v>
      </c>
      <c r="D26" s="38">
        <v>3180060.0</v>
      </c>
      <c r="E26" s="38">
        <v>3245946.0</v>
      </c>
      <c r="F26" s="39">
        <v>1.7372052E7</v>
      </c>
      <c r="G26" s="39">
        <v>1.4634366E7</v>
      </c>
      <c r="H26" s="39">
        <v>1.4233735E7</v>
      </c>
      <c r="I26" s="39">
        <v>2.1729362E7</v>
      </c>
      <c r="J26" s="39">
        <v>2.4744844E7</v>
      </c>
      <c r="K26" s="39">
        <v>2.577625E7</v>
      </c>
      <c r="L26" s="39">
        <v>2.3595704E7</v>
      </c>
      <c r="M26" s="39">
        <v>2.3589346E7</v>
      </c>
      <c r="N26" s="39">
        <v>2.2774268E7</v>
      </c>
    </row>
    <row r="27">
      <c r="C27" s="39">
        <v>3.2774844E7</v>
      </c>
      <c r="D27" s="39">
        <v>2.6826866E7</v>
      </c>
      <c r="E27" s="39">
        <v>2.7696014E7</v>
      </c>
      <c r="F27" s="39">
        <v>1.0548766E7</v>
      </c>
      <c r="G27" s="39">
        <v>9656332.0</v>
      </c>
      <c r="H27" s="39">
        <v>1.0415628E7</v>
      </c>
      <c r="I27" s="40">
        <v>5.68046E7</v>
      </c>
      <c r="J27" s="40">
        <v>6.2560016E7</v>
      </c>
      <c r="K27" s="40">
        <v>5.9274816E7</v>
      </c>
      <c r="L27" s="40">
        <v>1.690276E7</v>
      </c>
      <c r="M27" s="40">
        <v>1.6761816E7</v>
      </c>
      <c r="N27" s="40">
        <v>1.8803056E7</v>
      </c>
    </row>
    <row r="28">
      <c r="C28" s="40">
        <v>1.4087094E7</v>
      </c>
      <c r="D28" s="40">
        <v>1.5495268E7</v>
      </c>
      <c r="E28" s="40">
        <v>1.4718369E7</v>
      </c>
      <c r="F28" s="40">
        <v>2.58322E7</v>
      </c>
      <c r="G28" s="40">
        <v>2.507216E7</v>
      </c>
      <c r="H28" s="40">
        <v>2.293611E7</v>
      </c>
      <c r="I28" s="40">
        <v>1.9331302E7</v>
      </c>
      <c r="J28" s="40">
        <v>2.3840482E7</v>
      </c>
      <c r="K28" s="40">
        <v>1.9400688E7</v>
      </c>
      <c r="L28" s="41">
        <v>2.1654414E7</v>
      </c>
      <c r="M28" s="41">
        <v>2.399175E7</v>
      </c>
      <c r="N28" s="41">
        <v>2.6876388E7</v>
      </c>
    </row>
    <row r="29">
      <c r="C29" s="41">
        <v>2.3222284E7</v>
      </c>
      <c r="D29" s="41">
        <v>2.1806248E7</v>
      </c>
      <c r="E29" s="41">
        <v>1.9262754E7</v>
      </c>
      <c r="F29" s="41">
        <v>5.8480672E7</v>
      </c>
      <c r="G29" s="41">
        <v>4.2258116E7</v>
      </c>
      <c r="H29" s="41">
        <v>4.8546376E7</v>
      </c>
      <c r="I29" s="41">
        <v>6.3750376E7</v>
      </c>
      <c r="J29" s="41">
        <v>6.6482516E7</v>
      </c>
      <c r="K29" s="41">
        <v>6.7567144E7</v>
      </c>
      <c r="L29" s="41">
        <v>7.4398112E7</v>
      </c>
      <c r="M29" s="41">
        <v>7.4272752E7</v>
      </c>
      <c r="N29" s="41">
        <v>7.6112992E7</v>
      </c>
    </row>
    <row r="31">
      <c r="A31" s="37">
        <v>0.010416666666666666</v>
      </c>
      <c r="B31" s="16">
        <v>37.0</v>
      </c>
      <c r="C31" s="38">
        <v>3871376.0</v>
      </c>
      <c r="D31" s="38">
        <v>4021555.0</v>
      </c>
      <c r="E31" s="38">
        <v>5204468.0</v>
      </c>
      <c r="F31" s="39">
        <v>2.9820822E7</v>
      </c>
      <c r="G31" s="39">
        <v>3.0239906E7</v>
      </c>
      <c r="H31" s="39">
        <v>3.3842928E7</v>
      </c>
      <c r="I31" s="39">
        <v>4.6299316E7</v>
      </c>
      <c r="J31" s="39">
        <v>4.7757288E7</v>
      </c>
      <c r="K31" s="39">
        <v>5.0665164E7</v>
      </c>
      <c r="L31" s="39">
        <v>3.8488516E7</v>
      </c>
      <c r="M31" s="39">
        <v>3.90346E7</v>
      </c>
      <c r="N31" s="39">
        <v>4.1745008E7</v>
      </c>
    </row>
    <row r="32">
      <c r="C32" s="39">
        <v>4.5161092E7</v>
      </c>
      <c r="D32" s="39">
        <v>5.1257712E7</v>
      </c>
      <c r="E32" s="39">
        <v>4.646602E7</v>
      </c>
      <c r="F32" s="39">
        <v>2.3043634E7</v>
      </c>
      <c r="G32" s="39">
        <v>2.7700818E7</v>
      </c>
      <c r="H32" s="39">
        <v>1.9977682E7</v>
      </c>
      <c r="I32" s="40">
        <v>8.8907704E7</v>
      </c>
      <c r="J32" s="40">
        <v>1.05815816E8</v>
      </c>
      <c r="K32" s="40">
        <v>1.0146048E8</v>
      </c>
      <c r="L32" s="40">
        <v>2.7719542E7</v>
      </c>
      <c r="M32" s="40">
        <v>3.4478008E7</v>
      </c>
      <c r="N32" s="40">
        <v>3.7314528E7</v>
      </c>
    </row>
    <row r="33">
      <c r="C33" s="40">
        <v>2.4251436E7</v>
      </c>
      <c r="D33" s="40">
        <v>2.6751052E7</v>
      </c>
      <c r="E33" s="40">
        <v>2.6169274E7</v>
      </c>
      <c r="F33" s="40">
        <v>4.2013984E7</v>
      </c>
      <c r="G33" s="40">
        <v>4.2962496E7</v>
      </c>
      <c r="H33" s="40">
        <v>4.1048956E7</v>
      </c>
      <c r="I33" s="40">
        <v>3.3168314E7</v>
      </c>
      <c r="J33" s="40">
        <v>3.6459052E7</v>
      </c>
      <c r="K33" s="40">
        <v>3.8063484E7</v>
      </c>
      <c r="L33" s="41">
        <v>3.8603444E7</v>
      </c>
      <c r="M33" s="41">
        <v>4.0633152E7</v>
      </c>
      <c r="N33" s="41">
        <v>4.6979944E7</v>
      </c>
    </row>
    <row r="34">
      <c r="C34" s="41">
        <v>3.2274042E7</v>
      </c>
      <c r="D34" s="41">
        <v>3.1917612E7</v>
      </c>
      <c r="E34" s="41">
        <v>2.7252096E7</v>
      </c>
      <c r="F34" s="41">
        <v>7.5448744E7</v>
      </c>
      <c r="G34" s="41">
        <v>7.5373088E7</v>
      </c>
      <c r="H34" s="41">
        <v>8.2299504E7</v>
      </c>
      <c r="I34" s="41">
        <v>8.6067112E7</v>
      </c>
      <c r="J34" s="41">
        <v>8.8781472E7</v>
      </c>
      <c r="K34" s="41">
        <v>1.01699136E8</v>
      </c>
      <c r="L34" s="41">
        <v>9.2016376E7</v>
      </c>
      <c r="M34" s="41">
        <v>1.0668888E8</v>
      </c>
      <c r="N34" s="41">
        <v>1.06928304E8</v>
      </c>
    </row>
    <row r="35">
      <c r="C35" s="38">
        <v>3196263.0</v>
      </c>
      <c r="D35" s="38">
        <v>3219851.0</v>
      </c>
      <c r="E35" s="38">
        <v>3270666.0</v>
      </c>
      <c r="F35" s="39">
        <v>3.2576498E7</v>
      </c>
      <c r="G35" s="39">
        <v>2.6725634E7</v>
      </c>
      <c r="H35" s="39">
        <v>2.5855634E7</v>
      </c>
      <c r="I35" s="39">
        <v>4.2672892E7</v>
      </c>
      <c r="J35" s="39">
        <v>4.701528E7</v>
      </c>
      <c r="K35" s="39">
        <v>4.8546208E7</v>
      </c>
      <c r="L35" s="39">
        <v>4.4198496E7</v>
      </c>
      <c r="M35" s="39">
        <v>4.469536E7</v>
      </c>
      <c r="N35" s="39">
        <v>4.2181572E7</v>
      </c>
    </row>
    <row r="36">
      <c r="C36" s="39">
        <v>6.2535932E7</v>
      </c>
      <c r="D36" s="39">
        <v>5.1737492E7</v>
      </c>
      <c r="E36" s="39">
        <v>5.3750144E7</v>
      </c>
      <c r="F36" s="39">
        <v>1.8689128E7</v>
      </c>
      <c r="G36" s="39">
        <v>1.6944872E7</v>
      </c>
      <c r="H36" s="39">
        <v>1.8434014E7</v>
      </c>
      <c r="I36" s="40">
        <v>1.00615376E8</v>
      </c>
      <c r="J36" s="40">
        <v>1.13027088E8</v>
      </c>
      <c r="K36" s="40">
        <v>1.0617956E8</v>
      </c>
      <c r="L36" s="40">
        <v>3.191552E7</v>
      </c>
      <c r="M36" s="40">
        <v>3.1813412E7</v>
      </c>
      <c r="N36" s="40">
        <v>3.7796948E7</v>
      </c>
    </row>
    <row r="37">
      <c r="C37" s="40">
        <v>2.6149714E7</v>
      </c>
      <c r="D37" s="40">
        <v>3.0936838E7</v>
      </c>
      <c r="E37" s="40">
        <v>2.7918942E7</v>
      </c>
      <c r="F37" s="40">
        <v>4.9465852E7</v>
      </c>
      <c r="G37" s="40">
        <v>4.7349736E7</v>
      </c>
      <c r="H37" s="40">
        <v>4.5765512E7</v>
      </c>
      <c r="I37" s="40">
        <v>3.7587832E7</v>
      </c>
      <c r="J37" s="40">
        <v>4.6475588E7</v>
      </c>
      <c r="K37" s="40">
        <v>3.721852E7</v>
      </c>
      <c r="L37" s="41">
        <v>4.2366848E7</v>
      </c>
      <c r="M37" s="41">
        <v>4.8593676E7</v>
      </c>
      <c r="N37" s="41">
        <v>5.2602484E7</v>
      </c>
    </row>
    <row r="38">
      <c r="C38" s="41">
        <v>4.6315288E7</v>
      </c>
      <c r="D38" s="41">
        <v>4.2842124E7</v>
      </c>
      <c r="E38" s="41">
        <v>3.7222956E7</v>
      </c>
      <c r="F38" s="41">
        <v>1.08006808E8</v>
      </c>
      <c r="G38" s="41">
        <v>8.2863176E7</v>
      </c>
      <c r="H38" s="41">
        <v>9.1717008E7</v>
      </c>
      <c r="I38" s="41">
        <v>1.14048768E8</v>
      </c>
      <c r="J38" s="41">
        <v>1.18930816E8</v>
      </c>
      <c r="K38" s="41">
        <v>1.20217744E8</v>
      </c>
      <c r="L38" s="41">
        <v>1.28482968E8</v>
      </c>
      <c r="M38" s="41">
        <v>1.31414632E8</v>
      </c>
      <c r="N38" s="41">
        <v>1.29143464E8</v>
      </c>
    </row>
    <row r="40">
      <c r="A40" s="37">
        <v>0.013888888888888888</v>
      </c>
      <c r="B40" s="16">
        <v>37.0</v>
      </c>
      <c r="C40" s="38">
        <v>3902830.0</v>
      </c>
      <c r="D40" s="38">
        <v>4059407.0</v>
      </c>
      <c r="E40" s="38">
        <v>5271573.0</v>
      </c>
      <c r="F40" s="39">
        <v>4.7904536E7</v>
      </c>
      <c r="G40" s="39">
        <v>5.1276264E7</v>
      </c>
      <c r="H40" s="39">
        <v>5.690066E7</v>
      </c>
      <c r="I40" s="39">
        <v>8.0401752E7</v>
      </c>
      <c r="J40" s="39">
        <v>8.36566E7</v>
      </c>
      <c r="K40" s="39">
        <v>8.63238E7</v>
      </c>
      <c r="L40" s="39">
        <v>6.5506488E7</v>
      </c>
      <c r="M40" s="39">
        <v>6.4641268E7</v>
      </c>
      <c r="N40" s="39">
        <v>6.9575008E7</v>
      </c>
    </row>
    <row r="41">
      <c r="C41" s="39">
        <v>7.5083312E7</v>
      </c>
      <c r="D41" s="39">
        <v>8.342252E7</v>
      </c>
      <c r="E41" s="39">
        <v>7.700496E7</v>
      </c>
      <c r="F41" s="39">
        <v>3.7863644E7</v>
      </c>
      <c r="G41" s="39">
        <v>4.4855796E7</v>
      </c>
      <c r="H41" s="39">
        <v>3.239952E7</v>
      </c>
      <c r="I41" s="40">
        <v>1.35673328E8</v>
      </c>
      <c r="J41" s="40">
        <v>1.57271232E8</v>
      </c>
      <c r="K41" s="40">
        <v>1.52350608E8</v>
      </c>
      <c r="L41" s="40">
        <v>4.6774736E7</v>
      </c>
      <c r="M41" s="40">
        <v>5.6873428E7</v>
      </c>
      <c r="N41" s="40">
        <v>6.1186368E7</v>
      </c>
    </row>
    <row r="42">
      <c r="C42" s="40">
        <v>4.0499412E7</v>
      </c>
      <c r="D42" s="40">
        <v>4.4128808E7</v>
      </c>
      <c r="E42" s="40">
        <v>4.283968E7</v>
      </c>
      <c r="F42" s="40">
        <v>6.8083432E7</v>
      </c>
      <c r="G42" s="40">
        <v>6.8781232E7</v>
      </c>
      <c r="H42" s="40">
        <v>6.6525644E7</v>
      </c>
      <c r="I42" s="40">
        <v>5.546282E7</v>
      </c>
      <c r="J42" s="40">
        <v>5.950356E7</v>
      </c>
      <c r="K42" s="40">
        <v>6.2733576E7</v>
      </c>
      <c r="L42" s="41">
        <v>6.156128E7</v>
      </c>
      <c r="M42" s="41">
        <v>6.469852E7</v>
      </c>
      <c r="N42" s="41">
        <v>7.4546024E7</v>
      </c>
    </row>
    <row r="43">
      <c r="C43" s="41">
        <v>5.3012464E7</v>
      </c>
      <c r="D43" s="41">
        <v>5.3567564E7</v>
      </c>
      <c r="E43" s="41">
        <v>4.5301344E7</v>
      </c>
      <c r="F43" s="41">
        <v>1.19846896E8</v>
      </c>
      <c r="G43" s="41">
        <v>1.19160112E8</v>
      </c>
      <c r="H43" s="41">
        <v>1.29958864E8</v>
      </c>
      <c r="I43" s="41">
        <v>1.32257848E8</v>
      </c>
      <c r="J43" s="41">
        <v>1.3607864E8</v>
      </c>
      <c r="K43" s="41">
        <v>1.53407472E8</v>
      </c>
      <c r="L43" s="41">
        <v>1.40043792E8</v>
      </c>
      <c r="M43" s="41">
        <v>1.57458512E8</v>
      </c>
      <c r="N43" s="41">
        <v>1.58126144E8</v>
      </c>
    </row>
    <row r="44">
      <c r="C44" s="38">
        <v>3272815.0</v>
      </c>
      <c r="D44" s="38">
        <v>3268956.0</v>
      </c>
      <c r="E44" s="38">
        <v>3322144.0</v>
      </c>
      <c r="F44" s="39">
        <v>5.4926436E7</v>
      </c>
      <c r="G44" s="39">
        <v>4.47404E7</v>
      </c>
      <c r="H44" s="39">
        <v>4.3629148E7</v>
      </c>
      <c r="I44" s="39">
        <v>7.1509408E7</v>
      </c>
      <c r="J44" s="39">
        <v>7.7763848E7</v>
      </c>
      <c r="K44" s="39">
        <v>8.0992136E7</v>
      </c>
      <c r="L44" s="39">
        <v>7.3228736E7</v>
      </c>
      <c r="M44" s="39">
        <v>7.7045544E7</v>
      </c>
      <c r="N44" s="39">
        <v>7.1336816E7</v>
      </c>
    </row>
    <row r="45">
      <c r="C45" s="39">
        <v>1.03089768E8</v>
      </c>
      <c r="D45" s="39">
        <v>8.6751368E7</v>
      </c>
      <c r="E45" s="39">
        <v>8.9646304E7</v>
      </c>
      <c r="F45" s="39">
        <v>3.0916396E7</v>
      </c>
      <c r="G45" s="39">
        <v>2.8014772E7</v>
      </c>
      <c r="H45" s="39">
        <v>3.0340078E7</v>
      </c>
      <c r="I45" s="40">
        <v>1.52456512E8</v>
      </c>
      <c r="J45" s="40">
        <v>1.72616336E8</v>
      </c>
      <c r="K45" s="40">
        <v>1.60934E8</v>
      </c>
      <c r="L45" s="40">
        <v>5.39488E7</v>
      </c>
      <c r="M45" s="40">
        <v>5.3504416E7</v>
      </c>
      <c r="N45" s="40">
        <v>6.1961248E7</v>
      </c>
    </row>
    <row r="46">
      <c r="C46" s="40">
        <v>4.3735112E7</v>
      </c>
      <c r="D46" s="40">
        <v>5.0317544E7</v>
      </c>
      <c r="E46" s="40">
        <v>4.749894E7</v>
      </c>
      <c r="F46" s="40">
        <v>8.3068584E7</v>
      </c>
      <c r="G46" s="40">
        <v>7.7272864E7</v>
      </c>
      <c r="H46" s="40">
        <v>7.4502912E7</v>
      </c>
      <c r="I46" s="40">
        <v>6.7957792E7</v>
      </c>
      <c r="J46" s="40">
        <v>8.1185832E7</v>
      </c>
      <c r="K46" s="40">
        <v>6.3780716E7</v>
      </c>
      <c r="L46" s="41">
        <v>6.7873912E7</v>
      </c>
      <c r="M46" s="41">
        <v>7.6385312E7</v>
      </c>
      <c r="N46" s="41">
        <v>8.2622296E7</v>
      </c>
    </row>
    <row r="47">
      <c r="C47" s="41">
        <v>7.476584E7</v>
      </c>
      <c r="D47" s="41">
        <v>7.3596576E7</v>
      </c>
      <c r="E47" s="41">
        <v>6.365242E7</v>
      </c>
      <c r="F47" s="41">
        <v>1.67672464E8</v>
      </c>
      <c r="G47" s="41">
        <v>1.3479376E8</v>
      </c>
      <c r="H47" s="41">
        <v>1.44539248E8</v>
      </c>
      <c r="I47" s="41">
        <v>1.71813744E8</v>
      </c>
      <c r="J47" s="41">
        <v>1.80262E8</v>
      </c>
      <c r="K47" s="41">
        <v>1.78915792E8</v>
      </c>
      <c r="L47" s="41">
        <v>1.87856624E8</v>
      </c>
      <c r="M47" s="41">
        <v>1.9280024E8</v>
      </c>
      <c r="N47" s="41">
        <v>1.85618768E8</v>
      </c>
    </row>
    <row r="49">
      <c r="A49" s="37">
        <v>0.017361111111111112</v>
      </c>
      <c r="B49" s="16">
        <v>37.0</v>
      </c>
      <c r="C49" s="38">
        <v>3964623.0</v>
      </c>
      <c r="D49" s="38">
        <v>4117886.0</v>
      </c>
      <c r="E49" s="38">
        <v>5329242.0</v>
      </c>
      <c r="F49" s="39">
        <v>7.2469152E7</v>
      </c>
      <c r="G49" s="39">
        <v>7.3906144E7</v>
      </c>
      <c r="H49" s="39">
        <v>8.1286328E7</v>
      </c>
      <c r="I49" s="39">
        <v>1.14561448E8</v>
      </c>
      <c r="J49" s="39">
        <v>1.18974032E8</v>
      </c>
      <c r="K49" s="39">
        <v>1.2302416E8</v>
      </c>
      <c r="L49" s="39">
        <v>9.904856E7</v>
      </c>
      <c r="M49" s="39">
        <v>9.7190616E7</v>
      </c>
      <c r="N49" s="39">
        <v>1.08117616E8</v>
      </c>
    </row>
    <row r="50">
      <c r="C50" s="39">
        <v>1.15040304E8</v>
      </c>
      <c r="D50" s="39">
        <v>1.26182248E8</v>
      </c>
      <c r="E50" s="39">
        <v>1.18527288E8</v>
      </c>
      <c r="F50" s="39">
        <v>5.9563804E7</v>
      </c>
      <c r="G50" s="39">
        <v>6.814732E7</v>
      </c>
      <c r="H50" s="39">
        <v>4.9941324E7</v>
      </c>
      <c r="I50" s="40">
        <v>1.91061952E8</v>
      </c>
      <c r="J50" s="40">
        <v>2.15223792E8</v>
      </c>
      <c r="K50" s="40">
        <v>2.12300496E8</v>
      </c>
      <c r="L50" s="40">
        <v>7.2298144E7</v>
      </c>
      <c r="M50" s="40">
        <v>8.6672064E7</v>
      </c>
      <c r="N50" s="40">
        <v>9.2490104E7</v>
      </c>
    </row>
    <row r="51">
      <c r="C51" s="40">
        <v>6.1735524E7</v>
      </c>
      <c r="D51" s="40">
        <v>7.0072832E7</v>
      </c>
      <c r="E51" s="40">
        <v>6.6891984E7</v>
      </c>
      <c r="F51" s="40">
        <v>1.06825784E8</v>
      </c>
      <c r="G51" s="40">
        <v>1.0150268E8</v>
      </c>
      <c r="H51" s="40">
        <v>9.8665752E7</v>
      </c>
      <c r="I51" s="40">
        <v>8.9560056E7</v>
      </c>
      <c r="J51" s="40">
        <v>9.000244E7</v>
      </c>
      <c r="K51" s="40">
        <v>9.804452E7</v>
      </c>
      <c r="L51" s="41">
        <v>9.2724768E7</v>
      </c>
      <c r="M51" s="41">
        <v>9.5081264E7</v>
      </c>
      <c r="N51" s="41">
        <v>1.0684532E8</v>
      </c>
    </row>
    <row r="52">
      <c r="C52" s="41">
        <v>7.8875576E7</v>
      </c>
      <c r="D52" s="41">
        <v>8.3966912E7</v>
      </c>
      <c r="E52" s="41">
        <v>7.1321984E7</v>
      </c>
      <c r="F52" s="41">
        <v>1.73173888E8</v>
      </c>
      <c r="G52" s="41">
        <v>1.7217408E8</v>
      </c>
      <c r="H52" s="41">
        <v>1.8497968E8</v>
      </c>
      <c r="I52" s="41">
        <v>1.85060416E8</v>
      </c>
      <c r="J52" s="41">
        <v>1.89565088E8</v>
      </c>
      <c r="K52" s="41">
        <v>2.09436496E8</v>
      </c>
      <c r="L52" s="41">
        <v>1.98657248E8</v>
      </c>
      <c r="M52" s="41">
        <v>2.15740128E8</v>
      </c>
      <c r="N52" s="41">
        <v>2.1314056E8</v>
      </c>
    </row>
    <row r="53">
      <c r="C53" s="38">
        <v>3336681.0</v>
      </c>
      <c r="D53" s="38">
        <v>3349658.0</v>
      </c>
      <c r="E53" s="38">
        <v>3454894.0</v>
      </c>
      <c r="F53" s="39">
        <v>8.8151944E7</v>
      </c>
      <c r="G53" s="39">
        <v>7.006988E7</v>
      </c>
      <c r="H53" s="39">
        <v>6.7440328E7</v>
      </c>
      <c r="I53" s="39">
        <v>1.08995288E8</v>
      </c>
      <c r="J53" s="39">
        <v>1.1926684E8</v>
      </c>
      <c r="K53" s="39">
        <v>1.24697224E8</v>
      </c>
      <c r="L53" s="39">
        <v>1.11407584E8</v>
      </c>
      <c r="M53" s="39">
        <v>1.12324384E8</v>
      </c>
      <c r="N53" s="39">
        <v>1.04549632E8</v>
      </c>
    </row>
    <row r="54">
      <c r="C54" s="39">
        <v>1.52700064E8</v>
      </c>
      <c r="D54" s="39">
        <v>1.41293504E8</v>
      </c>
      <c r="E54" s="39">
        <v>1.44789424E8</v>
      </c>
      <c r="F54" s="39">
        <v>4.8487416E7</v>
      </c>
      <c r="G54" s="39">
        <v>4.3825532E7</v>
      </c>
      <c r="H54" s="39">
        <v>4.746796E7</v>
      </c>
      <c r="I54" s="40">
        <v>2.1359464E8</v>
      </c>
      <c r="J54" s="40">
        <v>2.34702144E8</v>
      </c>
      <c r="K54" s="40">
        <v>2.22977392E8</v>
      </c>
      <c r="L54" s="40">
        <v>8.2935192E7</v>
      </c>
      <c r="M54" s="40">
        <v>8.3054384E7</v>
      </c>
      <c r="N54" s="40">
        <v>9.4063864E7</v>
      </c>
    </row>
    <row r="55">
      <c r="C55" s="40">
        <v>7.0235872E7</v>
      </c>
      <c r="D55" s="40">
        <v>7.6650824E7</v>
      </c>
      <c r="E55" s="40">
        <v>7.1562456E7</v>
      </c>
      <c r="F55" s="40">
        <v>1.21210752E8</v>
      </c>
      <c r="G55" s="40">
        <v>1.19974408E8</v>
      </c>
      <c r="H55" s="40">
        <v>1.099934E8</v>
      </c>
      <c r="I55" s="40">
        <v>1.034386E8</v>
      </c>
      <c r="J55" s="40">
        <v>1.20287544E8</v>
      </c>
      <c r="K55" s="40">
        <v>9.7395432E7</v>
      </c>
      <c r="L55" s="41">
        <v>1.01372096E8</v>
      </c>
      <c r="M55" s="41">
        <v>1.12761712E8</v>
      </c>
      <c r="N55" s="41">
        <v>1.20594112E8</v>
      </c>
    </row>
    <row r="56">
      <c r="C56" s="41">
        <v>1.1101852E8</v>
      </c>
      <c r="D56" s="41">
        <v>1.08042776E8</v>
      </c>
      <c r="E56" s="41">
        <v>9.4461152E7</v>
      </c>
      <c r="F56" s="41">
        <v>2.36582128E8</v>
      </c>
      <c r="G56" s="41">
        <v>1.94175568E8</v>
      </c>
      <c r="H56" s="41">
        <v>2.05288784E8</v>
      </c>
      <c r="I56" s="41">
        <v>2.356808E8</v>
      </c>
      <c r="J56" s="41">
        <v>2.5352096E8</v>
      </c>
      <c r="K56" s="41">
        <v>2.45037952E8</v>
      </c>
      <c r="L56" s="41">
        <v>2.5327008E8</v>
      </c>
      <c r="M56" s="41">
        <v>2.55388064E8</v>
      </c>
      <c r="N56" s="41">
        <v>2.4896384E8</v>
      </c>
    </row>
    <row r="58">
      <c r="A58" s="37">
        <v>0.020833333333333332</v>
      </c>
      <c r="B58" s="16">
        <v>37.0</v>
      </c>
      <c r="C58" s="38">
        <v>4028496.0</v>
      </c>
      <c r="D58" s="38">
        <v>4189892.0</v>
      </c>
      <c r="E58" s="38">
        <v>5441574.0</v>
      </c>
      <c r="F58" s="39">
        <v>1.02979936E8</v>
      </c>
      <c r="G58" s="39">
        <v>1.06071576E8</v>
      </c>
      <c r="H58" s="39">
        <v>1.1490164E8</v>
      </c>
      <c r="I58" s="39">
        <v>1.6288192E8</v>
      </c>
      <c r="J58" s="39">
        <v>1.67671904E8</v>
      </c>
      <c r="K58" s="39">
        <v>1.7289456E8</v>
      </c>
      <c r="L58" s="39">
        <v>1.40307648E8</v>
      </c>
      <c r="M58" s="39">
        <v>1.41879696E8</v>
      </c>
      <c r="N58" s="39">
        <v>1.4953528E8</v>
      </c>
    </row>
    <row r="59">
      <c r="C59" s="39">
        <v>1.66506992E8</v>
      </c>
      <c r="D59" s="39">
        <v>1.89521472E8</v>
      </c>
      <c r="E59" s="39">
        <v>1.81199664E8</v>
      </c>
      <c r="F59" s="39">
        <v>8.2140296E7</v>
      </c>
      <c r="G59" s="39">
        <v>1.02915E8</v>
      </c>
      <c r="H59" s="39">
        <v>7.6910488E7</v>
      </c>
      <c r="I59" s="40">
        <v>2.66843744E8</v>
      </c>
      <c r="J59" s="40">
        <v>2.9124672E8</v>
      </c>
      <c r="K59" s="40">
        <v>3.00597888E8</v>
      </c>
      <c r="L59" s="40">
        <v>1.09556744E8</v>
      </c>
      <c r="M59" s="40">
        <v>1.30413944E8</v>
      </c>
      <c r="N59" s="40">
        <v>1.30933032E8</v>
      </c>
    </row>
    <row r="60">
      <c r="C60" s="40">
        <v>8.6595392E7</v>
      </c>
      <c r="D60" s="40">
        <v>9.7482456E7</v>
      </c>
      <c r="E60" s="40">
        <v>1.01127872E8</v>
      </c>
      <c r="F60" s="40">
        <v>1.4191712E8</v>
      </c>
      <c r="G60" s="40">
        <v>1.46980608E8</v>
      </c>
      <c r="H60" s="40">
        <v>1.42109664E8</v>
      </c>
      <c r="I60" s="40">
        <v>1.27244168E8</v>
      </c>
      <c r="J60" s="40">
        <v>1.31741984E8</v>
      </c>
      <c r="K60" s="40">
        <v>1.45515216E8</v>
      </c>
      <c r="L60" s="41">
        <v>1.30899704E8</v>
      </c>
      <c r="M60" s="41">
        <v>1.34719216E8</v>
      </c>
      <c r="N60" s="41">
        <v>1.46186944E8</v>
      </c>
    </row>
    <row r="61">
      <c r="C61" s="41">
        <v>1.12306872E8</v>
      </c>
      <c r="D61" s="41">
        <v>1.16000512E8</v>
      </c>
      <c r="E61" s="41">
        <v>1.00954176E8</v>
      </c>
      <c r="F61" s="41">
        <v>2.3770864E8</v>
      </c>
      <c r="G61" s="41">
        <v>2.36025872E8</v>
      </c>
      <c r="H61" s="41">
        <v>2.51807472E8</v>
      </c>
      <c r="I61" s="41">
        <v>2.4674992E8</v>
      </c>
      <c r="J61" s="41">
        <v>2.51618784E8</v>
      </c>
      <c r="K61" s="41">
        <v>2.9331024E8</v>
      </c>
      <c r="L61" s="41">
        <v>2.61979488E8</v>
      </c>
      <c r="M61" s="41">
        <v>2.8962592E8</v>
      </c>
      <c r="N61" s="41">
        <v>2.92248832E8</v>
      </c>
    </row>
    <row r="62">
      <c r="C62" s="38">
        <v>3403412.0</v>
      </c>
      <c r="D62" s="38">
        <v>3520927.0</v>
      </c>
      <c r="E62" s="38">
        <v>3517579.0</v>
      </c>
      <c r="F62" s="39">
        <v>1.24391864E8</v>
      </c>
      <c r="G62" s="39">
        <v>1.0742492E8</v>
      </c>
      <c r="H62" s="39">
        <v>9.895492E7</v>
      </c>
      <c r="I62" s="39">
        <v>1.57153408E8</v>
      </c>
      <c r="J62" s="39">
        <v>1.74353728E8</v>
      </c>
      <c r="K62" s="39">
        <v>1.836948E8</v>
      </c>
      <c r="L62" s="39">
        <v>1.63937056E8</v>
      </c>
      <c r="M62" s="39">
        <v>1.59443296E8</v>
      </c>
      <c r="N62" s="39">
        <v>1.48018336E8</v>
      </c>
    </row>
    <row r="63">
      <c r="C63" s="39">
        <v>2.18937136E8</v>
      </c>
      <c r="D63" s="39">
        <v>1.94753728E8</v>
      </c>
      <c r="E63" s="39">
        <v>2.0090592E8</v>
      </c>
      <c r="F63" s="39">
        <v>7.3668544E7</v>
      </c>
      <c r="G63" s="39">
        <v>6.5576328E7</v>
      </c>
      <c r="H63" s="39">
        <v>7.156884E7</v>
      </c>
      <c r="I63" s="40">
        <v>3.03625536E8</v>
      </c>
      <c r="J63" s="40">
        <v>3.07460864E8</v>
      </c>
      <c r="K63" s="40">
        <v>3.00935456E8</v>
      </c>
      <c r="L63" s="40">
        <v>1.24043016E8</v>
      </c>
      <c r="M63" s="40">
        <v>1.22460608E8</v>
      </c>
      <c r="N63" s="40">
        <v>1.36063152E8</v>
      </c>
    </row>
    <row r="64">
      <c r="C64" s="40">
        <v>9.9506504E7</v>
      </c>
      <c r="D64" s="40">
        <v>1.10534528E8</v>
      </c>
      <c r="E64" s="40">
        <v>1.03176896E8</v>
      </c>
      <c r="F64" s="40">
        <v>1.66886096E8</v>
      </c>
      <c r="G64" s="40">
        <v>1.61665264E8</v>
      </c>
      <c r="H64" s="40">
        <v>1.53844E8</v>
      </c>
      <c r="I64" s="40">
        <v>1.47688928E8</v>
      </c>
      <c r="J64" s="40">
        <v>1.70642016E8</v>
      </c>
      <c r="K64" s="40">
        <v>1.41091296E8</v>
      </c>
      <c r="L64" s="41">
        <v>1.42698704E8</v>
      </c>
      <c r="M64" s="41">
        <v>1.57269408E8</v>
      </c>
      <c r="N64" s="41">
        <v>1.66223392E8</v>
      </c>
    </row>
    <row r="65">
      <c r="C65" s="41">
        <v>1.55170672E8</v>
      </c>
      <c r="D65" s="41">
        <v>1.51073472E8</v>
      </c>
      <c r="E65" s="41">
        <v>1.34100344E8</v>
      </c>
      <c r="F65" s="41">
        <v>3.26506656E8</v>
      </c>
      <c r="G65" s="41">
        <v>2.63900208E8</v>
      </c>
      <c r="H65" s="41">
        <v>2.75136192E8</v>
      </c>
      <c r="I65" s="41">
        <v>3.07770432E8</v>
      </c>
      <c r="J65" s="41">
        <v>3.1830912E8</v>
      </c>
      <c r="K65" s="41">
        <v>3.1588016E8</v>
      </c>
      <c r="L65" s="41">
        <v>3.25374048E8</v>
      </c>
      <c r="M65" s="41">
        <v>3.25126944E8</v>
      </c>
      <c r="N65" s="41">
        <v>3.39415424E8</v>
      </c>
    </row>
    <row r="67">
      <c r="A67" s="37">
        <v>0.024305555555555556</v>
      </c>
      <c r="B67" s="16">
        <v>37.0</v>
      </c>
      <c r="C67" s="38">
        <v>4122608.0</v>
      </c>
      <c r="D67" s="38">
        <v>4275400.0</v>
      </c>
      <c r="E67" s="38">
        <v>5517500.0</v>
      </c>
      <c r="F67" s="39">
        <v>1.39920176E8</v>
      </c>
      <c r="G67" s="39">
        <v>1.4171936E8</v>
      </c>
      <c r="H67" s="39">
        <v>1.52990864E8</v>
      </c>
      <c r="I67" s="39">
        <v>2.15768E8</v>
      </c>
      <c r="J67" s="39">
        <v>2.246248E8</v>
      </c>
      <c r="K67" s="39">
        <v>2.2778736E8</v>
      </c>
      <c r="L67" s="39">
        <v>1.87683008E8</v>
      </c>
      <c r="M67" s="39">
        <v>1.90154784E8</v>
      </c>
      <c r="N67" s="39">
        <v>1.94695856E8</v>
      </c>
    </row>
    <row r="68">
      <c r="C68" s="39">
        <v>2.1537552E8</v>
      </c>
      <c r="D68" s="39">
        <v>2.40454496E8</v>
      </c>
      <c r="E68" s="39">
        <v>2.254244E8</v>
      </c>
      <c r="F68" s="39">
        <v>1.13136104E8</v>
      </c>
      <c r="G68" s="39">
        <v>1.34774048E8</v>
      </c>
      <c r="H68" s="39">
        <v>1.01483424E8</v>
      </c>
      <c r="I68" s="40">
        <v>3.445328E8</v>
      </c>
      <c r="J68" s="40">
        <v>3.64142304E8</v>
      </c>
      <c r="K68" s="40">
        <v>3.53170912E8</v>
      </c>
      <c r="L68" s="40">
        <v>1.47445984E8</v>
      </c>
      <c r="M68" s="40">
        <v>1.74252448E8</v>
      </c>
      <c r="N68" s="40">
        <v>1.75886496E8</v>
      </c>
    </row>
    <row r="69">
      <c r="C69" s="40">
        <v>1.18373496E8</v>
      </c>
      <c r="D69" s="40">
        <v>1.31288528E8</v>
      </c>
      <c r="E69" s="40">
        <v>1.34755856E8</v>
      </c>
      <c r="F69" s="40">
        <v>1.85230336E8</v>
      </c>
      <c r="G69" s="40">
        <v>1.98359088E8</v>
      </c>
      <c r="H69" s="40">
        <v>1.92293104E8</v>
      </c>
      <c r="I69" s="40">
        <v>1.72021136E8</v>
      </c>
      <c r="J69" s="40">
        <v>1.80502416E8</v>
      </c>
      <c r="K69" s="40">
        <v>1.91746656E8</v>
      </c>
      <c r="L69" s="41">
        <v>1.71642224E8</v>
      </c>
      <c r="M69" s="41">
        <v>1.91067744E8</v>
      </c>
      <c r="N69" s="41">
        <v>1.90119056E8</v>
      </c>
    </row>
    <row r="70">
      <c r="C70" s="41">
        <v>1.51138416E8</v>
      </c>
      <c r="D70" s="41">
        <v>1.55483312E8</v>
      </c>
      <c r="E70" s="41">
        <v>1.36700928E8</v>
      </c>
      <c r="F70" s="41">
        <v>3.09177792E8</v>
      </c>
      <c r="G70" s="41">
        <v>3.06142112E8</v>
      </c>
      <c r="H70" s="41">
        <v>3.34711584E8</v>
      </c>
      <c r="I70" s="41">
        <v>3.17399552E8</v>
      </c>
      <c r="J70" s="41">
        <v>3.17743072E8</v>
      </c>
      <c r="K70" s="41">
        <v>3.5349888E8</v>
      </c>
      <c r="L70" s="41">
        <v>3.22571712E8</v>
      </c>
      <c r="M70" s="41">
        <v>3.4917328E8</v>
      </c>
      <c r="N70" s="41">
        <v>3.5159856E8</v>
      </c>
    </row>
    <row r="71">
      <c r="C71" s="38">
        <v>3526130.0</v>
      </c>
      <c r="D71" s="38">
        <v>3636830.0</v>
      </c>
      <c r="E71" s="38">
        <v>3623416.0</v>
      </c>
      <c r="F71" s="39">
        <v>1.679716E8</v>
      </c>
      <c r="G71" s="39">
        <v>1.46915376E8</v>
      </c>
      <c r="H71" s="39">
        <v>1.46625552E8</v>
      </c>
      <c r="I71" s="39">
        <v>2.12141984E8</v>
      </c>
      <c r="J71" s="39">
        <v>2.43917952E8</v>
      </c>
      <c r="K71" s="39">
        <v>2.37673264E8</v>
      </c>
      <c r="L71" s="39">
        <v>2.10355648E8</v>
      </c>
      <c r="M71" s="39">
        <v>2.10523984E8</v>
      </c>
      <c r="N71" s="39">
        <v>1.9706232E8</v>
      </c>
    </row>
    <row r="72">
      <c r="C72" s="39">
        <v>2.76086464E8</v>
      </c>
      <c r="D72" s="39">
        <v>2.53330688E8</v>
      </c>
      <c r="E72" s="39">
        <v>2.63425664E8</v>
      </c>
      <c r="F72" s="39">
        <v>1.03933608E8</v>
      </c>
      <c r="G72" s="39">
        <v>9.5293616E7</v>
      </c>
      <c r="H72" s="39">
        <v>1.03716592E8</v>
      </c>
      <c r="I72" s="40">
        <v>3.73904E8</v>
      </c>
      <c r="J72" s="40">
        <v>3.79103968E8</v>
      </c>
      <c r="K72" s="40">
        <v>3.94983744E8</v>
      </c>
      <c r="L72" s="40">
        <v>1.7888632E8</v>
      </c>
      <c r="M72" s="40">
        <v>1.8006464E8</v>
      </c>
      <c r="N72" s="40">
        <v>1.82850896E8</v>
      </c>
    </row>
    <row r="73">
      <c r="C73" s="40">
        <v>1.33985224E8</v>
      </c>
      <c r="D73" s="40">
        <v>1.49964416E8</v>
      </c>
      <c r="E73" s="40">
        <v>1.39679264E8</v>
      </c>
      <c r="F73" s="40">
        <v>2.171488E8</v>
      </c>
      <c r="G73" s="40">
        <v>2.10728864E8</v>
      </c>
      <c r="H73" s="40">
        <v>2.01165184E8</v>
      </c>
      <c r="I73" s="40">
        <v>1.98624304E8</v>
      </c>
      <c r="J73" s="40">
        <v>2.26344912E8</v>
      </c>
      <c r="K73" s="40">
        <v>1.89754016E8</v>
      </c>
      <c r="L73" s="41">
        <v>1.88510832E8</v>
      </c>
      <c r="M73" s="41">
        <v>2.05170464E8</v>
      </c>
      <c r="N73" s="41">
        <v>2.16082992E8</v>
      </c>
    </row>
    <row r="74">
      <c r="C74" s="41">
        <v>2.0350752E8</v>
      </c>
      <c r="D74" s="41">
        <v>1.998252E8</v>
      </c>
      <c r="E74" s="41">
        <v>1.78814832E8</v>
      </c>
      <c r="F74" s="41">
        <v>3.86499552E8</v>
      </c>
      <c r="G74" s="41">
        <v>3.33874656E8</v>
      </c>
      <c r="H74" s="41">
        <v>3.47643552E8</v>
      </c>
      <c r="I74" s="41">
        <v>3.99952992E8</v>
      </c>
      <c r="J74" s="41">
        <v>3.83720128E8</v>
      </c>
      <c r="K74" s="41">
        <v>3.88864416E8</v>
      </c>
      <c r="L74" s="41">
        <v>4.08640544E8</v>
      </c>
      <c r="M74" s="41">
        <v>3.94228512E8</v>
      </c>
      <c r="N74" s="41">
        <v>3.91726624E8</v>
      </c>
    </row>
    <row r="76">
      <c r="A76" s="37">
        <v>0.027777777777777776</v>
      </c>
      <c r="B76" s="16">
        <v>37.0</v>
      </c>
      <c r="C76" s="38">
        <v>4238379.0</v>
      </c>
      <c r="D76" s="38">
        <v>4366418.0</v>
      </c>
      <c r="E76" s="38">
        <v>5653569.0</v>
      </c>
      <c r="F76" s="39">
        <v>1.77222576E8</v>
      </c>
      <c r="G76" s="39">
        <v>1.81212096E8</v>
      </c>
      <c r="H76" s="39">
        <v>1.92528464E8</v>
      </c>
      <c r="I76" s="39">
        <v>2.72126624E8</v>
      </c>
      <c r="J76" s="39">
        <v>2.76702752E8</v>
      </c>
      <c r="K76" s="39">
        <v>2.82229376E8</v>
      </c>
      <c r="L76" s="39">
        <v>2.34620176E8</v>
      </c>
      <c r="M76" s="39">
        <v>2.36119616E8</v>
      </c>
      <c r="N76" s="39">
        <v>2.4359968E8</v>
      </c>
    </row>
    <row r="77">
      <c r="C77" s="39">
        <v>2.65553312E8</v>
      </c>
      <c r="D77" s="39">
        <v>2.89996288E8</v>
      </c>
      <c r="E77" s="39">
        <v>2.78517312E8</v>
      </c>
      <c r="F77" s="39">
        <v>1.44232048E8</v>
      </c>
      <c r="G77" s="39">
        <v>1.69914976E8</v>
      </c>
      <c r="H77" s="39">
        <v>1.32098808E8</v>
      </c>
      <c r="I77" s="40">
        <v>3.99593568E8</v>
      </c>
      <c r="J77" s="40">
        <v>4.2541856E8</v>
      </c>
      <c r="K77" s="40">
        <v>4.12206496E8</v>
      </c>
      <c r="L77" s="40">
        <v>1.87124432E8</v>
      </c>
      <c r="M77" s="40">
        <v>2.18622752E8</v>
      </c>
      <c r="N77" s="40">
        <v>2.21417456E8</v>
      </c>
    </row>
    <row r="78">
      <c r="C78" s="40">
        <v>1.51175088E8</v>
      </c>
      <c r="D78" s="40">
        <v>1.66967568E8</v>
      </c>
      <c r="E78" s="40">
        <v>1.71008448E8</v>
      </c>
      <c r="F78" s="40">
        <v>2.284736E8</v>
      </c>
      <c r="G78" s="40">
        <v>2.41971584E8</v>
      </c>
      <c r="H78" s="40">
        <v>2.34756224E8</v>
      </c>
      <c r="I78" s="40">
        <v>2.1906256E8</v>
      </c>
      <c r="J78" s="40">
        <v>2.33146128E8</v>
      </c>
      <c r="K78" s="40">
        <v>2.37964688E8</v>
      </c>
      <c r="L78" s="41">
        <v>2.12080416E8</v>
      </c>
      <c r="M78" s="41">
        <v>2.24799008E8</v>
      </c>
      <c r="N78" s="41">
        <v>2.31937136E8</v>
      </c>
    </row>
    <row r="79">
      <c r="C79" s="41">
        <v>1.8939448E8</v>
      </c>
      <c r="D79" s="41">
        <v>1.96641328E8</v>
      </c>
      <c r="E79" s="41">
        <v>1.7415872E8</v>
      </c>
      <c r="F79" s="41">
        <v>3.70943136E8</v>
      </c>
      <c r="G79" s="41">
        <v>3.8196848E8</v>
      </c>
      <c r="H79" s="41">
        <v>3.88935264E8</v>
      </c>
      <c r="I79" s="41">
        <v>3.85309536E8</v>
      </c>
      <c r="J79" s="41">
        <v>3.77495008E8</v>
      </c>
      <c r="K79" s="41">
        <v>4.06500032E8</v>
      </c>
      <c r="L79" s="41">
        <v>3.79512576E8</v>
      </c>
      <c r="M79" s="41">
        <v>4.08314816E8</v>
      </c>
      <c r="N79" s="41">
        <v>4.04134784E8</v>
      </c>
    </row>
    <row r="80">
      <c r="C80" s="38">
        <v>3673913.0</v>
      </c>
      <c r="D80" s="38">
        <v>3747982.0</v>
      </c>
      <c r="E80" s="38">
        <v>3753543.0</v>
      </c>
      <c r="F80" s="39">
        <v>2.12075376E8</v>
      </c>
      <c r="G80" s="39">
        <v>1.86310864E8</v>
      </c>
      <c r="H80" s="39">
        <v>1.83150752E8</v>
      </c>
      <c r="I80" s="39">
        <v>2.75710496E8</v>
      </c>
      <c r="J80" s="39">
        <v>2.93606304E8</v>
      </c>
      <c r="K80" s="39">
        <v>2.94744128E8</v>
      </c>
      <c r="L80" s="39">
        <v>2.60918944E8</v>
      </c>
      <c r="M80" s="39">
        <v>2.61019424E8</v>
      </c>
      <c r="N80" s="39">
        <v>2.44555248E8</v>
      </c>
    </row>
    <row r="81">
      <c r="C81" s="39">
        <v>3.31463712E8</v>
      </c>
      <c r="D81" s="39">
        <v>3.08592448E8</v>
      </c>
      <c r="E81" s="39">
        <v>3.19826112E8</v>
      </c>
      <c r="F81" s="39">
        <v>1.33546304E8</v>
      </c>
      <c r="G81" s="39">
        <v>1.21960992E8</v>
      </c>
      <c r="H81" s="39">
        <v>1.30825296E8</v>
      </c>
      <c r="I81" s="40">
        <v>4.3248512E8</v>
      </c>
      <c r="J81" s="40">
        <v>4.42955008E8</v>
      </c>
      <c r="K81" s="40">
        <v>4.4952896E8</v>
      </c>
      <c r="L81" s="40">
        <v>2.1999824E8</v>
      </c>
      <c r="M81" s="40">
        <v>2.22201552E8</v>
      </c>
      <c r="N81" s="40">
        <v>2.29711584E8</v>
      </c>
    </row>
    <row r="82">
      <c r="C82" s="40">
        <v>1.71170768E8</v>
      </c>
      <c r="D82" s="40">
        <v>1.90177488E8</v>
      </c>
      <c r="E82" s="40">
        <v>1.77629888E8</v>
      </c>
      <c r="F82" s="40">
        <v>2.64903264E8</v>
      </c>
      <c r="G82" s="40">
        <v>2.56642032E8</v>
      </c>
      <c r="H82" s="40">
        <v>2.48126112E8</v>
      </c>
      <c r="I82" s="40">
        <v>2.4871416E8</v>
      </c>
      <c r="J82" s="40">
        <v>2.77768896E8</v>
      </c>
      <c r="K82" s="40">
        <v>2.38413584E8</v>
      </c>
      <c r="L82" s="41">
        <v>2.32952288E8</v>
      </c>
      <c r="M82" s="41">
        <v>2.53035152E8</v>
      </c>
      <c r="N82" s="41">
        <v>2.63943136E8</v>
      </c>
    </row>
    <row r="83">
      <c r="C83" s="41">
        <v>2.5138752E8</v>
      </c>
      <c r="D83" s="41">
        <v>2.47093696E8</v>
      </c>
      <c r="E83" s="41">
        <v>2.23391248E8</v>
      </c>
      <c r="F83" s="41">
        <v>4.47585632E8</v>
      </c>
      <c r="G83" s="41">
        <v>3.97877984E8</v>
      </c>
      <c r="H83" s="41">
        <v>4.22611872E8</v>
      </c>
      <c r="I83" s="41">
        <v>4.40009824E8</v>
      </c>
      <c r="J83" s="41">
        <v>4.4055056E8</v>
      </c>
      <c r="K83" s="41">
        <v>4.76910976E8</v>
      </c>
      <c r="L83" s="41">
        <v>4.61727136E8</v>
      </c>
      <c r="M83" s="41">
        <v>4.522016E8</v>
      </c>
      <c r="N83" s="41">
        <v>4.48177376E8</v>
      </c>
    </row>
    <row r="85">
      <c r="A85" s="37">
        <v>0.03125</v>
      </c>
      <c r="B85" s="16">
        <v>37.0</v>
      </c>
      <c r="C85" s="38">
        <v>4361083.0</v>
      </c>
      <c r="D85" s="38">
        <v>4485744.0</v>
      </c>
      <c r="E85" s="38">
        <v>5755307.0</v>
      </c>
      <c r="F85" s="39">
        <v>2.16200528E8</v>
      </c>
      <c r="G85" s="39">
        <v>2.1929792E8</v>
      </c>
      <c r="H85" s="39">
        <v>2.32308832E8</v>
      </c>
      <c r="I85" s="39">
        <v>3.22750048E8</v>
      </c>
      <c r="J85" s="39">
        <v>3.28070752E8</v>
      </c>
      <c r="K85" s="39">
        <v>3.3551616E8</v>
      </c>
      <c r="L85" s="39">
        <v>2.8027856E8</v>
      </c>
      <c r="M85" s="39">
        <v>2.80916768E8</v>
      </c>
      <c r="N85" s="39">
        <v>2.87696704E8</v>
      </c>
    </row>
    <row r="86">
      <c r="C86" s="39">
        <v>3.13085184E8</v>
      </c>
      <c r="D86" s="39">
        <v>3.37995136E8</v>
      </c>
      <c r="E86" s="39">
        <v>3.2768928E8</v>
      </c>
      <c r="F86" s="39">
        <v>1.76862736E8</v>
      </c>
      <c r="G86" s="39">
        <v>2.07371088E8</v>
      </c>
      <c r="H86" s="39">
        <v>1.62173536E8</v>
      </c>
      <c r="I86" s="40">
        <v>4.52440512E8</v>
      </c>
      <c r="J86" s="40">
        <v>4.75918048E8</v>
      </c>
      <c r="K86" s="40">
        <v>4.631024E8</v>
      </c>
      <c r="L86" s="40">
        <v>2.27949712E8</v>
      </c>
      <c r="M86" s="40">
        <v>2.63154928E8</v>
      </c>
      <c r="N86" s="40">
        <v>2.64440928E8</v>
      </c>
    </row>
    <row r="87">
      <c r="C87" s="40">
        <v>1.85233216E8</v>
      </c>
      <c r="D87" s="40">
        <v>2.0133976E8</v>
      </c>
      <c r="E87" s="40">
        <v>2.08172432E8</v>
      </c>
      <c r="F87" s="40">
        <v>2.68954112E8</v>
      </c>
      <c r="G87" s="40">
        <v>2.8322864E8</v>
      </c>
      <c r="H87" s="40">
        <v>2.74425984E8</v>
      </c>
      <c r="I87" s="40">
        <v>2.63895632E8</v>
      </c>
      <c r="J87" s="40">
        <v>2.78623232E8</v>
      </c>
      <c r="K87" s="40">
        <v>2.81721792E8</v>
      </c>
      <c r="L87" s="41">
        <v>2.50228512E8</v>
      </c>
      <c r="M87" s="41">
        <v>2.63367872E8</v>
      </c>
      <c r="N87" s="41">
        <v>2.71557632E8</v>
      </c>
    </row>
    <row r="88">
      <c r="C88" s="41">
        <v>2.27552112E8</v>
      </c>
      <c r="D88" s="41">
        <v>2.36366528E8</v>
      </c>
      <c r="E88" s="41">
        <v>2.128376E8</v>
      </c>
      <c r="F88" s="41">
        <v>4.22703584E8</v>
      </c>
      <c r="G88" s="41">
        <v>4.32754304E8</v>
      </c>
      <c r="H88" s="41">
        <v>4.43266784E8</v>
      </c>
      <c r="I88" s="41">
        <v>4.31683712E8</v>
      </c>
      <c r="J88" s="41">
        <v>4.43903872E8</v>
      </c>
      <c r="K88" s="41">
        <v>4.52738944E8</v>
      </c>
      <c r="L88" s="41">
        <v>4.2858E8</v>
      </c>
      <c r="M88" s="41">
        <v>4.552296E8</v>
      </c>
      <c r="N88" s="41">
        <v>4.51801184E8</v>
      </c>
    </row>
    <row r="89">
      <c r="C89" s="38">
        <v>3845828.0</v>
      </c>
      <c r="D89" s="38">
        <v>3902988.0</v>
      </c>
      <c r="E89" s="38">
        <v>3920293.0</v>
      </c>
      <c r="F89" s="39">
        <v>2.56237648E8</v>
      </c>
      <c r="G89" s="39">
        <v>2.27068848E8</v>
      </c>
      <c r="H89" s="39">
        <v>2.22832816E8</v>
      </c>
      <c r="I89" s="39">
        <v>3.45136032E8</v>
      </c>
      <c r="J89" s="39">
        <v>3.48122816E8</v>
      </c>
      <c r="K89" s="39">
        <v>3.48578976E8</v>
      </c>
      <c r="L89" s="39">
        <v>3.0881552E8</v>
      </c>
      <c r="M89" s="39">
        <v>3.1006384E8</v>
      </c>
      <c r="N89" s="39">
        <v>2.92150432E8</v>
      </c>
    </row>
    <row r="90">
      <c r="C90" s="39">
        <v>3.81381728E8</v>
      </c>
      <c r="D90" s="39">
        <v>3.61716448E8</v>
      </c>
      <c r="E90" s="39">
        <v>3.72962272E8</v>
      </c>
      <c r="F90" s="39">
        <v>1.65099552E8</v>
      </c>
      <c r="G90" s="39">
        <v>1.52536304E8</v>
      </c>
      <c r="H90" s="39">
        <v>1.61903168E8</v>
      </c>
      <c r="I90" s="40">
        <v>4.8630368E8</v>
      </c>
      <c r="J90" s="40">
        <v>4.95441472E8</v>
      </c>
      <c r="K90" s="40">
        <v>5.02122144E8</v>
      </c>
      <c r="L90" s="40">
        <v>2.65713168E8</v>
      </c>
      <c r="M90" s="40">
        <v>2.66108624E8</v>
      </c>
      <c r="N90" s="40">
        <v>2.7607312E8</v>
      </c>
    </row>
    <row r="91">
      <c r="C91" s="40">
        <v>2.09017984E8</v>
      </c>
      <c r="D91" s="40">
        <v>2.31131264E8</v>
      </c>
      <c r="E91" s="40">
        <v>2.16754256E8</v>
      </c>
      <c r="F91" s="40">
        <v>3.09387584E8</v>
      </c>
      <c r="G91" s="40">
        <v>3.0076416E8</v>
      </c>
      <c r="H91" s="40">
        <v>2.92454592E8</v>
      </c>
      <c r="I91" s="40">
        <v>2.96813248E8</v>
      </c>
      <c r="J91" s="40">
        <v>3.28975296E8</v>
      </c>
      <c r="K91" s="40">
        <v>2.8584576E8</v>
      </c>
      <c r="L91" s="41">
        <v>2.7755616E8</v>
      </c>
      <c r="M91" s="41">
        <v>2.97557568E8</v>
      </c>
      <c r="N91" s="41">
        <v>3.09293536E8</v>
      </c>
    </row>
    <row r="92">
      <c r="C92" s="41">
        <v>2.98425568E8</v>
      </c>
      <c r="D92" s="41">
        <v>2.94419392E8</v>
      </c>
      <c r="E92" s="41">
        <v>2.6823464E8</v>
      </c>
      <c r="F92" s="41">
        <v>5.0137216E8</v>
      </c>
      <c r="G92" s="41">
        <v>4.62846944E8</v>
      </c>
      <c r="H92" s="41">
        <v>4.81351296E8</v>
      </c>
      <c r="I92" s="41">
        <v>4.91743232E8</v>
      </c>
      <c r="J92" s="41">
        <v>4.8976496E8</v>
      </c>
      <c r="K92" s="41">
        <v>5.06219008E8</v>
      </c>
      <c r="L92" s="41">
        <v>5.10445888E8</v>
      </c>
      <c r="M92" s="41">
        <v>5.0276384E8</v>
      </c>
      <c r="N92" s="41">
        <v>4.96555936E8</v>
      </c>
    </row>
    <row r="94">
      <c r="A94" s="37">
        <v>0.034722222222222224</v>
      </c>
      <c r="B94" s="16">
        <v>37.0</v>
      </c>
      <c r="C94" s="38">
        <v>4515207.0</v>
      </c>
      <c r="D94" s="38">
        <v>4690673.0</v>
      </c>
      <c r="E94" s="38">
        <v>5899535.0</v>
      </c>
      <c r="F94" s="39">
        <v>2.5168472E8</v>
      </c>
      <c r="G94" s="39">
        <v>2.55604272E8</v>
      </c>
      <c r="H94" s="39">
        <v>2.71545856E8</v>
      </c>
      <c r="I94" s="39">
        <v>3.67199072E8</v>
      </c>
      <c r="J94" s="39">
        <v>3.75047648E8</v>
      </c>
      <c r="K94" s="39">
        <v>3.82820544E8</v>
      </c>
      <c r="L94" s="39">
        <v>3.23841184E8</v>
      </c>
      <c r="M94" s="39">
        <v>3.24793344E8</v>
      </c>
      <c r="N94" s="39">
        <v>3.28404448E8</v>
      </c>
    </row>
    <row r="95">
      <c r="C95" s="39">
        <v>3.55931328E8</v>
      </c>
      <c r="D95" s="39">
        <v>3.83375456E8</v>
      </c>
      <c r="E95" s="39">
        <v>3.71039296E8</v>
      </c>
      <c r="F95" s="39">
        <v>2.11022592E8</v>
      </c>
      <c r="G95" s="39">
        <v>2.43031632E8</v>
      </c>
      <c r="H95" s="39">
        <v>1.93924432E8</v>
      </c>
      <c r="I95" s="40">
        <v>4.95024096E8</v>
      </c>
      <c r="J95" s="40">
        <v>5.1917888E8</v>
      </c>
      <c r="K95" s="40">
        <v>5.07461984E8</v>
      </c>
      <c r="L95" s="40">
        <v>2.67898752E8</v>
      </c>
      <c r="M95" s="40">
        <v>3.02606848E8</v>
      </c>
      <c r="N95" s="40">
        <v>3.06018112E8</v>
      </c>
    </row>
    <row r="96">
      <c r="C96" s="40">
        <v>2.17446288E8</v>
      </c>
      <c r="D96" s="40">
        <v>2.36649632E8</v>
      </c>
      <c r="E96" s="40">
        <v>2.4370632E8</v>
      </c>
      <c r="F96" s="40">
        <v>3.07667072E8</v>
      </c>
      <c r="G96" s="40">
        <v>3.22322816E8</v>
      </c>
      <c r="H96" s="40">
        <v>3.13498944E8</v>
      </c>
      <c r="I96" s="40">
        <v>3.03205472E8</v>
      </c>
      <c r="J96" s="40">
        <v>3.21274976E8</v>
      </c>
      <c r="K96" s="40">
        <v>3.26673024E8</v>
      </c>
      <c r="L96" s="41">
        <v>2.87473216E8</v>
      </c>
      <c r="M96" s="41">
        <v>3.02272128E8</v>
      </c>
      <c r="N96" s="41">
        <v>3.10400704E8</v>
      </c>
    </row>
    <row r="97">
      <c r="C97" s="41">
        <v>2.66835392E8</v>
      </c>
      <c r="D97" s="41">
        <v>2.7551392E8</v>
      </c>
      <c r="E97" s="41">
        <v>2.49513584E8</v>
      </c>
      <c r="F97" s="41">
        <v>4.6911856E8</v>
      </c>
      <c r="G97" s="41">
        <v>4.73954176E8</v>
      </c>
      <c r="H97" s="41">
        <v>4.88936672E8</v>
      </c>
      <c r="I97" s="41">
        <v>4.75791904E8</v>
      </c>
      <c r="J97" s="41">
        <v>4.91610784E8</v>
      </c>
      <c r="K97" s="41">
        <v>4.95444736E8</v>
      </c>
      <c r="L97" s="41">
        <v>4.701072E8</v>
      </c>
      <c r="M97" s="41">
        <v>4.99163392E8</v>
      </c>
      <c r="N97" s="41">
        <v>4.9426624E8</v>
      </c>
    </row>
    <row r="98">
      <c r="C98" s="38">
        <v>4032177.0</v>
      </c>
      <c r="D98" s="38">
        <v>4097569.0</v>
      </c>
      <c r="E98" s="38">
        <v>4096919.0</v>
      </c>
      <c r="F98" s="39">
        <v>2.98292448E8</v>
      </c>
      <c r="G98" s="39">
        <v>2.6686232E8</v>
      </c>
      <c r="H98" s="39">
        <v>2.63949264E8</v>
      </c>
      <c r="I98" s="39">
        <v>3.88225568E8</v>
      </c>
      <c r="J98" s="39">
        <v>3.98866688E8</v>
      </c>
      <c r="K98" s="39">
        <v>3.98403392E8</v>
      </c>
      <c r="L98" s="39">
        <v>3.53015968E8</v>
      </c>
      <c r="M98" s="39">
        <v>3.55069728E8</v>
      </c>
      <c r="N98" s="39">
        <v>3.36458656E8</v>
      </c>
    </row>
    <row r="99">
      <c r="C99" s="39">
        <v>4.25426816E8</v>
      </c>
      <c r="D99" s="39">
        <v>4.06272992E8</v>
      </c>
      <c r="E99" s="39">
        <v>4.18284864E8</v>
      </c>
      <c r="F99" s="39">
        <v>1.97547664E8</v>
      </c>
      <c r="G99" s="39">
        <v>1.8314784E8</v>
      </c>
      <c r="H99" s="39">
        <v>1.94184496E8</v>
      </c>
      <c r="I99" s="40">
        <v>5.30777664E8</v>
      </c>
      <c r="J99" s="40">
        <v>5.35769216E8</v>
      </c>
      <c r="K99" s="40">
        <v>5.45837696E8</v>
      </c>
      <c r="L99" s="40">
        <v>3.09156256E8</v>
      </c>
      <c r="M99" s="40">
        <v>3.09374688E8</v>
      </c>
      <c r="N99" s="40">
        <v>3.19121056E8</v>
      </c>
    </row>
    <row r="100">
      <c r="C100" s="40">
        <v>2.45415328E8</v>
      </c>
      <c r="D100" s="40">
        <v>2.70215808E8</v>
      </c>
      <c r="E100" s="40">
        <v>2.54021008E8</v>
      </c>
      <c r="F100" s="40">
        <v>3.49307488E8</v>
      </c>
      <c r="G100" s="40">
        <v>3.40570592E8</v>
      </c>
      <c r="H100" s="40">
        <v>3.33546848E8</v>
      </c>
      <c r="I100" s="40">
        <v>3.42217888E8</v>
      </c>
      <c r="J100" s="40">
        <v>3.74988224E8</v>
      </c>
      <c r="K100" s="40">
        <v>3.29796352E8</v>
      </c>
      <c r="L100" s="41">
        <v>3.17891296E8</v>
      </c>
      <c r="M100" s="41">
        <v>3.38923424E8</v>
      </c>
      <c r="N100" s="41">
        <v>3.51709312E8</v>
      </c>
    </row>
    <row r="101">
      <c r="C101" s="41">
        <v>3.42349408E8</v>
      </c>
      <c r="D101" s="41">
        <v>3.38657472E8</v>
      </c>
      <c r="E101" s="41">
        <v>3.11451104E8</v>
      </c>
      <c r="F101" s="41">
        <v>5.45310208E8</v>
      </c>
      <c r="G101" s="41">
        <v>5.28322112E8</v>
      </c>
      <c r="H101" s="41">
        <v>5.23250272E8</v>
      </c>
      <c r="I101" s="41">
        <v>5.30750304E8</v>
      </c>
      <c r="J101" s="41">
        <v>5.29939488E8</v>
      </c>
      <c r="K101" s="41">
        <v>5.42019264E8</v>
      </c>
      <c r="L101" s="41">
        <v>5.50700096E8</v>
      </c>
      <c r="M101" s="41">
        <v>5.447024E8</v>
      </c>
      <c r="N101" s="41">
        <v>5.36659264E8</v>
      </c>
    </row>
    <row r="103">
      <c r="A103" s="37">
        <v>0.03819444444444445</v>
      </c>
      <c r="B103" s="16">
        <v>37.0</v>
      </c>
      <c r="C103" s="38">
        <v>4737421.0</v>
      </c>
      <c r="D103" s="38">
        <v>4835487.0</v>
      </c>
      <c r="E103" s="38">
        <v>6075926.0</v>
      </c>
      <c r="F103" s="39">
        <v>2.86531584E8</v>
      </c>
      <c r="G103" s="39">
        <v>2.89873504E8</v>
      </c>
      <c r="H103" s="39">
        <v>3.06816192E8</v>
      </c>
      <c r="I103" s="39">
        <v>4.12955904E8</v>
      </c>
      <c r="J103" s="39">
        <v>4.20297152E8</v>
      </c>
      <c r="K103" s="39">
        <v>4.24733184E8</v>
      </c>
      <c r="L103" s="39">
        <v>3.60955264E8</v>
      </c>
      <c r="M103" s="39">
        <v>3.6372224E8</v>
      </c>
      <c r="N103" s="39">
        <v>3.6629472E8</v>
      </c>
    </row>
    <row r="104">
      <c r="C104" s="39">
        <v>3.9366944E8</v>
      </c>
      <c r="D104" s="39">
        <v>4.19235136E8</v>
      </c>
      <c r="E104" s="39">
        <v>4.078064E8</v>
      </c>
      <c r="F104" s="39">
        <v>2.41706304E8</v>
      </c>
      <c r="G104" s="39">
        <v>2.77975584E8</v>
      </c>
      <c r="H104" s="39">
        <v>2.23886656E8</v>
      </c>
      <c r="I104" s="40">
        <v>5.31800608E8</v>
      </c>
      <c r="J104" s="40">
        <v>5.54864064E8</v>
      </c>
      <c r="K104" s="40">
        <v>5.4292928E8</v>
      </c>
      <c r="L104" s="40">
        <v>3.0423328E8</v>
      </c>
      <c r="M104" s="40">
        <v>3.4044048E8</v>
      </c>
      <c r="N104" s="40">
        <v>3.42236928E8</v>
      </c>
    </row>
    <row r="105">
      <c r="C105" s="40">
        <v>2.47501648E8</v>
      </c>
      <c r="D105" s="40">
        <v>2.70192864E8</v>
      </c>
      <c r="E105" s="40">
        <v>2.76920032E8</v>
      </c>
      <c r="F105" s="40">
        <v>3.3986464E8</v>
      </c>
      <c r="G105" s="40">
        <v>3.55834752E8</v>
      </c>
      <c r="H105" s="40">
        <v>3.47283328E8</v>
      </c>
      <c r="I105" s="40">
        <v>3.42350976E8</v>
      </c>
      <c r="J105" s="40">
        <v>3.60589888E8</v>
      </c>
      <c r="K105" s="40">
        <v>3.62436512E8</v>
      </c>
      <c r="L105" s="41">
        <v>3.21792512E8</v>
      </c>
      <c r="M105" s="41">
        <v>3.36405056E8</v>
      </c>
      <c r="N105" s="41">
        <v>3.44106624E8</v>
      </c>
    </row>
    <row r="106">
      <c r="C106" s="41">
        <v>3.01990656E8</v>
      </c>
      <c r="D106" s="41">
        <v>3.1262176E8</v>
      </c>
      <c r="E106" s="41">
        <v>2.84223296E8</v>
      </c>
      <c r="F106" s="41">
        <v>5.074944E8</v>
      </c>
      <c r="G106" s="41">
        <v>5.127536E8</v>
      </c>
      <c r="H106" s="41">
        <v>5.2515776E8</v>
      </c>
      <c r="I106" s="41">
        <v>5.10207904E8</v>
      </c>
      <c r="J106" s="41">
        <v>5.23752928E8</v>
      </c>
      <c r="K106" s="41">
        <v>5.27383904E8</v>
      </c>
      <c r="L106" s="41">
        <v>5.0536528E8</v>
      </c>
      <c r="M106" s="41">
        <v>5.31910208E8</v>
      </c>
      <c r="N106" s="41">
        <v>5.25915104E8</v>
      </c>
    </row>
    <row r="107">
      <c r="C107" s="38">
        <v>4261428.0</v>
      </c>
      <c r="D107" s="38">
        <v>4305564.0</v>
      </c>
      <c r="E107" s="38">
        <v>4320948.0</v>
      </c>
      <c r="F107" s="39">
        <v>3.38182368E8</v>
      </c>
      <c r="G107" s="39">
        <v>3.05300864E8</v>
      </c>
      <c r="H107" s="39">
        <v>3.01290496E8</v>
      </c>
      <c r="I107" s="39">
        <v>4.3273472E8</v>
      </c>
      <c r="J107" s="39">
        <v>4.44289856E8</v>
      </c>
      <c r="K107" s="39">
        <v>4.4440464E8</v>
      </c>
      <c r="L107" s="39">
        <v>3.94361472E8</v>
      </c>
      <c r="M107" s="39">
        <v>3.95831232E8</v>
      </c>
      <c r="N107" s="39">
        <v>3.76686272E8</v>
      </c>
    </row>
    <row r="108">
      <c r="C108" s="39">
        <v>4.6223936E8</v>
      </c>
      <c r="D108" s="39">
        <v>4.45175072E8</v>
      </c>
      <c r="E108" s="39">
        <v>4.58868576E8</v>
      </c>
      <c r="F108" s="39">
        <v>2.30214944E8</v>
      </c>
      <c r="G108" s="39">
        <v>2.13701312E8</v>
      </c>
      <c r="H108" s="39">
        <v>2.2604696E8</v>
      </c>
      <c r="I108" s="40">
        <v>5.66127872E8</v>
      </c>
      <c r="J108" s="40">
        <v>5.7189632E8</v>
      </c>
      <c r="K108" s="40">
        <v>5.80126912E8</v>
      </c>
      <c r="L108" s="40">
        <v>3.49684576E8</v>
      </c>
      <c r="M108" s="40">
        <v>3.50877888E8</v>
      </c>
      <c r="N108" s="40">
        <v>3.602216E8</v>
      </c>
    </row>
    <row r="109">
      <c r="C109" s="40">
        <v>2.80985536E8</v>
      </c>
      <c r="D109" s="40">
        <v>3.08249696E8</v>
      </c>
      <c r="E109" s="40">
        <v>2.90314048E8</v>
      </c>
      <c r="F109" s="40">
        <v>3.86212832E8</v>
      </c>
      <c r="G109" s="40">
        <v>3.77542144E8</v>
      </c>
      <c r="H109" s="40">
        <v>3.6996752E8</v>
      </c>
      <c r="I109" s="40">
        <v>3.84580032E8</v>
      </c>
      <c r="J109" s="40">
        <v>4.16171296E8</v>
      </c>
      <c r="K109" s="40">
        <v>3.71554144E8</v>
      </c>
      <c r="L109" s="41">
        <v>3.55848992E8</v>
      </c>
      <c r="M109" s="41">
        <v>3.77338528E8</v>
      </c>
      <c r="N109" s="41">
        <v>3.89689696E8</v>
      </c>
    </row>
    <row r="110">
      <c r="C110" s="41">
        <v>3.83108E8</v>
      </c>
      <c r="D110" s="41">
        <v>3.80106368E8</v>
      </c>
      <c r="E110" s="41">
        <v>3.5122736E8</v>
      </c>
      <c r="F110" s="41">
        <v>5.7874144E8</v>
      </c>
      <c r="G110" s="41">
        <v>5.60720128E8</v>
      </c>
      <c r="H110" s="41">
        <v>5.60563264E8</v>
      </c>
      <c r="I110" s="41">
        <v>5.64335104E8</v>
      </c>
      <c r="J110" s="41">
        <v>5.62744832E8</v>
      </c>
      <c r="K110" s="41">
        <v>5.73660928E8</v>
      </c>
      <c r="L110" s="41">
        <v>5.8189088E8</v>
      </c>
      <c r="M110" s="41">
        <v>5.77038976E8</v>
      </c>
      <c r="N110" s="41">
        <v>5.67788032E8</v>
      </c>
    </row>
    <row r="112">
      <c r="A112" s="37">
        <v>0.041666666666666664</v>
      </c>
      <c r="B112" s="16">
        <v>37.0</v>
      </c>
      <c r="C112" s="38">
        <v>4923168.0</v>
      </c>
      <c r="D112" s="38">
        <v>5020192.0</v>
      </c>
      <c r="E112" s="38">
        <v>6222331.0</v>
      </c>
      <c r="F112" s="39">
        <v>3.21245184E8</v>
      </c>
      <c r="G112" s="39">
        <v>3.23321728E8</v>
      </c>
      <c r="H112" s="39">
        <v>3.40836096E8</v>
      </c>
      <c r="I112" s="39">
        <v>4.48501952E8</v>
      </c>
      <c r="J112" s="39">
        <v>4.56267552E8</v>
      </c>
      <c r="K112" s="39">
        <v>4.61890816E8</v>
      </c>
      <c r="L112" s="39">
        <v>3.94723456E8</v>
      </c>
      <c r="M112" s="39">
        <v>3.98949792E8</v>
      </c>
      <c r="N112" s="39">
        <v>3.99324E8</v>
      </c>
    </row>
    <row r="113">
      <c r="C113" s="39">
        <v>4.27838272E8</v>
      </c>
      <c r="D113" s="39">
        <v>4.50682592E8</v>
      </c>
      <c r="E113" s="39">
        <v>4.39582176E8</v>
      </c>
      <c r="F113" s="39">
        <v>2.7189744E8</v>
      </c>
      <c r="G113" s="39">
        <v>3.10059328E8</v>
      </c>
      <c r="H113" s="39">
        <v>2.53328336E8</v>
      </c>
      <c r="I113" s="40">
        <v>5.63196608E8</v>
      </c>
      <c r="J113" s="40">
        <v>5.82641344E8</v>
      </c>
      <c r="K113" s="40">
        <v>5.71070848E8</v>
      </c>
      <c r="L113" s="40">
        <v>3.38487488E8</v>
      </c>
      <c r="M113" s="40">
        <v>3.7532944E8</v>
      </c>
      <c r="N113" s="40">
        <v>3.76761696E8</v>
      </c>
    </row>
    <row r="114">
      <c r="C114" s="40">
        <v>2.78125216E8</v>
      </c>
      <c r="D114" s="40">
        <v>3.00237696E8</v>
      </c>
      <c r="E114" s="40">
        <v>3.08672448E8</v>
      </c>
      <c r="F114" s="40">
        <v>3.70528E8</v>
      </c>
      <c r="G114" s="40">
        <v>3.85648544E8</v>
      </c>
      <c r="H114" s="40">
        <v>3.76545408E8</v>
      </c>
      <c r="I114" s="40">
        <v>3.77363552E8</v>
      </c>
      <c r="J114" s="40">
        <v>3.9499248E8</v>
      </c>
      <c r="K114" s="40">
        <v>3.96578464E8</v>
      </c>
      <c r="L114" s="41">
        <v>3.51049888E8</v>
      </c>
      <c r="M114" s="41">
        <v>3.66340128E8</v>
      </c>
      <c r="N114" s="41">
        <v>3.7414192E8</v>
      </c>
    </row>
    <row r="115">
      <c r="C115" s="41">
        <v>3.362344E8</v>
      </c>
      <c r="D115" s="41">
        <v>3.46937728E8</v>
      </c>
      <c r="E115" s="41">
        <v>3.18927648E8</v>
      </c>
      <c r="F115" s="41">
        <v>5.39111808E8</v>
      </c>
      <c r="G115" s="41">
        <v>5.43861184E8</v>
      </c>
      <c r="H115" s="41">
        <v>5.57124032E8</v>
      </c>
      <c r="I115" s="41">
        <v>5.38627968E8</v>
      </c>
      <c r="J115" s="41">
        <v>5.4916608E8</v>
      </c>
      <c r="K115" s="41">
        <v>5.5504E8</v>
      </c>
      <c r="L115" s="41">
        <v>5.35124608E8</v>
      </c>
      <c r="M115" s="41">
        <v>5.60007168E8</v>
      </c>
      <c r="N115" s="41">
        <v>5.55894144E8</v>
      </c>
    </row>
    <row r="116">
      <c r="C116" s="38">
        <v>4523360.0</v>
      </c>
      <c r="D116" s="38">
        <v>4627253.0</v>
      </c>
      <c r="E116" s="38">
        <v>4657407.0</v>
      </c>
      <c r="F116" s="39">
        <v>3.75597952E8</v>
      </c>
      <c r="G116" s="39">
        <v>3.41356096E8</v>
      </c>
      <c r="H116" s="39">
        <v>3.37813216E8</v>
      </c>
      <c r="I116" s="39">
        <v>4.72513664E8</v>
      </c>
      <c r="J116" s="39">
        <v>4.84294144E8</v>
      </c>
      <c r="K116" s="39">
        <v>4.81755616E8</v>
      </c>
      <c r="L116" s="39">
        <v>4.29717888E8</v>
      </c>
      <c r="M116" s="39">
        <v>4.32131552E8</v>
      </c>
      <c r="N116" s="39">
        <v>4.14570208E8</v>
      </c>
    </row>
    <row r="117">
      <c r="C117" s="39">
        <v>4.9432848E8</v>
      </c>
      <c r="D117" s="39">
        <v>4.80710784E8</v>
      </c>
      <c r="E117" s="39">
        <v>4.91733632E8</v>
      </c>
      <c r="F117" s="39">
        <v>2.61438256E8</v>
      </c>
      <c r="G117" s="39">
        <v>2.44569344E8</v>
      </c>
      <c r="H117" s="39">
        <v>2.56976144E8</v>
      </c>
      <c r="I117" s="40">
        <v>5.92185088E8</v>
      </c>
      <c r="J117" s="40">
        <v>5.987376E8</v>
      </c>
      <c r="K117" s="40">
        <v>6.05906304E8</v>
      </c>
      <c r="L117" s="40">
        <v>3.87364256E8</v>
      </c>
      <c r="M117" s="40">
        <v>3.88743232E8</v>
      </c>
      <c r="N117" s="40">
        <v>3.97587808E8</v>
      </c>
    </row>
    <row r="118">
      <c r="C118" s="40">
        <v>3.14375904E8</v>
      </c>
      <c r="D118" s="40">
        <v>3.4260672E8</v>
      </c>
      <c r="E118" s="40">
        <v>3.23879872E8</v>
      </c>
      <c r="F118" s="40">
        <v>4.18678112E8</v>
      </c>
      <c r="G118" s="40">
        <v>4.08904768E8</v>
      </c>
      <c r="H118" s="40">
        <v>4.02558208E8</v>
      </c>
      <c r="I118" s="40">
        <v>4.21036512E8</v>
      </c>
      <c r="J118" s="40">
        <v>4.5170416E8</v>
      </c>
      <c r="K118" s="40">
        <v>4.07446432E8</v>
      </c>
      <c r="L118" s="41">
        <v>3.89357344E8</v>
      </c>
      <c r="M118" s="41">
        <v>4.10464352E8</v>
      </c>
      <c r="N118" s="41">
        <v>4.23548128E8</v>
      </c>
    </row>
    <row r="119">
      <c r="C119" s="41">
        <v>4.20348416E8</v>
      </c>
      <c r="D119" s="41">
        <v>4.17545888E8</v>
      </c>
      <c r="E119" s="41">
        <v>3.88622464E8</v>
      </c>
      <c r="F119" s="41">
        <v>6.04926464E8</v>
      </c>
      <c r="G119" s="41">
        <v>5.89176896E8</v>
      </c>
      <c r="H119" s="41">
        <v>5.88679616E8</v>
      </c>
      <c r="I119" s="41">
        <v>5.89688768E8</v>
      </c>
      <c r="J119" s="41">
        <v>5.88323008E8</v>
      </c>
      <c r="K119" s="41">
        <v>5.97815744E8</v>
      </c>
      <c r="L119" s="41">
        <v>6.05735104E8</v>
      </c>
      <c r="M119" s="41">
        <v>6.01943744E8</v>
      </c>
      <c r="N119" s="41">
        <v>5.92595392E8</v>
      </c>
    </row>
    <row r="121">
      <c r="A121" s="16" t="s">
        <v>49</v>
      </c>
    </row>
    <row r="122">
      <c r="A122" s="16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3" width="15.71"/>
    <col customWidth="1" min="4" max="4" width="20.71"/>
    <col customWidth="1" min="5" max="5" width="10.71"/>
    <col customWidth="1" min="6" max="8" width="15.71"/>
  </cols>
  <sheetData>
    <row r="1">
      <c r="A1" s="42" t="s">
        <v>51</v>
      </c>
      <c r="B1" s="42" t="s">
        <v>2</v>
      </c>
      <c r="C1" s="42" t="s">
        <v>52</v>
      </c>
      <c r="D1" s="43"/>
      <c r="E1" s="42" t="s">
        <v>53</v>
      </c>
      <c r="F1" s="42" t="s">
        <v>54</v>
      </c>
      <c r="G1" s="42" t="s">
        <v>55</v>
      </c>
      <c r="H1" s="42" t="s">
        <v>56</v>
      </c>
    </row>
    <row r="2">
      <c r="A2" s="43" t="s">
        <v>57</v>
      </c>
      <c r="B2" s="43" t="s">
        <v>58</v>
      </c>
      <c r="C2" s="43">
        <v>0.0</v>
      </c>
      <c r="D2" s="44"/>
      <c r="E2" s="45">
        <v>3819912.0</v>
      </c>
      <c r="F2" s="44"/>
      <c r="G2" s="44"/>
      <c r="H2" s="44"/>
    </row>
    <row r="3">
      <c r="A3" s="43" t="s">
        <v>57</v>
      </c>
      <c r="B3" s="43" t="s">
        <v>58</v>
      </c>
      <c r="C3" s="43">
        <v>0.0</v>
      </c>
      <c r="D3" s="44"/>
      <c r="E3" s="45">
        <v>4009856.0</v>
      </c>
      <c r="F3" s="44"/>
      <c r="G3" s="44"/>
      <c r="H3" s="44"/>
    </row>
    <row r="4">
      <c r="A4" s="43" t="s">
        <v>57</v>
      </c>
      <c r="B4" s="43" t="s">
        <v>58</v>
      </c>
      <c r="C4" s="43">
        <v>0.0</v>
      </c>
      <c r="D4" s="44" t="str">
        <f>CONCATENATE(A4,B4,C4)</f>
        <v>Sem ABAPbranco0</v>
      </c>
      <c r="F4" s="44">
        <f>AVERAGE(E2:E4)</f>
        <v>3914884</v>
      </c>
      <c r="G4" s="46">
        <f>STDEV(E2:E4)/F4*100</f>
        <v>3.430770629</v>
      </c>
      <c r="H4" s="4" t="s">
        <v>59</v>
      </c>
      <c r="I4" s="45">
        <v>5185074.0</v>
      </c>
    </row>
    <row r="5">
      <c r="A5" s="43" t="s">
        <v>57</v>
      </c>
      <c r="B5" s="43" t="s">
        <v>8</v>
      </c>
      <c r="C5" s="43">
        <v>0.0</v>
      </c>
      <c r="D5" s="44"/>
      <c r="E5" s="47">
        <v>5193478.0</v>
      </c>
      <c r="F5" s="44"/>
      <c r="G5" s="44"/>
      <c r="H5" s="44"/>
    </row>
    <row r="6">
      <c r="A6" s="43" t="s">
        <v>57</v>
      </c>
      <c r="B6" s="43" t="s">
        <v>8</v>
      </c>
      <c r="C6" s="43">
        <v>0.0</v>
      </c>
      <c r="D6" s="44"/>
      <c r="E6" s="47">
        <v>5283218.0</v>
      </c>
      <c r="F6" s="44"/>
      <c r="G6" s="44"/>
      <c r="H6" s="44"/>
    </row>
    <row r="7">
      <c r="A7" s="43" t="s">
        <v>57</v>
      </c>
      <c r="B7" s="43" t="s">
        <v>8</v>
      </c>
      <c r="C7" s="43">
        <v>0.0</v>
      </c>
      <c r="D7" s="44" t="str">
        <f>CONCATENATE(A7,B7,C7)</f>
        <v>Sem ABAPC10</v>
      </c>
      <c r="E7" s="47">
        <v>6066478.0</v>
      </c>
      <c r="F7" s="44">
        <f>AVERAGE(E5:E7)</f>
        <v>5514391.333</v>
      </c>
      <c r="G7" s="44">
        <f>STDEV(E5:E7)/F7*100</f>
        <v>8.708520681</v>
      </c>
      <c r="H7" s="44">
        <f>F7-$F$4</f>
        <v>1599507.333</v>
      </c>
    </row>
    <row r="8">
      <c r="A8" s="43" t="s">
        <v>57</v>
      </c>
      <c r="B8" s="43" t="s">
        <v>10</v>
      </c>
      <c r="C8" s="43">
        <v>0.0</v>
      </c>
      <c r="D8" s="44"/>
      <c r="E8" s="47">
        <v>4738337.0</v>
      </c>
      <c r="F8" s="44"/>
      <c r="G8" s="44"/>
      <c r="H8" s="44"/>
    </row>
    <row r="9">
      <c r="A9" s="43" t="s">
        <v>57</v>
      </c>
      <c r="B9" s="43" t="s">
        <v>10</v>
      </c>
      <c r="C9" s="43">
        <v>0.0</v>
      </c>
      <c r="D9" s="44"/>
      <c r="E9" s="47">
        <v>4184957.0</v>
      </c>
      <c r="F9" s="44"/>
      <c r="G9" s="44"/>
      <c r="H9" s="44"/>
    </row>
    <row r="10">
      <c r="A10" s="43" t="s">
        <v>57</v>
      </c>
      <c r="B10" s="43" t="s">
        <v>10</v>
      </c>
      <c r="C10" s="43">
        <v>0.0</v>
      </c>
      <c r="D10" s="44" t="str">
        <f>CONCATENATE(A10,B10,C10)</f>
        <v>Sem ABAPC20</v>
      </c>
      <c r="E10" s="47">
        <v>4142048.0</v>
      </c>
      <c r="F10" s="44">
        <f>AVERAGE(E8:E10)</f>
        <v>4355114</v>
      </c>
      <c r="G10" s="44">
        <f>STDEV(E8:E10)/F10*100</f>
        <v>7.636392421</v>
      </c>
      <c r="H10" s="44">
        <f>F10-$F$4</f>
        <v>440230</v>
      </c>
    </row>
    <row r="11">
      <c r="A11" s="43" t="s">
        <v>57</v>
      </c>
      <c r="B11" s="43" t="s">
        <v>12</v>
      </c>
      <c r="C11" s="43">
        <v>0.0</v>
      </c>
      <c r="D11" s="44"/>
      <c r="E11" s="47">
        <v>3866978.0</v>
      </c>
      <c r="F11" s="44"/>
      <c r="G11" s="44"/>
      <c r="H11" s="44"/>
    </row>
    <row r="12">
      <c r="A12" s="43" t="s">
        <v>57</v>
      </c>
      <c r="B12" s="43" t="s">
        <v>12</v>
      </c>
      <c r="C12" s="43">
        <v>0.0</v>
      </c>
      <c r="D12" s="44"/>
      <c r="E12" s="47">
        <v>3757733.0</v>
      </c>
      <c r="F12" s="44"/>
      <c r="G12" s="44"/>
      <c r="H12" s="44"/>
    </row>
    <row r="13">
      <c r="A13" s="43" t="s">
        <v>57</v>
      </c>
      <c r="B13" s="43" t="s">
        <v>12</v>
      </c>
      <c r="C13" s="43">
        <v>0.0</v>
      </c>
      <c r="D13" s="44" t="str">
        <f>CONCATENATE(A13,B13,C13)</f>
        <v>Sem ABAPC30</v>
      </c>
      <c r="E13" s="47">
        <v>3919265.0</v>
      </c>
      <c r="F13" s="44">
        <f>AVERAGE(E11:E13)</f>
        <v>3847992</v>
      </c>
      <c r="G13" s="44">
        <f>STDEV(E11:E13)/F13*100</f>
        <v>2.141965948</v>
      </c>
      <c r="H13" s="44">
        <f>F13-$F$4</f>
        <v>-66892</v>
      </c>
    </row>
    <row r="14">
      <c r="A14" s="43" t="s">
        <v>57</v>
      </c>
      <c r="B14" s="43" t="s">
        <v>15</v>
      </c>
      <c r="C14" s="43">
        <v>0.0</v>
      </c>
      <c r="D14" s="44"/>
      <c r="E14" s="47">
        <v>3873007.0</v>
      </c>
      <c r="F14" s="44"/>
      <c r="G14" s="44"/>
      <c r="H14" s="44"/>
    </row>
    <row r="15">
      <c r="A15" s="43" t="s">
        <v>57</v>
      </c>
      <c r="B15" s="43" t="s">
        <v>15</v>
      </c>
      <c r="C15" s="43">
        <v>0.0</v>
      </c>
      <c r="D15" s="44"/>
      <c r="E15" s="47">
        <v>4180261.0</v>
      </c>
      <c r="F15" s="44"/>
      <c r="G15" s="44"/>
      <c r="H15" s="44"/>
    </row>
    <row r="16">
      <c r="A16" s="43" t="s">
        <v>57</v>
      </c>
      <c r="B16" s="43" t="s">
        <v>15</v>
      </c>
      <c r="C16" s="43">
        <v>0.0</v>
      </c>
      <c r="D16" s="44" t="str">
        <f>CONCATENATE(A16,B16,C16)</f>
        <v>Sem ABAPC40</v>
      </c>
      <c r="E16" s="47">
        <v>4736816.0</v>
      </c>
      <c r="F16" s="44">
        <f>AVERAGE(E14:E16)</f>
        <v>4263361.333</v>
      </c>
      <c r="G16" s="44">
        <f>STDEV(E14:E16)/F16*100</f>
        <v>10.27028306</v>
      </c>
      <c r="H16" s="44">
        <f>F16-$F$4</f>
        <v>348477.3333</v>
      </c>
    </row>
    <row r="17">
      <c r="A17" s="43" t="s">
        <v>57</v>
      </c>
      <c r="B17" s="43" t="s">
        <v>17</v>
      </c>
      <c r="C17" s="43">
        <v>0.0</v>
      </c>
      <c r="D17" s="44"/>
      <c r="E17" s="47">
        <v>5021188.0</v>
      </c>
      <c r="F17" s="44"/>
      <c r="G17" s="44"/>
      <c r="H17" s="44"/>
    </row>
    <row r="18">
      <c r="A18" s="43" t="s">
        <v>57</v>
      </c>
      <c r="B18" s="43" t="s">
        <v>17</v>
      </c>
      <c r="C18" s="43">
        <v>0.0</v>
      </c>
      <c r="D18" s="44"/>
      <c r="E18" s="47">
        <v>5317200.0</v>
      </c>
      <c r="F18" s="44"/>
      <c r="G18" s="44"/>
      <c r="H18" s="44"/>
    </row>
    <row r="19">
      <c r="A19" s="43" t="s">
        <v>57</v>
      </c>
      <c r="B19" s="43" t="s">
        <v>17</v>
      </c>
      <c r="C19" s="43">
        <v>0.0</v>
      </c>
      <c r="D19" s="44" t="str">
        <f>CONCATENATE(A19,B19,C19)</f>
        <v>Sem ABAPC50</v>
      </c>
      <c r="F19" s="44">
        <f>AVERAGE(E17:E19)</f>
        <v>5169194</v>
      </c>
      <c r="G19" s="46">
        <f>STDEV(E17:E19)/F19*100</f>
        <v>4.049221068</v>
      </c>
      <c r="H19" s="44">
        <f>F19-$F$4</f>
        <v>1254310</v>
      </c>
      <c r="I19" s="47">
        <v>4189325.0</v>
      </c>
    </row>
    <row r="20">
      <c r="A20" s="43" t="s">
        <v>57</v>
      </c>
      <c r="B20" s="43" t="s">
        <v>19</v>
      </c>
      <c r="C20" s="43">
        <v>0.0</v>
      </c>
      <c r="D20" s="44"/>
      <c r="E20" s="48">
        <v>7439590.0</v>
      </c>
      <c r="F20" s="44"/>
      <c r="G20" s="44"/>
      <c r="H20" s="44"/>
    </row>
    <row r="21">
      <c r="A21" s="43" t="s">
        <v>57</v>
      </c>
      <c r="B21" s="43" t="s">
        <v>19</v>
      </c>
      <c r="C21" s="43">
        <v>0.0</v>
      </c>
      <c r="D21" s="44"/>
      <c r="E21" s="48">
        <v>7337377.0</v>
      </c>
      <c r="F21" s="44"/>
      <c r="G21" s="44"/>
      <c r="H21" s="44"/>
    </row>
    <row r="22">
      <c r="A22" s="43" t="s">
        <v>57</v>
      </c>
      <c r="B22" s="43" t="s">
        <v>19</v>
      </c>
      <c r="C22" s="43">
        <v>0.0</v>
      </c>
      <c r="D22" s="44" t="str">
        <f>CONCATENATE(A22,B22,C22)</f>
        <v>Sem ABAP1BP3_10</v>
      </c>
      <c r="F22" s="44">
        <f>AVERAGE(E20:E22)</f>
        <v>7388483.5</v>
      </c>
      <c r="G22" s="46">
        <f>STDEV(E20:E22)/F22*100</f>
        <v>0.9782184047</v>
      </c>
      <c r="H22" s="44">
        <f>F22-$F$4</f>
        <v>3473599.5</v>
      </c>
      <c r="I22" s="48">
        <v>5861673.0</v>
      </c>
    </row>
    <row r="23">
      <c r="A23" s="43" t="s">
        <v>57</v>
      </c>
      <c r="B23" s="43" t="s">
        <v>21</v>
      </c>
      <c r="C23" s="43">
        <v>0.0</v>
      </c>
      <c r="D23" s="44"/>
      <c r="E23" s="48">
        <v>4401957.0</v>
      </c>
      <c r="F23" s="44"/>
      <c r="G23" s="44"/>
      <c r="H23" s="44"/>
    </row>
    <row r="24">
      <c r="A24" s="43" t="s">
        <v>57</v>
      </c>
      <c r="B24" s="43" t="s">
        <v>21</v>
      </c>
      <c r="C24" s="43">
        <v>0.0</v>
      </c>
      <c r="D24" s="44"/>
      <c r="E24" s="48">
        <v>4649820.0</v>
      </c>
      <c r="F24" s="44"/>
      <c r="G24" s="44"/>
      <c r="H24" s="44"/>
    </row>
    <row r="25">
      <c r="A25" s="43" t="s">
        <v>57</v>
      </c>
      <c r="B25" s="43" t="s">
        <v>21</v>
      </c>
      <c r="C25" s="43">
        <v>0.0</v>
      </c>
      <c r="D25" s="44" t="str">
        <f>CONCATENATE(A25,B25,C25)</f>
        <v>Sem ABAP1BP3_20</v>
      </c>
      <c r="F25" s="44">
        <f>AVERAGE(E23:E25)</f>
        <v>4525888.5</v>
      </c>
      <c r="G25" s="46">
        <f>STDEV(E23:E25)/F25*100</f>
        <v>3.872512726</v>
      </c>
      <c r="H25" s="44">
        <f>F25-$F$4</f>
        <v>611004.5</v>
      </c>
      <c r="I25" s="48">
        <v>5974902.0</v>
      </c>
    </row>
    <row r="26">
      <c r="A26" s="43" t="s">
        <v>57</v>
      </c>
      <c r="B26" s="43" t="s">
        <v>23</v>
      </c>
      <c r="C26" s="43">
        <v>0.0</v>
      </c>
      <c r="D26" s="44"/>
      <c r="E26" s="48">
        <v>3879156.0</v>
      </c>
      <c r="F26" s="44"/>
      <c r="G26" s="44"/>
      <c r="H26" s="44"/>
    </row>
    <row r="27">
      <c r="A27" s="43" t="s">
        <v>57</v>
      </c>
      <c r="B27" s="43" t="s">
        <v>23</v>
      </c>
      <c r="C27" s="43">
        <v>0.0</v>
      </c>
      <c r="D27" s="44"/>
      <c r="E27" s="48">
        <v>4800119.0</v>
      </c>
      <c r="F27" s="44"/>
      <c r="G27" s="44"/>
      <c r="H27" s="44"/>
    </row>
    <row r="28">
      <c r="A28" s="43" t="s">
        <v>57</v>
      </c>
      <c r="B28" s="43" t="s">
        <v>23</v>
      </c>
      <c r="C28" s="43">
        <v>0.0</v>
      </c>
      <c r="D28" s="44" t="str">
        <f>CONCATENATE(A28,B28,C28)</f>
        <v>Sem ABAP1BP3_30</v>
      </c>
      <c r="E28" s="48">
        <v>4408381.0</v>
      </c>
      <c r="F28" s="44">
        <f>AVERAGE(E26:E28)</f>
        <v>4362552</v>
      </c>
      <c r="G28" s="44">
        <f>STDEV(E26:E28)/F28*100</f>
        <v>10.5944581</v>
      </c>
      <c r="H28" s="44">
        <f>F28-$F$4</f>
        <v>447668</v>
      </c>
    </row>
    <row r="29">
      <c r="A29" s="43" t="s">
        <v>57</v>
      </c>
      <c r="B29" s="43" t="s">
        <v>25</v>
      </c>
      <c r="C29" s="43">
        <v>0.0</v>
      </c>
      <c r="D29" s="44"/>
      <c r="E29" s="48">
        <v>4832631.0</v>
      </c>
      <c r="F29" s="44"/>
      <c r="G29" s="44"/>
      <c r="H29" s="44"/>
    </row>
    <row r="30">
      <c r="A30" s="43" t="s">
        <v>57</v>
      </c>
      <c r="B30" s="43" t="s">
        <v>25</v>
      </c>
      <c r="C30" s="43">
        <v>0.0</v>
      </c>
      <c r="D30" s="44"/>
      <c r="E30" s="48">
        <v>4854039.0</v>
      </c>
      <c r="F30" s="44"/>
      <c r="G30" s="44"/>
      <c r="H30" s="44"/>
    </row>
    <row r="31">
      <c r="A31" s="43" t="s">
        <v>57</v>
      </c>
      <c r="B31" s="43" t="s">
        <v>25</v>
      </c>
      <c r="C31" s="43">
        <v>0.0</v>
      </c>
      <c r="D31" s="44" t="str">
        <f>CONCATENATE(A31,B31,C31)</f>
        <v>Sem ABAP1BP3_40</v>
      </c>
      <c r="E31" s="48">
        <v>4314451.0</v>
      </c>
      <c r="F31" s="44">
        <f>AVERAGE(E29:E31)</f>
        <v>4667040.333</v>
      </c>
      <c r="G31" s="44">
        <f>STDEV(E29:E31)/F31*100</f>
        <v>6.546737399</v>
      </c>
      <c r="H31" s="44">
        <f>F31-$F$4</f>
        <v>752156.3333</v>
      </c>
    </row>
    <row r="32">
      <c r="A32" s="43" t="s">
        <v>57</v>
      </c>
      <c r="B32" s="43" t="s">
        <v>27</v>
      </c>
      <c r="C32" s="43">
        <v>0.0</v>
      </c>
      <c r="D32" s="44"/>
      <c r="E32" s="48">
        <v>5189078.0</v>
      </c>
      <c r="F32" s="44"/>
      <c r="G32" s="44"/>
      <c r="H32" s="44"/>
    </row>
    <row r="33">
      <c r="A33" s="43" t="s">
        <v>57</v>
      </c>
      <c r="B33" s="43" t="s">
        <v>27</v>
      </c>
      <c r="C33" s="43">
        <v>0.0</v>
      </c>
      <c r="D33" s="44"/>
      <c r="E33" s="48">
        <v>4884405.0</v>
      </c>
      <c r="F33" s="44"/>
      <c r="G33" s="44"/>
      <c r="H33" s="44"/>
    </row>
    <row r="34">
      <c r="A34" s="43" t="s">
        <v>57</v>
      </c>
      <c r="B34" s="43" t="s">
        <v>27</v>
      </c>
      <c r="C34" s="43">
        <v>0.0</v>
      </c>
      <c r="D34" s="44" t="str">
        <f>CONCATENATE(A34,B34,C34)</f>
        <v>Sem ABAP1BP3_50</v>
      </c>
      <c r="E34" s="48">
        <v>4496865.0</v>
      </c>
      <c r="F34" s="44">
        <f>AVERAGE(E32:E34)</f>
        <v>4856782.667</v>
      </c>
      <c r="G34" s="44">
        <f>STDEV(E32:E34)/F34*100</f>
        <v>7.143251572</v>
      </c>
      <c r="H34" s="44">
        <f>F34-$F$4</f>
        <v>941898.6667</v>
      </c>
    </row>
    <row r="35">
      <c r="A35" s="43" t="s">
        <v>57</v>
      </c>
      <c r="B35" s="43" t="s">
        <v>29</v>
      </c>
      <c r="C35" s="43">
        <v>0.0</v>
      </c>
      <c r="D35" s="44"/>
      <c r="E35" s="49">
        <v>5453681.0</v>
      </c>
      <c r="F35" s="44"/>
      <c r="G35" s="44"/>
      <c r="H35" s="44"/>
    </row>
    <row r="36">
      <c r="A36" s="43" t="s">
        <v>57</v>
      </c>
      <c r="B36" s="43" t="s">
        <v>29</v>
      </c>
      <c r="C36" s="43">
        <v>0.0</v>
      </c>
      <c r="D36" s="44"/>
      <c r="E36" s="49">
        <v>5190983.0</v>
      </c>
      <c r="F36" s="44"/>
      <c r="G36" s="44"/>
      <c r="H36" s="44"/>
    </row>
    <row r="37">
      <c r="A37" s="43" t="s">
        <v>57</v>
      </c>
      <c r="B37" s="43" t="s">
        <v>29</v>
      </c>
      <c r="C37" s="43">
        <v>0.0</v>
      </c>
      <c r="D37" s="44" t="str">
        <f>CONCATENATE(A37,B37,C37)</f>
        <v>Sem ABAP10BP3_10</v>
      </c>
      <c r="F37" s="44">
        <f>AVERAGE(E35:E37)</f>
        <v>5322332</v>
      </c>
      <c r="G37" s="46">
        <f>STDEV(E35:E37)/F37*100</f>
        <v>3.490115558</v>
      </c>
      <c r="H37" s="44">
        <f>F37-$F$4</f>
        <v>1407448</v>
      </c>
      <c r="I37" s="49">
        <v>6615758.0</v>
      </c>
    </row>
    <row r="38">
      <c r="A38" s="43" t="s">
        <v>57</v>
      </c>
      <c r="B38" s="43" t="s">
        <v>31</v>
      </c>
      <c r="C38" s="43">
        <v>0.0</v>
      </c>
      <c r="D38" s="44"/>
      <c r="E38" s="49">
        <v>3720008.0</v>
      </c>
      <c r="F38" s="44"/>
      <c r="G38" s="44"/>
      <c r="H38" s="44"/>
    </row>
    <row r="39">
      <c r="A39" s="43" t="s">
        <v>57</v>
      </c>
      <c r="B39" s="50" t="s">
        <v>31</v>
      </c>
      <c r="C39" s="43">
        <v>0.0</v>
      </c>
      <c r="D39" s="44"/>
      <c r="E39" s="49">
        <v>3771566.0</v>
      </c>
      <c r="F39" s="44"/>
      <c r="G39" s="44"/>
      <c r="H39" s="44"/>
    </row>
    <row r="40">
      <c r="A40" s="43" t="s">
        <v>57</v>
      </c>
      <c r="B40" s="50" t="s">
        <v>31</v>
      </c>
      <c r="C40" s="43">
        <v>0.0</v>
      </c>
      <c r="D40" s="44" t="str">
        <f>CONCATENATE(A40,B40,C40)</f>
        <v>Sem ABAP10BP3_20</v>
      </c>
      <c r="E40" s="49">
        <v>4107976.0</v>
      </c>
      <c r="F40" s="44">
        <f>AVERAGE(E38:E40)</f>
        <v>3866516.667</v>
      </c>
      <c r="G40" s="44">
        <f>STDEV(E38:E40)/F40*100</f>
        <v>5.449166681</v>
      </c>
      <c r="H40" s="44">
        <f>F40-$F$4</f>
        <v>-48367.33333</v>
      </c>
    </row>
    <row r="41">
      <c r="A41" s="43" t="s">
        <v>57</v>
      </c>
      <c r="B41" s="50" t="s">
        <v>33</v>
      </c>
      <c r="C41" s="43">
        <v>0.0</v>
      </c>
      <c r="D41" s="44"/>
      <c r="E41" s="49">
        <v>5222408.0</v>
      </c>
      <c r="F41" s="44"/>
      <c r="G41" s="44"/>
      <c r="H41" s="44"/>
    </row>
    <row r="42">
      <c r="A42" s="43" t="s">
        <v>57</v>
      </c>
      <c r="B42" s="50" t="s">
        <v>33</v>
      </c>
      <c r="C42" s="43">
        <v>0.0</v>
      </c>
      <c r="D42" s="44"/>
      <c r="E42" s="49">
        <v>6012280.0</v>
      </c>
      <c r="F42" s="44"/>
      <c r="G42" s="44"/>
      <c r="H42" s="44"/>
    </row>
    <row r="43">
      <c r="A43" s="43" t="s">
        <v>57</v>
      </c>
      <c r="B43" s="50" t="s">
        <v>33</v>
      </c>
      <c r="C43" s="43">
        <v>0.0</v>
      </c>
      <c r="D43" s="44" t="str">
        <f>CONCATENATE(A43,B43,C43)</f>
        <v>Sem ABAP10BP3_30</v>
      </c>
      <c r="E43" s="49">
        <v>5653523.0</v>
      </c>
      <c r="F43" s="44">
        <f>AVERAGE(E41:E43)</f>
        <v>5629403.667</v>
      </c>
      <c r="G43" s="44">
        <f>STDEV(E41:E43)/F43*100</f>
        <v>7.025397611</v>
      </c>
      <c r="H43" s="44">
        <f>F43-$F$4</f>
        <v>1714519.667</v>
      </c>
    </row>
    <row r="44">
      <c r="A44" s="43" t="s">
        <v>57</v>
      </c>
      <c r="B44" s="50" t="s">
        <v>35</v>
      </c>
      <c r="C44" s="43">
        <v>0.0</v>
      </c>
      <c r="D44" s="44"/>
      <c r="E44" s="49">
        <v>5582574.0</v>
      </c>
      <c r="F44" s="44"/>
      <c r="G44" s="44"/>
      <c r="H44" s="44"/>
    </row>
    <row r="45">
      <c r="A45" s="43" t="s">
        <v>57</v>
      </c>
      <c r="B45" s="50" t="s">
        <v>35</v>
      </c>
      <c r="C45" s="43">
        <v>0.0</v>
      </c>
      <c r="D45" s="44"/>
      <c r="E45" s="49">
        <v>5168420.0</v>
      </c>
      <c r="F45" s="44"/>
      <c r="G45" s="44"/>
      <c r="H45" s="44"/>
    </row>
    <row r="46">
      <c r="A46" s="43" t="s">
        <v>57</v>
      </c>
      <c r="B46" s="50" t="s">
        <v>35</v>
      </c>
      <c r="C46" s="43">
        <v>0.0</v>
      </c>
      <c r="D46" s="44" t="str">
        <f>CONCATENATE(A46,B46,C46)</f>
        <v>Sem ABAP10BP3_40</v>
      </c>
      <c r="E46" s="49">
        <v>5813006.0</v>
      </c>
      <c r="F46" s="44">
        <f>AVERAGE(E44:E46)</f>
        <v>5521333.333</v>
      </c>
      <c r="G46" s="44">
        <f>STDEV(E44:E46)/F46*100</f>
        <v>5.915737833</v>
      </c>
      <c r="H46" s="44">
        <f>F46-$F$4</f>
        <v>1606449.333</v>
      </c>
    </row>
    <row r="47">
      <c r="A47" s="43" t="s">
        <v>57</v>
      </c>
      <c r="B47" s="50" t="s">
        <v>37</v>
      </c>
      <c r="C47" s="43">
        <v>0.0</v>
      </c>
      <c r="D47" s="44"/>
      <c r="E47" s="49">
        <v>6636658.0</v>
      </c>
      <c r="F47" s="44"/>
      <c r="G47" s="44"/>
      <c r="H47" s="44"/>
    </row>
    <row r="48">
      <c r="A48" s="43" t="s">
        <v>57</v>
      </c>
      <c r="B48" s="50" t="s">
        <v>37</v>
      </c>
      <c r="C48" s="43">
        <v>0.0</v>
      </c>
      <c r="D48" s="44"/>
      <c r="E48" s="49">
        <v>7096011.0</v>
      </c>
      <c r="F48" s="44"/>
      <c r="G48" s="44"/>
      <c r="H48" s="44"/>
    </row>
    <row r="49">
      <c r="A49" s="43" t="s">
        <v>57</v>
      </c>
      <c r="B49" s="50" t="s">
        <v>37</v>
      </c>
      <c r="C49" s="43">
        <v>0.0</v>
      </c>
      <c r="D49" s="44" t="str">
        <f>CONCATENATE(A49,B49,C49)</f>
        <v>Sem ABAP10BP3_50</v>
      </c>
      <c r="E49" s="49">
        <v>6806792.0</v>
      </c>
      <c r="F49" s="44">
        <f>AVERAGE(E47:E49)</f>
        <v>6846487</v>
      </c>
      <c r="G49" s="44">
        <f>STDEV(E47:E49)/F49*100</f>
        <v>3.392030594</v>
      </c>
      <c r="H49" s="44">
        <f>F49-$F$4</f>
        <v>2931603</v>
      </c>
    </row>
    <row r="50">
      <c r="A50" s="51" t="s">
        <v>60</v>
      </c>
      <c r="B50" s="51" t="s">
        <v>58</v>
      </c>
      <c r="C50" s="43">
        <v>0.0</v>
      </c>
      <c r="D50" s="44"/>
      <c r="E50" s="45">
        <v>3188606.0</v>
      </c>
      <c r="F50" s="44"/>
      <c r="G50" s="44"/>
      <c r="H50" s="44"/>
    </row>
    <row r="51">
      <c r="A51" s="51" t="s">
        <v>60</v>
      </c>
      <c r="B51" s="51" t="s">
        <v>58</v>
      </c>
      <c r="C51" s="43">
        <v>0.0</v>
      </c>
      <c r="D51" s="44"/>
      <c r="E51" s="45">
        <v>3200700.0</v>
      </c>
      <c r="F51" s="44"/>
      <c r="G51" s="44"/>
      <c r="H51" s="44"/>
    </row>
    <row r="52">
      <c r="A52" s="51" t="s">
        <v>60</v>
      </c>
      <c r="B52" s="51" t="s">
        <v>58</v>
      </c>
      <c r="C52" s="43">
        <v>0.0</v>
      </c>
      <c r="D52" s="44" t="str">
        <f>CONCATENATE(A52,B52,C52)</f>
        <v>Com ABAPbranco0</v>
      </c>
      <c r="E52" s="45">
        <v>3261078.0</v>
      </c>
      <c r="F52" s="44">
        <f>AVERAGE(E50:E52)</f>
        <v>3216794.667</v>
      </c>
      <c r="G52" s="44">
        <f>STDEV(E50:E52)/F52*100</f>
        <v>1.206925089</v>
      </c>
      <c r="H52" s="4" t="s">
        <v>59</v>
      </c>
    </row>
    <row r="53">
      <c r="A53" s="51" t="s">
        <v>60</v>
      </c>
      <c r="B53" s="51" t="s">
        <v>8</v>
      </c>
      <c r="C53" s="43">
        <v>0.0</v>
      </c>
      <c r="D53" s="44"/>
      <c r="E53" s="47">
        <v>4410760.0</v>
      </c>
      <c r="F53" s="44"/>
      <c r="G53" s="44"/>
      <c r="H53" s="44"/>
    </row>
    <row r="54">
      <c r="A54" s="51" t="s">
        <v>60</v>
      </c>
      <c r="B54" s="51" t="s">
        <v>8</v>
      </c>
      <c r="C54" s="43">
        <v>0.0</v>
      </c>
      <c r="D54" s="44"/>
      <c r="E54" s="47">
        <v>4290365.0</v>
      </c>
      <c r="F54" s="44"/>
      <c r="G54" s="44"/>
      <c r="H54" s="44"/>
    </row>
    <row r="55">
      <c r="A55" s="51" t="s">
        <v>60</v>
      </c>
      <c r="B55" s="51" t="s">
        <v>8</v>
      </c>
      <c r="C55" s="43">
        <v>0.0</v>
      </c>
      <c r="D55" s="44" t="str">
        <f>CONCATENATE(A55,B55,C55)</f>
        <v>Com ABAPC10</v>
      </c>
      <c r="E55" s="47">
        <v>4295763.0</v>
      </c>
      <c r="F55" s="44">
        <f>AVERAGE(E53:E55)</f>
        <v>4332296</v>
      </c>
      <c r="G55" s="44">
        <f>STDEV(E53:E55)/F55*100</f>
        <v>1.569731094</v>
      </c>
      <c r="H55" s="44">
        <f>F55-$F$52</f>
        <v>1115501.333</v>
      </c>
    </row>
    <row r="56">
      <c r="A56" s="51" t="s">
        <v>60</v>
      </c>
      <c r="B56" s="51" t="s">
        <v>10</v>
      </c>
      <c r="C56" s="43">
        <v>0.0</v>
      </c>
      <c r="D56" s="44"/>
      <c r="E56" s="47">
        <v>4325996.0</v>
      </c>
      <c r="F56" s="44"/>
      <c r="G56" s="44"/>
      <c r="H56" s="44"/>
    </row>
    <row r="57">
      <c r="A57" s="51" t="s">
        <v>60</v>
      </c>
      <c r="B57" s="51" t="s">
        <v>10</v>
      </c>
      <c r="C57" s="43">
        <v>0.0</v>
      </c>
      <c r="D57" s="44"/>
      <c r="E57" s="47">
        <v>4592365.0</v>
      </c>
      <c r="F57" s="44"/>
      <c r="G57" s="44"/>
      <c r="H57" s="44"/>
    </row>
    <row r="58">
      <c r="A58" s="51" t="s">
        <v>60</v>
      </c>
      <c r="B58" s="51" t="s">
        <v>10</v>
      </c>
      <c r="C58" s="43">
        <v>0.0</v>
      </c>
      <c r="D58" s="44" t="str">
        <f>CONCATENATE(A58,B58,C58)</f>
        <v>Com ABAPC20</v>
      </c>
      <c r="E58" s="47">
        <v>5262652.0</v>
      </c>
      <c r="F58" s="44">
        <f>AVERAGE(E56:E58)</f>
        <v>4727004.333</v>
      </c>
      <c r="G58" s="44">
        <f>STDEV(E56:E58)/F58*100</f>
        <v>10.2099555</v>
      </c>
      <c r="H58" s="44">
        <f>F58-$F$52</f>
        <v>1510209.667</v>
      </c>
    </row>
    <row r="59">
      <c r="A59" s="51" t="s">
        <v>60</v>
      </c>
      <c r="B59" s="51" t="s">
        <v>12</v>
      </c>
      <c r="C59" s="43">
        <v>0.0</v>
      </c>
      <c r="D59" s="44"/>
      <c r="E59" s="47">
        <v>5594540.0</v>
      </c>
      <c r="F59" s="44"/>
      <c r="G59" s="44"/>
      <c r="H59" s="44"/>
    </row>
    <row r="60">
      <c r="A60" s="51" t="s">
        <v>60</v>
      </c>
      <c r="B60" s="51" t="s">
        <v>12</v>
      </c>
      <c r="C60" s="43">
        <v>0.0</v>
      </c>
      <c r="D60" s="44"/>
      <c r="E60" s="47">
        <v>5662122.0</v>
      </c>
      <c r="F60" s="44"/>
      <c r="G60" s="44"/>
      <c r="H60" s="44"/>
    </row>
    <row r="61">
      <c r="A61" s="51" t="s">
        <v>60</v>
      </c>
      <c r="B61" s="51" t="s">
        <v>12</v>
      </c>
      <c r="C61" s="43">
        <v>0.0</v>
      </c>
      <c r="D61" s="44" t="str">
        <f>CONCATENATE(A61,B61,C61)</f>
        <v>Com ABAPC30</v>
      </c>
      <c r="E61" s="47">
        <v>5884794.0</v>
      </c>
      <c r="F61" s="44">
        <f>AVERAGE(E59:E61)</f>
        <v>5713818.667</v>
      </c>
      <c r="G61" s="44">
        <f>STDEV(E59:E61)/F61*100</f>
        <v>2.65804355</v>
      </c>
      <c r="H61" s="44">
        <f>F61-$F$52</f>
        <v>2497024</v>
      </c>
    </row>
    <row r="62">
      <c r="A62" s="51" t="s">
        <v>60</v>
      </c>
      <c r="B62" s="51" t="s">
        <v>15</v>
      </c>
      <c r="C62" s="43">
        <v>0.0</v>
      </c>
      <c r="D62" s="44"/>
      <c r="E62" s="47">
        <v>4210488.0</v>
      </c>
      <c r="F62" s="44"/>
      <c r="G62" s="44"/>
      <c r="H62" s="44"/>
    </row>
    <row r="63">
      <c r="A63" s="51" t="s">
        <v>60</v>
      </c>
      <c r="B63" s="51" t="s">
        <v>15</v>
      </c>
      <c r="C63" s="43">
        <v>0.0</v>
      </c>
      <c r="D63" s="44"/>
      <c r="E63" s="47">
        <v>3978639.0</v>
      </c>
      <c r="F63" s="44"/>
      <c r="G63" s="44"/>
      <c r="H63" s="44"/>
    </row>
    <row r="64">
      <c r="A64" s="51" t="s">
        <v>60</v>
      </c>
      <c r="B64" s="51" t="s">
        <v>15</v>
      </c>
      <c r="C64" s="43">
        <v>0.0</v>
      </c>
      <c r="D64" s="44" t="str">
        <f>CONCATENATE(A64,B64,C64)</f>
        <v>Com ABAPC40</v>
      </c>
      <c r="E64" s="47">
        <v>4091600.0</v>
      </c>
      <c r="F64" s="44">
        <f>AVERAGE(E62:E64)</f>
        <v>4093575.667</v>
      </c>
      <c r="G64" s="44">
        <f>STDEV(E62:E64)/F64*100</f>
        <v>2.832172537</v>
      </c>
      <c r="H64" s="44">
        <f>F64-$F$52</f>
        <v>876781</v>
      </c>
    </row>
    <row r="65">
      <c r="A65" s="51" t="s">
        <v>60</v>
      </c>
      <c r="B65" s="51" t="s">
        <v>17</v>
      </c>
      <c r="C65" s="43">
        <v>0.0</v>
      </c>
      <c r="D65" s="44"/>
      <c r="E65" s="47">
        <v>3769954.0</v>
      </c>
      <c r="F65" s="44"/>
      <c r="G65" s="44"/>
      <c r="H65" s="44"/>
    </row>
    <row r="66">
      <c r="A66" s="51" t="s">
        <v>60</v>
      </c>
      <c r="B66" s="51" t="s">
        <v>17</v>
      </c>
      <c r="C66" s="43">
        <v>0.0</v>
      </c>
      <c r="D66" s="44"/>
      <c r="E66" s="47">
        <v>3656174.0</v>
      </c>
      <c r="F66" s="44"/>
      <c r="G66" s="44"/>
      <c r="H66" s="44"/>
    </row>
    <row r="67">
      <c r="A67" s="51" t="s">
        <v>60</v>
      </c>
      <c r="B67" s="51" t="s">
        <v>17</v>
      </c>
      <c r="C67" s="43">
        <v>0.0</v>
      </c>
      <c r="D67" s="44" t="str">
        <f>CONCATENATE(A67,B67,C67)</f>
        <v>Com ABAPC50</v>
      </c>
      <c r="E67" s="47">
        <v>3783132.0</v>
      </c>
      <c r="F67" s="44">
        <f>AVERAGE(E65:E67)</f>
        <v>3736420</v>
      </c>
      <c r="G67" s="44">
        <f>STDEV(E65:E67)/F67*100</f>
        <v>1.868278604</v>
      </c>
      <c r="H67" s="44">
        <f>F67-$F$52</f>
        <v>519625.3333</v>
      </c>
    </row>
    <row r="68">
      <c r="A68" s="51" t="s">
        <v>60</v>
      </c>
      <c r="B68" s="51" t="s">
        <v>19</v>
      </c>
      <c r="C68" s="43">
        <v>0.0</v>
      </c>
      <c r="D68" s="44"/>
      <c r="E68" s="48">
        <v>5380995.0</v>
      </c>
      <c r="F68" s="44"/>
      <c r="G68" s="44"/>
      <c r="H68" s="44"/>
    </row>
    <row r="69">
      <c r="A69" s="51" t="s">
        <v>60</v>
      </c>
      <c r="B69" s="51" t="s">
        <v>19</v>
      </c>
      <c r="C69" s="43">
        <v>0.0</v>
      </c>
      <c r="D69" s="44"/>
      <c r="E69" s="48">
        <v>6201076.0</v>
      </c>
      <c r="F69" s="44"/>
      <c r="G69" s="44"/>
      <c r="H69" s="44"/>
    </row>
    <row r="70">
      <c r="A70" s="51" t="s">
        <v>60</v>
      </c>
      <c r="B70" s="51" t="s">
        <v>19</v>
      </c>
      <c r="C70" s="43">
        <v>0.0</v>
      </c>
      <c r="D70" s="44" t="str">
        <f>CONCATENATE(A70,B70,C70)</f>
        <v>Com ABAP1BP3_10</v>
      </c>
      <c r="E70" s="48">
        <v>6064640.0</v>
      </c>
      <c r="F70" s="44">
        <f>AVERAGE(E68:E70)</f>
        <v>5882237</v>
      </c>
      <c r="G70" s="44">
        <f>STDEV(E68:E70)/F70*100</f>
        <v>7.470217911</v>
      </c>
      <c r="H70" s="44">
        <f>F70-$F$52</f>
        <v>2665442.333</v>
      </c>
    </row>
    <row r="71">
      <c r="A71" s="51" t="s">
        <v>60</v>
      </c>
      <c r="B71" s="51" t="s">
        <v>21</v>
      </c>
      <c r="C71" s="43">
        <v>0.0</v>
      </c>
      <c r="D71" s="44"/>
      <c r="E71" s="48">
        <v>4120362.0</v>
      </c>
      <c r="F71" s="44"/>
      <c r="G71" s="44"/>
      <c r="H71" s="44"/>
    </row>
    <row r="72">
      <c r="A72" s="51" t="s">
        <v>60</v>
      </c>
      <c r="B72" s="51" t="s">
        <v>21</v>
      </c>
      <c r="C72" s="43">
        <v>0.0</v>
      </c>
      <c r="D72" s="44"/>
      <c r="E72" s="48">
        <v>4182470.0</v>
      </c>
      <c r="F72" s="44"/>
      <c r="G72" s="44"/>
      <c r="H72" s="44"/>
    </row>
    <row r="73">
      <c r="A73" s="51" t="s">
        <v>60</v>
      </c>
      <c r="B73" s="51" t="s">
        <v>21</v>
      </c>
      <c r="C73" s="43">
        <v>0.0</v>
      </c>
      <c r="D73" s="44" t="str">
        <f>CONCATENATE(A73,B73,C73)</f>
        <v>Com ABAP1BP3_20</v>
      </c>
      <c r="E73" s="48">
        <v>4429348.0</v>
      </c>
      <c r="F73" s="44">
        <f>AVERAGE(E71:E73)</f>
        <v>4244060</v>
      </c>
      <c r="G73" s="44">
        <f>STDEV(E71:E73)/F73*100</f>
        <v>3.851061841</v>
      </c>
      <c r="H73" s="44">
        <f>F73-$F$52</f>
        <v>1027265.333</v>
      </c>
    </row>
    <row r="74">
      <c r="A74" s="51" t="s">
        <v>60</v>
      </c>
      <c r="B74" s="51" t="s">
        <v>23</v>
      </c>
      <c r="C74" s="43">
        <v>0.0</v>
      </c>
      <c r="D74" s="44"/>
      <c r="E74" s="48">
        <v>3664598.0</v>
      </c>
      <c r="F74" s="44"/>
      <c r="G74" s="44"/>
      <c r="H74" s="44"/>
    </row>
    <row r="75">
      <c r="A75" s="51" t="s">
        <v>60</v>
      </c>
      <c r="B75" s="51" t="s">
        <v>23</v>
      </c>
      <c r="C75" s="43">
        <v>0.0</v>
      </c>
      <c r="D75" s="44"/>
      <c r="E75" s="48">
        <v>3746770.0</v>
      </c>
      <c r="F75" s="44"/>
      <c r="G75" s="44"/>
      <c r="H75" s="44"/>
    </row>
    <row r="76">
      <c r="A76" s="51" t="s">
        <v>60</v>
      </c>
      <c r="B76" s="51" t="s">
        <v>23</v>
      </c>
      <c r="C76" s="43">
        <v>0.0</v>
      </c>
      <c r="D76" s="44" t="str">
        <f>CONCATENATE(A76,B76,C76)</f>
        <v>Com ABAP1BP3_30</v>
      </c>
      <c r="E76" s="48">
        <v>3822896.0</v>
      </c>
      <c r="F76" s="44">
        <f>AVERAGE(E74:E76)</f>
        <v>3744754.667</v>
      </c>
      <c r="G76" s="44">
        <f>STDEV(E74:E76)/F76*100</f>
        <v>2.114110216</v>
      </c>
      <c r="H76" s="44">
        <f>F76-$F$52</f>
        <v>527960</v>
      </c>
    </row>
    <row r="77">
      <c r="A77" s="51" t="s">
        <v>60</v>
      </c>
      <c r="B77" s="51" t="s">
        <v>25</v>
      </c>
      <c r="C77" s="43">
        <v>0.0</v>
      </c>
      <c r="D77" s="44"/>
      <c r="E77" s="48">
        <v>3895707.0</v>
      </c>
      <c r="F77" s="44"/>
      <c r="G77" s="44"/>
      <c r="H77" s="44"/>
    </row>
    <row r="78">
      <c r="A78" s="51" t="s">
        <v>60</v>
      </c>
      <c r="B78" s="51" t="s">
        <v>25</v>
      </c>
      <c r="C78" s="43">
        <v>0.0</v>
      </c>
      <c r="D78" s="44"/>
      <c r="E78" s="48">
        <v>4410341.0</v>
      </c>
      <c r="F78" s="44"/>
      <c r="G78" s="44"/>
      <c r="H78" s="44"/>
    </row>
    <row r="79">
      <c r="A79" s="51" t="s">
        <v>60</v>
      </c>
      <c r="B79" s="51" t="s">
        <v>25</v>
      </c>
      <c r="C79" s="43">
        <v>0.0</v>
      </c>
      <c r="D79" s="44" t="str">
        <f>CONCATENATE(A79,B79,C79)</f>
        <v>Com ABAP1BP3_40</v>
      </c>
      <c r="E79" s="48">
        <v>3796461.0</v>
      </c>
      <c r="F79" s="44">
        <f>AVERAGE(E77:E79)</f>
        <v>4034169.667</v>
      </c>
      <c r="G79" s="44">
        <f>STDEV(E77:E79)/F79*100</f>
        <v>8.168511954</v>
      </c>
      <c r="H79" s="44">
        <f>F79-$F$52</f>
        <v>817375</v>
      </c>
    </row>
    <row r="80">
      <c r="A80" s="51" t="s">
        <v>60</v>
      </c>
      <c r="B80" s="51" t="s">
        <v>27</v>
      </c>
      <c r="C80" s="43">
        <v>0.0</v>
      </c>
      <c r="D80" s="44"/>
      <c r="F80" s="44"/>
      <c r="G80" s="44"/>
      <c r="H80" s="44"/>
      <c r="I80" s="48">
        <v>3746016.0</v>
      </c>
    </row>
    <row r="81">
      <c r="A81" s="51" t="s">
        <v>60</v>
      </c>
      <c r="B81" s="51" t="s">
        <v>27</v>
      </c>
      <c r="C81" s="43">
        <v>0.0</v>
      </c>
      <c r="D81" s="44"/>
      <c r="E81" s="48">
        <v>4378962.0</v>
      </c>
      <c r="F81" s="44"/>
      <c r="G81" s="44"/>
      <c r="H81" s="44"/>
    </row>
    <row r="82">
      <c r="A82" s="51" t="s">
        <v>60</v>
      </c>
      <c r="B82" s="51" t="s">
        <v>27</v>
      </c>
      <c r="C82" s="43">
        <v>0.0</v>
      </c>
      <c r="D82" s="44" t="str">
        <f>CONCATENATE(A82,B82,C82)</f>
        <v>Com ABAP1BP3_50</v>
      </c>
      <c r="E82" s="48">
        <v>4679474.0</v>
      </c>
      <c r="F82" s="44">
        <f>AVERAGE(E80:E82)</f>
        <v>4529218</v>
      </c>
      <c r="G82" s="46">
        <f>STDEV(E80:E82)/F82*100</f>
        <v>4.691628291</v>
      </c>
      <c r="H82" s="44">
        <f>F82-$F$52</f>
        <v>1312423.333</v>
      </c>
    </row>
    <row r="83">
      <c r="A83" s="51" t="s">
        <v>60</v>
      </c>
      <c r="B83" s="51" t="s">
        <v>29</v>
      </c>
      <c r="C83" s="43">
        <v>0.0</v>
      </c>
      <c r="D83" s="44"/>
      <c r="E83" s="49">
        <v>3931340.0</v>
      </c>
      <c r="F83" s="44"/>
      <c r="G83" s="44"/>
      <c r="H83" s="44"/>
    </row>
    <row r="84">
      <c r="A84" s="51" t="s">
        <v>60</v>
      </c>
      <c r="B84" s="51" t="s">
        <v>29</v>
      </c>
      <c r="C84" s="43">
        <v>0.0</v>
      </c>
      <c r="D84" s="44"/>
      <c r="E84" s="49">
        <v>3972776.0</v>
      </c>
      <c r="F84" s="44"/>
      <c r="G84" s="44"/>
      <c r="H84" s="44"/>
    </row>
    <row r="85">
      <c r="A85" s="51" t="s">
        <v>60</v>
      </c>
      <c r="B85" s="51" t="s">
        <v>29</v>
      </c>
      <c r="C85" s="43">
        <v>0.0</v>
      </c>
      <c r="D85" s="44" t="str">
        <f>CONCATENATE(A85,B85,C85)</f>
        <v>Com ABAP10BP3_10</v>
      </c>
      <c r="E85" s="49">
        <v>4375736.0</v>
      </c>
      <c r="F85" s="44">
        <f>AVERAGE(E83:E85)</f>
        <v>4093284</v>
      </c>
      <c r="G85" s="44">
        <f>STDEV(E83:E85)/F85*100</f>
        <v>5.997297641</v>
      </c>
      <c r="H85" s="44">
        <f>F85-$F$52</f>
        <v>876489.3333</v>
      </c>
    </row>
    <row r="86">
      <c r="A86" s="51" t="s">
        <v>60</v>
      </c>
      <c r="B86" s="51" t="s">
        <v>31</v>
      </c>
      <c r="C86" s="43">
        <v>0.0</v>
      </c>
      <c r="D86" s="44"/>
      <c r="E86" s="49">
        <v>3718056.0</v>
      </c>
      <c r="F86" s="44"/>
      <c r="G86" s="44"/>
      <c r="H86" s="44"/>
    </row>
    <row r="87">
      <c r="A87" s="51" t="s">
        <v>60</v>
      </c>
      <c r="B87" s="52" t="s">
        <v>31</v>
      </c>
      <c r="C87" s="43">
        <v>0.0</v>
      </c>
      <c r="D87" s="44"/>
      <c r="E87" s="49">
        <v>3737071.0</v>
      </c>
      <c r="F87" s="44"/>
      <c r="G87" s="44"/>
      <c r="H87" s="44"/>
    </row>
    <row r="88">
      <c r="A88" s="51" t="s">
        <v>60</v>
      </c>
      <c r="B88" s="52" t="s">
        <v>31</v>
      </c>
      <c r="C88" s="43">
        <v>0.0</v>
      </c>
      <c r="D88" s="44" t="str">
        <f>CONCATENATE(A88,B88,C88)</f>
        <v>Com ABAP10BP3_20</v>
      </c>
      <c r="E88" s="49">
        <v>3754127.0</v>
      </c>
      <c r="F88" s="44">
        <f>AVERAGE(E86:E88)</f>
        <v>3736418</v>
      </c>
      <c r="G88" s="44">
        <f>STDEV(E86:E88)/F88*100</f>
        <v>0.482932152</v>
      </c>
      <c r="H88" s="44">
        <f>F88-$F$52</f>
        <v>519623.3333</v>
      </c>
    </row>
    <row r="89">
      <c r="A89" s="51" t="s">
        <v>60</v>
      </c>
      <c r="B89" s="52" t="s">
        <v>33</v>
      </c>
      <c r="C89" s="43">
        <v>0.0</v>
      </c>
      <c r="D89" s="44"/>
      <c r="E89" s="49">
        <v>5254305.0</v>
      </c>
      <c r="F89" s="44"/>
      <c r="G89" s="44"/>
      <c r="H89" s="44"/>
    </row>
    <row r="90">
      <c r="A90" s="51" t="s">
        <v>60</v>
      </c>
      <c r="B90" s="52" t="s">
        <v>33</v>
      </c>
      <c r="C90" s="43">
        <v>0.0</v>
      </c>
      <c r="D90" s="44"/>
      <c r="E90" s="49">
        <v>4297555.0</v>
      </c>
      <c r="F90" s="44"/>
      <c r="G90" s="44"/>
      <c r="H90" s="44"/>
    </row>
    <row r="91">
      <c r="A91" s="51" t="s">
        <v>60</v>
      </c>
      <c r="B91" s="52" t="s">
        <v>33</v>
      </c>
      <c r="C91" s="43">
        <v>0.0</v>
      </c>
      <c r="D91" s="44" t="str">
        <f>CONCATENATE(A91,B91,C91)</f>
        <v>Com ABAP10BP3_30</v>
      </c>
      <c r="E91" s="49">
        <v>4690999.0</v>
      </c>
      <c r="F91" s="44">
        <f>AVERAGE(E89:E91)</f>
        <v>4747619.667</v>
      </c>
      <c r="G91" s="44">
        <f>STDEV(E89:E91)/F91*100</f>
        <v>10.12889794</v>
      </c>
      <c r="H91" s="44">
        <f>F91-$F$52</f>
        <v>1530825</v>
      </c>
    </row>
    <row r="92">
      <c r="A92" s="51" t="s">
        <v>60</v>
      </c>
      <c r="B92" s="52" t="s">
        <v>35</v>
      </c>
      <c r="C92" s="43">
        <v>0.0</v>
      </c>
      <c r="D92" s="44"/>
      <c r="E92" s="49">
        <v>5466322.0</v>
      </c>
      <c r="F92" s="44"/>
      <c r="G92" s="44"/>
      <c r="H92" s="44"/>
    </row>
    <row r="93">
      <c r="A93" s="51" t="s">
        <v>60</v>
      </c>
      <c r="B93" s="52" t="s">
        <v>35</v>
      </c>
      <c r="C93" s="43">
        <v>0.0</v>
      </c>
      <c r="D93" s="44"/>
      <c r="E93" s="49">
        <v>5716870.0</v>
      </c>
      <c r="F93" s="44"/>
      <c r="G93" s="44"/>
      <c r="H93" s="44"/>
    </row>
    <row r="94">
      <c r="A94" s="51" t="s">
        <v>60</v>
      </c>
      <c r="B94" s="52" t="s">
        <v>35</v>
      </c>
      <c r="C94" s="43">
        <v>0.0</v>
      </c>
      <c r="D94" s="44" t="str">
        <f>CONCATENATE(A94,B94,C94)</f>
        <v>Com ABAP10BP3_40</v>
      </c>
      <c r="E94" s="49">
        <v>5749774.0</v>
      </c>
      <c r="F94" s="44">
        <f>AVERAGE(E92:E94)</f>
        <v>5644322</v>
      </c>
      <c r="G94" s="44">
        <f>STDEV(E92:E94)/F94*100</f>
        <v>2.746617924</v>
      </c>
      <c r="H94" s="44">
        <f>F94-$F$52</f>
        <v>2427527.333</v>
      </c>
    </row>
    <row r="95">
      <c r="A95" s="51" t="s">
        <v>60</v>
      </c>
      <c r="B95" s="52" t="s">
        <v>37</v>
      </c>
      <c r="C95" s="43">
        <v>0.0</v>
      </c>
      <c r="D95" s="44"/>
      <c r="E95" s="49">
        <v>5934349.0</v>
      </c>
      <c r="F95" s="44"/>
      <c r="G95" s="44"/>
      <c r="H95" s="44"/>
    </row>
    <row r="96">
      <c r="A96" s="51" t="s">
        <v>60</v>
      </c>
      <c r="B96" s="52" t="s">
        <v>37</v>
      </c>
      <c r="C96" s="43">
        <v>0.0</v>
      </c>
      <c r="D96" s="44"/>
      <c r="E96" s="49">
        <v>6082212.0</v>
      </c>
      <c r="F96" s="44"/>
      <c r="G96" s="44"/>
      <c r="H96" s="44"/>
    </row>
    <row r="97">
      <c r="A97" s="51" t="s">
        <v>60</v>
      </c>
      <c r="B97" s="52" t="s">
        <v>37</v>
      </c>
      <c r="C97" s="43">
        <v>0.0</v>
      </c>
      <c r="D97" s="44" t="str">
        <f>CONCATENATE(A97,B97,C97)</f>
        <v>Com ABAP10BP3_50</v>
      </c>
      <c r="E97" s="49">
        <v>5965457.0</v>
      </c>
      <c r="F97" s="44">
        <f>AVERAGE(E95:E97)</f>
        <v>5994006</v>
      </c>
      <c r="G97" s="44">
        <f>STDEV(E95:E97)/F97*100</f>
        <v>1.300567302</v>
      </c>
      <c r="H97" s="44">
        <f>F97-$F$52</f>
        <v>2777211.333</v>
      </c>
    </row>
    <row r="98">
      <c r="A98" s="43" t="s">
        <v>57</v>
      </c>
      <c r="B98" s="43" t="s">
        <v>58</v>
      </c>
      <c r="C98" s="43">
        <v>5.0</v>
      </c>
      <c r="D98" s="44"/>
      <c r="E98" s="45">
        <v>3825399.0</v>
      </c>
      <c r="F98" s="44"/>
      <c r="G98" s="44"/>
      <c r="H98" s="44"/>
    </row>
    <row r="99">
      <c r="A99" s="43" t="s">
        <v>57</v>
      </c>
      <c r="B99" s="43" t="s">
        <v>58</v>
      </c>
      <c r="C99" s="43">
        <v>5.0</v>
      </c>
      <c r="D99" s="44"/>
      <c r="E99" s="45">
        <v>3983684.0</v>
      </c>
      <c r="F99" s="44"/>
      <c r="G99" s="44"/>
      <c r="H99" s="44"/>
    </row>
    <row r="100">
      <c r="A100" s="43" t="s">
        <v>57</v>
      </c>
      <c r="B100" s="43" t="s">
        <v>58</v>
      </c>
      <c r="C100" s="43">
        <v>5.0</v>
      </c>
      <c r="D100" s="44" t="str">
        <f>CONCATENATE(A100,B100,C100)</f>
        <v>Sem ABAPbranco5</v>
      </c>
      <c r="F100" s="44">
        <f>AVERAGE(E98:E100)</f>
        <v>3904541.5</v>
      </c>
      <c r="G100" s="46">
        <f>STDEV(E98:E100)/F100*100</f>
        <v>2.866518306</v>
      </c>
      <c r="H100" s="4" t="s">
        <v>59</v>
      </c>
      <c r="I100" s="45">
        <v>5157555.0</v>
      </c>
    </row>
    <row r="101">
      <c r="A101" s="43" t="s">
        <v>57</v>
      </c>
      <c r="B101" s="43" t="s">
        <v>8</v>
      </c>
      <c r="C101" s="43">
        <v>5.0</v>
      </c>
      <c r="D101" s="44"/>
      <c r="E101" s="47">
        <v>8263434.0</v>
      </c>
      <c r="F101" s="44"/>
      <c r="G101" s="44"/>
      <c r="H101" s="44"/>
    </row>
    <row r="102">
      <c r="A102" s="43" t="s">
        <v>57</v>
      </c>
      <c r="B102" s="43" t="s">
        <v>8</v>
      </c>
      <c r="C102" s="43">
        <v>5.0</v>
      </c>
      <c r="D102" s="44"/>
      <c r="E102" s="47">
        <v>8342095.0</v>
      </c>
      <c r="F102" s="44"/>
      <c r="G102" s="44"/>
      <c r="H102" s="44"/>
    </row>
    <row r="103">
      <c r="A103" s="43" t="s">
        <v>57</v>
      </c>
      <c r="B103" s="43" t="s">
        <v>8</v>
      </c>
      <c r="C103" s="43">
        <v>5.0</v>
      </c>
      <c r="D103" s="44" t="str">
        <f>CONCATENATE(A103,B103,C103)</f>
        <v>Sem ABAPC15</v>
      </c>
      <c r="E103" s="47">
        <v>9692975.0</v>
      </c>
      <c r="F103" s="44">
        <f>AVERAGE(E101:E103)</f>
        <v>8766168</v>
      </c>
      <c r="G103" s="44">
        <f>STDEV(E101:E103)/F103*100</f>
        <v>9.167077972</v>
      </c>
      <c r="H103" s="44">
        <f>F103-$F$100</f>
        <v>4861626.5</v>
      </c>
    </row>
    <row r="104">
      <c r="A104" s="43" t="s">
        <v>57</v>
      </c>
      <c r="B104" s="43" t="s">
        <v>10</v>
      </c>
      <c r="C104" s="43">
        <v>5.0</v>
      </c>
      <c r="D104" s="44"/>
      <c r="E104" s="47">
        <v>1.0062878E7</v>
      </c>
      <c r="F104" s="44"/>
      <c r="G104" s="44"/>
      <c r="H104" s="44"/>
    </row>
    <row r="105">
      <c r="A105" s="43" t="s">
        <v>57</v>
      </c>
      <c r="B105" s="43" t="s">
        <v>10</v>
      </c>
      <c r="C105" s="43">
        <v>5.0</v>
      </c>
      <c r="D105" s="44"/>
      <c r="E105" s="47">
        <v>1.0010317E7</v>
      </c>
      <c r="F105" s="44"/>
      <c r="G105" s="44"/>
      <c r="H105" s="44"/>
    </row>
    <row r="106">
      <c r="A106" s="43" t="s">
        <v>57</v>
      </c>
      <c r="B106" s="43" t="s">
        <v>10</v>
      </c>
      <c r="C106" s="43">
        <v>5.0</v>
      </c>
      <c r="D106" s="44" t="str">
        <f>CONCATENATE(A106,B106,C106)</f>
        <v>Sem ABAPC25</v>
      </c>
      <c r="E106" s="47">
        <v>1.0352621E7</v>
      </c>
      <c r="F106" s="44">
        <f>AVERAGE(E104:E106)</f>
        <v>10141938.67</v>
      </c>
      <c r="G106" s="44">
        <f>STDEV(E104:E106)/F106*100</f>
        <v>1.817593542</v>
      </c>
      <c r="H106" s="44">
        <f>F106-$F$100</f>
        <v>6237397.167</v>
      </c>
    </row>
    <row r="107">
      <c r="A107" s="43" t="s">
        <v>57</v>
      </c>
      <c r="B107" s="43" t="s">
        <v>12</v>
      </c>
      <c r="C107" s="43">
        <v>5.0</v>
      </c>
      <c r="D107" s="44"/>
      <c r="E107" s="47">
        <v>8347756.0</v>
      </c>
      <c r="F107" s="44"/>
      <c r="G107" s="44"/>
      <c r="H107" s="44"/>
    </row>
    <row r="108">
      <c r="A108" s="43" t="s">
        <v>57</v>
      </c>
      <c r="B108" s="43" t="s">
        <v>12</v>
      </c>
      <c r="C108" s="43">
        <v>5.0</v>
      </c>
      <c r="D108" s="44"/>
      <c r="E108" s="47">
        <v>8456035.0</v>
      </c>
      <c r="F108" s="44"/>
      <c r="G108" s="44"/>
      <c r="H108" s="44"/>
    </row>
    <row r="109">
      <c r="A109" s="43" t="s">
        <v>57</v>
      </c>
      <c r="B109" s="43" t="s">
        <v>12</v>
      </c>
      <c r="C109" s="43">
        <v>5.0</v>
      </c>
      <c r="D109" s="44" t="str">
        <f>CONCATENATE(A109,B109,C109)</f>
        <v>Sem ABAPC35</v>
      </c>
      <c r="E109" s="47">
        <v>8669668.0</v>
      </c>
      <c r="F109" s="44">
        <f>AVERAGE(E107:E109)</f>
        <v>8491153</v>
      </c>
      <c r="G109" s="44">
        <f>STDEV(E107:E109)/F109*100</f>
        <v>1.92911515</v>
      </c>
      <c r="H109" s="44">
        <f>F109-$F$100</f>
        <v>4586611.5</v>
      </c>
    </row>
    <row r="110">
      <c r="A110" s="43" t="s">
        <v>57</v>
      </c>
      <c r="B110" s="43" t="s">
        <v>15</v>
      </c>
      <c r="C110" s="43">
        <v>5.0</v>
      </c>
      <c r="D110" s="44"/>
      <c r="E110" s="47">
        <v>9906462.0</v>
      </c>
      <c r="F110" s="44"/>
      <c r="G110" s="44"/>
      <c r="H110" s="44"/>
    </row>
    <row r="111">
      <c r="A111" s="43" t="s">
        <v>57</v>
      </c>
      <c r="B111" s="43" t="s">
        <v>15</v>
      </c>
      <c r="C111" s="43">
        <v>5.0</v>
      </c>
      <c r="D111" s="44"/>
      <c r="E111" s="47">
        <v>1.1012609E7</v>
      </c>
      <c r="F111" s="44"/>
      <c r="G111" s="44"/>
      <c r="H111" s="44"/>
    </row>
    <row r="112">
      <c r="A112" s="43" t="s">
        <v>57</v>
      </c>
      <c r="B112" s="43" t="s">
        <v>15</v>
      </c>
      <c r="C112" s="43">
        <v>5.0</v>
      </c>
      <c r="D112" s="44" t="str">
        <f>CONCATENATE(A112,B112,C112)</f>
        <v>Sem ABAPC45</v>
      </c>
      <c r="E112" s="47">
        <v>1.0372735E7</v>
      </c>
      <c r="F112" s="44">
        <f>AVERAGE(E110:E112)</f>
        <v>10430602</v>
      </c>
      <c r="G112" s="44">
        <f>STDEV(E110:E112)/F112*100</f>
        <v>5.3241347</v>
      </c>
      <c r="H112" s="44">
        <f>F112-$F$100</f>
        <v>6526060.5</v>
      </c>
    </row>
    <row r="113">
      <c r="A113" s="43" t="s">
        <v>57</v>
      </c>
      <c r="B113" s="43" t="s">
        <v>17</v>
      </c>
      <c r="C113" s="43">
        <v>5.0</v>
      </c>
      <c r="D113" s="44"/>
      <c r="E113" s="47">
        <v>7267963.0</v>
      </c>
      <c r="F113" s="44"/>
      <c r="G113" s="44"/>
      <c r="H113" s="44"/>
    </row>
    <row r="114">
      <c r="A114" s="43" t="s">
        <v>57</v>
      </c>
      <c r="B114" s="43" t="s">
        <v>17</v>
      </c>
      <c r="C114" s="43">
        <v>5.0</v>
      </c>
      <c r="D114" s="44"/>
      <c r="E114" s="47">
        <v>8204634.0</v>
      </c>
      <c r="F114" s="44"/>
      <c r="G114" s="44"/>
      <c r="H114" s="44"/>
    </row>
    <row r="115">
      <c r="A115" s="43" t="s">
        <v>57</v>
      </c>
      <c r="B115" s="43" t="s">
        <v>17</v>
      </c>
      <c r="C115" s="43">
        <v>5.0</v>
      </c>
      <c r="D115" s="44" t="str">
        <f>CONCATENATE(A115,B115,C115)</f>
        <v>Sem ABAPC55</v>
      </c>
      <c r="F115" s="44">
        <f>AVERAGE(E113:E115)</f>
        <v>7736298.5</v>
      </c>
      <c r="G115" s="46">
        <f>STDEV(E113:E115)/F115*100</f>
        <v>8.561283097</v>
      </c>
      <c r="H115" s="44">
        <f>F115-$F$100</f>
        <v>3831757</v>
      </c>
      <c r="I115" s="47">
        <v>6191532.0</v>
      </c>
    </row>
    <row r="116">
      <c r="A116" s="43" t="s">
        <v>57</v>
      </c>
      <c r="B116" s="43" t="s">
        <v>19</v>
      </c>
      <c r="C116" s="43">
        <v>5.0</v>
      </c>
      <c r="D116" s="44"/>
      <c r="E116" s="48">
        <v>2.0836936E7</v>
      </c>
      <c r="F116" s="44"/>
      <c r="G116" s="44"/>
      <c r="H116" s="44"/>
    </row>
    <row r="117">
      <c r="A117" s="43" t="s">
        <v>57</v>
      </c>
      <c r="B117" s="43" t="s">
        <v>19</v>
      </c>
      <c r="C117" s="43">
        <v>5.0</v>
      </c>
      <c r="D117" s="44"/>
      <c r="E117" s="48">
        <v>2.4115306E7</v>
      </c>
      <c r="F117" s="44"/>
      <c r="G117" s="44"/>
      <c r="H117" s="44"/>
    </row>
    <row r="118">
      <c r="A118" s="43" t="s">
        <v>57</v>
      </c>
      <c r="B118" s="43" t="s">
        <v>19</v>
      </c>
      <c r="C118" s="43">
        <v>5.0</v>
      </c>
      <c r="D118" s="44" t="str">
        <f>CONCATENATE(A118,B118,C118)</f>
        <v>Sem ABAP1BP3_15</v>
      </c>
      <c r="E118" s="48">
        <v>2.2481106E7</v>
      </c>
      <c r="F118" s="44">
        <f>AVERAGE(E116:E118)</f>
        <v>22477782.67</v>
      </c>
      <c r="G118" s="44">
        <f>STDEV(E116:E118)/F118*100</f>
        <v>7.29247876</v>
      </c>
      <c r="H118" s="44">
        <f>F118-$F$100</f>
        <v>18573241.17</v>
      </c>
    </row>
    <row r="119">
      <c r="A119" s="43" t="s">
        <v>57</v>
      </c>
      <c r="B119" s="43" t="s">
        <v>21</v>
      </c>
      <c r="C119" s="43">
        <v>5.0</v>
      </c>
      <c r="D119" s="44"/>
      <c r="E119" s="48">
        <v>7591924.0</v>
      </c>
      <c r="F119" s="44"/>
      <c r="G119" s="44"/>
      <c r="H119" s="44"/>
    </row>
    <row r="120">
      <c r="A120" s="43" t="s">
        <v>57</v>
      </c>
      <c r="B120" s="43" t="s">
        <v>21</v>
      </c>
      <c r="C120" s="43">
        <v>5.0</v>
      </c>
      <c r="D120" s="44"/>
      <c r="E120" s="48">
        <v>8641740.0</v>
      </c>
      <c r="F120" s="44"/>
      <c r="G120" s="44"/>
      <c r="H120" s="44"/>
    </row>
    <row r="121">
      <c r="A121" s="43" t="s">
        <v>57</v>
      </c>
      <c r="B121" s="43" t="s">
        <v>21</v>
      </c>
      <c r="C121" s="43">
        <v>5.0</v>
      </c>
      <c r="D121" s="44" t="str">
        <f>CONCATENATE(A121,B121,C121)</f>
        <v>Sem ABAP1BP3_25</v>
      </c>
      <c r="F121" s="44">
        <f>AVERAGE(E119:E121)</f>
        <v>8116832</v>
      </c>
      <c r="G121" s="46">
        <f>STDEV(E119:E121)/F121*100</f>
        <v>9.14558799</v>
      </c>
      <c r="H121" s="44">
        <f>F121-$F$100</f>
        <v>4212290.5</v>
      </c>
      <c r="I121" s="48">
        <v>1.0183265E7</v>
      </c>
    </row>
    <row r="122">
      <c r="A122" s="43" t="s">
        <v>57</v>
      </c>
      <c r="B122" s="43" t="s">
        <v>23</v>
      </c>
      <c r="C122" s="43">
        <v>5.0</v>
      </c>
      <c r="D122" s="44"/>
      <c r="E122" s="48">
        <v>6622963.0</v>
      </c>
      <c r="F122" s="44"/>
      <c r="G122" s="44"/>
      <c r="H122" s="44"/>
    </row>
    <row r="123">
      <c r="A123" s="43" t="s">
        <v>57</v>
      </c>
      <c r="B123" s="43" t="s">
        <v>23</v>
      </c>
      <c r="C123" s="43">
        <v>5.0</v>
      </c>
      <c r="D123" s="44"/>
      <c r="E123" s="48">
        <v>7788878.0</v>
      </c>
      <c r="F123" s="44"/>
      <c r="G123" s="44"/>
      <c r="H123" s="44"/>
    </row>
    <row r="124">
      <c r="A124" s="43" t="s">
        <v>57</v>
      </c>
      <c r="B124" s="43" t="s">
        <v>23</v>
      </c>
      <c r="C124" s="43">
        <v>5.0</v>
      </c>
      <c r="D124" s="44" t="str">
        <f>CONCATENATE(A124,B124,C124)</f>
        <v>Sem ABAP1BP3_35</v>
      </c>
      <c r="E124" s="48">
        <v>7419945.0</v>
      </c>
      <c r="F124" s="44">
        <f>AVERAGE(E122:E124)</f>
        <v>7277262</v>
      </c>
      <c r="G124" s="44">
        <f>STDEV(E122:E124)/F124*100</f>
        <v>8.188651451</v>
      </c>
      <c r="H124" s="44">
        <f>F124-$F$100</f>
        <v>3372720.5</v>
      </c>
    </row>
    <row r="125">
      <c r="A125" s="43" t="s">
        <v>57</v>
      </c>
      <c r="B125" s="43" t="s">
        <v>25</v>
      </c>
      <c r="C125" s="43">
        <v>5.0</v>
      </c>
      <c r="D125" s="44"/>
      <c r="E125" s="48">
        <v>1.0111903E7</v>
      </c>
      <c r="F125" s="44"/>
      <c r="G125" s="44"/>
      <c r="H125" s="44"/>
    </row>
    <row r="126">
      <c r="A126" s="43" t="s">
        <v>57</v>
      </c>
      <c r="B126" s="43" t="s">
        <v>25</v>
      </c>
      <c r="C126" s="43">
        <v>5.0</v>
      </c>
      <c r="D126" s="44"/>
      <c r="E126" s="48">
        <v>1.022797E7</v>
      </c>
      <c r="F126" s="44"/>
      <c r="G126" s="44"/>
      <c r="H126" s="44"/>
    </row>
    <row r="127">
      <c r="A127" s="43" t="s">
        <v>57</v>
      </c>
      <c r="B127" s="43" t="s">
        <v>25</v>
      </c>
      <c r="C127" s="43">
        <v>5.0</v>
      </c>
      <c r="D127" s="44" t="str">
        <f>CONCATENATE(A127,B127,C127)</f>
        <v>Sem ABAP1BP3_45</v>
      </c>
      <c r="E127" s="48">
        <v>9464429.0</v>
      </c>
      <c r="F127" s="44">
        <f>AVERAGE(E125:E127)</f>
        <v>9934767.333</v>
      </c>
      <c r="G127" s="44">
        <f>STDEV(E125:E127)/F127*100</f>
        <v>4.141398731</v>
      </c>
      <c r="H127" s="44">
        <f>F127-$F$100</f>
        <v>6030225.833</v>
      </c>
    </row>
    <row r="128">
      <c r="A128" s="43" t="s">
        <v>57</v>
      </c>
      <c r="B128" s="43" t="s">
        <v>27</v>
      </c>
      <c r="C128" s="43">
        <v>5.0</v>
      </c>
      <c r="D128" s="44"/>
      <c r="E128" s="48">
        <v>8986297.0</v>
      </c>
      <c r="F128" s="44"/>
      <c r="G128" s="44"/>
      <c r="H128" s="44"/>
    </row>
    <row r="129">
      <c r="A129" s="43" t="s">
        <v>57</v>
      </c>
      <c r="B129" s="43" t="s">
        <v>27</v>
      </c>
      <c r="C129" s="43">
        <v>5.0</v>
      </c>
      <c r="D129" s="44"/>
      <c r="E129" s="48">
        <v>9126394.0</v>
      </c>
      <c r="F129" s="44"/>
      <c r="G129" s="44"/>
      <c r="H129" s="44"/>
    </row>
    <row r="130">
      <c r="A130" s="43" t="s">
        <v>57</v>
      </c>
      <c r="B130" s="43" t="s">
        <v>27</v>
      </c>
      <c r="C130" s="43">
        <v>5.0</v>
      </c>
      <c r="D130" s="44" t="str">
        <f>CONCATENATE(A130,B130,C130)</f>
        <v>Sem ABAP1BP3_55</v>
      </c>
      <c r="E130" s="48">
        <v>9250792.0</v>
      </c>
      <c r="F130" s="44">
        <f>AVERAGE(E128:E130)</f>
        <v>9121161</v>
      </c>
      <c r="G130" s="44">
        <f>STDEV(E128:E130)/F130*100</f>
        <v>1.450748736</v>
      </c>
      <c r="H130" s="44">
        <f>F130-$F$100</f>
        <v>5216619.5</v>
      </c>
    </row>
    <row r="131">
      <c r="A131" s="43" t="s">
        <v>57</v>
      </c>
      <c r="B131" s="43" t="s">
        <v>29</v>
      </c>
      <c r="C131" s="43">
        <v>5.0</v>
      </c>
      <c r="D131" s="44"/>
      <c r="E131" s="49">
        <v>1.0376154E7</v>
      </c>
      <c r="F131" s="44"/>
      <c r="G131" s="44"/>
      <c r="H131" s="44"/>
    </row>
    <row r="132">
      <c r="A132" s="43" t="s">
        <v>57</v>
      </c>
      <c r="B132" s="43" t="s">
        <v>29</v>
      </c>
      <c r="C132" s="43">
        <v>5.0</v>
      </c>
      <c r="D132" s="44"/>
      <c r="E132" s="49">
        <v>1.0226096E7</v>
      </c>
      <c r="F132" s="44"/>
      <c r="G132" s="44"/>
      <c r="H132" s="44"/>
    </row>
    <row r="133">
      <c r="A133" s="43" t="s">
        <v>57</v>
      </c>
      <c r="B133" s="43" t="s">
        <v>29</v>
      </c>
      <c r="C133" s="43">
        <v>5.0</v>
      </c>
      <c r="D133" s="44" t="str">
        <f>CONCATENATE(A133,B133,C133)</f>
        <v>Sem ABAP10BP3_15</v>
      </c>
      <c r="F133" s="44">
        <f>AVERAGE(E131:E133)</f>
        <v>10301125</v>
      </c>
      <c r="G133" s="46">
        <f>STDEV(E131:E133)/F133*100</f>
        <v>1.030052828</v>
      </c>
      <c r="H133" s="44">
        <f>F133-$F$100</f>
        <v>6396583.5</v>
      </c>
      <c r="I133" s="49">
        <v>1.2776006E7</v>
      </c>
    </row>
    <row r="134">
      <c r="A134" s="43" t="s">
        <v>57</v>
      </c>
      <c r="B134" s="43" t="s">
        <v>31</v>
      </c>
      <c r="C134" s="43">
        <v>5.0</v>
      </c>
      <c r="D134" s="44"/>
      <c r="E134" s="49">
        <v>7600055.0</v>
      </c>
      <c r="F134" s="44"/>
      <c r="G134" s="44"/>
      <c r="H134" s="44"/>
    </row>
    <row r="135">
      <c r="A135" s="43" t="s">
        <v>57</v>
      </c>
      <c r="B135" s="50" t="s">
        <v>31</v>
      </c>
      <c r="C135" s="43">
        <v>5.0</v>
      </c>
      <c r="D135" s="44"/>
      <c r="E135" s="49">
        <v>7549971.0</v>
      </c>
      <c r="F135" s="44"/>
      <c r="G135" s="44"/>
      <c r="H135" s="44"/>
    </row>
    <row r="136">
      <c r="A136" s="43" t="s">
        <v>57</v>
      </c>
      <c r="B136" s="50" t="s">
        <v>31</v>
      </c>
      <c r="C136" s="43">
        <v>5.0</v>
      </c>
      <c r="D136" s="44" t="str">
        <f>CONCATENATE(A136,B136,C136)</f>
        <v>Sem ABAP10BP3_25</v>
      </c>
      <c r="E136" s="49">
        <v>7296421.0</v>
      </c>
      <c r="F136" s="44">
        <f>AVERAGE(E134:E136)</f>
        <v>7482149</v>
      </c>
      <c r="G136" s="44">
        <f>STDEV(E134:E136)/F136*100</f>
        <v>2.17561679</v>
      </c>
      <c r="H136" s="44">
        <f>F136-$F$100</f>
        <v>3577607.5</v>
      </c>
    </row>
    <row r="137">
      <c r="A137" s="43" t="s">
        <v>57</v>
      </c>
      <c r="B137" s="50" t="s">
        <v>33</v>
      </c>
      <c r="C137" s="43">
        <v>5.0</v>
      </c>
      <c r="D137" s="44"/>
      <c r="E137" s="49">
        <v>1.5984785E7</v>
      </c>
      <c r="F137" s="44"/>
      <c r="G137" s="44"/>
      <c r="H137" s="44"/>
    </row>
    <row r="138">
      <c r="A138" s="43" t="s">
        <v>57</v>
      </c>
      <c r="B138" s="50" t="s">
        <v>33</v>
      </c>
      <c r="C138" s="43">
        <v>5.0</v>
      </c>
      <c r="D138" s="44"/>
      <c r="E138" s="49">
        <v>1.674598E7</v>
      </c>
      <c r="F138" s="44"/>
      <c r="G138" s="44"/>
      <c r="H138" s="44"/>
    </row>
    <row r="139">
      <c r="A139" s="43" t="s">
        <v>57</v>
      </c>
      <c r="B139" s="50" t="s">
        <v>33</v>
      </c>
      <c r="C139" s="43">
        <v>5.0</v>
      </c>
      <c r="D139" s="44" t="str">
        <f>CONCATENATE(A139,B139,C139)</f>
        <v>Sem ABAP10BP3_35</v>
      </c>
      <c r="E139" s="49">
        <v>1.772751E7</v>
      </c>
      <c r="F139" s="44">
        <f>AVERAGE(E137:E139)</f>
        <v>16819425</v>
      </c>
      <c r="G139" s="44">
        <f>STDEV(E137:E139)/F139*100</f>
        <v>5.194475154</v>
      </c>
      <c r="H139" s="44">
        <f>F139-$F$100</f>
        <v>12914883.5</v>
      </c>
    </row>
    <row r="140">
      <c r="A140" s="43" t="s">
        <v>57</v>
      </c>
      <c r="B140" s="50" t="s">
        <v>35</v>
      </c>
      <c r="C140" s="43">
        <v>5.0</v>
      </c>
      <c r="D140" s="44"/>
      <c r="E140" s="49">
        <v>1.844175E7</v>
      </c>
      <c r="F140" s="44"/>
      <c r="G140" s="44"/>
      <c r="H140" s="44"/>
    </row>
    <row r="141">
      <c r="A141" s="43" t="s">
        <v>57</v>
      </c>
      <c r="B141" s="50" t="s">
        <v>35</v>
      </c>
      <c r="C141" s="43">
        <v>5.0</v>
      </c>
      <c r="D141" s="44"/>
      <c r="E141" s="49">
        <v>1.8528438E7</v>
      </c>
      <c r="F141" s="44"/>
      <c r="G141" s="44"/>
      <c r="H141" s="44"/>
    </row>
    <row r="142">
      <c r="A142" s="43" t="s">
        <v>57</v>
      </c>
      <c r="B142" s="50" t="s">
        <v>35</v>
      </c>
      <c r="C142" s="43">
        <v>5.0</v>
      </c>
      <c r="D142" s="44" t="str">
        <f>CONCATENATE(A142,B142,C142)</f>
        <v>Sem ABAP10BP3_45</v>
      </c>
      <c r="E142" s="49">
        <v>2.2233878E7</v>
      </c>
      <c r="F142" s="44">
        <f>AVERAGE(E140:E142)</f>
        <v>19734688.67</v>
      </c>
      <c r="G142" s="44">
        <f>STDEV(E140:E142)/F142*100</f>
        <v>10.96949363</v>
      </c>
      <c r="H142" s="44">
        <f>F142-$F$100</f>
        <v>15830147.17</v>
      </c>
    </row>
    <row r="143">
      <c r="A143" s="43" t="s">
        <v>57</v>
      </c>
      <c r="B143" s="50" t="s">
        <v>37</v>
      </c>
      <c r="C143" s="43">
        <v>5.0</v>
      </c>
      <c r="D143" s="44"/>
      <c r="E143" s="49">
        <v>2.0937352E7</v>
      </c>
      <c r="F143" s="44"/>
      <c r="G143" s="44"/>
      <c r="H143" s="44"/>
    </row>
    <row r="144">
      <c r="A144" s="43" t="s">
        <v>57</v>
      </c>
      <c r="B144" s="50" t="s">
        <v>37</v>
      </c>
      <c r="C144" s="43">
        <v>5.0</v>
      </c>
      <c r="D144" s="44"/>
      <c r="E144" s="49">
        <v>2.4282692E7</v>
      </c>
      <c r="F144" s="44"/>
      <c r="G144" s="44"/>
      <c r="H144" s="44"/>
    </row>
    <row r="145">
      <c r="A145" s="43" t="s">
        <v>57</v>
      </c>
      <c r="B145" s="50" t="s">
        <v>37</v>
      </c>
      <c r="C145" s="43">
        <v>5.0</v>
      </c>
      <c r="D145" s="44" t="str">
        <f>CONCATENATE(A145,B145,C145)</f>
        <v>Sem ABAP10BP3_55</v>
      </c>
      <c r="E145" s="49">
        <v>2.4124858E7</v>
      </c>
      <c r="F145" s="44">
        <f>AVERAGE(E143:E145)</f>
        <v>23114967.33</v>
      </c>
      <c r="G145" s="44">
        <f>STDEV(E143:E145)/F145*100</f>
        <v>8.165794256</v>
      </c>
      <c r="H145" s="44">
        <f>F145-$F$100</f>
        <v>19210425.83</v>
      </c>
    </row>
    <row r="146">
      <c r="A146" s="51" t="s">
        <v>60</v>
      </c>
      <c r="B146" s="51" t="s">
        <v>58</v>
      </c>
      <c r="C146" s="43">
        <v>5.0</v>
      </c>
      <c r="D146" s="44"/>
      <c r="E146" s="45">
        <v>3179257.0</v>
      </c>
      <c r="F146" s="44"/>
      <c r="G146" s="44"/>
      <c r="H146" s="44"/>
    </row>
    <row r="147">
      <c r="A147" s="51" t="s">
        <v>60</v>
      </c>
      <c r="B147" s="51" t="s">
        <v>58</v>
      </c>
      <c r="C147" s="43">
        <v>5.0</v>
      </c>
      <c r="D147" s="44"/>
      <c r="E147" s="45">
        <v>3189313.0</v>
      </c>
      <c r="F147" s="44"/>
      <c r="G147" s="44"/>
      <c r="H147" s="44"/>
    </row>
    <row r="148">
      <c r="A148" s="51" t="s">
        <v>60</v>
      </c>
      <c r="B148" s="51" t="s">
        <v>58</v>
      </c>
      <c r="C148" s="43">
        <v>5.0</v>
      </c>
      <c r="D148" s="44" t="str">
        <f>CONCATENATE(A148,B148,C148)</f>
        <v>Com ABAPbranco5</v>
      </c>
      <c r="E148" s="45">
        <v>3245915.0</v>
      </c>
      <c r="F148" s="44">
        <f>AVERAGE(E146:E148)</f>
        <v>3204828.333</v>
      </c>
      <c r="G148" s="44">
        <f>STDEV(E146:E148)/F148*100</f>
        <v>1.121295225</v>
      </c>
      <c r="H148" s="4" t="s">
        <v>59</v>
      </c>
    </row>
    <row r="149">
      <c r="A149" s="51" t="s">
        <v>60</v>
      </c>
      <c r="B149" s="51" t="s">
        <v>8</v>
      </c>
      <c r="C149" s="43">
        <v>5.0</v>
      </c>
      <c r="D149" s="44"/>
      <c r="E149" s="47">
        <v>8241961.0</v>
      </c>
      <c r="F149" s="44"/>
      <c r="G149" s="44"/>
      <c r="H149" s="44"/>
    </row>
    <row r="150">
      <c r="A150" s="51" t="s">
        <v>60</v>
      </c>
      <c r="B150" s="51" t="s">
        <v>8</v>
      </c>
      <c r="C150" s="43">
        <v>5.0</v>
      </c>
      <c r="D150" s="44"/>
      <c r="E150" s="47">
        <v>7270141.0</v>
      </c>
      <c r="F150" s="44"/>
      <c r="G150" s="44"/>
      <c r="H150" s="44"/>
    </row>
    <row r="151">
      <c r="A151" s="51" t="s">
        <v>60</v>
      </c>
      <c r="B151" s="51" t="s">
        <v>8</v>
      </c>
      <c r="C151" s="43">
        <v>5.0</v>
      </c>
      <c r="D151" s="44" t="str">
        <f>CONCATENATE(A151,B151,C151)</f>
        <v>Com ABAPC15</v>
      </c>
      <c r="E151" s="47">
        <v>7139990.0</v>
      </c>
      <c r="F151" s="44">
        <f>AVERAGE(E149:E151)</f>
        <v>7550697.333</v>
      </c>
      <c r="G151" s="44">
        <f>STDEV(E149:E151)/F151*100</f>
        <v>7.975137215</v>
      </c>
      <c r="H151" s="44">
        <f>F151-$F$148</f>
        <v>4345869</v>
      </c>
    </row>
    <row r="152">
      <c r="A152" s="51" t="s">
        <v>60</v>
      </c>
      <c r="B152" s="51" t="s">
        <v>10</v>
      </c>
      <c r="C152" s="43">
        <v>5.0</v>
      </c>
      <c r="D152" s="44"/>
      <c r="E152" s="47">
        <v>9208504.0</v>
      </c>
      <c r="F152" s="44"/>
      <c r="G152" s="44"/>
      <c r="H152" s="44"/>
    </row>
    <row r="153">
      <c r="A153" s="51" t="s">
        <v>60</v>
      </c>
      <c r="B153" s="51" t="s">
        <v>10</v>
      </c>
      <c r="C153" s="43">
        <v>5.0</v>
      </c>
      <c r="D153" s="44"/>
      <c r="E153" s="47">
        <v>1.0227265E7</v>
      </c>
      <c r="F153" s="44"/>
      <c r="G153" s="44"/>
      <c r="H153" s="44"/>
    </row>
    <row r="154">
      <c r="A154" s="51" t="s">
        <v>60</v>
      </c>
      <c r="B154" s="51" t="s">
        <v>10</v>
      </c>
      <c r="C154" s="43">
        <v>5.0</v>
      </c>
      <c r="D154" s="44" t="str">
        <f>CONCATENATE(A154,B154,C154)</f>
        <v>Com ABAPC25</v>
      </c>
      <c r="E154" s="47">
        <v>1.1033171E7</v>
      </c>
      <c r="F154" s="44">
        <f>AVERAGE(E152:E154)</f>
        <v>10156313.33</v>
      </c>
      <c r="G154" s="44">
        <f>STDEV(E152:E154)/F154*100</f>
        <v>9.003270484</v>
      </c>
      <c r="H154" s="44">
        <f>F154-$F$148</f>
        <v>6951485</v>
      </c>
    </row>
    <row r="155">
      <c r="A155" s="51" t="s">
        <v>60</v>
      </c>
      <c r="B155" s="51" t="s">
        <v>12</v>
      </c>
      <c r="C155" s="43">
        <v>5.0</v>
      </c>
      <c r="D155" s="44"/>
      <c r="E155" s="47">
        <v>1.0606922E7</v>
      </c>
      <c r="F155" s="44"/>
      <c r="G155" s="44"/>
      <c r="H155" s="44"/>
    </row>
    <row r="156">
      <c r="A156" s="51" t="s">
        <v>60</v>
      </c>
      <c r="B156" s="51" t="s">
        <v>12</v>
      </c>
      <c r="C156" s="43">
        <v>5.0</v>
      </c>
      <c r="D156" s="44"/>
      <c r="E156" s="47">
        <v>1.0655137E7</v>
      </c>
      <c r="F156" s="44"/>
      <c r="G156" s="44"/>
      <c r="H156" s="44"/>
    </row>
    <row r="157">
      <c r="A157" s="51" t="s">
        <v>60</v>
      </c>
      <c r="B157" s="51" t="s">
        <v>12</v>
      </c>
      <c r="C157" s="43">
        <v>5.0</v>
      </c>
      <c r="D157" s="44" t="str">
        <f>CONCATENATE(A157,B157,C157)</f>
        <v>Com ABAPC35</v>
      </c>
      <c r="E157" s="47">
        <v>1.0642205E7</v>
      </c>
      <c r="F157" s="44">
        <f>AVERAGE(E155:E157)</f>
        <v>10634754.67</v>
      </c>
      <c r="G157" s="44">
        <f>STDEV(E155:E157)/F157*100</f>
        <v>0.2346645992</v>
      </c>
      <c r="H157" s="44">
        <f>F157-$F$148</f>
        <v>7429926.333</v>
      </c>
    </row>
    <row r="158">
      <c r="A158" s="51" t="s">
        <v>60</v>
      </c>
      <c r="B158" s="51" t="s">
        <v>15</v>
      </c>
      <c r="C158" s="43">
        <v>5.0</v>
      </c>
      <c r="D158" s="44"/>
      <c r="E158" s="47">
        <v>1.2680835E7</v>
      </c>
      <c r="F158" s="44"/>
      <c r="G158" s="44"/>
      <c r="H158" s="44"/>
    </row>
    <row r="159">
      <c r="A159" s="51" t="s">
        <v>60</v>
      </c>
      <c r="B159" s="51" t="s">
        <v>15</v>
      </c>
      <c r="C159" s="43">
        <v>5.0</v>
      </c>
      <c r="D159" s="44"/>
      <c r="E159" s="47">
        <v>1.0441446E7</v>
      </c>
      <c r="F159" s="44"/>
      <c r="G159" s="44"/>
      <c r="H159" s="44"/>
    </row>
    <row r="160">
      <c r="A160" s="51" t="s">
        <v>60</v>
      </c>
      <c r="B160" s="51" t="s">
        <v>15</v>
      </c>
      <c r="C160" s="43">
        <v>5.0</v>
      </c>
      <c r="D160" s="44" t="str">
        <f>CONCATENATE(A160,B160,C160)</f>
        <v>Com ABAPC45</v>
      </c>
      <c r="E160" s="47">
        <v>1.0758151E7</v>
      </c>
      <c r="F160" s="44">
        <f>AVERAGE(E158:E160)</f>
        <v>11293477.33</v>
      </c>
      <c r="G160" s="44">
        <f>STDEV(E158:E160)/F160*100</f>
        <v>10.73077159</v>
      </c>
      <c r="H160" s="44">
        <f>F160-$F$148</f>
        <v>8088649</v>
      </c>
    </row>
    <row r="161">
      <c r="A161" s="51" t="s">
        <v>60</v>
      </c>
      <c r="B161" s="51" t="s">
        <v>17</v>
      </c>
      <c r="C161" s="43">
        <v>5.0</v>
      </c>
      <c r="D161" s="44"/>
      <c r="E161" s="47">
        <v>5678177.0</v>
      </c>
      <c r="F161" s="44"/>
      <c r="G161" s="44"/>
      <c r="H161" s="44"/>
    </row>
    <row r="162">
      <c r="A162" s="51" t="s">
        <v>60</v>
      </c>
      <c r="B162" s="51" t="s">
        <v>17</v>
      </c>
      <c r="C162" s="43">
        <v>5.0</v>
      </c>
      <c r="D162" s="44"/>
      <c r="E162" s="47">
        <v>5355350.0</v>
      </c>
      <c r="F162" s="44"/>
      <c r="G162" s="44"/>
      <c r="H162" s="44"/>
    </row>
    <row r="163">
      <c r="A163" s="51" t="s">
        <v>60</v>
      </c>
      <c r="B163" s="51" t="s">
        <v>17</v>
      </c>
      <c r="C163" s="43">
        <v>5.0</v>
      </c>
      <c r="D163" s="44" t="str">
        <f>CONCATENATE(A163,B163,C163)</f>
        <v>Com ABAPC55</v>
      </c>
      <c r="E163" s="47">
        <v>5603374.0</v>
      </c>
      <c r="F163" s="44">
        <f>AVERAGE(E161:E163)</f>
        <v>5545633.667</v>
      </c>
      <c r="G163" s="44">
        <f>STDEV(E161:E163)/F163*100</f>
        <v>3.047110566</v>
      </c>
      <c r="H163" s="44">
        <f>F163-$F$148</f>
        <v>2340805.333</v>
      </c>
    </row>
    <row r="164">
      <c r="A164" s="51" t="s">
        <v>60</v>
      </c>
      <c r="B164" s="51" t="s">
        <v>19</v>
      </c>
      <c r="C164" s="43">
        <v>5.0</v>
      </c>
      <c r="D164" s="44"/>
      <c r="E164" s="48">
        <v>2.1300326E7</v>
      </c>
      <c r="F164" s="44"/>
      <c r="G164" s="44"/>
      <c r="H164" s="44"/>
    </row>
    <row r="165">
      <c r="A165" s="51" t="s">
        <v>60</v>
      </c>
      <c r="B165" s="51" t="s">
        <v>19</v>
      </c>
      <c r="C165" s="43">
        <v>5.0</v>
      </c>
      <c r="D165" s="44"/>
      <c r="E165" s="48">
        <v>2.4486614E7</v>
      </c>
      <c r="F165" s="44"/>
      <c r="G165" s="44"/>
      <c r="H165" s="44"/>
    </row>
    <row r="166">
      <c r="A166" s="51" t="s">
        <v>60</v>
      </c>
      <c r="B166" s="51" t="s">
        <v>19</v>
      </c>
      <c r="C166" s="43">
        <v>5.0</v>
      </c>
      <c r="D166" s="44" t="str">
        <f>CONCATENATE(A166,B166,C166)</f>
        <v>Com ABAP1BP3_15</v>
      </c>
      <c r="E166" s="48">
        <v>2.2856492E7</v>
      </c>
      <c r="F166" s="44">
        <f>AVERAGE(E164:E166)</f>
        <v>22881144</v>
      </c>
      <c r="G166" s="44">
        <f>STDEV(E164:E166)/F166*100</f>
        <v>6.963318972</v>
      </c>
      <c r="H166" s="44">
        <f>F166-$F$148</f>
        <v>19676315.67</v>
      </c>
    </row>
    <row r="167">
      <c r="A167" s="51" t="s">
        <v>60</v>
      </c>
      <c r="B167" s="51" t="s">
        <v>21</v>
      </c>
      <c r="C167" s="43">
        <v>5.0</v>
      </c>
      <c r="D167" s="44"/>
      <c r="E167" s="48">
        <v>7674945.0</v>
      </c>
      <c r="F167" s="44"/>
      <c r="G167" s="44"/>
      <c r="H167" s="44"/>
    </row>
    <row r="168">
      <c r="A168" s="51" t="s">
        <v>60</v>
      </c>
      <c r="B168" s="51" t="s">
        <v>21</v>
      </c>
      <c r="C168" s="43">
        <v>5.0</v>
      </c>
      <c r="D168" s="44"/>
      <c r="E168" s="48">
        <v>7662563.0</v>
      </c>
      <c r="F168" s="44"/>
      <c r="G168" s="44"/>
      <c r="H168" s="44"/>
    </row>
    <row r="169">
      <c r="A169" s="51" t="s">
        <v>60</v>
      </c>
      <c r="B169" s="51" t="s">
        <v>21</v>
      </c>
      <c r="C169" s="43">
        <v>5.0</v>
      </c>
      <c r="D169" s="44" t="str">
        <f>CONCATENATE(A169,B169,C169)</f>
        <v>Com ABAP1BP3_25</v>
      </c>
      <c r="E169" s="48">
        <v>8507511.0</v>
      </c>
      <c r="F169" s="44">
        <f>AVERAGE(E167:E169)</f>
        <v>7948339.667</v>
      </c>
      <c r="G169" s="44">
        <f>STDEV(E167:E169)/F169*100</f>
        <v>6.09304802</v>
      </c>
      <c r="H169" s="44">
        <f>F169-$F$148</f>
        <v>4743511.333</v>
      </c>
    </row>
    <row r="170">
      <c r="A170" s="51" t="s">
        <v>60</v>
      </c>
      <c r="B170" s="51" t="s">
        <v>23</v>
      </c>
      <c r="C170" s="43">
        <v>5.0</v>
      </c>
      <c r="D170" s="44"/>
      <c r="E170" s="48">
        <v>6629510.0</v>
      </c>
      <c r="F170" s="44"/>
      <c r="G170" s="44"/>
      <c r="H170" s="44"/>
    </row>
    <row r="171">
      <c r="A171" s="51" t="s">
        <v>60</v>
      </c>
      <c r="B171" s="51" t="s">
        <v>23</v>
      </c>
      <c r="C171" s="43">
        <v>5.0</v>
      </c>
      <c r="D171" s="44"/>
      <c r="E171" s="48">
        <v>7068326.0</v>
      </c>
      <c r="F171" s="44"/>
      <c r="G171" s="44"/>
      <c r="H171" s="44"/>
    </row>
    <row r="172">
      <c r="A172" s="51" t="s">
        <v>60</v>
      </c>
      <c r="B172" s="51" t="s">
        <v>23</v>
      </c>
      <c r="C172" s="43">
        <v>5.0</v>
      </c>
      <c r="D172" s="44" t="str">
        <f>CONCATENATE(A172,B172,C172)</f>
        <v>Com ABAP1BP3_35</v>
      </c>
      <c r="E172" s="48">
        <v>7068888.0</v>
      </c>
      <c r="F172" s="44">
        <f>AVERAGE(E170:E172)</f>
        <v>6922241.333</v>
      </c>
      <c r="G172" s="44">
        <f>STDEV(E170:E172)/F172*100</f>
        <v>3.662295414</v>
      </c>
      <c r="H172" s="44">
        <f>F172-$F$148</f>
        <v>3717413</v>
      </c>
    </row>
    <row r="173">
      <c r="A173" s="51" t="s">
        <v>60</v>
      </c>
      <c r="B173" s="51" t="s">
        <v>25</v>
      </c>
      <c r="C173" s="43">
        <v>5.0</v>
      </c>
      <c r="D173" s="44"/>
      <c r="E173" s="48">
        <v>1.020812E7</v>
      </c>
      <c r="F173" s="44"/>
      <c r="G173" s="44"/>
      <c r="H173" s="44"/>
    </row>
    <row r="174">
      <c r="A174" s="51" t="s">
        <v>60</v>
      </c>
      <c r="B174" s="51" t="s">
        <v>25</v>
      </c>
      <c r="C174" s="43">
        <v>5.0</v>
      </c>
      <c r="D174" s="44"/>
      <c r="E174" s="48">
        <v>1.0380638E7</v>
      </c>
      <c r="F174" s="44"/>
      <c r="G174" s="44"/>
      <c r="H174" s="44"/>
    </row>
    <row r="175">
      <c r="A175" s="51" t="s">
        <v>60</v>
      </c>
      <c r="B175" s="51" t="s">
        <v>25</v>
      </c>
      <c r="C175" s="43">
        <v>5.0</v>
      </c>
      <c r="D175" s="44" t="str">
        <f>CONCATENATE(A175,B175,C175)</f>
        <v>Com ABAP1BP3_45</v>
      </c>
      <c r="E175" s="48">
        <v>9134812.0</v>
      </c>
      <c r="F175" s="44">
        <f>AVERAGE(E173:E175)</f>
        <v>9907856.667</v>
      </c>
      <c r="G175" s="44">
        <f>STDEV(E173:E175)/F175*100</f>
        <v>6.812881027</v>
      </c>
      <c r="H175" s="44">
        <f>F175-$F$148</f>
        <v>6703028.333</v>
      </c>
    </row>
    <row r="176">
      <c r="A176" s="51" t="s">
        <v>60</v>
      </c>
      <c r="B176" s="51" t="s">
        <v>27</v>
      </c>
      <c r="C176" s="43">
        <v>5.0</v>
      </c>
      <c r="D176" s="44"/>
      <c r="E176" s="48">
        <v>8123825.0</v>
      </c>
      <c r="F176" s="44"/>
      <c r="G176" s="44"/>
      <c r="H176" s="44"/>
    </row>
    <row r="177">
      <c r="A177" s="51" t="s">
        <v>60</v>
      </c>
      <c r="B177" s="51" t="s">
        <v>27</v>
      </c>
      <c r="C177" s="43">
        <v>5.0</v>
      </c>
      <c r="D177" s="44"/>
      <c r="E177" s="48">
        <v>9887321.0</v>
      </c>
      <c r="F177" s="44"/>
      <c r="G177" s="44"/>
      <c r="H177" s="44"/>
    </row>
    <row r="178">
      <c r="A178" s="51" t="s">
        <v>60</v>
      </c>
      <c r="B178" s="51" t="s">
        <v>27</v>
      </c>
      <c r="C178" s="43">
        <v>5.0</v>
      </c>
      <c r="D178" s="44" t="str">
        <f>CONCATENATE(A178,B178,C178)</f>
        <v>Com ABAP1BP3_55</v>
      </c>
      <c r="E178" s="48">
        <v>8639214.0</v>
      </c>
      <c r="F178" s="44">
        <f>AVERAGE(E176:E178)</f>
        <v>8883453.333</v>
      </c>
      <c r="G178" s="44">
        <f>STDEV(E176:E178)/F178*100</f>
        <v>10.20732575</v>
      </c>
      <c r="H178" s="44">
        <f>F178-$F$148</f>
        <v>5678625</v>
      </c>
    </row>
    <row r="179">
      <c r="A179" s="51" t="s">
        <v>60</v>
      </c>
      <c r="B179" s="51" t="s">
        <v>29</v>
      </c>
      <c r="C179" s="43">
        <v>5.0</v>
      </c>
      <c r="D179" s="44"/>
      <c r="E179" s="49">
        <v>9089181.0</v>
      </c>
      <c r="F179" s="44"/>
      <c r="G179" s="44"/>
      <c r="H179" s="44"/>
    </row>
    <row r="180">
      <c r="A180" s="51" t="s">
        <v>60</v>
      </c>
      <c r="B180" s="51" t="s">
        <v>29</v>
      </c>
      <c r="C180" s="43">
        <v>5.0</v>
      </c>
      <c r="D180" s="44"/>
      <c r="E180" s="49">
        <v>9833436.0</v>
      </c>
      <c r="F180" s="44"/>
      <c r="G180" s="44"/>
      <c r="H180" s="44"/>
    </row>
    <row r="181">
      <c r="A181" s="51" t="s">
        <v>60</v>
      </c>
      <c r="B181" s="51" t="s">
        <v>29</v>
      </c>
      <c r="C181" s="43">
        <v>5.0</v>
      </c>
      <c r="D181" s="44" t="str">
        <f>CONCATENATE(A181,B181,C181)</f>
        <v>Com ABAP10BP3_15</v>
      </c>
      <c r="E181" s="49">
        <v>1.0847126E7</v>
      </c>
      <c r="F181" s="44">
        <f>AVERAGE(E179:E181)</f>
        <v>9923247.667</v>
      </c>
      <c r="G181" s="44">
        <f>STDEV(E179:E181)/F181*100</f>
        <v>8.892321456</v>
      </c>
      <c r="H181" s="44">
        <f>F181-$F$148</f>
        <v>6718419.333</v>
      </c>
    </row>
    <row r="182">
      <c r="A182" s="51" t="s">
        <v>60</v>
      </c>
      <c r="B182" s="51" t="s">
        <v>31</v>
      </c>
      <c r="C182" s="43">
        <v>5.0</v>
      </c>
      <c r="D182" s="44"/>
      <c r="E182" s="49">
        <v>9433789.0</v>
      </c>
      <c r="F182" s="44"/>
      <c r="G182" s="44"/>
      <c r="H182" s="44"/>
    </row>
    <row r="183">
      <c r="A183" s="51" t="s">
        <v>60</v>
      </c>
      <c r="B183" s="52" t="s">
        <v>31</v>
      </c>
      <c r="C183" s="43">
        <v>5.0</v>
      </c>
      <c r="D183" s="44"/>
      <c r="E183" s="49">
        <v>9106218.0</v>
      </c>
      <c r="F183" s="44"/>
      <c r="G183" s="44"/>
      <c r="H183" s="44"/>
    </row>
    <row r="184">
      <c r="A184" s="51" t="s">
        <v>60</v>
      </c>
      <c r="B184" s="52" t="s">
        <v>31</v>
      </c>
      <c r="C184" s="43">
        <v>5.0</v>
      </c>
      <c r="D184" s="44" t="str">
        <f>CONCATENATE(A184,B184,C184)</f>
        <v>Com ABAP10BP3_25</v>
      </c>
      <c r="E184" s="49">
        <v>8331168.0</v>
      </c>
      <c r="F184" s="44">
        <f>AVERAGE(E182:E184)</f>
        <v>8957058.333</v>
      </c>
      <c r="G184" s="44">
        <f>STDEV(E182:E184)/F184*100</f>
        <v>6.32173791</v>
      </c>
      <c r="H184" s="44">
        <f>F184-$F$148</f>
        <v>5752230</v>
      </c>
    </row>
    <row r="185">
      <c r="A185" s="51" t="s">
        <v>60</v>
      </c>
      <c r="B185" s="52" t="s">
        <v>33</v>
      </c>
      <c r="C185" s="43">
        <v>5.0</v>
      </c>
      <c r="D185" s="44"/>
      <c r="F185" s="44"/>
      <c r="G185" s="44"/>
      <c r="H185" s="44"/>
      <c r="I185" s="49">
        <v>2.173338E7</v>
      </c>
    </row>
    <row r="186">
      <c r="A186" s="51" t="s">
        <v>60</v>
      </c>
      <c r="B186" s="52" t="s">
        <v>33</v>
      </c>
      <c r="C186" s="43">
        <v>5.0</v>
      </c>
      <c r="D186" s="44"/>
      <c r="E186" s="49">
        <v>1.5762861E7</v>
      </c>
      <c r="F186" s="44"/>
      <c r="G186" s="44"/>
      <c r="H186" s="44"/>
    </row>
    <row r="187">
      <c r="A187" s="51" t="s">
        <v>60</v>
      </c>
      <c r="B187" s="52" t="s">
        <v>33</v>
      </c>
      <c r="C187" s="43">
        <v>5.0</v>
      </c>
      <c r="D187" s="44" t="str">
        <f>CONCATENATE(A187,B187,C187)</f>
        <v>Com ABAP10BP3_35</v>
      </c>
      <c r="E187" s="49">
        <v>1.8017446E7</v>
      </c>
      <c r="F187" s="44">
        <f>AVERAGE(E185:E187)</f>
        <v>16890153.5</v>
      </c>
      <c r="G187" s="46">
        <f>STDEV(E185:E187)/F187*100</f>
        <v>9.438826842</v>
      </c>
      <c r="H187" s="44">
        <f>F187-$F$148</f>
        <v>13685325.17</v>
      </c>
    </row>
    <row r="188">
      <c r="A188" s="51" t="s">
        <v>60</v>
      </c>
      <c r="B188" s="52" t="s">
        <v>35</v>
      </c>
      <c r="C188" s="43">
        <v>5.0</v>
      </c>
      <c r="D188" s="44"/>
      <c r="E188" s="49">
        <v>2.4001422E7</v>
      </c>
      <c r="F188" s="44"/>
      <c r="G188" s="44"/>
      <c r="H188" s="44"/>
    </row>
    <row r="189">
      <c r="A189" s="51" t="s">
        <v>60</v>
      </c>
      <c r="B189" s="52" t="s">
        <v>35</v>
      </c>
      <c r="C189" s="43">
        <v>5.0</v>
      </c>
      <c r="D189" s="44"/>
      <c r="E189" s="49">
        <v>2.55967E7</v>
      </c>
      <c r="F189" s="44"/>
      <c r="G189" s="44"/>
      <c r="H189" s="44"/>
    </row>
    <row r="190">
      <c r="A190" s="51" t="s">
        <v>60</v>
      </c>
      <c r="B190" s="52" t="s">
        <v>35</v>
      </c>
      <c r="C190" s="43">
        <v>5.0</v>
      </c>
      <c r="D190" s="44" t="str">
        <f>CONCATENATE(A190,B190,C190)</f>
        <v>Com ABAP10BP3_45</v>
      </c>
      <c r="E190" s="49">
        <v>2.5526552E7</v>
      </c>
      <c r="F190" s="44">
        <f>AVERAGE(E188:E190)</f>
        <v>25041558</v>
      </c>
      <c r="G190" s="44">
        <f>STDEV(E188:E190)/F190*100</f>
        <v>3.599882971</v>
      </c>
      <c r="H190" s="44">
        <f>F190-$F$148</f>
        <v>21836729.67</v>
      </c>
    </row>
    <row r="191">
      <c r="A191" s="51" t="s">
        <v>60</v>
      </c>
      <c r="B191" s="52" t="s">
        <v>37</v>
      </c>
      <c r="C191" s="43">
        <v>5.0</v>
      </c>
      <c r="D191" s="44"/>
      <c r="E191" s="49">
        <v>2.8113584E7</v>
      </c>
      <c r="F191" s="44"/>
      <c r="G191" s="44"/>
      <c r="H191" s="44"/>
    </row>
    <row r="192">
      <c r="A192" s="51" t="s">
        <v>60</v>
      </c>
      <c r="B192" s="52" t="s">
        <v>37</v>
      </c>
      <c r="C192" s="43">
        <v>5.0</v>
      </c>
      <c r="D192" s="44"/>
      <c r="E192" s="49">
        <v>2.7786294E7</v>
      </c>
      <c r="F192" s="44"/>
      <c r="G192" s="44"/>
      <c r="H192" s="44"/>
    </row>
    <row r="193">
      <c r="A193" s="51" t="s">
        <v>60</v>
      </c>
      <c r="B193" s="52" t="s">
        <v>37</v>
      </c>
      <c r="C193" s="43">
        <v>5.0</v>
      </c>
      <c r="D193" s="44" t="str">
        <f>CONCATENATE(A193,B193,C193)</f>
        <v>Com ABAP10BP3_55</v>
      </c>
      <c r="E193" s="49">
        <v>3.0319848E7</v>
      </c>
      <c r="F193" s="44">
        <f>AVERAGE(E191:E193)</f>
        <v>28739908.67</v>
      </c>
      <c r="G193" s="44">
        <f>STDEV(E191:E193)/F193*100</f>
        <v>4.794791976</v>
      </c>
      <c r="H193" s="44">
        <f>F193-$F$148</f>
        <v>25535080.33</v>
      </c>
    </row>
    <row r="194">
      <c r="A194" s="43" t="s">
        <v>57</v>
      </c>
      <c r="B194" s="43" t="s">
        <v>58</v>
      </c>
      <c r="C194" s="43">
        <v>10.0</v>
      </c>
      <c r="D194" s="44"/>
      <c r="E194" s="45">
        <v>3847012.0</v>
      </c>
      <c r="F194" s="44"/>
      <c r="G194" s="44"/>
      <c r="H194" s="44"/>
    </row>
    <row r="195">
      <c r="A195" s="43" t="s">
        <v>57</v>
      </c>
      <c r="B195" s="43" t="s">
        <v>58</v>
      </c>
      <c r="C195" s="43">
        <v>10.0</v>
      </c>
      <c r="D195" s="44"/>
      <c r="E195" s="45">
        <v>3989557.0</v>
      </c>
      <c r="F195" s="44"/>
      <c r="G195" s="44"/>
      <c r="H195" s="44"/>
    </row>
    <row r="196">
      <c r="A196" s="43" t="s">
        <v>57</v>
      </c>
      <c r="B196" s="43" t="s">
        <v>58</v>
      </c>
      <c r="C196" s="43">
        <v>10.0</v>
      </c>
      <c r="D196" s="44" t="str">
        <f>CONCATENATE(A196,B196,C196)</f>
        <v>Sem ABAPbranco10</v>
      </c>
      <c r="F196" s="44">
        <f>AVERAGE(E194:E196)</f>
        <v>3918284.5</v>
      </c>
      <c r="G196" s="46">
        <f>STDEV(E194:E196)/F196*100</f>
        <v>2.572414946</v>
      </c>
      <c r="H196" s="4" t="s">
        <v>59</v>
      </c>
      <c r="I196" s="45">
        <v>5177957.0</v>
      </c>
    </row>
    <row r="197">
      <c r="A197" s="43" t="s">
        <v>57</v>
      </c>
      <c r="B197" s="43" t="s">
        <v>8</v>
      </c>
      <c r="C197" s="43">
        <v>10.0</v>
      </c>
      <c r="D197" s="44"/>
      <c r="E197" s="47">
        <v>1.6091211E7</v>
      </c>
      <c r="F197" s="44"/>
      <c r="G197" s="44"/>
      <c r="H197" s="44"/>
    </row>
    <row r="198">
      <c r="A198" s="43" t="s">
        <v>57</v>
      </c>
      <c r="B198" s="43" t="s">
        <v>8</v>
      </c>
      <c r="C198" s="43">
        <v>10.0</v>
      </c>
      <c r="D198" s="44"/>
      <c r="E198" s="47">
        <v>1.6397211E7</v>
      </c>
      <c r="F198" s="44"/>
      <c r="G198" s="44"/>
      <c r="H198" s="44"/>
    </row>
    <row r="199">
      <c r="A199" s="43" t="s">
        <v>57</v>
      </c>
      <c r="B199" s="43" t="s">
        <v>8</v>
      </c>
      <c r="C199" s="43">
        <v>10.0</v>
      </c>
      <c r="D199" s="44" t="str">
        <f>CONCATENATE(A199,B199,C199)</f>
        <v>Sem ABAPC110</v>
      </c>
      <c r="E199" s="47">
        <v>1.8672888E7</v>
      </c>
      <c r="F199" s="44">
        <f>AVERAGE(E197:E199)</f>
        <v>17053770</v>
      </c>
      <c r="G199" s="44">
        <f>STDEV(E197:E199)/F199*100</f>
        <v>8.271015013</v>
      </c>
      <c r="H199" s="44">
        <f>F199-$F$196</f>
        <v>13135485.5</v>
      </c>
    </row>
    <row r="200">
      <c r="A200" s="43" t="s">
        <v>57</v>
      </c>
      <c r="B200" s="43" t="s">
        <v>10</v>
      </c>
      <c r="C200" s="43">
        <v>10.0</v>
      </c>
      <c r="D200" s="44"/>
      <c r="E200" s="47">
        <v>2.405718E7</v>
      </c>
      <c r="F200" s="44"/>
      <c r="G200" s="44"/>
      <c r="H200" s="44"/>
    </row>
    <row r="201">
      <c r="A201" s="43" t="s">
        <v>57</v>
      </c>
      <c r="B201" s="43" t="s">
        <v>10</v>
      </c>
      <c r="C201" s="43">
        <v>10.0</v>
      </c>
      <c r="D201" s="44"/>
      <c r="E201" s="47">
        <v>2.4827756E7</v>
      </c>
      <c r="F201" s="44"/>
      <c r="G201" s="44"/>
      <c r="H201" s="44"/>
    </row>
    <row r="202">
      <c r="A202" s="43" t="s">
        <v>57</v>
      </c>
      <c r="B202" s="43" t="s">
        <v>10</v>
      </c>
      <c r="C202" s="43">
        <v>10.0</v>
      </c>
      <c r="D202" s="44" t="str">
        <f>CONCATENATE(A202,B202,C202)</f>
        <v>Sem ABAPC210</v>
      </c>
      <c r="E202" s="47">
        <v>2.61438E7</v>
      </c>
      <c r="F202" s="44">
        <f>AVERAGE(E200:E202)</f>
        <v>25009578.67</v>
      </c>
      <c r="G202" s="44">
        <f>STDEV(E200:E202)/F202*100</f>
        <v>4.218886584</v>
      </c>
      <c r="H202" s="44">
        <f>F202-$F$196</f>
        <v>21091294.17</v>
      </c>
    </row>
    <row r="203">
      <c r="A203" s="43" t="s">
        <v>57</v>
      </c>
      <c r="B203" s="43" t="s">
        <v>12</v>
      </c>
      <c r="C203" s="43">
        <v>10.0</v>
      </c>
      <c r="D203" s="44"/>
      <c r="E203" s="47">
        <v>1.9828646E7</v>
      </c>
      <c r="F203" s="44"/>
      <c r="G203" s="44"/>
      <c r="H203" s="44"/>
    </row>
    <row r="204">
      <c r="A204" s="43" t="s">
        <v>57</v>
      </c>
      <c r="B204" s="43" t="s">
        <v>12</v>
      </c>
      <c r="C204" s="43">
        <v>10.0</v>
      </c>
      <c r="D204" s="44"/>
      <c r="E204" s="47">
        <v>2.0354888E7</v>
      </c>
      <c r="F204" s="44"/>
      <c r="G204" s="44"/>
      <c r="H204" s="44"/>
    </row>
    <row r="205">
      <c r="A205" s="43" t="s">
        <v>57</v>
      </c>
      <c r="B205" s="43" t="s">
        <v>12</v>
      </c>
      <c r="C205" s="43">
        <v>10.0</v>
      </c>
      <c r="D205" s="44" t="str">
        <f>CONCATENATE(A205,B205,C205)</f>
        <v>Sem ABAPC310</v>
      </c>
      <c r="E205" s="47">
        <v>2.1407074E7</v>
      </c>
      <c r="F205" s="44">
        <f>AVERAGE(E203:E205)</f>
        <v>20530202.67</v>
      </c>
      <c r="G205" s="44">
        <f>STDEV(E203:E205)/F205*100</f>
        <v>3.914648947</v>
      </c>
      <c r="H205" s="44">
        <f>F205-$F$196</f>
        <v>16611918.17</v>
      </c>
    </row>
    <row r="206">
      <c r="A206" s="43" t="s">
        <v>57</v>
      </c>
      <c r="B206" s="43" t="s">
        <v>15</v>
      </c>
      <c r="C206" s="43">
        <v>10.0</v>
      </c>
      <c r="D206" s="44"/>
      <c r="E206" s="47">
        <v>2.398882E7</v>
      </c>
      <c r="F206" s="44"/>
      <c r="G206" s="44"/>
      <c r="H206" s="44"/>
    </row>
    <row r="207">
      <c r="A207" s="43" t="s">
        <v>57</v>
      </c>
      <c r="B207" s="43" t="s">
        <v>15</v>
      </c>
      <c r="C207" s="43">
        <v>10.0</v>
      </c>
      <c r="D207" s="44"/>
      <c r="E207" s="47">
        <v>2.725224E7</v>
      </c>
      <c r="F207" s="44"/>
      <c r="G207" s="44"/>
      <c r="H207" s="44"/>
    </row>
    <row r="208">
      <c r="A208" s="43" t="s">
        <v>57</v>
      </c>
      <c r="B208" s="43" t="s">
        <v>15</v>
      </c>
      <c r="C208" s="43">
        <v>10.0</v>
      </c>
      <c r="D208" s="44" t="str">
        <f>CONCATENATE(A208,B208,C208)</f>
        <v>Sem ABAPC410</v>
      </c>
      <c r="E208" s="47">
        <v>2.4996604E7</v>
      </c>
      <c r="F208" s="44">
        <f>AVERAGE(E206:E208)</f>
        <v>25412554.67</v>
      </c>
      <c r="G208" s="44">
        <f>STDEV(E206:E208)/F208*100</f>
        <v>6.575487377</v>
      </c>
      <c r="H208" s="44">
        <f>F208-$F$196</f>
        <v>21494270.17</v>
      </c>
    </row>
    <row r="209">
      <c r="A209" s="43" t="s">
        <v>57</v>
      </c>
      <c r="B209" s="43" t="s">
        <v>17</v>
      </c>
      <c r="C209" s="43">
        <v>10.0</v>
      </c>
      <c r="D209" s="44"/>
      <c r="E209" s="47">
        <v>1.3180288E7</v>
      </c>
      <c r="F209" s="44"/>
      <c r="G209" s="44"/>
      <c r="H209" s="44"/>
    </row>
    <row r="210">
      <c r="A210" s="43" t="s">
        <v>57</v>
      </c>
      <c r="B210" s="43" t="s">
        <v>17</v>
      </c>
      <c r="C210" s="43">
        <v>10.0</v>
      </c>
      <c r="D210" s="44"/>
      <c r="F210" s="44"/>
      <c r="G210" s="44"/>
      <c r="H210" s="44"/>
      <c r="I210" s="47">
        <v>1.5407018E7</v>
      </c>
    </row>
    <row r="211">
      <c r="A211" s="43" t="s">
        <v>57</v>
      </c>
      <c r="B211" s="43" t="s">
        <v>17</v>
      </c>
      <c r="C211" s="43">
        <v>10.0</v>
      </c>
      <c r="D211" s="44" t="str">
        <f>CONCATENATE(A211,B211,C211)</f>
        <v>Sem ABAPC510</v>
      </c>
      <c r="E211" s="47">
        <v>1.1341735E7</v>
      </c>
      <c r="F211" s="44">
        <f>AVERAGE(E209:E211)</f>
        <v>12261011.5</v>
      </c>
      <c r="G211" s="46">
        <f>STDEV(E209:E211)/F211*100</f>
        <v>10.6031488</v>
      </c>
      <c r="H211" s="44">
        <f>F211-$F$196</f>
        <v>8342727</v>
      </c>
    </row>
    <row r="212">
      <c r="A212" s="43" t="s">
        <v>57</v>
      </c>
      <c r="B212" s="43" t="s">
        <v>19</v>
      </c>
      <c r="C212" s="43">
        <v>10.0</v>
      </c>
      <c r="D212" s="44"/>
      <c r="E212" s="48">
        <v>4.9903856E7</v>
      </c>
      <c r="F212" s="44"/>
      <c r="G212" s="44"/>
      <c r="H212" s="44"/>
    </row>
    <row r="213">
      <c r="A213" s="43" t="s">
        <v>57</v>
      </c>
      <c r="B213" s="43" t="s">
        <v>19</v>
      </c>
      <c r="C213" s="43">
        <v>10.0</v>
      </c>
      <c r="D213" s="44"/>
      <c r="E213" s="48">
        <v>6.0040236E7</v>
      </c>
      <c r="F213" s="44"/>
      <c r="G213" s="44"/>
      <c r="H213" s="44"/>
    </row>
    <row r="214">
      <c r="A214" s="43" t="s">
        <v>57</v>
      </c>
      <c r="B214" s="43" t="s">
        <v>19</v>
      </c>
      <c r="C214" s="43">
        <v>10.0</v>
      </c>
      <c r="D214" s="44" t="str">
        <f>CONCATENATE(A214,B214,C214)</f>
        <v>Sem ABAP1BP3_110</v>
      </c>
      <c r="E214" s="48">
        <v>5.7746456E7</v>
      </c>
      <c r="F214" s="44">
        <f>AVERAGE(E212:E214)</f>
        <v>55896849.33</v>
      </c>
      <c r="G214" s="44">
        <f>STDEV(E212:E214)/F214*100</f>
        <v>9.509109157</v>
      </c>
      <c r="H214" s="44">
        <f>F214-$F$196</f>
        <v>51978564.83</v>
      </c>
    </row>
    <row r="215">
      <c r="A215" s="43" t="s">
        <v>57</v>
      </c>
      <c r="B215" s="43" t="s">
        <v>21</v>
      </c>
      <c r="C215" s="43">
        <v>10.0</v>
      </c>
      <c r="D215" s="44"/>
      <c r="F215" s="44"/>
      <c r="G215" s="44"/>
      <c r="H215" s="44"/>
      <c r="I215" s="48">
        <v>1.5179009E7</v>
      </c>
    </row>
    <row r="216">
      <c r="A216" s="43" t="s">
        <v>57</v>
      </c>
      <c r="B216" s="43" t="s">
        <v>21</v>
      </c>
      <c r="C216" s="43">
        <v>10.0</v>
      </c>
      <c r="D216" s="44"/>
      <c r="E216" s="48">
        <v>1.8547648E7</v>
      </c>
      <c r="F216" s="44"/>
      <c r="G216" s="44"/>
      <c r="H216" s="44"/>
    </row>
    <row r="217">
      <c r="A217" s="43" t="s">
        <v>57</v>
      </c>
      <c r="B217" s="43" t="s">
        <v>21</v>
      </c>
      <c r="C217" s="43">
        <v>10.0</v>
      </c>
      <c r="D217" s="44" t="str">
        <f>CONCATENATE(A217,B217,C217)</f>
        <v>Sem ABAP1BP3_210</v>
      </c>
      <c r="E217" s="48">
        <v>2.058676E7</v>
      </c>
      <c r="F217" s="44">
        <f>AVERAGE(E215:E217)</f>
        <v>19567204</v>
      </c>
      <c r="G217" s="46">
        <f>STDEV(E215:E217)/F217*100</f>
        <v>7.368809171</v>
      </c>
      <c r="H217" s="44">
        <f>F217-$F$196</f>
        <v>15648919.5</v>
      </c>
    </row>
    <row r="218">
      <c r="A218" s="43" t="s">
        <v>57</v>
      </c>
      <c r="B218" s="43" t="s">
        <v>23</v>
      </c>
      <c r="C218" s="43">
        <v>10.0</v>
      </c>
      <c r="D218" s="44"/>
      <c r="E218" s="48">
        <v>1.3254948E7</v>
      </c>
      <c r="F218" s="44"/>
      <c r="G218" s="44"/>
      <c r="H218" s="44"/>
    </row>
    <row r="219">
      <c r="A219" s="43" t="s">
        <v>57</v>
      </c>
      <c r="B219" s="43" t="s">
        <v>23</v>
      </c>
      <c r="C219" s="43">
        <v>10.0</v>
      </c>
      <c r="D219" s="44"/>
      <c r="E219" s="48">
        <v>1.4904084E7</v>
      </c>
      <c r="F219" s="44"/>
      <c r="G219" s="44"/>
      <c r="H219" s="44"/>
    </row>
    <row r="220">
      <c r="A220" s="43" t="s">
        <v>57</v>
      </c>
      <c r="B220" s="43" t="s">
        <v>23</v>
      </c>
      <c r="C220" s="43">
        <v>10.0</v>
      </c>
      <c r="D220" s="44" t="str">
        <f>CONCATENATE(A220,B220,C220)</f>
        <v>Sem ABAP1BP3_310</v>
      </c>
      <c r="E220" s="48">
        <v>1.4427501E7</v>
      </c>
      <c r="F220" s="44">
        <f>AVERAGE(E218:E220)</f>
        <v>14195511</v>
      </c>
      <c r="G220" s="44">
        <f>STDEV(E218:E220)/F220*100</f>
        <v>5.978589221</v>
      </c>
      <c r="H220" s="44">
        <f>F220-$F$196</f>
        <v>10277226.5</v>
      </c>
    </row>
    <row r="221">
      <c r="A221" s="43" t="s">
        <v>57</v>
      </c>
      <c r="B221" s="43" t="s">
        <v>25</v>
      </c>
      <c r="C221" s="43">
        <v>10.0</v>
      </c>
      <c r="D221" s="44"/>
      <c r="E221" s="48">
        <v>2.252686E7</v>
      </c>
      <c r="F221" s="44"/>
      <c r="G221" s="44"/>
      <c r="H221" s="44"/>
    </row>
    <row r="222">
      <c r="A222" s="43" t="s">
        <v>57</v>
      </c>
      <c r="B222" s="43" t="s">
        <v>25</v>
      </c>
      <c r="C222" s="43">
        <v>10.0</v>
      </c>
      <c r="D222" s="44"/>
      <c r="E222" s="48">
        <v>2.3131346E7</v>
      </c>
      <c r="F222" s="44"/>
      <c r="G222" s="44"/>
      <c r="H222" s="44"/>
    </row>
    <row r="223">
      <c r="A223" s="43" t="s">
        <v>57</v>
      </c>
      <c r="B223" s="43" t="s">
        <v>25</v>
      </c>
      <c r="C223" s="43">
        <v>10.0</v>
      </c>
      <c r="D223" s="44" t="str">
        <f>CONCATENATE(A223,B223,C223)</f>
        <v>Sem ABAP1BP3_410</v>
      </c>
      <c r="E223" s="48">
        <v>2.2019436E7</v>
      </c>
      <c r="F223" s="44">
        <f>AVERAGE(E221:E223)</f>
        <v>22559214</v>
      </c>
      <c r="G223" s="44">
        <f>STDEV(E221:E223)/F223*100</f>
        <v>2.467553266</v>
      </c>
      <c r="H223" s="44">
        <f>F223-$F$196</f>
        <v>18640929.5</v>
      </c>
    </row>
    <row r="224">
      <c r="A224" s="43" t="s">
        <v>57</v>
      </c>
      <c r="B224" s="43" t="s">
        <v>27</v>
      </c>
      <c r="C224" s="43">
        <v>10.0</v>
      </c>
      <c r="D224" s="44"/>
      <c r="E224" s="48">
        <v>1.860654E7</v>
      </c>
      <c r="F224" s="44"/>
      <c r="G224" s="44"/>
      <c r="H224" s="44"/>
    </row>
    <row r="225">
      <c r="A225" s="43" t="s">
        <v>57</v>
      </c>
      <c r="B225" s="43" t="s">
        <v>27</v>
      </c>
      <c r="C225" s="43">
        <v>10.0</v>
      </c>
      <c r="D225" s="44"/>
      <c r="E225" s="48">
        <v>1.9955378E7</v>
      </c>
      <c r="F225" s="44"/>
      <c r="G225" s="44"/>
      <c r="H225" s="44"/>
    </row>
    <row r="226">
      <c r="A226" s="43" t="s">
        <v>57</v>
      </c>
      <c r="B226" s="43" t="s">
        <v>27</v>
      </c>
      <c r="C226" s="43">
        <v>10.0</v>
      </c>
      <c r="D226" s="44" t="str">
        <f>CONCATENATE(A226,B226,C226)</f>
        <v>Sem ABAP1BP3_510</v>
      </c>
      <c r="E226" s="48">
        <v>2.0445136E7</v>
      </c>
      <c r="F226" s="44">
        <f>AVERAGE(E224:E226)</f>
        <v>19669018</v>
      </c>
      <c r="G226" s="44">
        <f>STDEV(E224:E226)/F226*100</f>
        <v>4.840917246</v>
      </c>
      <c r="H226" s="44">
        <f>F226-$F$196</f>
        <v>15750733.5</v>
      </c>
    </row>
    <row r="227">
      <c r="A227" s="43" t="s">
        <v>57</v>
      </c>
      <c r="B227" s="43" t="s">
        <v>29</v>
      </c>
      <c r="C227" s="43">
        <v>10.0</v>
      </c>
      <c r="D227" s="44"/>
      <c r="E227" s="49">
        <v>2.1503544E7</v>
      </c>
      <c r="F227" s="44"/>
      <c r="G227" s="44"/>
      <c r="H227" s="44"/>
    </row>
    <row r="228">
      <c r="A228" s="43" t="s">
        <v>57</v>
      </c>
      <c r="B228" s="43" t="s">
        <v>29</v>
      </c>
      <c r="C228" s="43">
        <v>10.0</v>
      </c>
      <c r="D228" s="44"/>
      <c r="E228" s="49">
        <v>2.2399076E7</v>
      </c>
      <c r="F228" s="44"/>
      <c r="G228" s="44"/>
      <c r="H228" s="44"/>
    </row>
    <row r="229">
      <c r="A229" s="43" t="s">
        <v>57</v>
      </c>
      <c r="B229" s="43" t="s">
        <v>29</v>
      </c>
      <c r="C229" s="43">
        <v>10.0</v>
      </c>
      <c r="D229" s="44" t="str">
        <f>CONCATENATE(A229,B229,C229)</f>
        <v>Sem ABAP10BP3_110</v>
      </c>
      <c r="F229" s="44">
        <f>AVERAGE(E227:E229)</f>
        <v>21951310</v>
      </c>
      <c r="G229" s="46">
        <f>STDEV(E227:E229)/F229*100</f>
        <v>2.884733303</v>
      </c>
      <c r="H229" s="44">
        <f>F229-$F$196</f>
        <v>18033025.5</v>
      </c>
      <c r="I229" s="49">
        <v>2.649765E7</v>
      </c>
    </row>
    <row r="230">
      <c r="A230" s="43" t="s">
        <v>57</v>
      </c>
      <c r="B230" s="43" t="s">
        <v>31</v>
      </c>
      <c r="C230" s="43">
        <v>10.0</v>
      </c>
      <c r="D230" s="44"/>
      <c r="E230" s="49">
        <v>1.6722242E7</v>
      </c>
      <c r="F230" s="44"/>
      <c r="G230" s="44"/>
      <c r="H230" s="44"/>
    </row>
    <row r="231">
      <c r="A231" s="43" t="s">
        <v>57</v>
      </c>
      <c r="B231" s="50" t="s">
        <v>31</v>
      </c>
      <c r="C231" s="43">
        <v>10.0</v>
      </c>
      <c r="D231" s="44"/>
      <c r="E231" s="49">
        <v>1.6778122E7</v>
      </c>
      <c r="F231" s="44"/>
      <c r="G231" s="44"/>
      <c r="H231" s="44"/>
    </row>
    <row r="232">
      <c r="A232" s="43" t="s">
        <v>57</v>
      </c>
      <c r="B232" s="50" t="s">
        <v>31</v>
      </c>
      <c r="C232" s="43">
        <v>10.0</v>
      </c>
      <c r="D232" s="44" t="str">
        <f>CONCATENATE(A232,B232,C232)</f>
        <v>Sem ABAP10BP3_210</v>
      </c>
      <c r="E232" s="49">
        <v>1.4853494E7</v>
      </c>
      <c r="F232" s="44">
        <f>AVERAGE(E230:E232)</f>
        <v>16117952.67</v>
      </c>
      <c r="G232" s="44">
        <f>STDEV(E230:E232)/F232*100</f>
        <v>6.796208755</v>
      </c>
      <c r="H232" s="44">
        <f>F232-$F$196</f>
        <v>12199668.17</v>
      </c>
    </row>
    <row r="233">
      <c r="A233" s="43" t="s">
        <v>57</v>
      </c>
      <c r="B233" s="50" t="s">
        <v>33</v>
      </c>
      <c r="C233" s="43">
        <v>10.0</v>
      </c>
      <c r="D233" s="44"/>
      <c r="E233" s="49">
        <v>4.0576696E7</v>
      </c>
      <c r="F233" s="44"/>
      <c r="G233" s="44"/>
      <c r="H233" s="44"/>
    </row>
    <row r="234">
      <c r="A234" s="43" t="s">
        <v>57</v>
      </c>
      <c r="B234" s="50" t="s">
        <v>33</v>
      </c>
      <c r="C234" s="43">
        <v>10.0</v>
      </c>
      <c r="D234" s="44"/>
      <c r="E234" s="49">
        <v>4.1065524E7</v>
      </c>
      <c r="F234" s="44"/>
      <c r="G234" s="44"/>
      <c r="H234" s="44"/>
    </row>
    <row r="235">
      <c r="A235" s="43" t="s">
        <v>57</v>
      </c>
      <c r="B235" s="50" t="s">
        <v>33</v>
      </c>
      <c r="C235" s="43">
        <v>10.0</v>
      </c>
      <c r="D235" s="44" t="str">
        <f>CONCATENATE(A235,B235,C235)</f>
        <v>Sem ABAP10BP3_310</v>
      </c>
      <c r="E235" s="49">
        <v>4.4752044E7</v>
      </c>
      <c r="F235" s="44">
        <f>AVERAGE(E233:E235)</f>
        <v>42131421.33</v>
      </c>
      <c r="G235" s="44">
        <f>STDEV(E233:E235)/F235*100</f>
        <v>5.417924994</v>
      </c>
      <c r="H235" s="44">
        <f>F235-$F$196</f>
        <v>38213136.83</v>
      </c>
    </row>
    <row r="236">
      <c r="A236" s="43" t="s">
        <v>57</v>
      </c>
      <c r="B236" s="50" t="s">
        <v>35</v>
      </c>
      <c r="C236" s="43">
        <v>10.0</v>
      </c>
      <c r="D236" s="44"/>
      <c r="E236" s="49">
        <v>4.7130848E7</v>
      </c>
      <c r="F236" s="44"/>
      <c r="G236" s="44"/>
      <c r="H236" s="44"/>
    </row>
    <row r="237">
      <c r="A237" s="43" t="s">
        <v>57</v>
      </c>
      <c r="B237" s="50" t="s">
        <v>35</v>
      </c>
      <c r="C237" s="43">
        <v>10.0</v>
      </c>
      <c r="D237" s="44"/>
      <c r="E237" s="49">
        <v>4.7989244E7</v>
      </c>
      <c r="F237" s="44"/>
      <c r="G237" s="44"/>
      <c r="H237" s="44"/>
    </row>
    <row r="238">
      <c r="A238" s="43" t="s">
        <v>57</v>
      </c>
      <c r="B238" s="50" t="s">
        <v>35</v>
      </c>
      <c r="C238" s="43">
        <v>10.0</v>
      </c>
      <c r="D238" s="44" t="str">
        <f>CONCATENATE(A238,B238,C238)</f>
        <v>Sem ABAP10BP3_410</v>
      </c>
      <c r="E238" s="49">
        <v>5.6599732E7</v>
      </c>
      <c r="F238" s="44">
        <f>AVERAGE(E236:E238)</f>
        <v>50573274.67</v>
      </c>
      <c r="G238" s="44">
        <f>STDEV(E236:E238)/F238*100</f>
        <v>10.35464547</v>
      </c>
      <c r="H238" s="44">
        <f>F238-$F$196</f>
        <v>46654990.17</v>
      </c>
    </row>
    <row r="239">
      <c r="A239" s="43" t="s">
        <v>57</v>
      </c>
      <c r="B239" s="50" t="s">
        <v>37</v>
      </c>
      <c r="C239" s="43">
        <v>10.0</v>
      </c>
      <c r="D239" s="44"/>
      <c r="E239" s="49">
        <v>5.1860492E7</v>
      </c>
      <c r="F239" s="44"/>
      <c r="G239" s="44"/>
      <c r="H239" s="44"/>
    </row>
    <row r="240">
      <c r="A240" s="43" t="s">
        <v>57</v>
      </c>
      <c r="B240" s="50" t="s">
        <v>37</v>
      </c>
      <c r="C240" s="43">
        <v>10.0</v>
      </c>
      <c r="D240" s="44"/>
      <c r="E240" s="49">
        <v>6.1244708E7</v>
      </c>
      <c r="F240" s="44"/>
      <c r="G240" s="44"/>
      <c r="H240" s="44"/>
    </row>
    <row r="241">
      <c r="A241" s="43" t="s">
        <v>57</v>
      </c>
      <c r="B241" s="50" t="s">
        <v>37</v>
      </c>
      <c r="C241" s="43">
        <v>10.0</v>
      </c>
      <c r="D241" s="44" t="str">
        <f>CONCATENATE(A241,B241,C241)</f>
        <v>Sem ABAP10BP3_510</v>
      </c>
      <c r="E241" s="49">
        <v>6.065288E7</v>
      </c>
      <c r="F241" s="44">
        <f>AVERAGE(E239:E241)</f>
        <v>57919360</v>
      </c>
      <c r="G241" s="44">
        <f>STDEV(E239:E241)/F241*100</f>
        <v>9.073772692</v>
      </c>
      <c r="H241" s="44">
        <f>F241-$F$196</f>
        <v>54001075.5</v>
      </c>
    </row>
    <row r="242">
      <c r="A242" s="51" t="s">
        <v>60</v>
      </c>
      <c r="B242" s="51" t="s">
        <v>58</v>
      </c>
      <c r="C242" s="43">
        <v>10.0</v>
      </c>
      <c r="D242" s="44"/>
      <c r="E242" s="45">
        <v>3162901.0</v>
      </c>
      <c r="F242" s="44"/>
      <c r="G242" s="44"/>
      <c r="H242" s="44"/>
    </row>
    <row r="243">
      <c r="A243" s="51" t="s">
        <v>60</v>
      </c>
      <c r="B243" s="51" t="s">
        <v>58</v>
      </c>
      <c r="C243" s="43">
        <v>10.0</v>
      </c>
      <c r="D243" s="44"/>
      <c r="E243" s="45">
        <v>3180060.0</v>
      </c>
      <c r="F243" s="44"/>
      <c r="G243" s="44"/>
      <c r="H243" s="44"/>
    </row>
    <row r="244">
      <c r="A244" s="51" t="s">
        <v>60</v>
      </c>
      <c r="B244" s="51" t="s">
        <v>58</v>
      </c>
      <c r="C244" s="43">
        <v>10.0</v>
      </c>
      <c r="D244" s="44" t="str">
        <f>CONCATENATE(A244,B244,C244)</f>
        <v>Com ABAPbranco10</v>
      </c>
      <c r="E244" s="45">
        <v>3245946.0</v>
      </c>
      <c r="F244" s="44">
        <f>AVERAGE(E242:E244)</f>
        <v>3196302.333</v>
      </c>
      <c r="G244" s="44">
        <f>STDEV(E242:E244)/F244*100</f>
        <v>1.371596474</v>
      </c>
      <c r="H244" s="4" t="s">
        <v>59</v>
      </c>
    </row>
    <row r="245">
      <c r="A245" s="51" t="s">
        <v>60</v>
      </c>
      <c r="B245" s="51" t="s">
        <v>8</v>
      </c>
      <c r="C245" s="43">
        <v>10.0</v>
      </c>
      <c r="D245" s="44"/>
      <c r="F245" s="44"/>
      <c r="G245" s="44"/>
      <c r="H245" s="44"/>
      <c r="I245" s="47">
        <v>1.7372052E7</v>
      </c>
    </row>
    <row r="246">
      <c r="A246" s="51" t="s">
        <v>60</v>
      </c>
      <c r="B246" s="51" t="s">
        <v>8</v>
      </c>
      <c r="C246" s="43">
        <v>10.0</v>
      </c>
      <c r="D246" s="44"/>
      <c r="E246" s="47">
        <v>1.4634366E7</v>
      </c>
      <c r="F246" s="44"/>
      <c r="G246" s="44"/>
      <c r="H246" s="44"/>
    </row>
    <row r="247">
      <c r="A247" s="51" t="s">
        <v>60</v>
      </c>
      <c r="B247" s="51" t="s">
        <v>8</v>
      </c>
      <c r="C247" s="43">
        <v>10.0</v>
      </c>
      <c r="D247" s="44" t="str">
        <f>CONCATENATE(A247,B247,C247)</f>
        <v>Com ABAPC110</v>
      </c>
      <c r="E247" s="47">
        <v>1.4233735E7</v>
      </c>
      <c r="F247" s="44">
        <f>AVERAGE(E245:E247)</f>
        <v>14434050.5</v>
      </c>
      <c r="G247" s="46">
        <f>STDEV(E245:E247)/F247*100</f>
        <v>1.962643105</v>
      </c>
      <c r="H247" s="44">
        <f>F247-$F$244</f>
        <v>11237748.17</v>
      </c>
    </row>
    <row r="248">
      <c r="A248" s="51" t="s">
        <v>60</v>
      </c>
      <c r="B248" s="51" t="s">
        <v>10</v>
      </c>
      <c r="C248" s="43">
        <v>10.0</v>
      </c>
      <c r="D248" s="44"/>
      <c r="E248" s="47">
        <v>2.1729362E7</v>
      </c>
      <c r="F248" s="44"/>
      <c r="G248" s="44"/>
      <c r="H248" s="44"/>
    </row>
    <row r="249">
      <c r="A249" s="51" t="s">
        <v>60</v>
      </c>
      <c r="B249" s="51" t="s">
        <v>10</v>
      </c>
      <c r="C249" s="43">
        <v>10.0</v>
      </c>
      <c r="D249" s="44"/>
      <c r="E249" s="47">
        <v>2.4744844E7</v>
      </c>
      <c r="F249" s="44"/>
      <c r="G249" s="44"/>
      <c r="H249" s="44"/>
    </row>
    <row r="250">
      <c r="A250" s="51" t="s">
        <v>60</v>
      </c>
      <c r="B250" s="51" t="s">
        <v>10</v>
      </c>
      <c r="C250" s="43">
        <v>10.0</v>
      </c>
      <c r="D250" s="44" t="str">
        <f>CONCATENATE(A250,B250,C250)</f>
        <v>Com ABAPC210</v>
      </c>
      <c r="E250" s="47">
        <v>2.577625E7</v>
      </c>
      <c r="F250" s="44">
        <f>AVERAGE(E248:E250)</f>
        <v>24083485.33</v>
      </c>
      <c r="G250" s="44">
        <f>STDEV(E248:E250)/F250*100</f>
        <v>8.73189093</v>
      </c>
      <c r="H250" s="44">
        <f>F250-$F$244</f>
        <v>20887183</v>
      </c>
    </row>
    <row r="251">
      <c r="A251" s="51" t="s">
        <v>60</v>
      </c>
      <c r="B251" s="51" t="s">
        <v>12</v>
      </c>
      <c r="C251" s="43">
        <v>10.0</v>
      </c>
      <c r="D251" s="44"/>
      <c r="E251" s="47">
        <v>2.3595704E7</v>
      </c>
      <c r="F251" s="44"/>
      <c r="G251" s="44"/>
      <c r="H251" s="44"/>
    </row>
    <row r="252">
      <c r="A252" s="51" t="s">
        <v>60</v>
      </c>
      <c r="B252" s="51" t="s">
        <v>12</v>
      </c>
      <c r="C252" s="43">
        <v>10.0</v>
      </c>
      <c r="D252" s="44"/>
      <c r="E252" s="47">
        <v>2.3589346E7</v>
      </c>
      <c r="F252" s="44"/>
      <c r="G252" s="44"/>
      <c r="H252" s="44"/>
    </row>
    <row r="253">
      <c r="A253" s="51" t="s">
        <v>60</v>
      </c>
      <c r="B253" s="51" t="s">
        <v>12</v>
      </c>
      <c r="C253" s="43">
        <v>10.0</v>
      </c>
      <c r="D253" s="44" t="str">
        <f>CONCATENATE(A253,B253,C253)</f>
        <v>Com ABAPC310</v>
      </c>
      <c r="E253" s="47">
        <v>2.2774268E7</v>
      </c>
      <c r="F253" s="44">
        <f>AVERAGE(E251:E253)</f>
        <v>23319772.67</v>
      </c>
      <c r="G253" s="44">
        <f>STDEV(E251:E253)/F253*100</f>
        <v>2.025884222</v>
      </c>
      <c r="H253" s="44">
        <f>F253-$F$244</f>
        <v>20123470.33</v>
      </c>
    </row>
    <row r="254">
      <c r="A254" s="51" t="s">
        <v>60</v>
      </c>
      <c r="B254" s="51" t="s">
        <v>15</v>
      </c>
      <c r="C254" s="43">
        <v>10.0</v>
      </c>
      <c r="D254" s="44"/>
      <c r="F254" s="44"/>
      <c r="G254" s="44"/>
      <c r="H254" s="44"/>
      <c r="I254" s="47">
        <v>3.2774844E7</v>
      </c>
    </row>
    <row r="255">
      <c r="A255" s="51" t="s">
        <v>60</v>
      </c>
      <c r="B255" s="51" t="s">
        <v>15</v>
      </c>
      <c r="C255" s="43">
        <v>10.0</v>
      </c>
      <c r="D255" s="44"/>
      <c r="E255" s="47">
        <v>2.6826866E7</v>
      </c>
      <c r="F255" s="44"/>
      <c r="G255" s="44"/>
      <c r="H255" s="44"/>
    </row>
    <row r="256">
      <c r="A256" s="51" t="s">
        <v>60</v>
      </c>
      <c r="B256" s="51" t="s">
        <v>15</v>
      </c>
      <c r="C256" s="43">
        <v>10.0</v>
      </c>
      <c r="D256" s="44" t="str">
        <f>CONCATENATE(A256,B256,C256)</f>
        <v>Com ABAPC410</v>
      </c>
      <c r="E256" s="47">
        <v>2.7696014E7</v>
      </c>
      <c r="F256" s="44">
        <f>AVERAGE(E254:E256)</f>
        <v>27261440</v>
      </c>
      <c r="G256" s="46">
        <f>STDEV(E254:E256)/F256*100</f>
        <v>2.254394649</v>
      </c>
      <c r="H256" s="44">
        <f>F256-$F$244</f>
        <v>24065137.67</v>
      </c>
    </row>
    <row r="257">
      <c r="A257" s="51" t="s">
        <v>60</v>
      </c>
      <c r="B257" s="51" t="s">
        <v>17</v>
      </c>
      <c r="C257" s="43">
        <v>10.0</v>
      </c>
      <c r="D257" s="44"/>
      <c r="E257" s="47">
        <v>1.0548766E7</v>
      </c>
      <c r="F257" s="44"/>
      <c r="G257" s="44"/>
      <c r="H257" s="44"/>
    </row>
    <row r="258">
      <c r="A258" s="51" t="s">
        <v>60</v>
      </c>
      <c r="B258" s="51" t="s">
        <v>17</v>
      </c>
      <c r="C258" s="43">
        <v>10.0</v>
      </c>
      <c r="D258" s="44"/>
      <c r="E258" s="47">
        <v>9656332.0</v>
      </c>
      <c r="F258" s="44"/>
      <c r="G258" s="44"/>
      <c r="H258" s="44"/>
    </row>
    <row r="259">
      <c r="A259" s="51" t="s">
        <v>60</v>
      </c>
      <c r="B259" s="51" t="s">
        <v>17</v>
      </c>
      <c r="C259" s="43">
        <v>10.0</v>
      </c>
      <c r="D259" s="44" t="str">
        <f>CONCATENATE(A259,B259,C259)</f>
        <v>Com ABAPC510</v>
      </c>
      <c r="E259" s="47">
        <v>1.0415628E7</v>
      </c>
      <c r="F259" s="44">
        <f>AVERAGE(E257:E259)</f>
        <v>10206908.67</v>
      </c>
      <c r="G259" s="44">
        <f>STDEV(E257:E259)/F259*100</f>
        <v>4.716784431</v>
      </c>
      <c r="H259" s="44">
        <f>F259-$F$244</f>
        <v>7010606.333</v>
      </c>
    </row>
    <row r="260">
      <c r="A260" s="51" t="s">
        <v>60</v>
      </c>
      <c r="B260" s="51" t="s">
        <v>19</v>
      </c>
      <c r="C260" s="43">
        <v>10.0</v>
      </c>
      <c r="D260" s="44"/>
      <c r="E260" s="48">
        <v>5.68046E7</v>
      </c>
      <c r="F260" s="44"/>
      <c r="G260" s="44"/>
      <c r="H260" s="44"/>
    </row>
    <row r="261">
      <c r="A261" s="51" t="s">
        <v>60</v>
      </c>
      <c r="B261" s="51" t="s">
        <v>19</v>
      </c>
      <c r="C261" s="43">
        <v>10.0</v>
      </c>
      <c r="D261" s="44"/>
      <c r="E261" s="48">
        <v>6.2560016E7</v>
      </c>
      <c r="F261" s="44"/>
      <c r="G261" s="44"/>
      <c r="H261" s="44"/>
    </row>
    <row r="262">
      <c r="A262" s="51" t="s">
        <v>60</v>
      </c>
      <c r="B262" s="51" t="s">
        <v>19</v>
      </c>
      <c r="C262" s="43">
        <v>10.0</v>
      </c>
      <c r="D262" s="44" t="str">
        <f>CONCATENATE(A262,B262,C262)</f>
        <v>Com ABAP1BP3_110</v>
      </c>
      <c r="E262" s="48">
        <v>5.9274816E7</v>
      </c>
      <c r="F262" s="44">
        <f>AVERAGE(E260:E262)</f>
        <v>59546477.33</v>
      </c>
      <c r="G262" s="44">
        <f>STDEV(E260:E262)/F262*100</f>
        <v>4.848832586</v>
      </c>
      <c r="H262" s="44">
        <f>F262-$F$244</f>
        <v>56350175</v>
      </c>
    </row>
    <row r="263">
      <c r="A263" s="51" t="s">
        <v>60</v>
      </c>
      <c r="B263" s="51" t="s">
        <v>21</v>
      </c>
      <c r="C263" s="43">
        <v>10.0</v>
      </c>
      <c r="D263" s="44"/>
      <c r="E263" s="48">
        <v>1.690276E7</v>
      </c>
      <c r="F263" s="44"/>
      <c r="G263" s="44"/>
      <c r="H263" s="44"/>
    </row>
    <row r="264">
      <c r="A264" s="51" t="s">
        <v>60</v>
      </c>
      <c r="B264" s="51" t="s">
        <v>21</v>
      </c>
      <c r="C264" s="43">
        <v>10.0</v>
      </c>
      <c r="D264" s="44"/>
      <c r="E264" s="48">
        <v>1.6761816E7</v>
      </c>
      <c r="F264" s="44"/>
      <c r="G264" s="44"/>
      <c r="H264" s="44"/>
    </row>
    <row r="265">
      <c r="A265" s="51" t="s">
        <v>60</v>
      </c>
      <c r="B265" s="51" t="s">
        <v>21</v>
      </c>
      <c r="C265" s="43">
        <v>10.0</v>
      </c>
      <c r="D265" s="44" t="str">
        <f>CONCATENATE(A265,B265,C265)</f>
        <v>Com ABAP1BP3_210</v>
      </c>
      <c r="E265" s="48">
        <v>1.8803056E7</v>
      </c>
      <c r="F265" s="44">
        <f>AVERAGE(E263:E265)</f>
        <v>17489210.67</v>
      </c>
      <c r="G265" s="44">
        <f>STDEV(E263:E265)/F265*100</f>
        <v>6.518325714</v>
      </c>
      <c r="H265" s="44">
        <f>F265-$F$244</f>
        <v>14292908.33</v>
      </c>
    </row>
    <row r="266">
      <c r="A266" s="51" t="s">
        <v>60</v>
      </c>
      <c r="B266" s="51" t="s">
        <v>23</v>
      </c>
      <c r="C266" s="43">
        <v>10.0</v>
      </c>
      <c r="D266" s="44"/>
      <c r="E266" s="48">
        <v>1.4087094E7</v>
      </c>
      <c r="F266" s="44"/>
      <c r="G266" s="44"/>
      <c r="H266" s="44"/>
    </row>
    <row r="267">
      <c r="A267" s="51" t="s">
        <v>60</v>
      </c>
      <c r="B267" s="51" t="s">
        <v>23</v>
      </c>
      <c r="C267" s="43">
        <v>10.0</v>
      </c>
      <c r="D267" s="44"/>
      <c r="E267" s="48">
        <v>1.5495268E7</v>
      </c>
      <c r="F267" s="44"/>
      <c r="G267" s="44"/>
      <c r="H267" s="44"/>
    </row>
    <row r="268">
      <c r="A268" s="51" t="s">
        <v>60</v>
      </c>
      <c r="B268" s="51" t="s">
        <v>23</v>
      </c>
      <c r="C268" s="43">
        <v>10.0</v>
      </c>
      <c r="D268" s="44" t="str">
        <f>CONCATENATE(A268,B268,C268)</f>
        <v>Com ABAP1BP3_310</v>
      </c>
      <c r="E268" s="48">
        <v>1.4718369E7</v>
      </c>
      <c r="F268" s="44">
        <f>AVERAGE(E266:E268)</f>
        <v>14766910.33</v>
      </c>
      <c r="G268" s="44">
        <f>STDEV(E266:E268)/F268*100</f>
        <v>4.776495714</v>
      </c>
      <c r="H268" s="44">
        <f>F268-$F$244</f>
        <v>11570608</v>
      </c>
    </row>
    <row r="269">
      <c r="A269" s="51" t="s">
        <v>60</v>
      </c>
      <c r="B269" s="51" t="s">
        <v>25</v>
      </c>
      <c r="C269" s="43">
        <v>10.0</v>
      </c>
      <c r="D269" s="44"/>
      <c r="E269" s="48">
        <v>2.58322E7</v>
      </c>
      <c r="F269" s="44"/>
      <c r="G269" s="44"/>
      <c r="H269" s="44"/>
    </row>
    <row r="270">
      <c r="A270" s="51" t="s">
        <v>60</v>
      </c>
      <c r="B270" s="51" t="s">
        <v>25</v>
      </c>
      <c r="C270" s="43">
        <v>10.0</v>
      </c>
      <c r="D270" s="44"/>
      <c r="E270" s="48">
        <v>2.507216E7</v>
      </c>
      <c r="F270" s="44"/>
      <c r="G270" s="44"/>
      <c r="H270" s="44"/>
    </row>
    <row r="271">
      <c r="A271" s="51" t="s">
        <v>60</v>
      </c>
      <c r="B271" s="51" t="s">
        <v>25</v>
      </c>
      <c r="C271" s="43">
        <v>10.0</v>
      </c>
      <c r="D271" s="44" t="str">
        <f>CONCATENATE(A271,B271,C271)</f>
        <v>Com ABAP1BP3_410</v>
      </c>
      <c r="E271" s="48">
        <v>2.293611E7</v>
      </c>
      <c r="F271" s="44">
        <f>AVERAGE(E269:E271)</f>
        <v>24613490</v>
      </c>
      <c r="G271" s="44">
        <f>STDEV(E269:E271)/F271*100</f>
        <v>6.100469812</v>
      </c>
      <c r="H271" s="44">
        <f>F271-$F$244</f>
        <v>21417187.67</v>
      </c>
    </row>
    <row r="272">
      <c r="A272" s="51" t="s">
        <v>60</v>
      </c>
      <c r="B272" s="51" t="s">
        <v>27</v>
      </c>
      <c r="C272" s="43">
        <v>10.0</v>
      </c>
      <c r="D272" s="44"/>
      <c r="E272" s="48">
        <v>1.9331302E7</v>
      </c>
      <c r="F272" s="44"/>
      <c r="G272" s="44"/>
      <c r="H272" s="44"/>
    </row>
    <row r="273">
      <c r="A273" s="51" t="s">
        <v>60</v>
      </c>
      <c r="B273" s="51" t="s">
        <v>27</v>
      </c>
      <c r="C273" s="43">
        <v>10.0</v>
      </c>
      <c r="D273" s="44"/>
      <c r="F273" s="44"/>
      <c r="G273" s="44"/>
      <c r="H273" s="44"/>
      <c r="I273" s="48">
        <v>2.3840482E7</v>
      </c>
    </row>
    <row r="274">
      <c r="A274" s="51" t="s">
        <v>60</v>
      </c>
      <c r="B274" s="51" t="s">
        <v>27</v>
      </c>
      <c r="C274" s="43">
        <v>10.0</v>
      </c>
      <c r="D274" s="44" t="str">
        <f>CONCATENATE(A274,B274,C274)</f>
        <v>Com ABAP1BP3_510</v>
      </c>
      <c r="E274" s="48">
        <v>1.9400688E7</v>
      </c>
      <c r="F274" s="44">
        <f>AVERAGE(E272:E274)</f>
        <v>19365995</v>
      </c>
      <c r="G274" s="46">
        <f>STDEV(E272:E274)/F274*100</f>
        <v>0.2533477424</v>
      </c>
      <c r="H274" s="44">
        <f>F274-$F$244</f>
        <v>16169692.67</v>
      </c>
    </row>
    <row r="275">
      <c r="A275" s="51" t="s">
        <v>60</v>
      </c>
      <c r="B275" s="51" t="s">
        <v>29</v>
      </c>
      <c r="C275" s="43">
        <v>10.0</v>
      </c>
      <c r="D275" s="44"/>
      <c r="E275" s="49">
        <v>2.1654414E7</v>
      </c>
      <c r="F275" s="44"/>
      <c r="G275" s="44"/>
      <c r="H275" s="44"/>
    </row>
    <row r="276">
      <c r="A276" s="51" t="s">
        <v>60</v>
      </c>
      <c r="B276" s="51" t="s">
        <v>29</v>
      </c>
      <c r="C276" s="43">
        <v>10.0</v>
      </c>
      <c r="D276" s="44"/>
      <c r="E276" s="49">
        <v>2.399175E7</v>
      </c>
      <c r="F276" s="44"/>
      <c r="G276" s="44"/>
      <c r="H276" s="44"/>
    </row>
    <row r="277">
      <c r="A277" s="51" t="s">
        <v>60</v>
      </c>
      <c r="B277" s="51" t="s">
        <v>29</v>
      </c>
      <c r="C277" s="43">
        <v>10.0</v>
      </c>
      <c r="D277" s="44" t="str">
        <f>CONCATENATE(A277,B277,C277)</f>
        <v>Com ABAP10BP3_110</v>
      </c>
      <c r="E277" s="49">
        <v>2.6876388E7</v>
      </c>
      <c r="F277" s="44">
        <f>AVERAGE(E275:E277)</f>
        <v>24174184</v>
      </c>
      <c r="G277" s="44">
        <f>STDEV(E275:E277)/F277*100</f>
        <v>10.82048</v>
      </c>
      <c r="H277" s="44">
        <f>F277-$F$244</f>
        <v>20977881.67</v>
      </c>
    </row>
    <row r="278">
      <c r="A278" s="51" t="s">
        <v>60</v>
      </c>
      <c r="B278" s="51" t="s">
        <v>31</v>
      </c>
      <c r="C278" s="43">
        <v>10.0</v>
      </c>
      <c r="D278" s="44"/>
      <c r="E278" s="49">
        <v>2.3222284E7</v>
      </c>
      <c r="F278" s="44"/>
      <c r="G278" s="44"/>
      <c r="H278" s="44"/>
    </row>
    <row r="279">
      <c r="A279" s="51" t="s">
        <v>60</v>
      </c>
      <c r="B279" s="52" t="s">
        <v>31</v>
      </c>
      <c r="C279" s="43">
        <v>10.0</v>
      </c>
      <c r="D279" s="44"/>
      <c r="E279" s="49">
        <v>2.1806248E7</v>
      </c>
      <c r="F279" s="44"/>
      <c r="G279" s="44"/>
      <c r="H279" s="44"/>
    </row>
    <row r="280">
      <c r="A280" s="51" t="s">
        <v>60</v>
      </c>
      <c r="B280" s="52" t="s">
        <v>31</v>
      </c>
      <c r="C280" s="43">
        <v>10.0</v>
      </c>
      <c r="D280" s="44" t="str">
        <f>CONCATENATE(A280,B280,C280)</f>
        <v>Com ABAP10BP3_210</v>
      </c>
      <c r="E280" s="49">
        <v>1.9262754E7</v>
      </c>
      <c r="F280" s="44">
        <f>AVERAGE(E278:E280)</f>
        <v>21430428.67</v>
      </c>
      <c r="G280" s="44">
        <f>STDEV(E278:E280)/F280*100</f>
        <v>9.362107864</v>
      </c>
      <c r="H280" s="44">
        <f>F280-$F$244</f>
        <v>18234126.33</v>
      </c>
    </row>
    <row r="281">
      <c r="A281" s="51" t="s">
        <v>60</v>
      </c>
      <c r="B281" s="52" t="s">
        <v>33</v>
      </c>
      <c r="C281" s="43">
        <v>10.0</v>
      </c>
      <c r="D281" s="44"/>
      <c r="F281" s="44"/>
      <c r="G281" s="44"/>
      <c r="H281" s="44"/>
      <c r="I281" s="49">
        <v>5.8480672E7</v>
      </c>
    </row>
    <row r="282">
      <c r="A282" s="51" t="s">
        <v>60</v>
      </c>
      <c r="B282" s="52" t="s">
        <v>33</v>
      </c>
      <c r="C282" s="43">
        <v>10.0</v>
      </c>
      <c r="D282" s="44"/>
      <c r="E282" s="49">
        <v>4.2258116E7</v>
      </c>
      <c r="F282" s="44"/>
      <c r="G282" s="44"/>
      <c r="H282" s="44"/>
    </row>
    <row r="283">
      <c r="A283" s="51" t="s">
        <v>60</v>
      </c>
      <c r="B283" s="52" t="s">
        <v>33</v>
      </c>
      <c r="C283" s="43">
        <v>10.0</v>
      </c>
      <c r="D283" s="44" t="str">
        <f>CONCATENATE(A283,B283,C283)</f>
        <v>Com ABAP10BP3_310</v>
      </c>
      <c r="E283" s="49">
        <v>4.8546376E7</v>
      </c>
      <c r="F283" s="44">
        <f>AVERAGE(E281:E283)</f>
        <v>45402246</v>
      </c>
      <c r="G283" s="46">
        <f>STDEV(E281:E283)/F283*100</f>
        <v>9.793505123</v>
      </c>
      <c r="H283" s="44">
        <f>F283-$F$244</f>
        <v>42205943.67</v>
      </c>
    </row>
    <row r="284">
      <c r="A284" s="51" t="s">
        <v>60</v>
      </c>
      <c r="B284" s="52" t="s">
        <v>35</v>
      </c>
      <c r="C284" s="43">
        <v>10.0</v>
      </c>
      <c r="D284" s="44"/>
      <c r="E284" s="49">
        <v>6.3750376E7</v>
      </c>
      <c r="F284" s="44"/>
      <c r="G284" s="44"/>
      <c r="H284" s="44"/>
    </row>
    <row r="285">
      <c r="A285" s="51" t="s">
        <v>60</v>
      </c>
      <c r="B285" s="52" t="s">
        <v>35</v>
      </c>
      <c r="C285" s="43">
        <v>10.0</v>
      </c>
      <c r="D285" s="44"/>
      <c r="E285" s="49">
        <v>6.6482516E7</v>
      </c>
      <c r="F285" s="44"/>
      <c r="G285" s="44"/>
      <c r="H285" s="44"/>
    </row>
    <row r="286">
      <c r="A286" s="51" t="s">
        <v>60</v>
      </c>
      <c r="B286" s="52" t="s">
        <v>35</v>
      </c>
      <c r="C286" s="43">
        <v>10.0</v>
      </c>
      <c r="D286" s="44" t="str">
        <f>CONCATENATE(A286,B286,C286)</f>
        <v>Com ABAP10BP3_410</v>
      </c>
      <c r="E286" s="49">
        <v>6.7567144E7</v>
      </c>
      <c r="F286" s="44">
        <f>AVERAGE(E284:E286)</f>
        <v>65933345.33</v>
      </c>
      <c r="G286" s="44">
        <f>STDEV(E284:E286)/F286*100</f>
        <v>2.982942646</v>
      </c>
      <c r="H286" s="44">
        <f>F286-$F$244</f>
        <v>62737043</v>
      </c>
    </row>
    <row r="287">
      <c r="A287" s="51" t="s">
        <v>60</v>
      </c>
      <c r="B287" s="52" t="s">
        <v>37</v>
      </c>
      <c r="C287" s="43">
        <v>10.0</v>
      </c>
      <c r="D287" s="44"/>
      <c r="E287" s="49">
        <v>7.4398112E7</v>
      </c>
      <c r="F287" s="44"/>
      <c r="G287" s="44"/>
      <c r="H287" s="44"/>
    </row>
    <row r="288">
      <c r="A288" s="51" t="s">
        <v>60</v>
      </c>
      <c r="B288" s="52" t="s">
        <v>37</v>
      </c>
      <c r="C288" s="43">
        <v>10.0</v>
      </c>
      <c r="D288" s="44"/>
      <c r="E288" s="49">
        <v>7.4272752E7</v>
      </c>
      <c r="F288" s="44"/>
      <c r="G288" s="44"/>
      <c r="H288" s="44"/>
    </row>
    <row r="289">
      <c r="A289" s="51" t="s">
        <v>60</v>
      </c>
      <c r="B289" s="52" t="s">
        <v>37</v>
      </c>
      <c r="C289" s="43">
        <v>10.0</v>
      </c>
      <c r="D289" s="44" t="str">
        <f>CONCATENATE(A289,B289,C289)</f>
        <v>Com ABAP10BP3_510</v>
      </c>
      <c r="E289" s="49">
        <v>7.6112992E7</v>
      </c>
      <c r="F289" s="44">
        <f>AVERAGE(E287:E289)</f>
        <v>74927952</v>
      </c>
      <c r="G289" s="44">
        <f>STDEV(E287:E289)/F289*100</f>
        <v>1.372234305</v>
      </c>
      <c r="H289" s="44">
        <f>F289-$F$244</f>
        <v>71731649.67</v>
      </c>
    </row>
    <row r="290">
      <c r="A290" s="43" t="s">
        <v>57</v>
      </c>
      <c r="B290" s="43" t="s">
        <v>58</v>
      </c>
      <c r="C290" s="43">
        <v>15.0</v>
      </c>
      <c r="D290" s="44"/>
      <c r="E290" s="45">
        <v>3871376.0</v>
      </c>
      <c r="F290" s="44"/>
      <c r="G290" s="44"/>
      <c r="H290" s="44"/>
    </row>
    <row r="291">
      <c r="A291" s="43" t="s">
        <v>57</v>
      </c>
      <c r="B291" s="43" t="s">
        <v>58</v>
      </c>
      <c r="C291" s="43">
        <v>15.0</v>
      </c>
      <c r="D291" s="44"/>
      <c r="E291" s="45">
        <v>4021555.0</v>
      </c>
      <c r="F291" s="44"/>
      <c r="G291" s="44"/>
      <c r="H291" s="44"/>
    </row>
    <row r="292">
      <c r="A292" s="43" t="s">
        <v>57</v>
      </c>
      <c r="B292" s="43" t="s">
        <v>58</v>
      </c>
      <c r="C292" s="43">
        <v>15.0</v>
      </c>
      <c r="D292" s="44" t="str">
        <f>CONCATENATE(A292,B292,C292)</f>
        <v>Sem ABAPbranco15</v>
      </c>
      <c r="F292" s="44">
        <f>AVERAGE(E290:E292)</f>
        <v>3946465.5</v>
      </c>
      <c r="G292" s="46">
        <f>STDEV(E290:E292)/F292*100</f>
        <v>2.690827762</v>
      </c>
      <c r="H292" s="4" t="s">
        <v>59</v>
      </c>
      <c r="I292" s="45">
        <v>5204468.0</v>
      </c>
    </row>
    <row r="293">
      <c r="A293" s="43" t="s">
        <v>57</v>
      </c>
      <c r="B293" s="43" t="s">
        <v>8</v>
      </c>
      <c r="C293" s="43">
        <v>15.0</v>
      </c>
      <c r="D293" s="44"/>
      <c r="E293" s="47">
        <v>2.9820822E7</v>
      </c>
      <c r="F293" s="44"/>
      <c r="G293" s="44"/>
      <c r="H293" s="44"/>
    </row>
    <row r="294">
      <c r="A294" s="43" t="s">
        <v>57</v>
      </c>
      <c r="B294" s="43" t="s">
        <v>8</v>
      </c>
      <c r="C294" s="43">
        <v>15.0</v>
      </c>
      <c r="D294" s="44"/>
      <c r="E294" s="47">
        <v>3.0239906E7</v>
      </c>
      <c r="F294" s="44"/>
      <c r="G294" s="44"/>
      <c r="H294" s="44"/>
    </row>
    <row r="295">
      <c r="A295" s="43" t="s">
        <v>57</v>
      </c>
      <c r="B295" s="43" t="s">
        <v>8</v>
      </c>
      <c r="C295" s="43">
        <v>15.0</v>
      </c>
      <c r="D295" s="44" t="str">
        <f>CONCATENATE(A295,B295,C295)</f>
        <v>Sem ABAPC115</v>
      </c>
      <c r="E295" s="47">
        <v>3.3842928E7</v>
      </c>
      <c r="F295" s="44">
        <f>AVERAGE(E293:E295)</f>
        <v>31301218.67</v>
      </c>
      <c r="G295" s="44">
        <f>STDEV(E293:E295)/F295*100</f>
        <v>7.064057367</v>
      </c>
      <c r="H295" s="44">
        <f>F295-$F$292</f>
        <v>27354753.17</v>
      </c>
    </row>
    <row r="296">
      <c r="A296" s="43" t="s">
        <v>57</v>
      </c>
      <c r="B296" s="43" t="s">
        <v>10</v>
      </c>
      <c r="C296" s="43">
        <v>15.0</v>
      </c>
      <c r="D296" s="44"/>
      <c r="E296" s="47">
        <v>4.6299316E7</v>
      </c>
      <c r="F296" s="44"/>
      <c r="G296" s="44"/>
      <c r="H296" s="44"/>
    </row>
    <row r="297">
      <c r="A297" s="43" t="s">
        <v>57</v>
      </c>
      <c r="B297" s="43" t="s">
        <v>10</v>
      </c>
      <c r="C297" s="43">
        <v>15.0</v>
      </c>
      <c r="D297" s="44"/>
      <c r="E297" s="47">
        <v>4.7757288E7</v>
      </c>
      <c r="F297" s="44"/>
      <c r="G297" s="44"/>
      <c r="H297" s="44"/>
    </row>
    <row r="298">
      <c r="A298" s="43" t="s">
        <v>57</v>
      </c>
      <c r="B298" s="43" t="s">
        <v>10</v>
      </c>
      <c r="C298" s="43">
        <v>15.0</v>
      </c>
      <c r="D298" s="44" t="str">
        <f>CONCATENATE(A298,B298,C298)</f>
        <v>Sem ABAPC215</v>
      </c>
      <c r="E298" s="47">
        <v>5.0665164E7</v>
      </c>
      <c r="F298" s="44">
        <f>AVERAGE(E296:E298)</f>
        <v>48240589.33</v>
      </c>
      <c r="G298" s="44">
        <f>STDEV(E296:E298)/F298*100</f>
        <v>4.607506077</v>
      </c>
      <c r="H298" s="44">
        <f>F298-$F$292</f>
        <v>44294123.83</v>
      </c>
    </row>
    <row r="299">
      <c r="A299" s="43" t="s">
        <v>57</v>
      </c>
      <c r="B299" s="43" t="s">
        <v>12</v>
      </c>
      <c r="C299" s="43">
        <v>15.0</v>
      </c>
      <c r="D299" s="44"/>
      <c r="E299" s="47">
        <v>3.8488516E7</v>
      </c>
      <c r="F299" s="44"/>
      <c r="G299" s="44"/>
      <c r="H299" s="44"/>
    </row>
    <row r="300">
      <c r="A300" s="43" t="s">
        <v>57</v>
      </c>
      <c r="B300" s="43" t="s">
        <v>12</v>
      </c>
      <c r="C300" s="43">
        <v>15.0</v>
      </c>
      <c r="D300" s="44"/>
      <c r="E300" s="47">
        <v>3.90346E7</v>
      </c>
      <c r="F300" s="44"/>
      <c r="G300" s="44"/>
      <c r="H300" s="44"/>
    </row>
    <row r="301">
      <c r="A301" s="43" t="s">
        <v>57</v>
      </c>
      <c r="B301" s="43" t="s">
        <v>12</v>
      </c>
      <c r="C301" s="43">
        <v>15.0</v>
      </c>
      <c r="D301" s="44" t="str">
        <f>CONCATENATE(A301,B301,C301)</f>
        <v>Sem ABAPC315</v>
      </c>
      <c r="E301" s="47">
        <v>4.1745008E7</v>
      </c>
      <c r="F301" s="44">
        <f>AVERAGE(E299:E301)</f>
        <v>39756041.33</v>
      </c>
      <c r="G301" s="44">
        <f>STDEV(E299:E301)/F301*100</f>
        <v>4.386759888</v>
      </c>
      <c r="H301" s="44">
        <f>F301-$F$292</f>
        <v>35809575.83</v>
      </c>
    </row>
    <row r="302">
      <c r="A302" s="43" t="s">
        <v>57</v>
      </c>
      <c r="B302" s="43" t="s">
        <v>15</v>
      </c>
      <c r="C302" s="43">
        <v>15.0</v>
      </c>
      <c r="D302" s="44"/>
      <c r="E302" s="47">
        <v>4.5161092E7</v>
      </c>
      <c r="F302" s="44"/>
      <c r="G302" s="44"/>
      <c r="H302" s="44"/>
    </row>
    <row r="303">
      <c r="A303" s="43" t="s">
        <v>57</v>
      </c>
      <c r="B303" s="43" t="s">
        <v>15</v>
      </c>
      <c r="C303" s="43">
        <v>15.0</v>
      </c>
      <c r="D303" s="44"/>
      <c r="E303" s="47">
        <v>5.1257712E7</v>
      </c>
      <c r="F303" s="44"/>
      <c r="G303" s="44"/>
      <c r="H303" s="44"/>
    </row>
    <row r="304">
      <c r="A304" s="43" t="s">
        <v>57</v>
      </c>
      <c r="B304" s="43" t="s">
        <v>15</v>
      </c>
      <c r="C304" s="43">
        <v>15.0</v>
      </c>
      <c r="D304" s="44" t="str">
        <f>CONCATENATE(A304,B304,C304)</f>
        <v>Sem ABAPC415</v>
      </c>
      <c r="E304" s="47">
        <v>4.646602E7</v>
      </c>
      <c r="F304" s="44">
        <f>AVERAGE(E302:E304)</f>
        <v>47628274.67</v>
      </c>
      <c r="G304" s="44">
        <f>STDEV(E302:E304)/F304*100</f>
        <v>6.740093297</v>
      </c>
      <c r="H304" s="44">
        <f>F304-$F$292</f>
        <v>43681809.17</v>
      </c>
    </row>
    <row r="305">
      <c r="A305" s="43" t="s">
        <v>57</v>
      </c>
      <c r="B305" s="43" t="s">
        <v>17</v>
      </c>
      <c r="C305" s="43">
        <v>15.0</v>
      </c>
      <c r="D305" s="44"/>
      <c r="E305" s="47">
        <v>2.3043634E7</v>
      </c>
      <c r="F305" s="44"/>
      <c r="G305" s="44"/>
      <c r="H305" s="44"/>
    </row>
    <row r="306">
      <c r="A306" s="43" t="s">
        <v>57</v>
      </c>
      <c r="B306" s="43" t="s">
        <v>17</v>
      </c>
      <c r="C306" s="43">
        <v>15.0</v>
      </c>
      <c r="D306" s="44"/>
      <c r="F306" s="44"/>
      <c r="G306" s="44"/>
      <c r="H306" s="44"/>
      <c r="I306" s="47">
        <v>2.7700818E7</v>
      </c>
    </row>
    <row r="307">
      <c r="A307" s="43" t="s">
        <v>57</v>
      </c>
      <c r="B307" s="43" t="s">
        <v>17</v>
      </c>
      <c r="C307" s="43">
        <v>15.0</v>
      </c>
      <c r="D307" s="44" t="str">
        <f>CONCATENATE(A307,B307,C307)</f>
        <v>Sem ABAPC515</v>
      </c>
      <c r="E307" s="47">
        <v>1.9977682E7</v>
      </c>
      <c r="F307" s="44">
        <f>AVERAGE(E305:E307)</f>
        <v>21510658</v>
      </c>
      <c r="G307" s="46">
        <f>STDEV(E305:E307)/F307*100</f>
        <v>10.07851759</v>
      </c>
      <c r="H307" s="44">
        <f>F307-$F$292</f>
        <v>17564192.5</v>
      </c>
    </row>
    <row r="308">
      <c r="A308" s="43" t="s">
        <v>57</v>
      </c>
      <c r="B308" s="43" t="s">
        <v>19</v>
      </c>
      <c r="C308" s="43">
        <v>15.0</v>
      </c>
      <c r="D308" s="44"/>
      <c r="E308" s="48">
        <v>8.8907704E7</v>
      </c>
      <c r="F308" s="44"/>
      <c r="G308" s="44"/>
      <c r="H308" s="44"/>
    </row>
    <row r="309">
      <c r="A309" s="43" t="s">
        <v>57</v>
      </c>
      <c r="B309" s="43" t="s">
        <v>19</v>
      </c>
      <c r="C309" s="43">
        <v>15.0</v>
      </c>
      <c r="D309" s="44"/>
      <c r="E309" s="48">
        <v>1.05815816E8</v>
      </c>
      <c r="F309" s="44"/>
      <c r="G309" s="44"/>
      <c r="H309" s="44"/>
    </row>
    <row r="310">
      <c r="A310" s="43" t="s">
        <v>57</v>
      </c>
      <c r="B310" s="43" t="s">
        <v>19</v>
      </c>
      <c r="C310" s="43">
        <v>15.0</v>
      </c>
      <c r="D310" s="44" t="str">
        <f>CONCATENATE(A310,B310,C310)</f>
        <v>Sem ABAP1BP3_115</v>
      </c>
      <c r="E310" s="48">
        <v>1.0146048E8</v>
      </c>
      <c r="F310" s="44">
        <f>AVERAGE(E308:E310)</f>
        <v>98728000</v>
      </c>
      <c r="G310" s="44">
        <f>STDEV(E308:E310)/F310*100</f>
        <v>8.892110901</v>
      </c>
      <c r="H310" s="44">
        <f>F310-$F$292</f>
        <v>94781534.5</v>
      </c>
    </row>
    <row r="311">
      <c r="A311" s="43" t="s">
        <v>57</v>
      </c>
      <c r="B311" s="43" t="s">
        <v>21</v>
      </c>
      <c r="C311" s="43">
        <v>15.0</v>
      </c>
      <c r="D311" s="44"/>
      <c r="F311" s="44"/>
      <c r="G311" s="44"/>
      <c r="H311" s="44"/>
      <c r="I311" s="48">
        <v>2.7719542E7</v>
      </c>
    </row>
    <row r="312">
      <c r="A312" s="43" t="s">
        <v>57</v>
      </c>
      <c r="B312" s="43" t="s">
        <v>21</v>
      </c>
      <c r="C312" s="43">
        <v>15.0</v>
      </c>
      <c r="D312" s="44"/>
      <c r="E312" s="48">
        <v>3.4478008E7</v>
      </c>
      <c r="F312" s="44"/>
      <c r="G312" s="44"/>
      <c r="H312" s="44"/>
    </row>
    <row r="313">
      <c r="A313" s="43" t="s">
        <v>57</v>
      </c>
      <c r="B313" s="43" t="s">
        <v>21</v>
      </c>
      <c r="C313" s="43">
        <v>15.0</v>
      </c>
      <c r="D313" s="44" t="str">
        <f>CONCATENATE(A313,B313,C313)</f>
        <v>Sem ABAP1BP3_215</v>
      </c>
      <c r="E313" s="48">
        <v>3.7314528E7</v>
      </c>
      <c r="F313" s="44">
        <f>AVERAGE(E311:E313)</f>
        <v>35896268</v>
      </c>
      <c r="G313" s="46">
        <f>STDEV(E311:E313)/F313*100</f>
        <v>5.587551684</v>
      </c>
      <c r="H313" s="44">
        <f>F313-$F$292</f>
        <v>31949802.5</v>
      </c>
    </row>
    <row r="314">
      <c r="A314" s="43" t="s">
        <v>57</v>
      </c>
      <c r="B314" s="43" t="s">
        <v>23</v>
      </c>
      <c r="C314" s="43">
        <v>15.0</v>
      </c>
      <c r="D314" s="44"/>
      <c r="E314" s="48">
        <v>2.4251436E7</v>
      </c>
      <c r="F314" s="44"/>
      <c r="G314" s="44"/>
      <c r="H314" s="44"/>
    </row>
    <row r="315">
      <c r="A315" s="43" t="s">
        <v>57</v>
      </c>
      <c r="B315" s="43" t="s">
        <v>23</v>
      </c>
      <c r="C315" s="43">
        <v>15.0</v>
      </c>
      <c r="D315" s="44"/>
      <c r="E315" s="48">
        <v>2.6751052E7</v>
      </c>
      <c r="F315" s="44"/>
      <c r="G315" s="44"/>
      <c r="H315" s="44"/>
    </row>
    <row r="316">
      <c r="A316" s="43" t="s">
        <v>57</v>
      </c>
      <c r="B316" s="43" t="s">
        <v>23</v>
      </c>
      <c r="C316" s="43">
        <v>15.0</v>
      </c>
      <c r="D316" s="44" t="str">
        <f>CONCATENATE(A316,B316,C316)</f>
        <v>Sem ABAP1BP3_315</v>
      </c>
      <c r="E316" s="48">
        <v>2.6169274E7</v>
      </c>
      <c r="F316" s="44">
        <f>AVERAGE(E314:E316)</f>
        <v>25723920.67</v>
      </c>
      <c r="G316" s="44">
        <f>STDEV(E314:E316)/F316*100</f>
        <v>5.084628786</v>
      </c>
      <c r="H316" s="44">
        <f>F316-$F$292</f>
        <v>21777455.17</v>
      </c>
    </row>
    <row r="317">
      <c r="A317" s="43" t="s">
        <v>57</v>
      </c>
      <c r="B317" s="43" t="s">
        <v>25</v>
      </c>
      <c r="C317" s="43">
        <v>15.0</v>
      </c>
      <c r="D317" s="44"/>
      <c r="E317" s="48">
        <v>4.2013984E7</v>
      </c>
      <c r="F317" s="44"/>
      <c r="G317" s="44"/>
      <c r="H317" s="44"/>
    </row>
    <row r="318">
      <c r="A318" s="43" t="s">
        <v>57</v>
      </c>
      <c r="B318" s="43" t="s">
        <v>25</v>
      </c>
      <c r="C318" s="43">
        <v>15.0</v>
      </c>
      <c r="D318" s="44"/>
      <c r="E318" s="48">
        <v>4.2962496E7</v>
      </c>
      <c r="F318" s="44"/>
      <c r="G318" s="44"/>
      <c r="H318" s="44"/>
    </row>
    <row r="319">
      <c r="A319" s="43" t="s">
        <v>57</v>
      </c>
      <c r="B319" s="43" t="s">
        <v>25</v>
      </c>
      <c r="C319" s="43">
        <v>15.0</v>
      </c>
      <c r="D319" s="44" t="str">
        <f>CONCATENATE(A319,B319,C319)</f>
        <v>Sem ABAP1BP3_415</v>
      </c>
      <c r="E319" s="48">
        <v>4.1048956E7</v>
      </c>
      <c r="F319" s="44">
        <f>AVERAGE(E317:E319)</f>
        <v>42008478.67</v>
      </c>
      <c r="G319" s="44">
        <f>STDEV(E317:E319)/F319*100</f>
        <v>2.277592309</v>
      </c>
      <c r="H319" s="44">
        <f>F319-$F$292</f>
        <v>38062013.17</v>
      </c>
    </row>
    <row r="320">
      <c r="A320" s="43" t="s">
        <v>57</v>
      </c>
      <c r="B320" s="43" t="s">
        <v>27</v>
      </c>
      <c r="C320" s="43">
        <v>15.0</v>
      </c>
      <c r="D320" s="44"/>
      <c r="E320" s="48">
        <v>3.3168314E7</v>
      </c>
      <c r="F320" s="44"/>
      <c r="G320" s="44"/>
      <c r="H320" s="44"/>
    </row>
    <row r="321">
      <c r="A321" s="43" t="s">
        <v>57</v>
      </c>
      <c r="B321" s="43" t="s">
        <v>27</v>
      </c>
      <c r="C321" s="43">
        <v>15.0</v>
      </c>
      <c r="D321" s="44"/>
      <c r="E321" s="48">
        <v>3.6459052E7</v>
      </c>
      <c r="F321" s="44"/>
      <c r="G321" s="44"/>
      <c r="H321" s="44"/>
    </row>
    <row r="322">
      <c r="A322" s="43" t="s">
        <v>57</v>
      </c>
      <c r="B322" s="43" t="s">
        <v>27</v>
      </c>
      <c r="C322" s="43">
        <v>15.0</v>
      </c>
      <c r="D322" s="44" t="str">
        <f>CONCATENATE(A322,B322,C322)</f>
        <v>Sem ABAP1BP3_515</v>
      </c>
      <c r="E322" s="48">
        <v>3.8063484E7</v>
      </c>
      <c r="F322" s="44">
        <f>AVERAGE(E320:E322)</f>
        <v>35896950</v>
      </c>
      <c r="G322" s="44">
        <f>STDEV(E320:E322)/F322*100</f>
        <v>6.951911677</v>
      </c>
      <c r="H322" s="44">
        <f>F322-$F$292</f>
        <v>31950484.5</v>
      </c>
    </row>
    <row r="323">
      <c r="A323" s="43" t="s">
        <v>57</v>
      </c>
      <c r="B323" s="43" t="s">
        <v>29</v>
      </c>
      <c r="C323" s="43">
        <v>15.0</v>
      </c>
      <c r="D323" s="44"/>
      <c r="E323" s="49">
        <v>3.8603444E7</v>
      </c>
      <c r="F323" s="44"/>
      <c r="G323" s="44"/>
      <c r="H323" s="44"/>
    </row>
    <row r="324">
      <c r="A324" s="43" t="s">
        <v>57</v>
      </c>
      <c r="B324" s="43" t="s">
        <v>29</v>
      </c>
      <c r="C324" s="43">
        <v>15.0</v>
      </c>
      <c r="D324" s="44"/>
      <c r="E324" s="49">
        <v>4.0633152E7</v>
      </c>
      <c r="F324" s="44"/>
      <c r="G324" s="44"/>
      <c r="H324" s="44"/>
    </row>
    <row r="325">
      <c r="A325" s="43" t="s">
        <v>57</v>
      </c>
      <c r="B325" s="43" t="s">
        <v>29</v>
      </c>
      <c r="C325" s="43">
        <v>15.0</v>
      </c>
      <c r="D325" s="44" t="str">
        <f>CONCATENATE(A325,B325,C325)</f>
        <v>Sem ABAP10BP3_115</v>
      </c>
      <c r="E325" s="49">
        <v>4.6979944E7</v>
      </c>
      <c r="F325" s="44">
        <f>AVERAGE(E323:E325)</f>
        <v>42072180</v>
      </c>
      <c r="G325" s="44">
        <f>STDEV(E323:E325)/F325*100</f>
        <v>10.38626922</v>
      </c>
      <c r="H325" s="44">
        <f>F325-$F$292</f>
        <v>38125714.5</v>
      </c>
    </row>
    <row r="326">
      <c r="A326" s="43" t="s">
        <v>57</v>
      </c>
      <c r="B326" s="43" t="s">
        <v>31</v>
      </c>
      <c r="C326" s="43">
        <v>15.0</v>
      </c>
      <c r="D326" s="44"/>
      <c r="E326" s="49">
        <v>3.2274042E7</v>
      </c>
      <c r="F326" s="44"/>
      <c r="G326" s="44"/>
      <c r="H326" s="44"/>
    </row>
    <row r="327">
      <c r="A327" s="43" t="s">
        <v>57</v>
      </c>
      <c r="B327" s="50" t="s">
        <v>31</v>
      </c>
      <c r="C327" s="43">
        <v>15.0</v>
      </c>
      <c r="D327" s="44"/>
      <c r="E327" s="49">
        <v>3.1917612E7</v>
      </c>
      <c r="F327" s="44"/>
      <c r="G327" s="44"/>
      <c r="H327" s="44"/>
    </row>
    <row r="328">
      <c r="A328" s="43" t="s">
        <v>57</v>
      </c>
      <c r="B328" s="50" t="s">
        <v>31</v>
      </c>
      <c r="C328" s="43">
        <v>15.0</v>
      </c>
      <c r="D328" s="44" t="str">
        <f>CONCATENATE(A328,B328,C328)</f>
        <v>Sem ABAP10BP3_215</v>
      </c>
      <c r="E328" s="49">
        <v>2.7252096E7</v>
      </c>
      <c r="F328" s="44">
        <f>AVERAGE(E326:E328)</f>
        <v>30481250</v>
      </c>
      <c r="G328" s="44">
        <f>STDEV(E326:E328)/F328*100</f>
        <v>9.193199803</v>
      </c>
      <c r="H328" s="44">
        <f>F328-$F$292</f>
        <v>26534784.5</v>
      </c>
    </row>
    <row r="329">
      <c r="A329" s="43" t="s">
        <v>57</v>
      </c>
      <c r="B329" s="50" t="s">
        <v>33</v>
      </c>
      <c r="C329" s="43">
        <v>15.0</v>
      </c>
      <c r="D329" s="44"/>
      <c r="E329" s="49">
        <v>7.5448744E7</v>
      </c>
      <c r="F329" s="44"/>
      <c r="G329" s="44"/>
      <c r="H329" s="44"/>
    </row>
    <row r="330">
      <c r="A330" s="43" t="s">
        <v>57</v>
      </c>
      <c r="B330" s="50" t="s">
        <v>33</v>
      </c>
      <c r="C330" s="43">
        <v>15.0</v>
      </c>
      <c r="D330" s="44"/>
      <c r="E330" s="49">
        <v>7.5373088E7</v>
      </c>
      <c r="F330" s="44"/>
      <c r="G330" s="44"/>
      <c r="H330" s="44"/>
    </row>
    <row r="331">
      <c r="A331" s="43" t="s">
        <v>57</v>
      </c>
      <c r="B331" s="50" t="s">
        <v>33</v>
      </c>
      <c r="C331" s="43">
        <v>15.0</v>
      </c>
      <c r="D331" s="44" t="str">
        <f>CONCATENATE(A331,B331,C331)</f>
        <v>Sem ABAP10BP3_315</v>
      </c>
      <c r="E331" s="49">
        <v>8.2299504E7</v>
      </c>
      <c r="F331" s="44">
        <f>AVERAGE(E329:E331)</f>
        <v>77707112</v>
      </c>
      <c r="G331" s="44">
        <f>STDEV(E329:E331)/F331*100</f>
        <v>5.118332065</v>
      </c>
      <c r="H331" s="44">
        <f>F331-$F$292</f>
        <v>73760646.5</v>
      </c>
    </row>
    <row r="332">
      <c r="A332" s="43" t="s">
        <v>57</v>
      </c>
      <c r="B332" s="50" t="s">
        <v>35</v>
      </c>
      <c r="C332" s="43">
        <v>15.0</v>
      </c>
      <c r="D332" s="44"/>
      <c r="E332" s="49">
        <v>8.6067112E7</v>
      </c>
      <c r="F332" s="44"/>
      <c r="G332" s="44"/>
      <c r="H332" s="44"/>
    </row>
    <row r="333">
      <c r="A333" s="43" t="s">
        <v>57</v>
      </c>
      <c r="B333" s="50" t="s">
        <v>35</v>
      </c>
      <c r="C333" s="43">
        <v>15.0</v>
      </c>
      <c r="D333" s="44"/>
      <c r="E333" s="49">
        <v>8.8781472E7</v>
      </c>
      <c r="F333" s="44"/>
      <c r="G333" s="44"/>
      <c r="H333" s="44"/>
    </row>
    <row r="334">
      <c r="A334" s="43" t="s">
        <v>57</v>
      </c>
      <c r="B334" s="50" t="s">
        <v>35</v>
      </c>
      <c r="C334" s="43">
        <v>15.0</v>
      </c>
      <c r="D334" s="44" t="str">
        <f>CONCATENATE(A334,B334,C334)</f>
        <v>Sem ABAP10BP3_415</v>
      </c>
      <c r="E334" s="49">
        <v>1.01699136E8</v>
      </c>
      <c r="F334" s="44">
        <f>AVERAGE(E332:E334)</f>
        <v>92182573.33</v>
      </c>
      <c r="G334" s="44">
        <f>STDEV(E332:E334)/F334*100</f>
        <v>9.060914451</v>
      </c>
      <c r="H334" s="44">
        <f>F334-$F$292</f>
        <v>88236107.83</v>
      </c>
    </row>
    <row r="335">
      <c r="A335" s="43" t="s">
        <v>57</v>
      </c>
      <c r="B335" s="50" t="s">
        <v>37</v>
      </c>
      <c r="C335" s="43">
        <v>15.0</v>
      </c>
      <c r="D335" s="44"/>
      <c r="E335" s="49">
        <v>9.2016376E7</v>
      </c>
      <c r="F335" s="44"/>
      <c r="G335" s="44"/>
      <c r="H335" s="44"/>
    </row>
    <row r="336">
      <c r="A336" s="43" t="s">
        <v>57</v>
      </c>
      <c r="B336" s="50" t="s">
        <v>37</v>
      </c>
      <c r="C336" s="43">
        <v>15.0</v>
      </c>
      <c r="D336" s="44"/>
      <c r="E336" s="49">
        <v>1.0668888E8</v>
      </c>
      <c r="F336" s="44"/>
      <c r="G336" s="44"/>
      <c r="H336" s="44"/>
    </row>
    <row r="337">
      <c r="A337" s="43" t="s">
        <v>57</v>
      </c>
      <c r="B337" s="50" t="s">
        <v>37</v>
      </c>
      <c r="C337" s="43">
        <v>15.0</v>
      </c>
      <c r="D337" s="44" t="str">
        <f>CONCATENATE(A337,B337,C337)</f>
        <v>Sem ABAP10BP3_515</v>
      </c>
      <c r="E337" s="49">
        <v>1.06928304E8</v>
      </c>
      <c r="F337" s="44">
        <f>AVERAGE(E335:E337)</f>
        <v>101877853.3</v>
      </c>
      <c r="G337" s="44">
        <f>STDEV(E335:E337)/F337*100</f>
        <v>8.383695366</v>
      </c>
      <c r="H337" s="44">
        <f>F337-$F$292</f>
        <v>97931387.83</v>
      </c>
    </row>
    <row r="338">
      <c r="A338" s="51" t="s">
        <v>60</v>
      </c>
      <c r="B338" s="51" t="s">
        <v>58</v>
      </c>
      <c r="C338" s="43">
        <v>15.0</v>
      </c>
      <c r="D338" s="44"/>
      <c r="E338" s="45">
        <v>3196263.0</v>
      </c>
      <c r="F338" s="44"/>
      <c r="G338" s="44"/>
      <c r="H338" s="44"/>
    </row>
    <row r="339">
      <c r="A339" s="51" t="s">
        <v>60</v>
      </c>
      <c r="B339" s="51" t="s">
        <v>58</v>
      </c>
      <c r="C339" s="43">
        <v>15.0</v>
      </c>
      <c r="D339" s="44"/>
      <c r="E339" s="45">
        <v>3219851.0</v>
      </c>
      <c r="F339" s="44"/>
      <c r="G339" s="44"/>
      <c r="H339" s="44"/>
    </row>
    <row r="340">
      <c r="A340" s="51" t="s">
        <v>60</v>
      </c>
      <c r="B340" s="51" t="s">
        <v>58</v>
      </c>
      <c r="C340" s="43">
        <v>15.0</v>
      </c>
      <c r="D340" s="44" t="str">
        <f>CONCATENATE(A340,B340,C340)</f>
        <v>Com ABAPbranco15</v>
      </c>
      <c r="E340" s="45">
        <v>3270666.0</v>
      </c>
      <c r="F340" s="44">
        <f>AVERAGE(E338:E340)</f>
        <v>3228926.667</v>
      </c>
      <c r="G340" s="44">
        <f>STDEV(E338:E340)/F340*100</f>
        <v>1.177565366</v>
      </c>
      <c r="H340" s="4" t="s">
        <v>59</v>
      </c>
    </row>
    <row r="341">
      <c r="A341" s="51" t="s">
        <v>60</v>
      </c>
      <c r="B341" s="51" t="s">
        <v>8</v>
      </c>
      <c r="C341" s="43">
        <v>15.0</v>
      </c>
      <c r="D341" s="44"/>
      <c r="F341" s="44"/>
      <c r="G341" s="44"/>
      <c r="H341" s="44"/>
      <c r="I341" s="47">
        <v>3.2576498E7</v>
      </c>
    </row>
    <row r="342">
      <c r="A342" s="51" t="s">
        <v>60</v>
      </c>
      <c r="B342" s="51" t="s">
        <v>8</v>
      </c>
      <c r="C342" s="43">
        <v>15.0</v>
      </c>
      <c r="D342" s="44"/>
      <c r="E342" s="47">
        <v>2.6725634E7</v>
      </c>
      <c r="F342" s="44"/>
      <c r="G342" s="44"/>
      <c r="H342" s="44"/>
    </row>
    <row r="343">
      <c r="A343" s="51" t="s">
        <v>60</v>
      </c>
      <c r="B343" s="51" t="s">
        <v>8</v>
      </c>
      <c r="C343" s="43">
        <v>15.0</v>
      </c>
      <c r="D343" s="44" t="str">
        <f>CONCATENATE(A343,B343,C343)</f>
        <v>Com ABAPC115</v>
      </c>
      <c r="E343" s="47">
        <v>2.5855634E7</v>
      </c>
      <c r="F343" s="44">
        <f>AVERAGE(E341:E343)</f>
        <v>26290634</v>
      </c>
      <c r="G343" s="46">
        <f>STDEV(E341:E343)/F343*100</f>
        <v>2.339931778</v>
      </c>
      <c r="H343" s="44">
        <f>F343-$F$340</f>
        <v>23061707.33</v>
      </c>
    </row>
    <row r="344">
      <c r="A344" s="51" t="s">
        <v>60</v>
      </c>
      <c r="B344" s="51" t="s">
        <v>10</v>
      </c>
      <c r="C344" s="43">
        <v>15.0</v>
      </c>
      <c r="D344" s="44"/>
      <c r="E344" s="47">
        <v>4.2672892E7</v>
      </c>
      <c r="F344" s="44"/>
      <c r="G344" s="44"/>
      <c r="H344" s="44"/>
    </row>
    <row r="345">
      <c r="A345" s="51" t="s">
        <v>60</v>
      </c>
      <c r="B345" s="51" t="s">
        <v>10</v>
      </c>
      <c r="C345" s="43">
        <v>15.0</v>
      </c>
      <c r="D345" s="44"/>
      <c r="E345" s="47">
        <v>4.701528E7</v>
      </c>
      <c r="F345" s="44"/>
      <c r="G345" s="44"/>
      <c r="H345" s="44"/>
    </row>
    <row r="346">
      <c r="A346" s="51" t="s">
        <v>60</v>
      </c>
      <c r="B346" s="51" t="s">
        <v>10</v>
      </c>
      <c r="C346" s="43">
        <v>15.0</v>
      </c>
      <c r="D346" s="44" t="str">
        <f>CONCATENATE(A346,B346,C346)</f>
        <v>Com ABAPC215</v>
      </c>
      <c r="E346" s="47">
        <v>4.8546208E7</v>
      </c>
      <c r="F346" s="44">
        <f>AVERAGE(E344:E346)</f>
        <v>46078126.67</v>
      </c>
      <c r="G346" s="44">
        <f>STDEV(E344:E346)/F346*100</f>
        <v>6.612127689</v>
      </c>
      <c r="H346" s="44">
        <f>F346-$F$340</f>
        <v>42849200</v>
      </c>
    </row>
    <row r="347">
      <c r="A347" s="51" t="s">
        <v>60</v>
      </c>
      <c r="B347" s="51" t="s">
        <v>12</v>
      </c>
      <c r="C347" s="43">
        <v>15.0</v>
      </c>
      <c r="D347" s="44"/>
      <c r="E347" s="47">
        <v>4.4198496E7</v>
      </c>
      <c r="F347" s="44"/>
      <c r="G347" s="44"/>
      <c r="H347" s="44"/>
    </row>
    <row r="348">
      <c r="A348" s="51" t="s">
        <v>60</v>
      </c>
      <c r="B348" s="51" t="s">
        <v>12</v>
      </c>
      <c r="C348" s="43">
        <v>15.0</v>
      </c>
      <c r="D348" s="44"/>
      <c r="E348" s="47">
        <v>4.469536E7</v>
      </c>
      <c r="F348" s="44"/>
      <c r="G348" s="44"/>
      <c r="H348" s="44"/>
    </row>
    <row r="349">
      <c r="A349" s="51" t="s">
        <v>60</v>
      </c>
      <c r="B349" s="51" t="s">
        <v>12</v>
      </c>
      <c r="C349" s="43">
        <v>15.0</v>
      </c>
      <c r="D349" s="44" t="str">
        <f>CONCATENATE(A349,B349,C349)</f>
        <v>Com ABAPC315</v>
      </c>
      <c r="E349" s="47">
        <v>4.2181572E7</v>
      </c>
      <c r="F349" s="44">
        <f>AVERAGE(E347:E349)</f>
        <v>43691809.33</v>
      </c>
      <c r="G349" s="44">
        <f>STDEV(E347:E349)/F349*100</f>
        <v>3.046999582</v>
      </c>
      <c r="H349" s="44">
        <f>F349-$F$340</f>
        <v>40462882.67</v>
      </c>
    </row>
    <row r="350">
      <c r="A350" s="51" t="s">
        <v>60</v>
      </c>
      <c r="B350" s="51" t="s">
        <v>15</v>
      </c>
      <c r="C350" s="43">
        <v>15.0</v>
      </c>
      <c r="D350" s="44"/>
      <c r="E350" s="47">
        <v>6.2535932E7</v>
      </c>
      <c r="F350" s="44"/>
      <c r="G350" s="44"/>
      <c r="H350" s="44"/>
    </row>
    <row r="351">
      <c r="A351" s="51" t="s">
        <v>60</v>
      </c>
      <c r="B351" s="51" t="s">
        <v>15</v>
      </c>
      <c r="C351" s="43">
        <v>15.0</v>
      </c>
      <c r="D351" s="44"/>
      <c r="E351" s="47">
        <v>5.1737492E7</v>
      </c>
      <c r="F351" s="44"/>
      <c r="G351" s="44"/>
      <c r="H351" s="44"/>
    </row>
    <row r="352">
      <c r="A352" s="51" t="s">
        <v>60</v>
      </c>
      <c r="B352" s="51" t="s">
        <v>15</v>
      </c>
      <c r="C352" s="43">
        <v>15.0</v>
      </c>
      <c r="D352" s="44" t="str">
        <f>CONCATENATE(A352,B352,C352)</f>
        <v>Com ABAPC415</v>
      </c>
      <c r="E352" s="47">
        <v>5.3750144E7</v>
      </c>
      <c r="F352" s="44">
        <f>AVERAGE(E350:E352)</f>
        <v>56007856</v>
      </c>
      <c r="G352" s="44">
        <f>STDEV(E350:E352)/F352*100</f>
        <v>10.25274889</v>
      </c>
      <c r="H352" s="44">
        <f>F352-$F$340</f>
        <v>52778929.33</v>
      </c>
    </row>
    <row r="353">
      <c r="A353" s="51" t="s">
        <v>60</v>
      </c>
      <c r="B353" s="51" t="s">
        <v>17</v>
      </c>
      <c r="C353" s="43">
        <v>15.0</v>
      </c>
      <c r="D353" s="44"/>
      <c r="E353" s="47">
        <v>1.8689128E7</v>
      </c>
      <c r="F353" s="44"/>
      <c r="G353" s="44"/>
      <c r="H353" s="44"/>
    </row>
    <row r="354">
      <c r="A354" s="51" t="s">
        <v>60</v>
      </c>
      <c r="B354" s="51" t="s">
        <v>17</v>
      </c>
      <c r="C354" s="43">
        <v>15.0</v>
      </c>
      <c r="D354" s="44"/>
      <c r="E354" s="47">
        <v>1.6944872E7</v>
      </c>
      <c r="F354" s="44"/>
      <c r="G354" s="44"/>
      <c r="H354" s="44"/>
    </row>
    <row r="355">
      <c r="A355" s="51" t="s">
        <v>60</v>
      </c>
      <c r="B355" s="51" t="s">
        <v>17</v>
      </c>
      <c r="C355" s="43">
        <v>15.0</v>
      </c>
      <c r="D355" s="44" t="str">
        <f>CONCATENATE(A355,B355,C355)</f>
        <v>Com ABAPC515</v>
      </c>
      <c r="E355" s="47">
        <v>1.8434014E7</v>
      </c>
      <c r="F355" s="44">
        <f>AVERAGE(E353:E355)</f>
        <v>18022671.33</v>
      </c>
      <c r="G355" s="44">
        <f>STDEV(E353:E355)/F355*100</f>
        <v>5.227178169</v>
      </c>
      <c r="H355" s="44">
        <f>F355-$F$340</f>
        <v>14793744.67</v>
      </c>
    </row>
    <row r="356">
      <c r="A356" s="51" t="s">
        <v>60</v>
      </c>
      <c r="B356" s="51" t="s">
        <v>19</v>
      </c>
      <c r="C356" s="43">
        <v>15.0</v>
      </c>
      <c r="D356" s="44"/>
      <c r="E356" s="48">
        <v>1.00615376E8</v>
      </c>
      <c r="F356" s="44"/>
      <c r="G356" s="44"/>
      <c r="H356" s="44"/>
    </row>
    <row r="357">
      <c r="A357" s="51" t="s">
        <v>60</v>
      </c>
      <c r="B357" s="51" t="s">
        <v>19</v>
      </c>
      <c r="C357" s="43">
        <v>15.0</v>
      </c>
      <c r="D357" s="44"/>
      <c r="E357" s="48">
        <v>1.13027088E8</v>
      </c>
      <c r="F357" s="44"/>
      <c r="G357" s="44"/>
      <c r="H357" s="44"/>
    </row>
    <row r="358">
      <c r="A358" s="51" t="s">
        <v>60</v>
      </c>
      <c r="B358" s="51" t="s">
        <v>19</v>
      </c>
      <c r="C358" s="43">
        <v>15.0</v>
      </c>
      <c r="D358" s="44" t="str">
        <f>CONCATENATE(A358,B358,C358)</f>
        <v>Com ABAP1BP3_115</v>
      </c>
      <c r="E358" s="48">
        <v>1.0617956E8</v>
      </c>
      <c r="F358" s="44">
        <f>AVERAGE(E356:E358)</f>
        <v>106607341.3</v>
      </c>
      <c r="G358" s="44">
        <f>STDEV(E356:E358)/F358*100</f>
        <v>5.83159096</v>
      </c>
      <c r="H358" s="44">
        <f>F358-$F$340</f>
        <v>103378414.7</v>
      </c>
    </row>
    <row r="359">
      <c r="A359" s="51" t="s">
        <v>60</v>
      </c>
      <c r="B359" s="51" t="s">
        <v>21</v>
      </c>
      <c r="C359" s="43">
        <v>15.0</v>
      </c>
      <c r="D359" s="44"/>
      <c r="E359" s="48">
        <v>3.191552E7</v>
      </c>
      <c r="F359" s="44"/>
      <c r="G359" s="44"/>
      <c r="H359" s="44"/>
    </row>
    <row r="360">
      <c r="A360" s="51" t="s">
        <v>60</v>
      </c>
      <c r="B360" s="51" t="s">
        <v>21</v>
      </c>
      <c r="C360" s="43">
        <v>15.0</v>
      </c>
      <c r="D360" s="44"/>
      <c r="E360" s="48">
        <v>3.1813412E7</v>
      </c>
      <c r="F360" s="44"/>
      <c r="G360" s="44"/>
      <c r="H360" s="44"/>
    </row>
    <row r="361">
      <c r="A361" s="51" t="s">
        <v>60</v>
      </c>
      <c r="B361" s="51" t="s">
        <v>21</v>
      </c>
      <c r="C361" s="43">
        <v>15.0</v>
      </c>
      <c r="D361" s="44" t="str">
        <f>CONCATENATE(A361,B361,C361)</f>
        <v>Com ABAP1BP3_215</v>
      </c>
      <c r="E361" s="48">
        <v>3.7796948E7</v>
      </c>
      <c r="F361" s="44">
        <f>AVERAGE(E359:E361)</f>
        <v>33841960</v>
      </c>
      <c r="G361" s="44">
        <f>STDEV(E359:E361)/F361*100</f>
        <v>10.12205132</v>
      </c>
      <c r="H361" s="44">
        <f>F361-$F$340</f>
        <v>30613033.33</v>
      </c>
    </row>
    <row r="362">
      <c r="A362" s="51" t="s">
        <v>60</v>
      </c>
      <c r="B362" s="51" t="s">
        <v>23</v>
      </c>
      <c r="C362" s="43">
        <v>15.0</v>
      </c>
      <c r="D362" s="44"/>
      <c r="E362" s="48">
        <v>2.6149714E7</v>
      </c>
      <c r="F362" s="44"/>
      <c r="G362" s="44"/>
      <c r="H362" s="44"/>
    </row>
    <row r="363">
      <c r="A363" s="51" t="s">
        <v>60</v>
      </c>
      <c r="B363" s="51" t="s">
        <v>23</v>
      </c>
      <c r="C363" s="43">
        <v>15.0</v>
      </c>
      <c r="D363" s="44"/>
      <c r="E363" s="48">
        <v>3.0936838E7</v>
      </c>
      <c r="F363" s="44"/>
      <c r="G363" s="44"/>
      <c r="H363" s="44"/>
    </row>
    <row r="364">
      <c r="A364" s="51" t="s">
        <v>60</v>
      </c>
      <c r="B364" s="51" t="s">
        <v>23</v>
      </c>
      <c r="C364" s="43">
        <v>15.0</v>
      </c>
      <c r="D364" s="44" t="str">
        <f>CONCATENATE(A364,B364,C364)</f>
        <v>Com ABAP1BP3_315</v>
      </c>
      <c r="E364" s="48">
        <v>2.7918942E7</v>
      </c>
      <c r="F364" s="44">
        <f>AVERAGE(E362:E364)</f>
        <v>28335164.67</v>
      </c>
      <c r="G364" s="44">
        <f>STDEV(E362:E364)/F364*100</f>
        <v>8.542571128</v>
      </c>
      <c r="H364" s="44">
        <f>F364-$F$340</f>
        <v>25106238</v>
      </c>
    </row>
    <row r="365">
      <c r="A365" s="51" t="s">
        <v>60</v>
      </c>
      <c r="B365" s="51" t="s">
        <v>25</v>
      </c>
      <c r="C365" s="43">
        <v>15.0</v>
      </c>
      <c r="D365" s="44"/>
      <c r="E365" s="48">
        <v>4.9465852E7</v>
      </c>
      <c r="F365" s="44"/>
      <c r="G365" s="44"/>
      <c r="H365" s="44"/>
    </row>
    <row r="366">
      <c r="A366" s="51" t="s">
        <v>60</v>
      </c>
      <c r="B366" s="51" t="s">
        <v>25</v>
      </c>
      <c r="C366" s="43">
        <v>15.0</v>
      </c>
      <c r="D366" s="44"/>
      <c r="E366" s="48">
        <v>4.7349736E7</v>
      </c>
      <c r="F366" s="44"/>
      <c r="G366" s="44"/>
      <c r="H366" s="44"/>
    </row>
    <row r="367">
      <c r="A367" s="51" t="s">
        <v>60</v>
      </c>
      <c r="B367" s="51" t="s">
        <v>25</v>
      </c>
      <c r="C367" s="43">
        <v>15.0</v>
      </c>
      <c r="D367" s="44" t="str">
        <f>CONCATENATE(A367,B367,C367)</f>
        <v>Com ABAP1BP3_415</v>
      </c>
      <c r="E367" s="48">
        <v>4.5765512E7</v>
      </c>
      <c r="F367" s="44">
        <f>AVERAGE(E365:E367)</f>
        <v>47527033.33</v>
      </c>
      <c r="G367" s="44">
        <f>STDEV(E365:E367)/F367*100</f>
        <v>3.906261718</v>
      </c>
      <c r="H367" s="44">
        <f>F367-$F$340</f>
        <v>44298106.67</v>
      </c>
    </row>
    <row r="368">
      <c r="A368" s="51" t="s">
        <v>60</v>
      </c>
      <c r="B368" s="51" t="s">
        <v>27</v>
      </c>
      <c r="C368" s="43">
        <v>15.0</v>
      </c>
      <c r="D368" s="44"/>
      <c r="E368" s="48">
        <v>3.7587832E7</v>
      </c>
      <c r="F368" s="44"/>
      <c r="G368" s="44"/>
      <c r="H368" s="44"/>
    </row>
    <row r="369">
      <c r="A369" s="51" t="s">
        <v>60</v>
      </c>
      <c r="B369" s="51" t="s">
        <v>27</v>
      </c>
      <c r="C369" s="43">
        <v>15.0</v>
      </c>
      <c r="D369" s="44"/>
      <c r="F369" s="44"/>
      <c r="G369" s="44"/>
      <c r="H369" s="44"/>
      <c r="I369" s="48">
        <v>4.6475588E7</v>
      </c>
    </row>
    <row r="370">
      <c r="A370" s="51" t="s">
        <v>60</v>
      </c>
      <c r="B370" s="51" t="s">
        <v>27</v>
      </c>
      <c r="C370" s="43">
        <v>15.0</v>
      </c>
      <c r="D370" s="44" t="str">
        <f>CONCATENATE(A370,B370,C370)</f>
        <v>Com ABAP1BP3_515</v>
      </c>
      <c r="E370" s="48">
        <v>3.721852E7</v>
      </c>
      <c r="F370" s="44">
        <f>AVERAGE(E368:E370)</f>
        <v>37403176</v>
      </c>
      <c r="G370" s="46">
        <f>STDEV(E368:E370)/F370*100</f>
        <v>0.6981840782</v>
      </c>
      <c r="H370" s="44">
        <f>F370-$F$340</f>
        <v>34174249.33</v>
      </c>
    </row>
    <row r="371">
      <c r="A371" s="51" t="s">
        <v>60</v>
      </c>
      <c r="B371" s="51" t="s">
        <v>29</v>
      </c>
      <c r="C371" s="43">
        <v>15.0</v>
      </c>
      <c r="D371" s="44"/>
      <c r="E371" s="49">
        <v>4.2366848E7</v>
      </c>
      <c r="F371" s="44"/>
      <c r="G371" s="44"/>
      <c r="H371" s="44"/>
    </row>
    <row r="372">
      <c r="A372" s="51" t="s">
        <v>60</v>
      </c>
      <c r="B372" s="51" t="s">
        <v>29</v>
      </c>
      <c r="C372" s="43">
        <v>15.0</v>
      </c>
      <c r="D372" s="44"/>
      <c r="E372" s="49">
        <v>4.8593676E7</v>
      </c>
      <c r="F372" s="44"/>
      <c r="G372" s="44"/>
      <c r="H372" s="44"/>
    </row>
    <row r="373">
      <c r="A373" s="51" t="s">
        <v>60</v>
      </c>
      <c r="B373" s="51" t="s">
        <v>29</v>
      </c>
      <c r="C373" s="43">
        <v>15.0</v>
      </c>
      <c r="D373" s="44" t="str">
        <f>CONCATENATE(A373,B373,C373)</f>
        <v>Com ABAP10BP3_115</v>
      </c>
      <c r="E373" s="49">
        <v>5.2602484E7</v>
      </c>
      <c r="F373" s="44">
        <f>AVERAGE(E371:E373)</f>
        <v>47854336</v>
      </c>
      <c r="G373" s="44">
        <f>STDEV(E371:E373)/F373*100</f>
        <v>10.77794803</v>
      </c>
      <c r="H373" s="44">
        <f>F373-$F$340</f>
        <v>44625409.33</v>
      </c>
    </row>
    <row r="374">
      <c r="A374" s="51" t="s">
        <v>60</v>
      </c>
      <c r="B374" s="51" t="s">
        <v>31</v>
      </c>
      <c r="C374" s="43">
        <v>15.0</v>
      </c>
      <c r="D374" s="44"/>
      <c r="E374" s="49">
        <v>4.6315288E7</v>
      </c>
      <c r="F374" s="44"/>
      <c r="G374" s="44"/>
      <c r="H374" s="44"/>
    </row>
    <row r="375">
      <c r="A375" s="51" t="s">
        <v>60</v>
      </c>
      <c r="B375" s="52" t="s">
        <v>31</v>
      </c>
      <c r="C375" s="43">
        <v>15.0</v>
      </c>
      <c r="D375" s="44"/>
      <c r="E375" s="49">
        <v>4.2842124E7</v>
      </c>
      <c r="F375" s="44"/>
      <c r="G375" s="44"/>
      <c r="H375" s="44"/>
    </row>
    <row r="376">
      <c r="A376" s="51" t="s">
        <v>60</v>
      </c>
      <c r="B376" s="52" t="s">
        <v>31</v>
      </c>
      <c r="C376" s="43">
        <v>15.0</v>
      </c>
      <c r="D376" s="44" t="str">
        <f>CONCATENATE(A376,B376,C376)</f>
        <v>Com ABAP10BP3_215</v>
      </c>
      <c r="E376" s="49">
        <v>3.7222956E7</v>
      </c>
      <c r="F376" s="44">
        <f>AVERAGE(E374:E376)</f>
        <v>42126789.33</v>
      </c>
      <c r="G376" s="44">
        <f>STDEV(E374:E376)/F376*100</f>
        <v>10.89136123</v>
      </c>
      <c r="H376" s="44">
        <f>F376-$F$340</f>
        <v>38897862.67</v>
      </c>
    </row>
    <row r="377">
      <c r="A377" s="51" t="s">
        <v>60</v>
      </c>
      <c r="B377" s="52" t="s">
        <v>33</v>
      </c>
      <c r="C377" s="43">
        <v>15.0</v>
      </c>
      <c r="D377" s="44"/>
      <c r="F377" s="44"/>
      <c r="G377" s="44"/>
      <c r="H377" s="44"/>
      <c r="I377" s="49">
        <v>1.08006808E8</v>
      </c>
    </row>
    <row r="378">
      <c r="A378" s="51" t="s">
        <v>60</v>
      </c>
      <c r="B378" s="52" t="s">
        <v>33</v>
      </c>
      <c r="C378" s="43">
        <v>15.0</v>
      </c>
      <c r="D378" s="44"/>
      <c r="E378" s="49">
        <v>8.2863176E7</v>
      </c>
      <c r="F378" s="44"/>
      <c r="G378" s="44"/>
      <c r="H378" s="44"/>
    </row>
    <row r="379">
      <c r="A379" s="51" t="s">
        <v>60</v>
      </c>
      <c r="B379" s="52" t="s">
        <v>33</v>
      </c>
      <c r="C379" s="43">
        <v>15.0</v>
      </c>
      <c r="D379" s="44" t="str">
        <f>CONCATENATE(A379,B379,C379)</f>
        <v>Com ABAP10BP3_315</v>
      </c>
      <c r="E379" s="49">
        <v>9.1717008E7</v>
      </c>
      <c r="F379" s="44">
        <f>AVERAGE(E377:E379)</f>
        <v>87290092</v>
      </c>
      <c r="G379" s="46">
        <f>STDEV(E377:E379)/F379*100</f>
        <v>7.172182436</v>
      </c>
      <c r="H379" s="44">
        <f>F379-$F$340</f>
        <v>84061165.33</v>
      </c>
    </row>
    <row r="380">
      <c r="A380" s="51" t="s">
        <v>60</v>
      </c>
      <c r="B380" s="52" t="s">
        <v>35</v>
      </c>
      <c r="C380" s="43">
        <v>15.0</v>
      </c>
      <c r="D380" s="44"/>
      <c r="E380" s="49">
        <v>1.14048768E8</v>
      </c>
      <c r="F380" s="44"/>
      <c r="G380" s="44"/>
      <c r="H380" s="44"/>
    </row>
    <row r="381">
      <c r="A381" s="51" t="s">
        <v>60</v>
      </c>
      <c r="B381" s="52" t="s">
        <v>35</v>
      </c>
      <c r="C381" s="43">
        <v>15.0</v>
      </c>
      <c r="D381" s="44"/>
      <c r="E381" s="49">
        <v>1.18930816E8</v>
      </c>
      <c r="F381" s="44"/>
      <c r="G381" s="44"/>
      <c r="H381" s="44"/>
    </row>
    <row r="382">
      <c r="A382" s="51" t="s">
        <v>60</v>
      </c>
      <c r="B382" s="52" t="s">
        <v>35</v>
      </c>
      <c r="C382" s="43">
        <v>15.0</v>
      </c>
      <c r="D382" s="44" t="str">
        <f>CONCATENATE(A382,B382,C382)</f>
        <v>Com ABAP10BP3_415</v>
      </c>
      <c r="E382" s="49">
        <v>1.20217744E8</v>
      </c>
      <c r="F382" s="44">
        <f>AVERAGE(E380:E382)</f>
        <v>117732442.7</v>
      </c>
      <c r="G382" s="44">
        <f>STDEV(E380:E382)/F382*100</f>
        <v>2.764236543</v>
      </c>
      <c r="H382" s="44">
        <f>F382-$F$340</f>
        <v>114503516</v>
      </c>
    </row>
    <row r="383">
      <c r="A383" s="51" t="s">
        <v>60</v>
      </c>
      <c r="B383" s="52" t="s">
        <v>37</v>
      </c>
      <c r="C383" s="43">
        <v>15.0</v>
      </c>
      <c r="D383" s="44"/>
      <c r="E383" s="49">
        <v>1.28482968E8</v>
      </c>
      <c r="F383" s="44"/>
      <c r="G383" s="44"/>
      <c r="H383" s="44"/>
    </row>
    <row r="384">
      <c r="A384" s="51" t="s">
        <v>60</v>
      </c>
      <c r="B384" s="52" t="s">
        <v>37</v>
      </c>
      <c r="C384" s="43">
        <v>15.0</v>
      </c>
      <c r="D384" s="44"/>
      <c r="E384" s="49">
        <v>1.31414632E8</v>
      </c>
      <c r="F384" s="44"/>
      <c r="G384" s="44"/>
      <c r="H384" s="44"/>
    </row>
    <row r="385">
      <c r="A385" s="51" t="s">
        <v>60</v>
      </c>
      <c r="B385" s="52" t="s">
        <v>37</v>
      </c>
      <c r="C385" s="43">
        <v>15.0</v>
      </c>
      <c r="D385" s="44" t="str">
        <f>CONCATENATE(A385,B385,C385)</f>
        <v>Com ABAP10BP3_515</v>
      </c>
      <c r="E385" s="49">
        <v>1.29143464E8</v>
      </c>
      <c r="F385" s="44">
        <f>AVERAGE(E383:E385)</f>
        <v>129680354.7</v>
      </c>
      <c r="G385" s="44">
        <f>STDEV(E383:E385)/F385*100</f>
        <v>1.185844672</v>
      </c>
      <c r="H385" s="44">
        <f>F385-$F$340</f>
        <v>126451428</v>
      </c>
    </row>
    <row r="386">
      <c r="A386" s="43" t="s">
        <v>57</v>
      </c>
      <c r="B386" s="43" t="s">
        <v>58</v>
      </c>
      <c r="C386" s="43">
        <v>20.0</v>
      </c>
      <c r="D386" s="44"/>
      <c r="E386" s="45">
        <v>3902830.0</v>
      </c>
      <c r="F386" s="44"/>
      <c r="G386" s="44"/>
      <c r="H386" s="44"/>
    </row>
    <row r="387">
      <c r="A387" s="43" t="s">
        <v>57</v>
      </c>
      <c r="B387" s="43" t="s">
        <v>58</v>
      </c>
      <c r="C387" s="43">
        <v>20.0</v>
      </c>
      <c r="D387" s="44"/>
      <c r="E387" s="45">
        <v>4059407.0</v>
      </c>
      <c r="F387" s="44"/>
      <c r="G387" s="44"/>
      <c r="H387" s="44"/>
    </row>
    <row r="388">
      <c r="A388" s="43" t="s">
        <v>57</v>
      </c>
      <c r="B388" s="43" t="s">
        <v>58</v>
      </c>
      <c r="C388" s="43">
        <v>20.0</v>
      </c>
      <c r="D388" s="44" t="str">
        <f>CONCATENATE(A388,B388,C388)</f>
        <v>Sem ABAPbranco20</v>
      </c>
      <c r="F388" s="44">
        <f>AVERAGE(E386:E388)</f>
        <v>3981118.5</v>
      </c>
      <c r="G388" s="46">
        <f>STDEV(E386:E388)/F388*100</f>
        <v>2.781044033</v>
      </c>
      <c r="H388" s="4" t="s">
        <v>59</v>
      </c>
      <c r="I388" s="45">
        <v>5271573.0</v>
      </c>
    </row>
    <row r="389">
      <c r="A389" s="43" t="s">
        <v>57</v>
      </c>
      <c r="B389" s="43" t="s">
        <v>8</v>
      </c>
      <c r="C389" s="43">
        <v>20.0</v>
      </c>
      <c r="D389" s="44"/>
      <c r="E389" s="47">
        <v>4.7904536E7</v>
      </c>
      <c r="F389" s="44"/>
      <c r="G389" s="44"/>
      <c r="H389" s="44"/>
    </row>
    <row r="390">
      <c r="A390" s="43" t="s">
        <v>57</v>
      </c>
      <c r="B390" s="43" t="s">
        <v>8</v>
      </c>
      <c r="C390" s="43">
        <v>20.0</v>
      </c>
      <c r="D390" s="44"/>
      <c r="E390" s="47">
        <v>5.1276264E7</v>
      </c>
      <c r="F390" s="44"/>
      <c r="G390" s="44"/>
      <c r="H390" s="44"/>
    </row>
    <row r="391">
      <c r="A391" s="43" t="s">
        <v>57</v>
      </c>
      <c r="B391" s="43" t="s">
        <v>8</v>
      </c>
      <c r="C391" s="43">
        <v>20.0</v>
      </c>
      <c r="D391" s="44" t="str">
        <f>CONCATENATE(A391,B391,C391)</f>
        <v>Sem ABAPC120</v>
      </c>
      <c r="E391" s="47">
        <v>5.690066E7</v>
      </c>
      <c r="F391" s="44">
        <f>AVERAGE(E389:E391)</f>
        <v>52027153.33</v>
      </c>
      <c r="G391" s="44">
        <f>STDEV(E389:E391)/F391*100</f>
        <v>8.73548734</v>
      </c>
      <c r="H391" s="44">
        <f>F391-$F$388</f>
        <v>48046034.83</v>
      </c>
    </row>
    <row r="392">
      <c r="A392" s="43" t="s">
        <v>57</v>
      </c>
      <c r="B392" s="43" t="s">
        <v>10</v>
      </c>
      <c r="C392" s="43">
        <v>20.0</v>
      </c>
      <c r="D392" s="44"/>
      <c r="E392" s="47">
        <v>8.0401752E7</v>
      </c>
      <c r="F392" s="44"/>
      <c r="G392" s="44"/>
      <c r="H392" s="44"/>
    </row>
    <row r="393">
      <c r="A393" s="43" t="s">
        <v>57</v>
      </c>
      <c r="B393" s="43" t="s">
        <v>10</v>
      </c>
      <c r="C393" s="43">
        <v>20.0</v>
      </c>
      <c r="D393" s="44"/>
      <c r="E393" s="47">
        <v>8.36566E7</v>
      </c>
      <c r="F393" s="44"/>
      <c r="G393" s="44"/>
      <c r="H393" s="44"/>
    </row>
    <row r="394">
      <c r="A394" s="43" t="s">
        <v>57</v>
      </c>
      <c r="B394" s="43" t="s">
        <v>10</v>
      </c>
      <c r="C394" s="43">
        <v>20.0</v>
      </c>
      <c r="D394" s="44" t="str">
        <f>CONCATENATE(A394,B394,C394)</f>
        <v>Sem ABAPC220</v>
      </c>
      <c r="E394" s="47">
        <v>8.63238E7</v>
      </c>
      <c r="F394" s="44">
        <f>AVERAGE(E392:E394)</f>
        <v>83460717.33</v>
      </c>
      <c r="G394" s="44">
        <f>STDEV(E392:E394)/F394*100</f>
        <v>3.553623189</v>
      </c>
      <c r="H394" s="44">
        <f>F394-$F$388</f>
        <v>79479598.83</v>
      </c>
    </row>
    <row r="395">
      <c r="A395" s="43" t="s">
        <v>57</v>
      </c>
      <c r="B395" s="43" t="s">
        <v>12</v>
      </c>
      <c r="C395" s="43">
        <v>20.0</v>
      </c>
      <c r="D395" s="44"/>
      <c r="E395" s="47">
        <v>6.5506488E7</v>
      </c>
      <c r="F395" s="44"/>
      <c r="G395" s="44"/>
      <c r="H395" s="44"/>
    </row>
    <row r="396">
      <c r="A396" s="43" t="s">
        <v>57</v>
      </c>
      <c r="B396" s="43" t="s">
        <v>12</v>
      </c>
      <c r="C396" s="43">
        <v>20.0</v>
      </c>
      <c r="D396" s="44"/>
      <c r="E396" s="47">
        <v>6.4641268E7</v>
      </c>
      <c r="F396" s="44"/>
      <c r="G396" s="44"/>
      <c r="H396" s="44"/>
    </row>
    <row r="397">
      <c r="A397" s="43" t="s">
        <v>57</v>
      </c>
      <c r="B397" s="43" t="s">
        <v>12</v>
      </c>
      <c r="C397" s="43">
        <v>20.0</v>
      </c>
      <c r="D397" s="44" t="str">
        <f>CONCATENATE(A397,B397,C397)</f>
        <v>Sem ABAPC320</v>
      </c>
      <c r="E397" s="47">
        <v>6.9575008E7</v>
      </c>
      <c r="F397" s="44">
        <f>AVERAGE(E395:E397)</f>
        <v>66574254.67</v>
      </c>
      <c r="G397" s="44">
        <f>STDEV(E395:E397)/F397*100</f>
        <v>3.957221639</v>
      </c>
      <c r="H397" s="44">
        <f>F397-$F$388</f>
        <v>62593136.17</v>
      </c>
    </row>
    <row r="398">
      <c r="A398" s="43" t="s">
        <v>57</v>
      </c>
      <c r="B398" s="43" t="s">
        <v>15</v>
      </c>
      <c r="C398" s="43">
        <v>20.0</v>
      </c>
      <c r="D398" s="44"/>
      <c r="E398" s="47">
        <v>7.5083312E7</v>
      </c>
      <c r="F398" s="44"/>
      <c r="G398" s="44"/>
      <c r="H398" s="44"/>
    </row>
    <row r="399">
      <c r="A399" s="43" t="s">
        <v>57</v>
      </c>
      <c r="B399" s="43" t="s">
        <v>15</v>
      </c>
      <c r="C399" s="43">
        <v>20.0</v>
      </c>
      <c r="D399" s="44"/>
      <c r="E399" s="47">
        <v>8.342252E7</v>
      </c>
      <c r="F399" s="44"/>
      <c r="G399" s="44"/>
      <c r="H399" s="44"/>
    </row>
    <row r="400">
      <c r="A400" s="43" t="s">
        <v>57</v>
      </c>
      <c r="B400" s="43" t="s">
        <v>15</v>
      </c>
      <c r="C400" s="43">
        <v>20.0</v>
      </c>
      <c r="D400" s="44" t="str">
        <f>CONCATENATE(A400,B400,C400)</f>
        <v>Sem ABAPC420</v>
      </c>
      <c r="E400" s="47">
        <v>7.700496E7</v>
      </c>
      <c r="F400" s="44">
        <f>AVERAGE(E398:E400)</f>
        <v>78503597.33</v>
      </c>
      <c r="G400" s="44">
        <f>STDEV(E398:E400)/F400*100</f>
        <v>5.562706715</v>
      </c>
      <c r="H400" s="44">
        <f>F400-$F$388</f>
        <v>74522478.83</v>
      </c>
    </row>
    <row r="401">
      <c r="A401" s="43" t="s">
        <v>57</v>
      </c>
      <c r="B401" s="43" t="s">
        <v>17</v>
      </c>
      <c r="C401" s="43">
        <v>20.0</v>
      </c>
      <c r="D401" s="44"/>
      <c r="E401" s="47">
        <v>3.7863644E7</v>
      </c>
      <c r="F401" s="44"/>
      <c r="G401" s="44"/>
      <c r="H401" s="44"/>
    </row>
    <row r="402">
      <c r="A402" s="43" t="s">
        <v>57</v>
      </c>
      <c r="B402" s="43" t="s">
        <v>17</v>
      </c>
      <c r="C402" s="43">
        <v>20.0</v>
      </c>
      <c r="D402" s="44"/>
      <c r="E402" s="47">
        <v>4.4855796E7</v>
      </c>
      <c r="F402" s="44"/>
      <c r="G402" s="44"/>
      <c r="H402" s="44"/>
    </row>
    <row r="403">
      <c r="A403" s="43" t="s">
        <v>57</v>
      </c>
      <c r="B403" s="43" t="s">
        <v>17</v>
      </c>
      <c r="C403" s="43">
        <v>20.0</v>
      </c>
      <c r="D403" s="44" t="str">
        <f>CONCATENATE(A403,B403,C403)</f>
        <v>Sem ABAPC520</v>
      </c>
      <c r="F403" s="44">
        <f>AVERAGE(E401:E403)</f>
        <v>41359720</v>
      </c>
      <c r="G403" s="46">
        <f>STDEV(E401:E403)/F403*100</f>
        <v>11.95413822</v>
      </c>
      <c r="H403" s="44">
        <f>F403-$F$388</f>
        <v>37378601.5</v>
      </c>
      <c r="I403" s="47">
        <v>3.239952E7</v>
      </c>
    </row>
    <row r="404">
      <c r="A404" s="43" t="s">
        <v>57</v>
      </c>
      <c r="B404" s="43" t="s">
        <v>19</v>
      </c>
      <c r="C404" s="43">
        <v>20.0</v>
      </c>
      <c r="D404" s="44"/>
      <c r="E404" s="48">
        <v>1.35673328E8</v>
      </c>
      <c r="F404" s="44"/>
      <c r="G404" s="44"/>
      <c r="H404" s="44"/>
    </row>
    <row r="405">
      <c r="A405" s="43" t="s">
        <v>57</v>
      </c>
      <c r="B405" s="43" t="s">
        <v>19</v>
      </c>
      <c r="C405" s="43">
        <v>20.0</v>
      </c>
      <c r="D405" s="44"/>
      <c r="E405" s="48">
        <v>1.57271232E8</v>
      </c>
      <c r="F405" s="44"/>
      <c r="G405" s="44"/>
      <c r="H405" s="44"/>
    </row>
    <row r="406">
      <c r="A406" s="43" t="s">
        <v>57</v>
      </c>
      <c r="B406" s="43" t="s">
        <v>19</v>
      </c>
      <c r="C406" s="43">
        <v>20.0</v>
      </c>
      <c r="D406" s="44" t="str">
        <f>CONCATENATE(A406,B406,C406)</f>
        <v>Sem ABAP1BP3_120</v>
      </c>
      <c r="E406" s="48">
        <v>1.52350608E8</v>
      </c>
      <c r="F406" s="44">
        <f>AVERAGE(E404:E406)</f>
        <v>148431722.7</v>
      </c>
      <c r="G406" s="44">
        <f>STDEV(E404:E406)/F406*100</f>
        <v>7.626200063</v>
      </c>
      <c r="H406" s="44">
        <f>F406-$F$388</f>
        <v>144450604.2</v>
      </c>
    </row>
    <row r="407">
      <c r="A407" s="43" t="s">
        <v>57</v>
      </c>
      <c r="B407" s="43" t="s">
        <v>21</v>
      </c>
      <c r="C407" s="43">
        <v>20.0</v>
      </c>
      <c r="D407" s="44"/>
      <c r="F407" s="44"/>
      <c r="G407" s="44"/>
      <c r="H407" s="44"/>
      <c r="I407" s="48">
        <v>4.6774736E7</v>
      </c>
    </row>
    <row r="408">
      <c r="A408" s="43" t="s">
        <v>57</v>
      </c>
      <c r="B408" s="43" t="s">
        <v>21</v>
      </c>
      <c r="C408" s="43">
        <v>20.0</v>
      </c>
      <c r="D408" s="44"/>
      <c r="E408" s="48">
        <v>5.6873428E7</v>
      </c>
      <c r="F408" s="44"/>
      <c r="G408" s="44"/>
      <c r="H408" s="44"/>
    </row>
    <row r="409">
      <c r="A409" s="43" t="s">
        <v>57</v>
      </c>
      <c r="B409" s="43" t="s">
        <v>21</v>
      </c>
      <c r="C409" s="43">
        <v>20.0</v>
      </c>
      <c r="D409" s="44" t="str">
        <f>CONCATENATE(A409,B409,C409)</f>
        <v>Sem ABAP1BP3_220</v>
      </c>
      <c r="E409" s="48">
        <v>6.1186368E7</v>
      </c>
      <c r="F409" s="44">
        <f>AVERAGE(E407:E409)</f>
        <v>59029898</v>
      </c>
      <c r="G409" s="46">
        <f>STDEV(E407:E409)/F409*100</f>
        <v>5.166380469</v>
      </c>
      <c r="H409" s="44">
        <f>F409-$F$388</f>
        <v>55048779.5</v>
      </c>
    </row>
    <row r="410">
      <c r="A410" s="43" t="s">
        <v>57</v>
      </c>
      <c r="B410" s="43" t="s">
        <v>23</v>
      </c>
      <c r="C410" s="43">
        <v>20.0</v>
      </c>
      <c r="D410" s="44"/>
      <c r="E410" s="48">
        <v>4.0499412E7</v>
      </c>
      <c r="F410" s="44"/>
      <c r="G410" s="44"/>
      <c r="H410" s="44"/>
    </row>
    <row r="411">
      <c r="A411" s="43" t="s">
        <v>57</v>
      </c>
      <c r="B411" s="43" t="s">
        <v>23</v>
      </c>
      <c r="C411" s="43">
        <v>20.0</v>
      </c>
      <c r="D411" s="44"/>
      <c r="E411" s="48">
        <v>4.4128808E7</v>
      </c>
      <c r="F411" s="44"/>
      <c r="G411" s="44"/>
      <c r="H411" s="44"/>
    </row>
    <row r="412">
      <c r="A412" s="43" t="s">
        <v>57</v>
      </c>
      <c r="B412" s="43" t="s">
        <v>23</v>
      </c>
      <c r="C412" s="43">
        <v>20.0</v>
      </c>
      <c r="D412" s="44" t="str">
        <f>CONCATENATE(A412,B412,C412)</f>
        <v>Sem ABAP1BP3_320</v>
      </c>
      <c r="E412" s="48">
        <v>4.283968E7</v>
      </c>
      <c r="F412" s="44">
        <f>AVERAGE(E410:E412)</f>
        <v>42489300</v>
      </c>
      <c r="G412" s="44">
        <f>STDEV(E410:E412)/F412*100</f>
        <v>4.330248406</v>
      </c>
      <c r="H412" s="44">
        <f>F412-$F$388</f>
        <v>38508181.5</v>
      </c>
    </row>
    <row r="413">
      <c r="A413" s="43" t="s">
        <v>57</v>
      </c>
      <c r="B413" s="43" t="s">
        <v>25</v>
      </c>
      <c r="C413" s="43">
        <v>20.0</v>
      </c>
      <c r="D413" s="44"/>
      <c r="E413" s="48">
        <v>6.8083432E7</v>
      </c>
      <c r="F413" s="44"/>
      <c r="G413" s="44"/>
      <c r="H413" s="44"/>
    </row>
    <row r="414">
      <c r="A414" s="43" t="s">
        <v>57</v>
      </c>
      <c r="B414" s="43" t="s">
        <v>25</v>
      </c>
      <c r="C414" s="43">
        <v>20.0</v>
      </c>
      <c r="D414" s="44"/>
      <c r="E414" s="48">
        <v>6.8781232E7</v>
      </c>
      <c r="F414" s="44"/>
      <c r="G414" s="44"/>
      <c r="H414" s="44"/>
    </row>
    <row r="415">
      <c r="A415" s="43" t="s">
        <v>57</v>
      </c>
      <c r="B415" s="43" t="s">
        <v>25</v>
      </c>
      <c r="C415" s="43">
        <v>20.0</v>
      </c>
      <c r="D415" s="44" t="str">
        <f>CONCATENATE(A415,B415,C415)</f>
        <v>Sem ABAP1BP3_420</v>
      </c>
      <c r="E415" s="48">
        <v>6.6525644E7</v>
      </c>
      <c r="F415" s="44">
        <f>AVERAGE(E413:E415)</f>
        <v>67796769.33</v>
      </c>
      <c r="G415" s="44">
        <f>STDEV(E413:E415)/F415*100</f>
        <v>1.703318261</v>
      </c>
      <c r="H415" s="44">
        <f>F415-$F$388</f>
        <v>63815650.83</v>
      </c>
    </row>
    <row r="416">
      <c r="A416" s="43" t="s">
        <v>57</v>
      </c>
      <c r="B416" s="43" t="s">
        <v>27</v>
      </c>
      <c r="C416" s="43">
        <v>20.0</v>
      </c>
      <c r="D416" s="44"/>
      <c r="E416" s="48">
        <v>5.546282E7</v>
      </c>
      <c r="F416" s="44"/>
      <c r="G416" s="44"/>
      <c r="H416" s="44"/>
    </row>
    <row r="417">
      <c r="A417" s="43" t="s">
        <v>57</v>
      </c>
      <c r="B417" s="43" t="s">
        <v>27</v>
      </c>
      <c r="C417" s="43">
        <v>20.0</v>
      </c>
      <c r="D417" s="44"/>
      <c r="E417" s="48">
        <v>5.950356E7</v>
      </c>
      <c r="F417" s="44"/>
      <c r="G417" s="44"/>
      <c r="H417" s="44"/>
    </row>
    <row r="418">
      <c r="A418" s="43" t="s">
        <v>57</v>
      </c>
      <c r="B418" s="43" t="s">
        <v>27</v>
      </c>
      <c r="C418" s="43">
        <v>20.0</v>
      </c>
      <c r="D418" s="44" t="str">
        <f>CONCATENATE(A418,B418,C418)</f>
        <v>Sem ABAP1BP3_520</v>
      </c>
      <c r="E418" s="48">
        <v>6.2733576E7</v>
      </c>
      <c r="F418" s="44">
        <f>AVERAGE(E416:E418)</f>
        <v>59233318.67</v>
      </c>
      <c r="G418" s="44">
        <f>STDEV(E416:E418)/F418*100</f>
        <v>6.150091861</v>
      </c>
      <c r="H418" s="44">
        <f>F418-$F$388</f>
        <v>55252200.17</v>
      </c>
    </row>
    <row r="419">
      <c r="A419" s="43" t="s">
        <v>57</v>
      </c>
      <c r="B419" s="43" t="s">
        <v>29</v>
      </c>
      <c r="C419" s="43">
        <v>20.0</v>
      </c>
      <c r="D419" s="44"/>
      <c r="E419" s="49">
        <v>6.156128E7</v>
      </c>
      <c r="F419" s="44"/>
      <c r="G419" s="44"/>
      <c r="H419" s="44"/>
    </row>
    <row r="420">
      <c r="A420" s="43" t="s">
        <v>57</v>
      </c>
      <c r="B420" s="43" t="s">
        <v>29</v>
      </c>
      <c r="C420" s="43">
        <v>20.0</v>
      </c>
      <c r="D420" s="44"/>
      <c r="E420" s="49">
        <v>6.469852E7</v>
      </c>
      <c r="F420" s="44"/>
      <c r="G420" s="44"/>
      <c r="H420" s="44"/>
    </row>
    <row r="421">
      <c r="A421" s="43" t="s">
        <v>57</v>
      </c>
      <c r="B421" s="43" t="s">
        <v>29</v>
      </c>
      <c r="C421" s="43">
        <v>20.0</v>
      </c>
      <c r="D421" s="44" t="str">
        <f>CONCATENATE(A421,B421,C421)</f>
        <v>Sem ABAP10BP3_120</v>
      </c>
      <c r="E421" s="49">
        <v>7.4546024E7</v>
      </c>
      <c r="F421" s="44">
        <f>AVERAGE(E419:E421)</f>
        <v>66935274.67</v>
      </c>
      <c r="G421" s="44">
        <f>STDEV(E419:E421)/F421*100</f>
        <v>10.12200204</v>
      </c>
      <c r="H421" s="44">
        <f>F421-$F$388</f>
        <v>62954156.17</v>
      </c>
    </row>
    <row r="422">
      <c r="A422" s="43" t="s">
        <v>57</v>
      </c>
      <c r="B422" s="43" t="s">
        <v>31</v>
      </c>
      <c r="C422" s="43">
        <v>20.0</v>
      </c>
      <c r="D422" s="44"/>
      <c r="E422" s="49">
        <v>5.3012464E7</v>
      </c>
      <c r="F422" s="44"/>
      <c r="G422" s="44"/>
      <c r="H422" s="44"/>
    </row>
    <row r="423">
      <c r="A423" s="43" t="s">
        <v>57</v>
      </c>
      <c r="B423" s="50" t="s">
        <v>31</v>
      </c>
      <c r="C423" s="43">
        <v>20.0</v>
      </c>
      <c r="D423" s="44"/>
      <c r="E423" s="49">
        <v>5.3567564E7</v>
      </c>
      <c r="F423" s="44"/>
      <c r="G423" s="44"/>
      <c r="H423" s="44"/>
    </row>
    <row r="424">
      <c r="A424" s="43" t="s">
        <v>57</v>
      </c>
      <c r="B424" s="50" t="s">
        <v>31</v>
      </c>
      <c r="C424" s="43">
        <v>20.0</v>
      </c>
      <c r="D424" s="44" t="str">
        <f>CONCATENATE(A424,B424,C424)</f>
        <v>Sem ABAP10BP3_220</v>
      </c>
      <c r="E424" s="49">
        <v>4.5301344E7</v>
      </c>
      <c r="F424" s="44">
        <f>AVERAGE(E422:E424)</f>
        <v>50627124</v>
      </c>
      <c r="G424" s="44">
        <f>STDEV(E422:E424)/F424*100</f>
        <v>9.126736551</v>
      </c>
      <c r="H424" s="44">
        <f>F424-$F$388</f>
        <v>46646005.5</v>
      </c>
    </row>
    <row r="425">
      <c r="A425" s="43" t="s">
        <v>57</v>
      </c>
      <c r="B425" s="50" t="s">
        <v>33</v>
      </c>
      <c r="C425" s="43">
        <v>20.0</v>
      </c>
      <c r="D425" s="44"/>
      <c r="E425" s="49">
        <v>1.19846896E8</v>
      </c>
      <c r="F425" s="44"/>
      <c r="G425" s="44"/>
      <c r="H425" s="44"/>
    </row>
    <row r="426">
      <c r="A426" s="43" t="s">
        <v>57</v>
      </c>
      <c r="B426" s="50" t="s">
        <v>33</v>
      </c>
      <c r="C426" s="43">
        <v>20.0</v>
      </c>
      <c r="D426" s="44"/>
      <c r="E426" s="49">
        <v>1.19160112E8</v>
      </c>
      <c r="F426" s="44"/>
      <c r="G426" s="44"/>
      <c r="H426" s="44"/>
    </row>
    <row r="427">
      <c r="A427" s="43" t="s">
        <v>57</v>
      </c>
      <c r="B427" s="50" t="s">
        <v>33</v>
      </c>
      <c r="C427" s="43">
        <v>20.0</v>
      </c>
      <c r="D427" s="44" t="str">
        <f>CONCATENATE(A427,B427,C427)</f>
        <v>Sem ABAP10BP3_320</v>
      </c>
      <c r="E427" s="49">
        <v>1.29958864E8</v>
      </c>
      <c r="F427" s="44">
        <f>AVERAGE(E425:E427)</f>
        <v>122988624</v>
      </c>
      <c r="G427" s="44">
        <f>STDEV(E425:E427)/F427*100</f>
        <v>4.916035376</v>
      </c>
      <c r="H427" s="44">
        <f>F427-$F$388</f>
        <v>119007505.5</v>
      </c>
    </row>
    <row r="428">
      <c r="A428" s="43" t="s">
        <v>57</v>
      </c>
      <c r="B428" s="50" t="s">
        <v>35</v>
      </c>
      <c r="C428" s="43">
        <v>20.0</v>
      </c>
      <c r="D428" s="44"/>
      <c r="E428" s="49">
        <v>1.32257848E8</v>
      </c>
      <c r="F428" s="44"/>
      <c r="G428" s="44"/>
      <c r="H428" s="44"/>
    </row>
    <row r="429">
      <c r="A429" s="43" t="s">
        <v>57</v>
      </c>
      <c r="B429" s="50" t="s">
        <v>35</v>
      </c>
      <c r="C429" s="43">
        <v>20.0</v>
      </c>
      <c r="D429" s="44"/>
      <c r="E429" s="49">
        <v>1.3607864E8</v>
      </c>
      <c r="F429" s="44"/>
      <c r="G429" s="44"/>
      <c r="H429" s="44"/>
    </row>
    <row r="430">
      <c r="A430" s="43" t="s">
        <v>57</v>
      </c>
      <c r="B430" s="50" t="s">
        <v>35</v>
      </c>
      <c r="C430" s="43">
        <v>20.0</v>
      </c>
      <c r="D430" s="44" t="str">
        <f>CONCATENATE(A430,B430,C430)</f>
        <v>Sem ABAP10BP3_420</v>
      </c>
      <c r="E430" s="49">
        <v>1.53407472E8</v>
      </c>
      <c r="F430" s="44">
        <f>AVERAGE(E428:E430)</f>
        <v>140581320</v>
      </c>
      <c r="G430" s="44">
        <f>STDEV(E428:E430)/F430*100</f>
        <v>8.017322774</v>
      </c>
      <c r="H430" s="44">
        <f>F430-$F$388</f>
        <v>136600201.5</v>
      </c>
    </row>
    <row r="431">
      <c r="A431" s="43" t="s">
        <v>57</v>
      </c>
      <c r="B431" s="50" t="s">
        <v>37</v>
      </c>
      <c r="C431" s="43">
        <v>20.0</v>
      </c>
      <c r="D431" s="44"/>
      <c r="E431" s="49">
        <v>1.40043792E8</v>
      </c>
      <c r="F431" s="44"/>
      <c r="G431" s="44"/>
      <c r="H431" s="44"/>
    </row>
    <row r="432">
      <c r="A432" s="43" t="s">
        <v>57</v>
      </c>
      <c r="B432" s="50" t="s">
        <v>37</v>
      </c>
      <c r="C432" s="43">
        <v>20.0</v>
      </c>
      <c r="D432" s="44"/>
      <c r="E432" s="49">
        <v>1.57458512E8</v>
      </c>
      <c r="F432" s="44"/>
      <c r="G432" s="44"/>
      <c r="H432" s="44"/>
    </row>
    <row r="433">
      <c r="A433" s="43" t="s">
        <v>57</v>
      </c>
      <c r="B433" s="50" t="s">
        <v>37</v>
      </c>
      <c r="C433" s="43">
        <v>20.0</v>
      </c>
      <c r="D433" s="44" t="str">
        <f>CONCATENATE(A433,B433,C433)</f>
        <v>Sem ABAP10BP3_520</v>
      </c>
      <c r="E433" s="49">
        <v>1.58126144E8</v>
      </c>
      <c r="F433" s="44">
        <f>AVERAGE(E431:E433)</f>
        <v>151876149.3</v>
      </c>
      <c r="G433" s="44">
        <f>STDEV(E431:E433)/F433*100</f>
        <v>6.750604311</v>
      </c>
      <c r="H433" s="44">
        <f>F433-$F$388</f>
        <v>147895030.8</v>
      </c>
    </row>
    <row r="434">
      <c r="A434" s="51" t="s">
        <v>60</v>
      </c>
      <c r="B434" s="51" t="s">
        <v>58</v>
      </c>
      <c r="C434" s="43">
        <v>20.0</v>
      </c>
      <c r="D434" s="44"/>
      <c r="E434" s="45">
        <v>3272815.0</v>
      </c>
      <c r="F434" s="44"/>
      <c r="G434" s="44"/>
      <c r="H434" s="44"/>
    </row>
    <row r="435">
      <c r="A435" s="51" t="s">
        <v>60</v>
      </c>
      <c r="B435" s="51" t="s">
        <v>58</v>
      </c>
      <c r="C435" s="43">
        <v>20.0</v>
      </c>
      <c r="D435" s="44"/>
      <c r="E435" s="45">
        <v>3268956.0</v>
      </c>
      <c r="F435" s="44"/>
      <c r="G435" s="44"/>
      <c r="H435" s="44"/>
    </row>
    <row r="436">
      <c r="A436" s="51" t="s">
        <v>60</v>
      </c>
      <c r="B436" s="51" t="s">
        <v>58</v>
      </c>
      <c r="C436" s="43">
        <v>20.0</v>
      </c>
      <c r="D436" s="44" t="str">
        <f>CONCATENATE(A436,B436,C436)</f>
        <v>Com ABAPbranco20</v>
      </c>
      <c r="E436" s="45">
        <v>3322144.0</v>
      </c>
      <c r="F436" s="44">
        <f>AVERAGE(E434:E436)</f>
        <v>3287971.667</v>
      </c>
      <c r="G436" s="44">
        <f>STDEV(E434:E436)/F436*100</f>
        <v>0.9019829124</v>
      </c>
      <c r="H436" s="4" t="s">
        <v>59</v>
      </c>
    </row>
    <row r="437">
      <c r="A437" s="51" t="s">
        <v>60</v>
      </c>
      <c r="B437" s="51" t="s">
        <v>8</v>
      </c>
      <c r="C437" s="43">
        <v>20.0</v>
      </c>
      <c r="D437" s="44"/>
      <c r="F437" s="44"/>
      <c r="G437" s="44"/>
      <c r="H437" s="44"/>
      <c r="I437" s="47">
        <v>5.4926436E7</v>
      </c>
    </row>
    <row r="438">
      <c r="A438" s="51" t="s">
        <v>60</v>
      </c>
      <c r="B438" s="51" t="s">
        <v>8</v>
      </c>
      <c r="C438" s="43">
        <v>20.0</v>
      </c>
      <c r="D438" s="44"/>
      <c r="E438" s="47">
        <v>4.47404E7</v>
      </c>
      <c r="F438" s="44"/>
      <c r="G438" s="44"/>
      <c r="H438" s="44"/>
    </row>
    <row r="439">
      <c r="A439" s="51" t="s">
        <v>60</v>
      </c>
      <c r="B439" s="51" t="s">
        <v>8</v>
      </c>
      <c r="C439" s="43">
        <v>20.0</v>
      </c>
      <c r="D439" s="44" t="str">
        <f>CONCATENATE(A439,B439,C439)</f>
        <v>Com ABAPC120</v>
      </c>
      <c r="E439" s="47">
        <v>4.3629148E7</v>
      </c>
      <c r="F439" s="44">
        <f>AVERAGE(E437:E439)</f>
        <v>44184774</v>
      </c>
      <c r="G439" s="46">
        <f>STDEV(E437:E439)/F439*100</f>
        <v>1.778381451</v>
      </c>
      <c r="H439" s="44">
        <f>F439-$F$436</f>
        <v>40896802.33</v>
      </c>
    </row>
    <row r="440">
      <c r="A440" s="51" t="s">
        <v>60</v>
      </c>
      <c r="B440" s="51" t="s">
        <v>10</v>
      </c>
      <c r="C440" s="43">
        <v>20.0</v>
      </c>
      <c r="D440" s="44"/>
      <c r="E440" s="47">
        <v>7.1509408E7</v>
      </c>
      <c r="F440" s="44"/>
      <c r="G440" s="44"/>
      <c r="H440" s="44"/>
    </row>
    <row r="441">
      <c r="A441" s="51" t="s">
        <v>60</v>
      </c>
      <c r="B441" s="51" t="s">
        <v>10</v>
      </c>
      <c r="C441" s="43">
        <v>20.0</v>
      </c>
      <c r="D441" s="44"/>
      <c r="E441" s="47">
        <v>7.7763848E7</v>
      </c>
      <c r="F441" s="44"/>
      <c r="G441" s="44"/>
      <c r="H441" s="44"/>
    </row>
    <row r="442">
      <c r="A442" s="51" t="s">
        <v>60</v>
      </c>
      <c r="B442" s="51" t="s">
        <v>10</v>
      </c>
      <c r="C442" s="43">
        <v>20.0</v>
      </c>
      <c r="D442" s="44" t="str">
        <f>CONCATENATE(A442,B442,C442)</f>
        <v>Com ABAPC220</v>
      </c>
      <c r="E442" s="47">
        <v>8.0992136E7</v>
      </c>
      <c r="F442" s="44">
        <f>AVERAGE(E440:E442)</f>
        <v>76755130.67</v>
      </c>
      <c r="G442" s="44">
        <f>STDEV(E440:E442)/F442*100</f>
        <v>6.281232856</v>
      </c>
      <c r="H442" s="44">
        <f>F442-$F$436</f>
        <v>73467159</v>
      </c>
    </row>
    <row r="443">
      <c r="A443" s="51" t="s">
        <v>60</v>
      </c>
      <c r="B443" s="51" t="s">
        <v>12</v>
      </c>
      <c r="C443" s="43">
        <v>20.0</v>
      </c>
      <c r="D443" s="44"/>
      <c r="E443" s="47">
        <v>7.3228736E7</v>
      </c>
      <c r="F443" s="44"/>
      <c r="G443" s="44"/>
      <c r="H443" s="44"/>
    </row>
    <row r="444">
      <c r="A444" s="51" t="s">
        <v>60</v>
      </c>
      <c r="B444" s="51" t="s">
        <v>12</v>
      </c>
      <c r="C444" s="43">
        <v>20.0</v>
      </c>
      <c r="D444" s="44"/>
      <c r="E444" s="47">
        <v>7.7045544E7</v>
      </c>
      <c r="F444" s="44"/>
      <c r="G444" s="44"/>
      <c r="H444" s="44"/>
    </row>
    <row r="445">
      <c r="A445" s="51" t="s">
        <v>60</v>
      </c>
      <c r="B445" s="51" t="s">
        <v>12</v>
      </c>
      <c r="C445" s="43">
        <v>20.0</v>
      </c>
      <c r="D445" s="44" t="str">
        <f>CONCATENATE(A445,B445,C445)</f>
        <v>Com ABAPC320</v>
      </c>
      <c r="E445" s="47">
        <v>7.1336816E7</v>
      </c>
      <c r="F445" s="44">
        <f>AVERAGE(E443:E445)</f>
        <v>73870365.33</v>
      </c>
      <c r="G445" s="44">
        <f>STDEV(E443:E445)/F445*100</f>
        <v>3.936555229</v>
      </c>
      <c r="H445" s="44">
        <f>F445-$F$436</f>
        <v>70582393.67</v>
      </c>
    </row>
    <row r="446">
      <c r="A446" s="51" t="s">
        <v>60</v>
      </c>
      <c r="B446" s="51" t="s">
        <v>15</v>
      </c>
      <c r="C446" s="43">
        <v>20.0</v>
      </c>
      <c r="D446" s="44"/>
      <c r="E446" s="47">
        <v>1.03089768E8</v>
      </c>
      <c r="F446" s="44"/>
      <c r="G446" s="44"/>
      <c r="H446" s="44"/>
    </row>
    <row r="447">
      <c r="A447" s="51" t="s">
        <v>60</v>
      </c>
      <c r="B447" s="51" t="s">
        <v>15</v>
      </c>
      <c r="C447" s="43">
        <v>20.0</v>
      </c>
      <c r="D447" s="44"/>
      <c r="E447" s="47">
        <v>8.6751368E7</v>
      </c>
      <c r="F447" s="44"/>
      <c r="G447" s="44"/>
      <c r="H447" s="44"/>
    </row>
    <row r="448">
      <c r="A448" s="51" t="s">
        <v>60</v>
      </c>
      <c r="B448" s="51" t="s">
        <v>15</v>
      </c>
      <c r="C448" s="43">
        <v>20.0</v>
      </c>
      <c r="D448" s="44" t="str">
        <f>CONCATENATE(A448,B448,C448)</f>
        <v>Com ABAPC420</v>
      </c>
      <c r="E448" s="47">
        <v>8.9646304E7</v>
      </c>
      <c r="F448" s="44">
        <f>AVERAGE(E446:E448)</f>
        <v>93162480</v>
      </c>
      <c r="G448" s="44">
        <f>STDEV(E446:E448)/F448*100</f>
        <v>9.358147669</v>
      </c>
      <c r="H448" s="44">
        <f>F448-$F$436</f>
        <v>89874508.33</v>
      </c>
    </row>
    <row r="449">
      <c r="A449" s="51" t="s">
        <v>60</v>
      </c>
      <c r="B449" s="51" t="s">
        <v>17</v>
      </c>
      <c r="C449" s="43">
        <v>20.0</v>
      </c>
      <c r="D449" s="44"/>
      <c r="E449" s="47">
        <v>3.0916396E7</v>
      </c>
      <c r="F449" s="44"/>
      <c r="G449" s="44"/>
      <c r="H449" s="44"/>
    </row>
    <row r="450">
      <c r="A450" s="51" t="s">
        <v>60</v>
      </c>
      <c r="B450" s="51" t="s">
        <v>17</v>
      </c>
      <c r="C450" s="43">
        <v>20.0</v>
      </c>
      <c r="D450" s="44"/>
      <c r="E450" s="47">
        <v>2.8014772E7</v>
      </c>
      <c r="F450" s="44"/>
      <c r="G450" s="44"/>
      <c r="H450" s="44"/>
    </row>
    <row r="451">
      <c r="A451" s="51" t="s">
        <v>60</v>
      </c>
      <c r="B451" s="51" t="s">
        <v>17</v>
      </c>
      <c r="C451" s="43">
        <v>20.0</v>
      </c>
      <c r="D451" s="44" t="str">
        <f>CONCATENATE(A451,B451,C451)</f>
        <v>Com ABAPC520</v>
      </c>
      <c r="E451" s="47">
        <v>3.0340078E7</v>
      </c>
      <c r="F451" s="44">
        <f>AVERAGE(E449:E451)</f>
        <v>29757082</v>
      </c>
      <c r="G451" s="44">
        <f>STDEV(E449:E451)/F451*100</f>
        <v>5.162313528</v>
      </c>
      <c r="H451" s="44">
        <f>F451-$F$436</f>
        <v>26469110.33</v>
      </c>
    </row>
    <row r="452">
      <c r="A452" s="51" t="s">
        <v>60</v>
      </c>
      <c r="B452" s="51" t="s">
        <v>19</v>
      </c>
      <c r="C452" s="43">
        <v>20.0</v>
      </c>
      <c r="D452" s="44"/>
      <c r="E452" s="48">
        <v>1.52456512E8</v>
      </c>
      <c r="F452" s="44"/>
      <c r="G452" s="44"/>
      <c r="H452" s="44"/>
    </row>
    <row r="453">
      <c r="A453" s="51" t="s">
        <v>60</v>
      </c>
      <c r="B453" s="51" t="s">
        <v>19</v>
      </c>
      <c r="C453" s="43">
        <v>20.0</v>
      </c>
      <c r="D453" s="44"/>
      <c r="E453" s="48">
        <v>1.72616336E8</v>
      </c>
      <c r="F453" s="44"/>
      <c r="G453" s="44"/>
      <c r="H453" s="44"/>
    </row>
    <row r="454">
      <c r="A454" s="51" t="s">
        <v>60</v>
      </c>
      <c r="B454" s="51" t="s">
        <v>19</v>
      </c>
      <c r="C454" s="43">
        <v>20.0</v>
      </c>
      <c r="D454" s="44" t="str">
        <f>CONCATENATE(A454,B454,C454)</f>
        <v>Com ABAP1BP3_120</v>
      </c>
      <c r="E454" s="48">
        <v>1.60934E8</v>
      </c>
      <c r="F454" s="44">
        <f>AVERAGE(E452:E454)</f>
        <v>162002282.7</v>
      </c>
      <c r="G454" s="44">
        <f>STDEV(E452:E454)/F454*100</f>
        <v>6.248232777</v>
      </c>
      <c r="H454" s="44">
        <f>F454-$F$436</f>
        <v>158714311</v>
      </c>
    </row>
    <row r="455">
      <c r="A455" s="51" t="s">
        <v>60</v>
      </c>
      <c r="B455" s="51" t="s">
        <v>21</v>
      </c>
      <c r="C455" s="43">
        <v>20.0</v>
      </c>
      <c r="D455" s="44"/>
      <c r="E455" s="48">
        <v>5.39488E7</v>
      </c>
      <c r="F455" s="44"/>
      <c r="G455" s="44"/>
      <c r="H455" s="44"/>
    </row>
    <row r="456">
      <c r="A456" s="51" t="s">
        <v>60</v>
      </c>
      <c r="B456" s="51" t="s">
        <v>21</v>
      </c>
      <c r="C456" s="43">
        <v>20.0</v>
      </c>
      <c r="D456" s="44"/>
      <c r="E456" s="48">
        <v>5.3504416E7</v>
      </c>
      <c r="F456" s="44"/>
      <c r="G456" s="44"/>
      <c r="H456" s="44"/>
    </row>
    <row r="457">
      <c r="A457" s="51" t="s">
        <v>60</v>
      </c>
      <c r="B457" s="51" t="s">
        <v>21</v>
      </c>
      <c r="C457" s="43">
        <v>20.0</v>
      </c>
      <c r="D457" s="44" t="str">
        <f>CONCATENATE(A457,B457,C457)</f>
        <v>Com ABAP1BP3_220</v>
      </c>
      <c r="E457" s="48">
        <v>6.1961248E7</v>
      </c>
      <c r="F457" s="44">
        <f>AVERAGE(E455:E457)</f>
        <v>56471488</v>
      </c>
      <c r="G457" s="44">
        <f>STDEV(E455:E457)/F457*100</f>
        <v>8.428077699</v>
      </c>
      <c r="H457" s="44">
        <f>F457-$F$436</f>
        <v>53183516.33</v>
      </c>
    </row>
    <row r="458">
      <c r="A458" s="51" t="s">
        <v>60</v>
      </c>
      <c r="B458" s="51" t="s">
        <v>23</v>
      </c>
      <c r="C458" s="43">
        <v>20.0</v>
      </c>
      <c r="D458" s="44"/>
      <c r="E458" s="48">
        <v>4.3735112E7</v>
      </c>
      <c r="F458" s="44"/>
      <c r="G458" s="44"/>
      <c r="H458" s="44"/>
    </row>
    <row r="459">
      <c r="A459" s="51" t="s">
        <v>60</v>
      </c>
      <c r="B459" s="51" t="s">
        <v>23</v>
      </c>
      <c r="C459" s="43">
        <v>20.0</v>
      </c>
      <c r="D459" s="44"/>
      <c r="E459" s="48">
        <v>5.0317544E7</v>
      </c>
      <c r="F459" s="44"/>
      <c r="G459" s="44"/>
      <c r="H459" s="44"/>
    </row>
    <row r="460">
      <c r="A460" s="51" t="s">
        <v>60</v>
      </c>
      <c r="B460" s="51" t="s">
        <v>23</v>
      </c>
      <c r="C460" s="43">
        <v>20.0</v>
      </c>
      <c r="D460" s="44" t="str">
        <f>CONCATENATE(A460,B460,C460)</f>
        <v>Com ABAP1BP3_320</v>
      </c>
      <c r="E460" s="48">
        <v>4.749894E7</v>
      </c>
      <c r="F460" s="44">
        <f>AVERAGE(E458:E460)</f>
        <v>47183865.33</v>
      </c>
      <c r="G460" s="44">
        <f>STDEV(E458:E460)/F460*100</f>
        <v>6.999230836</v>
      </c>
      <c r="H460" s="44">
        <f>F460-$F$436</f>
        <v>43895893.67</v>
      </c>
    </row>
    <row r="461">
      <c r="A461" s="51" t="s">
        <v>60</v>
      </c>
      <c r="B461" s="51" t="s">
        <v>25</v>
      </c>
      <c r="C461" s="43">
        <v>20.0</v>
      </c>
      <c r="D461" s="44"/>
      <c r="E461" s="48">
        <v>8.3068584E7</v>
      </c>
      <c r="F461" s="44"/>
      <c r="G461" s="44"/>
      <c r="H461" s="44"/>
    </row>
    <row r="462">
      <c r="A462" s="51" t="s">
        <v>60</v>
      </c>
      <c r="B462" s="51" t="s">
        <v>25</v>
      </c>
      <c r="C462" s="43">
        <v>20.0</v>
      </c>
      <c r="D462" s="44"/>
      <c r="E462" s="48">
        <v>7.7272864E7</v>
      </c>
      <c r="F462" s="44"/>
      <c r="G462" s="44"/>
      <c r="H462" s="44"/>
    </row>
    <row r="463">
      <c r="A463" s="51" t="s">
        <v>60</v>
      </c>
      <c r="B463" s="51" t="s">
        <v>25</v>
      </c>
      <c r="C463" s="43">
        <v>20.0</v>
      </c>
      <c r="D463" s="44" t="str">
        <f>CONCATENATE(A463,B463,C463)</f>
        <v>Com ABAP1BP3_420</v>
      </c>
      <c r="E463" s="48">
        <v>7.4502912E7</v>
      </c>
      <c r="F463" s="44">
        <f>AVERAGE(E461:E463)</f>
        <v>78281453.33</v>
      </c>
      <c r="G463" s="44">
        <f>STDEV(E461:E463)/F463*100</f>
        <v>5.583695519</v>
      </c>
      <c r="H463" s="44">
        <f>F463-$F$436</f>
        <v>74993481.67</v>
      </c>
    </row>
    <row r="464">
      <c r="A464" s="51" t="s">
        <v>60</v>
      </c>
      <c r="B464" s="51" t="s">
        <v>27</v>
      </c>
      <c r="C464" s="43">
        <v>20.0</v>
      </c>
      <c r="D464" s="44"/>
      <c r="E464" s="48">
        <v>6.7957792E7</v>
      </c>
      <c r="F464" s="44"/>
      <c r="G464" s="44"/>
      <c r="H464" s="44"/>
    </row>
    <row r="465">
      <c r="A465" s="51" t="s">
        <v>60</v>
      </c>
      <c r="B465" s="51" t="s">
        <v>27</v>
      </c>
      <c r="C465" s="43">
        <v>20.0</v>
      </c>
      <c r="D465" s="44"/>
      <c r="F465" s="44"/>
      <c r="G465" s="44"/>
      <c r="H465" s="44"/>
      <c r="I465" s="48">
        <v>8.1185832E7</v>
      </c>
    </row>
    <row r="466">
      <c r="A466" s="51" t="s">
        <v>60</v>
      </c>
      <c r="B466" s="51" t="s">
        <v>27</v>
      </c>
      <c r="C466" s="43">
        <v>20.0</v>
      </c>
      <c r="D466" s="44" t="str">
        <f>CONCATENATE(A466,B466,C466)</f>
        <v>Com ABAP1BP3_520</v>
      </c>
      <c r="E466" s="48">
        <v>6.3780716E7</v>
      </c>
      <c r="F466" s="44">
        <f>AVERAGE(E464:E466)</f>
        <v>65869254</v>
      </c>
      <c r="G466" s="46">
        <f>STDEV(E464:E466)/F466*100</f>
        <v>4.484093239</v>
      </c>
      <c r="H466" s="44">
        <f>F466-$F$436</f>
        <v>62581282.33</v>
      </c>
    </row>
    <row r="467">
      <c r="A467" s="51" t="s">
        <v>60</v>
      </c>
      <c r="B467" s="51" t="s">
        <v>29</v>
      </c>
      <c r="C467" s="43">
        <v>20.0</v>
      </c>
      <c r="D467" s="44"/>
      <c r="E467" s="49">
        <v>6.7873912E7</v>
      </c>
      <c r="F467" s="44"/>
      <c r="G467" s="44"/>
      <c r="H467" s="44"/>
    </row>
    <row r="468">
      <c r="A468" s="51" t="s">
        <v>60</v>
      </c>
      <c r="B468" s="51" t="s">
        <v>29</v>
      </c>
      <c r="C468" s="43">
        <v>20.0</v>
      </c>
      <c r="D468" s="44"/>
      <c r="E468" s="49">
        <v>7.6385312E7</v>
      </c>
      <c r="F468" s="44"/>
      <c r="G468" s="44"/>
      <c r="H468" s="44"/>
    </row>
    <row r="469">
      <c r="A469" s="51" t="s">
        <v>60</v>
      </c>
      <c r="B469" s="51" t="s">
        <v>29</v>
      </c>
      <c r="C469" s="43">
        <v>20.0</v>
      </c>
      <c r="D469" s="44" t="str">
        <f>CONCATENATE(A469,B469,C469)</f>
        <v>Com ABAP10BP3_120</v>
      </c>
      <c r="E469" s="49">
        <v>8.2622296E7</v>
      </c>
      <c r="F469" s="44">
        <f>AVERAGE(E467:E469)</f>
        <v>75627173.33</v>
      </c>
      <c r="G469" s="44">
        <f>STDEV(E467:E469)/F469*100</f>
        <v>9.789289994</v>
      </c>
      <c r="H469" s="44">
        <f>F469-$F$436</f>
        <v>72339201.67</v>
      </c>
    </row>
    <row r="470">
      <c r="A470" s="51" t="s">
        <v>60</v>
      </c>
      <c r="B470" s="51" t="s">
        <v>31</v>
      </c>
      <c r="C470" s="43">
        <v>20.0</v>
      </c>
      <c r="D470" s="44"/>
      <c r="E470" s="49">
        <v>7.476584E7</v>
      </c>
      <c r="F470" s="44"/>
      <c r="G470" s="44"/>
      <c r="H470" s="44"/>
    </row>
    <row r="471">
      <c r="A471" s="51" t="s">
        <v>60</v>
      </c>
      <c r="B471" s="52" t="s">
        <v>31</v>
      </c>
      <c r="C471" s="43">
        <v>20.0</v>
      </c>
      <c r="D471" s="44"/>
      <c r="E471" s="49">
        <v>7.3596576E7</v>
      </c>
      <c r="F471" s="44"/>
      <c r="G471" s="44"/>
      <c r="H471" s="44"/>
    </row>
    <row r="472">
      <c r="A472" s="51" t="s">
        <v>60</v>
      </c>
      <c r="B472" s="52" t="s">
        <v>31</v>
      </c>
      <c r="C472" s="43">
        <v>20.0</v>
      </c>
      <c r="D472" s="44" t="str">
        <f>CONCATENATE(A472,B472,C472)</f>
        <v>Com ABAP10BP3_220</v>
      </c>
      <c r="E472" s="49">
        <v>6.365242E7</v>
      </c>
      <c r="F472" s="44">
        <f>AVERAGE(E470:E472)</f>
        <v>70671612</v>
      </c>
      <c r="G472" s="44">
        <f>STDEV(E470:E472)/F472*100</f>
        <v>8.641160663</v>
      </c>
      <c r="H472" s="44">
        <f>F472-$F$436</f>
        <v>67383640.33</v>
      </c>
    </row>
    <row r="473">
      <c r="A473" s="51" t="s">
        <v>60</v>
      </c>
      <c r="B473" s="52" t="s">
        <v>33</v>
      </c>
      <c r="C473" s="43">
        <v>20.0</v>
      </c>
      <c r="D473" s="44"/>
      <c r="F473" s="44"/>
      <c r="G473" s="44"/>
      <c r="H473" s="44"/>
      <c r="I473" s="49">
        <v>1.67672464E8</v>
      </c>
    </row>
    <row r="474">
      <c r="A474" s="51" t="s">
        <v>60</v>
      </c>
      <c r="B474" s="52" t="s">
        <v>33</v>
      </c>
      <c r="C474" s="43">
        <v>20.0</v>
      </c>
      <c r="D474" s="44"/>
      <c r="E474" s="49">
        <v>1.3479376E8</v>
      </c>
      <c r="F474" s="44"/>
      <c r="G474" s="44"/>
      <c r="H474" s="44"/>
    </row>
    <row r="475">
      <c r="A475" s="51" t="s">
        <v>60</v>
      </c>
      <c r="B475" s="52" t="s">
        <v>33</v>
      </c>
      <c r="C475" s="43">
        <v>20.0</v>
      </c>
      <c r="D475" s="44" t="str">
        <f>CONCATENATE(A475,B475,C475)</f>
        <v>Com ABAP10BP3_320</v>
      </c>
      <c r="E475" s="49">
        <v>1.44539248E8</v>
      </c>
      <c r="F475" s="44">
        <f>AVERAGE(E473:E475)</f>
        <v>139666504</v>
      </c>
      <c r="G475" s="46">
        <f>STDEV(E473:E475)/F475*100</f>
        <v>4.933968026</v>
      </c>
      <c r="H475" s="44">
        <f>F475-$F$436</f>
        <v>136378532.3</v>
      </c>
    </row>
    <row r="476">
      <c r="A476" s="51" t="s">
        <v>60</v>
      </c>
      <c r="B476" s="52" t="s">
        <v>35</v>
      </c>
      <c r="C476" s="43">
        <v>20.0</v>
      </c>
      <c r="D476" s="44"/>
      <c r="E476" s="49">
        <v>1.71813744E8</v>
      </c>
      <c r="F476" s="44"/>
      <c r="G476" s="44"/>
      <c r="H476" s="44"/>
    </row>
    <row r="477">
      <c r="A477" s="51" t="s">
        <v>60</v>
      </c>
      <c r="B477" s="52" t="s">
        <v>35</v>
      </c>
      <c r="C477" s="43">
        <v>20.0</v>
      </c>
      <c r="D477" s="44"/>
      <c r="E477" s="49">
        <v>1.80262E8</v>
      </c>
      <c r="F477" s="44"/>
      <c r="G477" s="44"/>
      <c r="H477" s="44"/>
    </row>
    <row r="478">
      <c r="A478" s="51" t="s">
        <v>60</v>
      </c>
      <c r="B478" s="52" t="s">
        <v>35</v>
      </c>
      <c r="C478" s="43">
        <v>20.0</v>
      </c>
      <c r="D478" s="44" t="str">
        <f>CONCATENATE(A478,B478,C478)</f>
        <v>Com ABAP10BP3_420</v>
      </c>
      <c r="E478" s="49">
        <v>1.78915792E8</v>
      </c>
      <c r="F478" s="44">
        <f>AVERAGE(E476:E478)</f>
        <v>176997178.7</v>
      </c>
      <c r="G478" s="44">
        <f>STDEV(E476:E478)/F478*100</f>
        <v>2.56454376</v>
      </c>
      <c r="H478" s="44">
        <f>F478-$F$436</f>
        <v>173709207</v>
      </c>
    </row>
    <row r="479">
      <c r="A479" s="51" t="s">
        <v>60</v>
      </c>
      <c r="B479" s="52" t="s">
        <v>37</v>
      </c>
      <c r="C479" s="43">
        <v>20.0</v>
      </c>
      <c r="D479" s="44"/>
      <c r="E479" s="49">
        <v>1.87856624E8</v>
      </c>
      <c r="F479" s="44"/>
      <c r="G479" s="44"/>
      <c r="H479" s="44"/>
    </row>
    <row r="480">
      <c r="A480" s="51" t="s">
        <v>60</v>
      </c>
      <c r="B480" s="52" t="s">
        <v>37</v>
      </c>
      <c r="C480" s="43">
        <v>20.0</v>
      </c>
      <c r="D480" s="44"/>
      <c r="E480" s="49">
        <v>1.9280024E8</v>
      </c>
      <c r="F480" s="44"/>
      <c r="G480" s="44"/>
      <c r="H480" s="44"/>
    </row>
    <row r="481">
      <c r="A481" s="51" t="s">
        <v>60</v>
      </c>
      <c r="B481" s="52" t="s">
        <v>37</v>
      </c>
      <c r="C481" s="43">
        <v>20.0</v>
      </c>
      <c r="D481" s="44" t="str">
        <f>CONCATENATE(A481,B481,C481)</f>
        <v>Com ABAP10BP3_520</v>
      </c>
      <c r="E481" s="49">
        <v>1.85618768E8</v>
      </c>
      <c r="F481" s="44">
        <f>AVERAGE(E479:E481)</f>
        <v>188758544</v>
      </c>
      <c r="G481" s="44">
        <f>STDEV(E479:E481)/F481*100</f>
        <v>1.946777107</v>
      </c>
      <c r="H481" s="44">
        <f>F481-$F$436</f>
        <v>185470572.3</v>
      </c>
    </row>
    <row r="482">
      <c r="A482" s="43" t="s">
        <v>57</v>
      </c>
      <c r="B482" s="43" t="s">
        <v>58</v>
      </c>
      <c r="C482" s="43">
        <v>25.0</v>
      </c>
      <c r="D482" s="44"/>
      <c r="E482" s="45">
        <v>3964623.0</v>
      </c>
      <c r="F482" s="44"/>
      <c r="G482" s="44"/>
      <c r="H482" s="44"/>
    </row>
    <row r="483">
      <c r="A483" s="43" t="s">
        <v>57</v>
      </c>
      <c r="B483" s="43" t="s">
        <v>58</v>
      </c>
      <c r="C483" s="43">
        <v>25.0</v>
      </c>
      <c r="D483" s="44"/>
      <c r="E483" s="45">
        <v>4117886.0</v>
      </c>
      <c r="F483" s="44"/>
      <c r="G483" s="44"/>
      <c r="H483" s="44"/>
    </row>
    <row r="484">
      <c r="A484" s="43" t="s">
        <v>57</v>
      </c>
      <c r="B484" s="43" t="s">
        <v>58</v>
      </c>
      <c r="C484" s="43">
        <v>25.0</v>
      </c>
      <c r="D484" s="44" t="str">
        <f>CONCATENATE(A484,B484,C484)</f>
        <v>Sem ABAPbranco25</v>
      </c>
      <c r="F484" s="44">
        <f>AVERAGE(E482:E484)</f>
        <v>4041254.5</v>
      </c>
      <c r="G484" s="46">
        <f>STDEV(E482:E484)/F484*100</f>
        <v>2.681674876</v>
      </c>
      <c r="H484" s="4" t="s">
        <v>59</v>
      </c>
      <c r="I484" s="45">
        <v>5329242.0</v>
      </c>
    </row>
    <row r="485">
      <c r="A485" s="43" t="s">
        <v>57</v>
      </c>
      <c r="B485" s="43" t="s">
        <v>8</v>
      </c>
      <c r="C485" s="43">
        <v>25.0</v>
      </c>
      <c r="D485" s="44"/>
      <c r="E485" s="47">
        <v>7.2469152E7</v>
      </c>
      <c r="F485" s="44"/>
      <c r="G485" s="44"/>
      <c r="H485" s="44"/>
    </row>
    <row r="486">
      <c r="A486" s="43" t="s">
        <v>57</v>
      </c>
      <c r="B486" s="43" t="s">
        <v>8</v>
      </c>
      <c r="C486" s="43">
        <v>25.0</v>
      </c>
      <c r="D486" s="44"/>
      <c r="E486" s="47">
        <v>7.3906144E7</v>
      </c>
      <c r="F486" s="44"/>
      <c r="G486" s="44"/>
      <c r="H486" s="44"/>
    </row>
    <row r="487">
      <c r="A487" s="43" t="s">
        <v>57</v>
      </c>
      <c r="B487" s="43" t="s">
        <v>8</v>
      </c>
      <c r="C487" s="43">
        <v>25.0</v>
      </c>
      <c r="D487" s="44" t="str">
        <f>CONCATENATE(A487,B487,C487)</f>
        <v>Sem ABAPC125</v>
      </c>
      <c r="E487" s="47">
        <v>8.1286328E7</v>
      </c>
      <c r="F487" s="44">
        <f>AVERAGE(E485:E487)</f>
        <v>75887208</v>
      </c>
      <c r="G487" s="44">
        <f>STDEV(E485:E487)/F487*100</f>
        <v>6.233799385</v>
      </c>
      <c r="H487" s="44">
        <f>F487-$F$484</f>
        <v>71845953.5</v>
      </c>
    </row>
    <row r="488">
      <c r="A488" s="43" t="s">
        <v>57</v>
      </c>
      <c r="B488" s="43" t="s">
        <v>10</v>
      </c>
      <c r="C488" s="43">
        <v>25.0</v>
      </c>
      <c r="D488" s="44"/>
      <c r="E488" s="47">
        <v>1.14561448E8</v>
      </c>
      <c r="F488" s="44"/>
      <c r="G488" s="44"/>
      <c r="H488" s="44"/>
    </row>
    <row r="489">
      <c r="A489" s="43" t="s">
        <v>57</v>
      </c>
      <c r="B489" s="43" t="s">
        <v>10</v>
      </c>
      <c r="C489" s="43">
        <v>25.0</v>
      </c>
      <c r="D489" s="44"/>
      <c r="E489" s="47">
        <v>1.18974032E8</v>
      </c>
      <c r="F489" s="44"/>
      <c r="G489" s="44"/>
      <c r="H489" s="44"/>
    </row>
    <row r="490">
      <c r="A490" s="43" t="s">
        <v>57</v>
      </c>
      <c r="B490" s="43" t="s">
        <v>10</v>
      </c>
      <c r="C490" s="43">
        <v>25.0</v>
      </c>
      <c r="D490" s="44" t="str">
        <f>CONCATENATE(A490,B490,C490)</f>
        <v>Sem ABAPC225</v>
      </c>
      <c r="E490" s="47">
        <v>1.2302416E8</v>
      </c>
      <c r="F490" s="44">
        <f>AVERAGE(E488:E490)</f>
        <v>118853213.3</v>
      </c>
      <c r="G490" s="44">
        <f>STDEV(E488:E490)/F490*100</f>
        <v>3.561241083</v>
      </c>
      <c r="H490" s="44">
        <f>F490-$F$484</f>
        <v>114811958.8</v>
      </c>
    </row>
    <row r="491">
      <c r="A491" s="43" t="s">
        <v>57</v>
      </c>
      <c r="B491" s="43" t="s">
        <v>12</v>
      </c>
      <c r="C491" s="43">
        <v>25.0</v>
      </c>
      <c r="D491" s="44"/>
      <c r="E491" s="47">
        <v>9.904856E7</v>
      </c>
      <c r="F491" s="44"/>
      <c r="G491" s="44"/>
      <c r="H491" s="44"/>
    </row>
    <row r="492">
      <c r="A492" s="43" t="s">
        <v>57</v>
      </c>
      <c r="B492" s="43" t="s">
        <v>12</v>
      </c>
      <c r="C492" s="43">
        <v>25.0</v>
      </c>
      <c r="D492" s="44"/>
      <c r="E492" s="47">
        <v>9.7190616E7</v>
      </c>
      <c r="F492" s="44"/>
      <c r="G492" s="44"/>
      <c r="H492" s="44"/>
    </row>
    <row r="493">
      <c r="A493" s="43" t="s">
        <v>57</v>
      </c>
      <c r="B493" s="43" t="s">
        <v>12</v>
      </c>
      <c r="C493" s="43">
        <v>25.0</v>
      </c>
      <c r="D493" s="44" t="str">
        <f>CONCATENATE(A493,B493,C493)</f>
        <v>Sem ABAPC325</v>
      </c>
      <c r="E493" s="47">
        <v>1.08117616E8</v>
      </c>
      <c r="F493" s="44">
        <f>AVERAGE(E491:E493)</f>
        <v>101452264</v>
      </c>
      <c r="G493" s="44">
        <f>STDEV(E491:E493)/F493*100</f>
        <v>5.762944914</v>
      </c>
      <c r="H493" s="44">
        <f>F493-$F$484</f>
        <v>97411009.5</v>
      </c>
    </row>
    <row r="494">
      <c r="A494" s="43" t="s">
        <v>57</v>
      </c>
      <c r="B494" s="43" t="s">
        <v>15</v>
      </c>
      <c r="C494" s="43">
        <v>25.0</v>
      </c>
      <c r="D494" s="44"/>
      <c r="E494" s="47">
        <v>1.15040304E8</v>
      </c>
      <c r="F494" s="44"/>
      <c r="G494" s="44"/>
      <c r="H494" s="44"/>
    </row>
    <row r="495">
      <c r="A495" s="43" t="s">
        <v>57</v>
      </c>
      <c r="B495" s="43" t="s">
        <v>15</v>
      </c>
      <c r="C495" s="43">
        <v>25.0</v>
      </c>
      <c r="D495" s="44"/>
      <c r="E495" s="47">
        <v>1.26182248E8</v>
      </c>
      <c r="F495" s="44"/>
      <c r="G495" s="44"/>
      <c r="H495" s="44"/>
    </row>
    <row r="496">
      <c r="A496" s="43" t="s">
        <v>57</v>
      </c>
      <c r="B496" s="43" t="s">
        <v>15</v>
      </c>
      <c r="C496" s="43">
        <v>25.0</v>
      </c>
      <c r="D496" s="44" t="str">
        <f>CONCATENATE(A496,B496,C496)</f>
        <v>Sem ABAPC425</v>
      </c>
      <c r="E496" s="47">
        <v>1.18527288E8</v>
      </c>
      <c r="F496" s="44">
        <f>AVERAGE(E494:E496)</f>
        <v>119916613.3</v>
      </c>
      <c r="G496" s="44">
        <f>STDEV(E494:E496)/F496*100</f>
        <v>4.752820032</v>
      </c>
      <c r="H496" s="44">
        <f>F496-$F$484</f>
        <v>115875358.8</v>
      </c>
    </row>
    <row r="497">
      <c r="A497" s="43" t="s">
        <v>57</v>
      </c>
      <c r="B497" s="43" t="s">
        <v>17</v>
      </c>
      <c r="C497" s="43">
        <v>25.0</v>
      </c>
      <c r="D497" s="44"/>
      <c r="E497" s="47">
        <v>5.9563804E7</v>
      </c>
      <c r="F497" s="44"/>
      <c r="G497" s="44"/>
      <c r="H497" s="44"/>
    </row>
    <row r="498">
      <c r="A498" s="43" t="s">
        <v>57</v>
      </c>
      <c r="B498" s="43" t="s">
        <v>17</v>
      </c>
      <c r="C498" s="43">
        <v>25.0</v>
      </c>
      <c r="D498" s="44"/>
      <c r="E498" s="47">
        <v>6.814732E7</v>
      </c>
      <c r="F498" s="44"/>
      <c r="G498" s="44"/>
      <c r="H498" s="44"/>
    </row>
    <row r="499">
      <c r="A499" s="43" t="s">
        <v>57</v>
      </c>
      <c r="B499" s="43" t="s">
        <v>17</v>
      </c>
      <c r="C499" s="43">
        <v>25.0</v>
      </c>
      <c r="D499" s="44" t="str">
        <f>CONCATENATE(A499,B499,C499)</f>
        <v>Sem ABAPC525</v>
      </c>
      <c r="F499" s="44">
        <f>AVERAGE(E497:E499)</f>
        <v>63855562</v>
      </c>
      <c r="G499" s="46">
        <f>STDEV(E497:E499)/F499*100</f>
        <v>9.504986222</v>
      </c>
      <c r="H499" s="44">
        <f>F499-$F$484</f>
        <v>59814307.5</v>
      </c>
      <c r="I499" s="47">
        <v>4.9941324E7</v>
      </c>
    </row>
    <row r="500">
      <c r="A500" s="43" t="s">
        <v>57</v>
      </c>
      <c r="B500" s="43" t="s">
        <v>19</v>
      </c>
      <c r="C500" s="43">
        <v>25.0</v>
      </c>
      <c r="D500" s="44"/>
      <c r="E500" s="48">
        <v>1.91061952E8</v>
      </c>
      <c r="F500" s="44"/>
      <c r="G500" s="44"/>
      <c r="H500" s="44"/>
    </row>
    <row r="501">
      <c r="A501" s="43" t="s">
        <v>57</v>
      </c>
      <c r="B501" s="43" t="s">
        <v>19</v>
      </c>
      <c r="C501" s="43">
        <v>25.0</v>
      </c>
      <c r="D501" s="44"/>
      <c r="E501" s="48">
        <v>2.15223792E8</v>
      </c>
      <c r="F501" s="44"/>
      <c r="G501" s="44"/>
      <c r="H501" s="44"/>
    </row>
    <row r="502">
      <c r="A502" s="43" t="s">
        <v>57</v>
      </c>
      <c r="B502" s="43" t="s">
        <v>19</v>
      </c>
      <c r="C502" s="43">
        <v>25.0</v>
      </c>
      <c r="D502" s="44" t="str">
        <f>CONCATENATE(A502,B502,C502)</f>
        <v>Sem ABAP1BP3_125</v>
      </c>
      <c r="E502" s="48">
        <v>2.12300496E8</v>
      </c>
      <c r="F502" s="44">
        <f>AVERAGE(E500:E502)</f>
        <v>206195413.3</v>
      </c>
      <c r="G502" s="44">
        <f>STDEV(E500:E502)/F502*100</f>
        <v>6.395494124</v>
      </c>
      <c r="H502" s="44">
        <f>F502-$F$484</f>
        <v>202154158.8</v>
      </c>
    </row>
    <row r="503">
      <c r="A503" s="43" t="s">
        <v>57</v>
      </c>
      <c r="B503" s="43" t="s">
        <v>21</v>
      </c>
      <c r="C503" s="43">
        <v>25.0</v>
      </c>
      <c r="D503" s="44"/>
      <c r="F503" s="44"/>
      <c r="G503" s="44"/>
      <c r="H503" s="44"/>
      <c r="I503" s="48">
        <v>7.2298144E7</v>
      </c>
    </row>
    <row r="504">
      <c r="A504" s="43" t="s">
        <v>57</v>
      </c>
      <c r="B504" s="43" t="s">
        <v>21</v>
      </c>
      <c r="C504" s="43">
        <v>25.0</v>
      </c>
      <c r="D504" s="44"/>
      <c r="E504" s="48">
        <v>8.6672064E7</v>
      </c>
      <c r="F504" s="44"/>
      <c r="G504" s="44"/>
      <c r="H504" s="44"/>
    </row>
    <row r="505">
      <c r="A505" s="43" t="s">
        <v>57</v>
      </c>
      <c r="B505" s="43" t="s">
        <v>21</v>
      </c>
      <c r="C505" s="43">
        <v>25.0</v>
      </c>
      <c r="D505" s="44" t="str">
        <f>CONCATENATE(A505,B505,C505)</f>
        <v>Sem ABAP1BP3_225</v>
      </c>
      <c r="E505" s="48">
        <v>9.2490104E7</v>
      </c>
      <c r="F505" s="44">
        <f>AVERAGE(E503:E505)</f>
        <v>89581084</v>
      </c>
      <c r="G505" s="46">
        <f>STDEV(E503:E505)/F505*100</f>
        <v>4.592460097</v>
      </c>
      <c r="H505" s="44">
        <f>F505-$F$484</f>
        <v>85539829.5</v>
      </c>
    </row>
    <row r="506">
      <c r="A506" s="43" t="s">
        <v>57</v>
      </c>
      <c r="B506" s="43" t="s">
        <v>23</v>
      </c>
      <c r="C506" s="43">
        <v>25.0</v>
      </c>
      <c r="D506" s="44"/>
      <c r="E506" s="48">
        <v>6.1735524E7</v>
      </c>
      <c r="F506" s="44"/>
      <c r="G506" s="44"/>
      <c r="H506" s="44"/>
    </row>
    <row r="507">
      <c r="A507" s="43" t="s">
        <v>57</v>
      </c>
      <c r="B507" s="43" t="s">
        <v>23</v>
      </c>
      <c r="C507" s="43">
        <v>25.0</v>
      </c>
      <c r="D507" s="44"/>
      <c r="E507" s="48">
        <v>7.0072832E7</v>
      </c>
      <c r="F507" s="44"/>
      <c r="G507" s="44"/>
      <c r="H507" s="44"/>
    </row>
    <row r="508">
      <c r="A508" s="43" t="s">
        <v>57</v>
      </c>
      <c r="B508" s="43" t="s">
        <v>23</v>
      </c>
      <c r="C508" s="43">
        <v>25.0</v>
      </c>
      <c r="D508" s="44" t="str">
        <f>CONCATENATE(A508,B508,C508)</f>
        <v>Sem ABAP1BP3_325</v>
      </c>
      <c r="E508" s="48">
        <v>6.6891984E7</v>
      </c>
      <c r="F508" s="44">
        <f>AVERAGE(E506:E508)</f>
        <v>66233446.67</v>
      </c>
      <c r="G508" s="44">
        <f>STDEV(E506:E508)/F508*100</f>
        <v>6.352507951</v>
      </c>
      <c r="H508" s="44">
        <f>F508-$F$484</f>
        <v>62192192.17</v>
      </c>
    </row>
    <row r="509">
      <c r="A509" s="43" t="s">
        <v>57</v>
      </c>
      <c r="B509" s="43" t="s">
        <v>25</v>
      </c>
      <c r="C509" s="43">
        <v>25.0</v>
      </c>
      <c r="D509" s="44"/>
      <c r="E509" s="48">
        <v>1.06825784E8</v>
      </c>
      <c r="F509" s="44"/>
      <c r="G509" s="44"/>
      <c r="H509" s="44"/>
    </row>
    <row r="510">
      <c r="A510" s="43" t="s">
        <v>57</v>
      </c>
      <c r="B510" s="43" t="s">
        <v>25</v>
      </c>
      <c r="C510" s="43">
        <v>25.0</v>
      </c>
      <c r="D510" s="44"/>
      <c r="E510" s="48">
        <v>1.0150268E8</v>
      </c>
      <c r="F510" s="44"/>
      <c r="G510" s="44"/>
      <c r="H510" s="44"/>
    </row>
    <row r="511">
      <c r="A511" s="43" t="s">
        <v>57</v>
      </c>
      <c r="B511" s="43" t="s">
        <v>25</v>
      </c>
      <c r="C511" s="43">
        <v>25.0</v>
      </c>
      <c r="D511" s="44" t="str">
        <f>CONCATENATE(A511,B511,C511)</f>
        <v>Sem ABAP1BP3_425</v>
      </c>
      <c r="E511" s="48">
        <v>9.8665752E7</v>
      </c>
      <c r="F511" s="44">
        <f>AVERAGE(E509:E511)</f>
        <v>102331405.3</v>
      </c>
      <c r="G511" s="44">
        <f>STDEV(E509:E511)/F511*100</f>
        <v>4.048276803</v>
      </c>
      <c r="H511" s="44">
        <f>F511-$F$484</f>
        <v>98290150.83</v>
      </c>
    </row>
    <row r="512">
      <c r="A512" s="43" t="s">
        <v>57</v>
      </c>
      <c r="B512" s="43" t="s">
        <v>27</v>
      </c>
      <c r="C512" s="43">
        <v>25.0</v>
      </c>
      <c r="D512" s="44"/>
      <c r="E512" s="48">
        <v>8.9560056E7</v>
      </c>
      <c r="F512" s="44"/>
      <c r="G512" s="44"/>
      <c r="H512" s="44"/>
    </row>
    <row r="513">
      <c r="A513" s="43" t="s">
        <v>57</v>
      </c>
      <c r="B513" s="43" t="s">
        <v>27</v>
      </c>
      <c r="C513" s="43">
        <v>25.0</v>
      </c>
      <c r="D513" s="44"/>
      <c r="E513" s="48">
        <v>9.000244E7</v>
      </c>
      <c r="F513" s="44"/>
      <c r="G513" s="44"/>
      <c r="H513" s="44"/>
    </row>
    <row r="514">
      <c r="A514" s="43" t="s">
        <v>57</v>
      </c>
      <c r="B514" s="43" t="s">
        <v>27</v>
      </c>
      <c r="C514" s="43">
        <v>25.0</v>
      </c>
      <c r="D514" s="44" t="str">
        <f>CONCATENATE(A514,B514,C514)</f>
        <v>Sem ABAP1BP3_525</v>
      </c>
      <c r="E514" s="48">
        <v>9.804452E7</v>
      </c>
      <c r="F514" s="44">
        <f>AVERAGE(E512:E514)</f>
        <v>92535672</v>
      </c>
      <c r="G514" s="44">
        <f>STDEV(E512:E514)/F514*100</f>
        <v>5.161174168</v>
      </c>
      <c r="H514" s="44">
        <f>F514-$F$484</f>
        <v>88494417.5</v>
      </c>
    </row>
    <row r="515">
      <c r="A515" s="43" t="s">
        <v>57</v>
      </c>
      <c r="B515" s="43" t="s">
        <v>29</v>
      </c>
      <c r="C515" s="43">
        <v>25.0</v>
      </c>
      <c r="D515" s="44"/>
      <c r="E515" s="49">
        <v>9.2724768E7</v>
      </c>
      <c r="F515" s="44"/>
      <c r="G515" s="44"/>
      <c r="H515" s="44"/>
    </row>
    <row r="516">
      <c r="A516" s="43" t="s">
        <v>57</v>
      </c>
      <c r="B516" s="43" t="s">
        <v>29</v>
      </c>
      <c r="C516" s="43">
        <v>25.0</v>
      </c>
      <c r="D516" s="44"/>
      <c r="E516" s="49">
        <v>9.5081264E7</v>
      </c>
      <c r="F516" s="44"/>
      <c r="G516" s="44"/>
      <c r="H516" s="44"/>
    </row>
    <row r="517">
      <c r="A517" s="43" t="s">
        <v>57</v>
      </c>
      <c r="B517" s="43" t="s">
        <v>29</v>
      </c>
      <c r="C517" s="43">
        <v>25.0</v>
      </c>
      <c r="D517" s="44" t="str">
        <f>CONCATENATE(A517,B517,C517)</f>
        <v>Sem ABAP10BP3_125</v>
      </c>
      <c r="E517" s="49">
        <v>1.0684532E8</v>
      </c>
      <c r="F517" s="44">
        <f>AVERAGE(E515:E517)</f>
        <v>98217117.33</v>
      </c>
      <c r="G517" s="44">
        <f>STDEV(E515:E517)/F517*100</f>
        <v>7.701882892</v>
      </c>
      <c r="H517" s="44">
        <f>F517-$F$484</f>
        <v>94175862.83</v>
      </c>
    </row>
    <row r="518">
      <c r="A518" s="43" t="s">
        <v>57</v>
      </c>
      <c r="B518" s="43" t="s">
        <v>31</v>
      </c>
      <c r="C518" s="43">
        <v>25.0</v>
      </c>
      <c r="D518" s="44"/>
      <c r="E518" s="49">
        <v>7.8875576E7</v>
      </c>
      <c r="F518" s="44"/>
      <c r="G518" s="44"/>
      <c r="H518" s="44"/>
    </row>
    <row r="519">
      <c r="A519" s="43" t="s">
        <v>57</v>
      </c>
      <c r="B519" s="50" t="s">
        <v>31</v>
      </c>
      <c r="C519" s="43">
        <v>25.0</v>
      </c>
      <c r="D519" s="44"/>
      <c r="E519" s="49">
        <v>8.3966912E7</v>
      </c>
      <c r="F519" s="44"/>
      <c r="G519" s="44"/>
      <c r="H519" s="44"/>
    </row>
    <row r="520">
      <c r="A520" s="43" t="s">
        <v>57</v>
      </c>
      <c r="B520" s="50" t="s">
        <v>31</v>
      </c>
      <c r="C520" s="43">
        <v>25.0</v>
      </c>
      <c r="D520" s="44" t="str">
        <f>CONCATENATE(A520,B520,C520)</f>
        <v>Sem ABAP10BP3_225</v>
      </c>
      <c r="E520" s="49">
        <v>7.1321984E7</v>
      </c>
      <c r="F520" s="44">
        <f>AVERAGE(E518:E520)</f>
        <v>78054824</v>
      </c>
      <c r="G520" s="44">
        <f>STDEV(E518:E520)/F520*100</f>
        <v>8.151057172</v>
      </c>
      <c r="H520" s="44">
        <f>F520-$F$484</f>
        <v>74013569.5</v>
      </c>
    </row>
    <row r="521">
      <c r="A521" s="43" t="s">
        <v>57</v>
      </c>
      <c r="B521" s="50" t="s">
        <v>33</v>
      </c>
      <c r="C521" s="43">
        <v>25.0</v>
      </c>
      <c r="D521" s="44"/>
      <c r="E521" s="49">
        <v>1.73173888E8</v>
      </c>
      <c r="F521" s="44"/>
      <c r="G521" s="44"/>
      <c r="H521" s="44"/>
    </row>
    <row r="522">
      <c r="A522" s="43" t="s">
        <v>57</v>
      </c>
      <c r="B522" s="50" t="s">
        <v>33</v>
      </c>
      <c r="C522" s="43">
        <v>25.0</v>
      </c>
      <c r="D522" s="44"/>
      <c r="E522" s="49">
        <v>1.7217408E8</v>
      </c>
      <c r="F522" s="44"/>
      <c r="G522" s="44"/>
      <c r="H522" s="44"/>
    </row>
    <row r="523">
      <c r="A523" s="43" t="s">
        <v>57</v>
      </c>
      <c r="B523" s="50" t="s">
        <v>33</v>
      </c>
      <c r="C523" s="43">
        <v>25.0</v>
      </c>
      <c r="D523" s="44" t="str">
        <f>CONCATENATE(A523,B523,C523)</f>
        <v>Sem ABAP10BP3_325</v>
      </c>
      <c r="E523" s="49">
        <v>1.8497968E8</v>
      </c>
      <c r="F523" s="44">
        <f>AVERAGE(E521:E523)</f>
        <v>176775882.7</v>
      </c>
      <c r="G523" s="44">
        <f>STDEV(E521:E523)/F523*100</f>
        <v>4.028978566</v>
      </c>
      <c r="H523" s="44">
        <f>F523-$F$484</f>
        <v>172734628.2</v>
      </c>
    </row>
    <row r="524">
      <c r="A524" s="43" t="s">
        <v>57</v>
      </c>
      <c r="B524" s="50" t="s">
        <v>35</v>
      </c>
      <c r="C524" s="43">
        <v>25.0</v>
      </c>
      <c r="D524" s="44"/>
      <c r="E524" s="49">
        <v>1.85060416E8</v>
      </c>
      <c r="F524" s="44"/>
      <c r="G524" s="44"/>
      <c r="H524" s="44"/>
    </row>
    <row r="525">
      <c r="A525" s="43" t="s">
        <v>57</v>
      </c>
      <c r="B525" s="50" t="s">
        <v>35</v>
      </c>
      <c r="C525" s="43">
        <v>25.0</v>
      </c>
      <c r="D525" s="44"/>
      <c r="E525" s="49">
        <v>1.89565088E8</v>
      </c>
      <c r="F525" s="44"/>
      <c r="G525" s="44"/>
      <c r="H525" s="44"/>
    </row>
    <row r="526">
      <c r="A526" s="43" t="s">
        <v>57</v>
      </c>
      <c r="B526" s="50" t="s">
        <v>35</v>
      </c>
      <c r="C526" s="43">
        <v>25.0</v>
      </c>
      <c r="D526" s="44" t="str">
        <f>CONCATENATE(A526,B526,C526)</f>
        <v>Sem ABAP10BP3_425</v>
      </c>
      <c r="E526" s="49">
        <v>2.09436496E8</v>
      </c>
      <c r="F526" s="44">
        <f>AVERAGE(E524:E526)</f>
        <v>194687333.3</v>
      </c>
      <c r="G526" s="44">
        <f>STDEV(E524:E526)/F526*100</f>
        <v>6.662072222</v>
      </c>
      <c r="H526" s="44">
        <f>F526-$F$484</f>
        <v>190646078.8</v>
      </c>
    </row>
    <row r="527">
      <c r="A527" s="43" t="s">
        <v>57</v>
      </c>
      <c r="B527" s="50" t="s">
        <v>37</v>
      </c>
      <c r="C527" s="43">
        <v>25.0</v>
      </c>
      <c r="D527" s="44"/>
      <c r="E527" s="49">
        <v>1.98657248E8</v>
      </c>
      <c r="F527" s="44"/>
      <c r="G527" s="44"/>
      <c r="H527" s="44"/>
    </row>
    <row r="528">
      <c r="A528" s="43" t="s">
        <v>57</v>
      </c>
      <c r="B528" s="50" t="s">
        <v>37</v>
      </c>
      <c r="C528" s="43">
        <v>25.0</v>
      </c>
      <c r="D528" s="44"/>
      <c r="E528" s="49">
        <v>2.15740128E8</v>
      </c>
      <c r="F528" s="44"/>
      <c r="G528" s="44"/>
      <c r="H528" s="44"/>
    </row>
    <row r="529">
      <c r="A529" s="43" t="s">
        <v>57</v>
      </c>
      <c r="B529" s="50" t="s">
        <v>37</v>
      </c>
      <c r="C529" s="43">
        <v>25.0</v>
      </c>
      <c r="D529" s="44" t="str">
        <f>CONCATENATE(A529,B529,C529)</f>
        <v>Sem ABAP10BP3_525</v>
      </c>
      <c r="E529" s="49">
        <v>2.1314056E8</v>
      </c>
      <c r="F529" s="44">
        <f>AVERAGE(E527:E529)</f>
        <v>209179312</v>
      </c>
      <c r="G529" s="44">
        <f>STDEV(E527:E529)/F529*100</f>
        <v>4.400343457</v>
      </c>
      <c r="H529" s="44">
        <f>F529-$F$484</f>
        <v>205138057.5</v>
      </c>
    </row>
    <row r="530">
      <c r="A530" s="51" t="s">
        <v>60</v>
      </c>
      <c r="B530" s="51" t="s">
        <v>58</v>
      </c>
      <c r="C530" s="43">
        <v>25.0</v>
      </c>
      <c r="D530" s="44"/>
      <c r="E530" s="45">
        <v>3336681.0</v>
      </c>
      <c r="F530" s="44"/>
      <c r="G530" s="44"/>
      <c r="H530" s="44"/>
    </row>
    <row r="531">
      <c r="A531" s="51" t="s">
        <v>60</v>
      </c>
      <c r="B531" s="51" t="s">
        <v>58</v>
      </c>
      <c r="C531" s="43">
        <v>25.0</v>
      </c>
      <c r="D531" s="44"/>
      <c r="E531" s="45">
        <v>3349658.0</v>
      </c>
      <c r="F531" s="44"/>
      <c r="G531" s="44"/>
      <c r="H531" s="44"/>
    </row>
    <row r="532">
      <c r="A532" s="51" t="s">
        <v>60</v>
      </c>
      <c r="B532" s="51" t="s">
        <v>58</v>
      </c>
      <c r="C532" s="43">
        <v>25.0</v>
      </c>
      <c r="D532" s="44" t="str">
        <f>CONCATENATE(A532,B532,C532)</f>
        <v>Com ABAPbranco25</v>
      </c>
      <c r="E532" s="45">
        <v>3454894.0</v>
      </c>
      <c r="F532" s="44">
        <f>AVERAGE(E530:E532)</f>
        <v>3380411</v>
      </c>
      <c r="G532" s="44">
        <f>STDEV(E530:E532)/F532*100</f>
        <v>1.917804941</v>
      </c>
      <c r="H532" s="4" t="s">
        <v>59</v>
      </c>
    </row>
    <row r="533">
      <c r="A533" s="51" t="s">
        <v>60</v>
      </c>
      <c r="B533" s="51" t="s">
        <v>8</v>
      </c>
      <c r="C533" s="43">
        <v>25.0</v>
      </c>
      <c r="D533" s="44"/>
      <c r="F533" s="44"/>
      <c r="G533" s="44"/>
      <c r="H533" s="44"/>
      <c r="I533" s="47">
        <v>8.8151944E7</v>
      </c>
    </row>
    <row r="534">
      <c r="A534" s="51" t="s">
        <v>60</v>
      </c>
      <c r="B534" s="51" t="s">
        <v>8</v>
      </c>
      <c r="C534" s="43">
        <v>25.0</v>
      </c>
      <c r="D534" s="44"/>
      <c r="E534" s="47">
        <v>7.006988E7</v>
      </c>
      <c r="F534" s="44"/>
      <c r="G534" s="44"/>
      <c r="H534" s="44"/>
    </row>
    <row r="535">
      <c r="A535" s="51" t="s">
        <v>60</v>
      </c>
      <c r="B535" s="51" t="s">
        <v>8</v>
      </c>
      <c r="C535" s="43">
        <v>25.0</v>
      </c>
      <c r="D535" s="44" t="str">
        <f>CONCATENATE(A535,B535,C535)</f>
        <v>Com ABAPC125</v>
      </c>
      <c r="E535" s="47">
        <v>6.7440328E7</v>
      </c>
      <c r="F535" s="44">
        <f>AVERAGE(E533:E535)</f>
        <v>68755104</v>
      </c>
      <c r="G535" s="46">
        <f>STDEV(E533:E535)/F535*100</f>
        <v>2.704343303</v>
      </c>
      <c r="H535" s="44">
        <f>F535-$F$532</f>
        <v>65374693</v>
      </c>
    </row>
    <row r="536">
      <c r="A536" s="51" t="s">
        <v>60</v>
      </c>
      <c r="B536" s="51" t="s">
        <v>10</v>
      </c>
      <c r="C536" s="43">
        <v>25.0</v>
      </c>
      <c r="D536" s="44"/>
      <c r="E536" s="47">
        <v>1.08995288E8</v>
      </c>
      <c r="F536" s="44"/>
      <c r="G536" s="44"/>
      <c r="H536" s="44"/>
    </row>
    <row r="537">
      <c r="A537" s="51" t="s">
        <v>60</v>
      </c>
      <c r="B537" s="51" t="s">
        <v>10</v>
      </c>
      <c r="C537" s="43">
        <v>25.0</v>
      </c>
      <c r="D537" s="44"/>
      <c r="E537" s="47">
        <v>1.1926684E8</v>
      </c>
      <c r="F537" s="44"/>
      <c r="G537" s="44"/>
      <c r="H537" s="44"/>
    </row>
    <row r="538">
      <c r="A538" s="51" t="s">
        <v>60</v>
      </c>
      <c r="B538" s="51" t="s">
        <v>10</v>
      </c>
      <c r="C538" s="43">
        <v>25.0</v>
      </c>
      <c r="D538" s="44" t="str">
        <f>CONCATENATE(A538,B538,C538)</f>
        <v>Com ABAPC225</v>
      </c>
      <c r="E538" s="47">
        <v>1.24697224E8</v>
      </c>
      <c r="F538" s="44">
        <f>AVERAGE(E536:E538)</f>
        <v>117653117.3</v>
      </c>
      <c r="G538" s="44">
        <f>STDEV(E536:E538)/F538*100</f>
        <v>6.777875971</v>
      </c>
      <c r="H538" s="44">
        <f>F538-$F$532</f>
        <v>114272706.3</v>
      </c>
    </row>
    <row r="539">
      <c r="A539" s="51" t="s">
        <v>60</v>
      </c>
      <c r="B539" s="51" t="s">
        <v>12</v>
      </c>
      <c r="C539" s="43">
        <v>25.0</v>
      </c>
      <c r="D539" s="44"/>
      <c r="E539" s="47">
        <v>1.11407584E8</v>
      </c>
      <c r="F539" s="44"/>
      <c r="G539" s="44"/>
      <c r="H539" s="44"/>
    </row>
    <row r="540">
      <c r="A540" s="51" t="s">
        <v>60</v>
      </c>
      <c r="B540" s="51" t="s">
        <v>12</v>
      </c>
      <c r="C540" s="43">
        <v>25.0</v>
      </c>
      <c r="D540" s="44"/>
      <c r="E540" s="47">
        <v>1.12324384E8</v>
      </c>
      <c r="F540" s="44"/>
      <c r="G540" s="44"/>
      <c r="H540" s="44"/>
    </row>
    <row r="541">
      <c r="A541" s="51" t="s">
        <v>60</v>
      </c>
      <c r="B541" s="51" t="s">
        <v>12</v>
      </c>
      <c r="C541" s="43">
        <v>25.0</v>
      </c>
      <c r="D541" s="44" t="str">
        <f>CONCATENATE(A541,B541,C541)</f>
        <v>Com ABAPC325</v>
      </c>
      <c r="E541" s="47">
        <v>1.04549632E8</v>
      </c>
      <c r="F541" s="44">
        <f>AVERAGE(E539:E541)</f>
        <v>109427200</v>
      </c>
      <c r="G541" s="44">
        <f>STDEV(E539:E541)/F541*100</f>
        <v>3.882853466</v>
      </c>
      <c r="H541" s="44">
        <f>F541-$F$532</f>
        <v>106046789</v>
      </c>
    </row>
    <row r="542">
      <c r="A542" s="51" t="s">
        <v>60</v>
      </c>
      <c r="B542" s="51" t="s">
        <v>15</v>
      </c>
      <c r="C542" s="43">
        <v>25.0</v>
      </c>
      <c r="D542" s="44"/>
      <c r="E542" s="47">
        <v>1.52700064E8</v>
      </c>
      <c r="F542" s="44"/>
      <c r="G542" s="44"/>
      <c r="H542" s="44"/>
    </row>
    <row r="543">
      <c r="A543" s="51" t="s">
        <v>60</v>
      </c>
      <c r="B543" s="51" t="s">
        <v>15</v>
      </c>
      <c r="C543" s="43">
        <v>25.0</v>
      </c>
      <c r="D543" s="44"/>
      <c r="E543" s="47">
        <v>1.41293504E8</v>
      </c>
      <c r="F543" s="44"/>
      <c r="G543" s="44"/>
      <c r="H543" s="44"/>
    </row>
    <row r="544">
      <c r="A544" s="51" t="s">
        <v>60</v>
      </c>
      <c r="B544" s="51" t="s">
        <v>15</v>
      </c>
      <c r="C544" s="43">
        <v>25.0</v>
      </c>
      <c r="D544" s="44" t="str">
        <f>CONCATENATE(A544,B544,C544)</f>
        <v>Com ABAPC425</v>
      </c>
      <c r="E544" s="47">
        <v>1.44789424E8</v>
      </c>
      <c r="F544" s="44">
        <f>AVERAGE(E542:E544)</f>
        <v>146260997.3</v>
      </c>
      <c r="G544" s="44">
        <f>STDEV(E542:E544)/F544*100</f>
        <v>3.995550937</v>
      </c>
      <c r="H544" s="44">
        <f>F544-$F$532</f>
        <v>142880586.3</v>
      </c>
    </row>
    <row r="545">
      <c r="A545" s="51" t="s">
        <v>60</v>
      </c>
      <c r="B545" s="51" t="s">
        <v>17</v>
      </c>
      <c r="C545" s="43">
        <v>25.0</v>
      </c>
      <c r="D545" s="44"/>
      <c r="E545" s="47">
        <v>4.8487416E7</v>
      </c>
      <c r="F545" s="44"/>
      <c r="G545" s="44"/>
      <c r="H545" s="44"/>
    </row>
    <row r="546">
      <c r="A546" s="51" t="s">
        <v>60</v>
      </c>
      <c r="B546" s="51" t="s">
        <v>17</v>
      </c>
      <c r="C546" s="43">
        <v>25.0</v>
      </c>
      <c r="D546" s="44"/>
      <c r="E546" s="47">
        <v>4.3825532E7</v>
      </c>
      <c r="F546" s="44"/>
      <c r="G546" s="44"/>
      <c r="H546" s="44"/>
    </row>
    <row r="547">
      <c r="A547" s="51" t="s">
        <v>60</v>
      </c>
      <c r="B547" s="51" t="s">
        <v>17</v>
      </c>
      <c r="C547" s="43">
        <v>25.0</v>
      </c>
      <c r="D547" s="44" t="str">
        <f>CONCATENATE(A547,B547,C547)</f>
        <v>Com ABAPC525</v>
      </c>
      <c r="E547" s="47">
        <v>4.746796E7</v>
      </c>
      <c r="F547" s="44">
        <f>AVERAGE(E545:E547)</f>
        <v>46593636</v>
      </c>
      <c r="G547" s="44">
        <f>STDEV(E545:E547)/F547*100</f>
        <v>5.260034164</v>
      </c>
      <c r="H547" s="44">
        <f>F547-$F$532</f>
        <v>43213225</v>
      </c>
    </row>
    <row r="548">
      <c r="A548" s="51" t="s">
        <v>60</v>
      </c>
      <c r="B548" s="51" t="s">
        <v>19</v>
      </c>
      <c r="C548" s="43">
        <v>25.0</v>
      </c>
      <c r="D548" s="44"/>
      <c r="E548" s="48">
        <v>2.1359464E8</v>
      </c>
      <c r="F548" s="44"/>
      <c r="G548" s="44"/>
      <c r="H548" s="44"/>
    </row>
    <row r="549">
      <c r="A549" s="51" t="s">
        <v>60</v>
      </c>
      <c r="B549" s="51" t="s">
        <v>19</v>
      </c>
      <c r="C549" s="43">
        <v>25.0</v>
      </c>
      <c r="D549" s="44"/>
      <c r="E549" s="48">
        <v>2.34702144E8</v>
      </c>
      <c r="F549" s="44"/>
      <c r="G549" s="44"/>
      <c r="H549" s="44"/>
    </row>
    <row r="550">
      <c r="A550" s="51" t="s">
        <v>60</v>
      </c>
      <c r="B550" s="51" t="s">
        <v>19</v>
      </c>
      <c r="C550" s="43">
        <v>25.0</v>
      </c>
      <c r="D550" s="44" t="str">
        <f>CONCATENATE(A550,B550,C550)</f>
        <v>Com ABAP1BP3_125</v>
      </c>
      <c r="E550" s="48">
        <v>2.22977392E8</v>
      </c>
      <c r="F550" s="44">
        <f>AVERAGE(E548:E550)</f>
        <v>223758058.7</v>
      </c>
      <c r="G550" s="44">
        <f>STDEV(E548:E550)/F550*100</f>
        <v>4.726258695</v>
      </c>
      <c r="H550" s="44">
        <f>F550-$F$532</f>
        <v>220377647.7</v>
      </c>
    </row>
    <row r="551">
      <c r="A551" s="51" t="s">
        <v>60</v>
      </c>
      <c r="B551" s="51" t="s">
        <v>21</v>
      </c>
      <c r="C551" s="43">
        <v>25.0</v>
      </c>
      <c r="D551" s="44"/>
      <c r="E551" s="48">
        <v>8.2935192E7</v>
      </c>
      <c r="F551" s="44"/>
      <c r="G551" s="44"/>
      <c r="H551" s="44"/>
    </row>
    <row r="552">
      <c r="A552" s="51" t="s">
        <v>60</v>
      </c>
      <c r="B552" s="51" t="s">
        <v>21</v>
      </c>
      <c r="C552" s="43">
        <v>25.0</v>
      </c>
      <c r="D552" s="44"/>
      <c r="E552" s="48">
        <v>8.3054384E7</v>
      </c>
      <c r="F552" s="44"/>
      <c r="G552" s="44"/>
      <c r="H552" s="44"/>
    </row>
    <row r="553">
      <c r="A553" s="51" t="s">
        <v>60</v>
      </c>
      <c r="B553" s="51" t="s">
        <v>21</v>
      </c>
      <c r="C553" s="43">
        <v>25.0</v>
      </c>
      <c r="D553" s="44" t="str">
        <f>CONCATENATE(A553,B553,C553)</f>
        <v>Com ABAP1BP3_225</v>
      </c>
      <c r="E553" s="48">
        <v>9.4063864E7</v>
      </c>
      <c r="F553" s="44">
        <f>AVERAGE(E551:E553)</f>
        <v>86684480</v>
      </c>
      <c r="G553" s="44">
        <f>STDEV(E551:E553)/F553*100</f>
        <v>7.372729097</v>
      </c>
      <c r="H553" s="44">
        <f>F553-$F$532</f>
        <v>83304069</v>
      </c>
    </row>
    <row r="554">
      <c r="A554" s="51" t="s">
        <v>60</v>
      </c>
      <c r="B554" s="51" t="s">
        <v>23</v>
      </c>
      <c r="C554" s="43">
        <v>25.0</v>
      </c>
      <c r="D554" s="44"/>
      <c r="E554" s="48">
        <v>7.0235872E7</v>
      </c>
      <c r="F554" s="44"/>
      <c r="G554" s="44"/>
      <c r="H554" s="44"/>
    </row>
    <row r="555">
      <c r="A555" s="51" t="s">
        <v>60</v>
      </c>
      <c r="B555" s="51" t="s">
        <v>23</v>
      </c>
      <c r="C555" s="43">
        <v>25.0</v>
      </c>
      <c r="D555" s="44"/>
      <c r="E555" s="48">
        <v>7.6650824E7</v>
      </c>
      <c r="F555" s="44"/>
      <c r="G555" s="44"/>
      <c r="H555" s="44"/>
    </row>
    <row r="556">
      <c r="A556" s="51" t="s">
        <v>60</v>
      </c>
      <c r="B556" s="51" t="s">
        <v>23</v>
      </c>
      <c r="C556" s="43">
        <v>25.0</v>
      </c>
      <c r="D556" s="44" t="str">
        <f>CONCATENATE(A556,B556,C556)</f>
        <v>Com ABAP1BP3_325</v>
      </c>
      <c r="E556" s="48">
        <v>7.1562456E7</v>
      </c>
      <c r="F556" s="44">
        <f>AVERAGE(E554:E556)</f>
        <v>72816384</v>
      </c>
      <c r="G556" s="44">
        <f>STDEV(E554:E556)/F556*100</f>
        <v>4.650489964</v>
      </c>
      <c r="H556" s="44">
        <f>F556-$F$532</f>
        <v>69435973</v>
      </c>
    </row>
    <row r="557">
      <c r="A557" s="51" t="s">
        <v>60</v>
      </c>
      <c r="B557" s="51" t="s">
        <v>25</v>
      </c>
      <c r="C557" s="43">
        <v>25.0</v>
      </c>
      <c r="D557" s="44"/>
      <c r="E557" s="48">
        <v>1.21210752E8</v>
      </c>
      <c r="F557" s="44"/>
      <c r="G557" s="44"/>
      <c r="H557" s="44"/>
    </row>
    <row r="558">
      <c r="A558" s="51" t="s">
        <v>60</v>
      </c>
      <c r="B558" s="51" t="s">
        <v>25</v>
      </c>
      <c r="C558" s="43">
        <v>25.0</v>
      </c>
      <c r="D558" s="44"/>
      <c r="E558" s="48">
        <v>1.19974408E8</v>
      </c>
      <c r="F558" s="44"/>
      <c r="G558" s="44"/>
      <c r="H558" s="44"/>
    </row>
    <row r="559">
      <c r="A559" s="51" t="s">
        <v>60</v>
      </c>
      <c r="B559" s="51" t="s">
        <v>25</v>
      </c>
      <c r="C559" s="43">
        <v>25.0</v>
      </c>
      <c r="D559" s="44" t="str">
        <f>CONCATENATE(A559,B559,C559)</f>
        <v>Com ABAP1BP3_425</v>
      </c>
      <c r="E559" s="48">
        <v>1.099934E8</v>
      </c>
      <c r="F559" s="44">
        <f>AVERAGE(E557:E559)</f>
        <v>117059520</v>
      </c>
      <c r="G559" s="44">
        <f>STDEV(E557:E559)/F559*100</f>
        <v>5.25423592</v>
      </c>
      <c r="H559" s="44">
        <f>F559-$F$532</f>
        <v>113679109</v>
      </c>
    </row>
    <row r="560">
      <c r="A560" s="51" t="s">
        <v>60</v>
      </c>
      <c r="B560" s="51" t="s">
        <v>27</v>
      </c>
      <c r="C560" s="43">
        <v>25.0</v>
      </c>
      <c r="D560" s="44"/>
      <c r="E560" s="48">
        <v>1.034386E8</v>
      </c>
      <c r="F560" s="44"/>
      <c r="G560" s="44"/>
      <c r="H560" s="44"/>
    </row>
    <row r="561">
      <c r="A561" s="51" t="s">
        <v>60</v>
      </c>
      <c r="B561" s="51" t="s">
        <v>27</v>
      </c>
      <c r="C561" s="43">
        <v>25.0</v>
      </c>
      <c r="D561" s="44"/>
      <c r="E561" s="48">
        <v>1.20287544E8</v>
      </c>
      <c r="F561" s="44"/>
      <c r="G561" s="44"/>
      <c r="H561" s="44"/>
    </row>
    <row r="562">
      <c r="A562" s="51" t="s">
        <v>60</v>
      </c>
      <c r="B562" s="51" t="s">
        <v>27</v>
      </c>
      <c r="C562" s="43">
        <v>25.0</v>
      </c>
      <c r="D562" s="44" t="str">
        <f>CONCATENATE(A562,B562,C562)</f>
        <v>Com ABAP1BP3_525</v>
      </c>
      <c r="F562" s="44">
        <f>AVERAGE(E560:E562)</f>
        <v>111863072</v>
      </c>
      <c r="G562" s="46">
        <f>STDEV(E560:E562)/F562*100</f>
        <v>10.65052331</v>
      </c>
      <c r="H562" s="44">
        <f>F562-$F$532</f>
        <v>108482661</v>
      </c>
      <c r="I562" s="48">
        <v>9.7395432E7</v>
      </c>
    </row>
    <row r="563">
      <c r="A563" s="51" t="s">
        <v>60</v>
      </c>
      <c r="B563" s="51" t="s">
        <v>29</v>
      </c>
      <c r="C563" s="43">
        <v>25.0</v>
      </c>
      <c r="D563" s="44"/>
      <c r="E563" s="49">
        <v>1.01372096E8</v>
      </c>
      <c r="F563" s="44"/>
      <c r="G563" s="44"/>
      <c r="H563" s="44"/>
    </row>
    <row r="564">
      <c r="A564" s="51" t="s">
        <v>60</v>
      </c>
      <c r="B564" s="51" t="s">
        <v>29</v>
      </c>
      <c r="C564" s="43">
        <v>25.0</v>
      </c>
      <c r="D564" s="44"/>
      <c r="E564" s="49">
        <v>1.12761712E8</v>
      </c>
      <c r="F564" s="44"/>
      <c r="G564" s="44"/>
      <c r="H564" s="44"/>
    </row>
    <row r="565">
      <c r="A565" s="51" t="s">
        <v>60</v>
      </c>
      <c r="B565" s="51" t="s">
        <v>29</v>
      </c>
      <c r="C565" s="43">
        <v>25.0</v>
      </c>
      <c r="D565" s="44" t="str">
        <f>CONCATENATE(A565,B565,C565)</f>
        <v>Com ABAP10BP3_125</v>
      </c>
      <c r="E565" s="49">
        <v>1.20594112E8</v>
      </c>
      <c r="F565" s="44">
        <f>AVERAGE(E563:E565)</f>
        <v>111575973.3</v>
      </c>
      <c r="G565" s="44">
        <f>STDEV(E563:E565)/F565*100</f>
        <v>8.662895854</v>
      </c>
      <c r="H565" s="44">
        <f>F565-$F$532</f>
        <v>108195562.3</v>
      </c>
    </row>
    <row r="566">
      <c r="A566" s="51" t="s">
        <v>60</v>
      </c>
      <c r="B566" s="51" t="s">
        <v>31</v>
      </c>
      <c r="C566" s="43">
        <v>25.0</v>
      </c>
      <c r="D566" s="44"/>
      <c r="E566" s="49">
        <v>1.1101852E8</v>
      </c>
      <c r="F566" s="44"/>
      <c r="G566" s="44"/>
      <c r="H566" s="44"/>
    </row>
    <row r="567">
      <c r="A567" s="51" t="s">
        <v>60</v>
      </c>
      <c r="B567" s="52" t="s">
        <v>31</v>
      </c>
      <c r="C567" s="43">
        <v>25.0</v>
      </c>
      <c r="D567" s="44"/>
      <c r="E567" s="49">
        <v>1.08042776E8</v>
      </c>
      <c r="F567" s="44"/>
      <c r="G567" s="44"/>
      <c r="H567" s="44"/>
    </row>
    <row r="568">
      <c r="A568" s="51" t="s">
        <v>60</v>
      </c>
      <c r="B568" s="52" t="s">
        <v>31</v>
      </c>
      <c r="C568" s="43">
        <v>25.0</v>
      </c>
      <c r="D568" s="44" t="str">
        <f>CONCATENATE(A568,B568,C568)</f>
        <v>Com ABAP10BP3_225</v>
      </c>
      <c r="E568" s="49">
        <v>9.4461152E7</v>
      </c>
      <c r="F568" s="44">
        <f>AVERAGE(E566:E568)</f>
        <v>104507482.7</v>
      </c>
      <c r="G568" s="44">
        <f>STDEV(E566:E568)/F568*100</f>
        <v>8.445981844</v>
      </c>
      <c r="H568" s="44">
        <f>F568-$F$532</f>
        <v>101127071.7</v>
      </c>
    </row>
    <row r="569">
      <c r="A569" s="51" t="s">
        <v>60</v>
      </c>
      <c r="B569" s="52" t="s">
        <v>33</v>
      </c>
      <c r="C569" s="43">
        <v>25.0</v>
      </c>
      <c r="D569" s="44"/>
      <c r="E569" s="49">
        <v>2.36582128E8</v>
      </c>
      <c r="F569" s="44"/>
      <c r="G569" s="44"/>
      <c r="H569" s="44"/>
    </row>
    <row r="570">
      <c r="A570" s="51" t="s">
        <v>60</v>
      </c>
      <c r="B570" s="52" t="s">
        <v>33</v>
      </c>
      <c r="C570" s="43">
        <v>25.0</v>
      </c>
      <c r="D570" s="44"/>
      <c r="E570" s="49">
        <v>1.94175568E8</v>
      </c>
      <c r="F570" s="44"/>
      <c r="G570" s="44"/>
      <c r="H570" s="44"/>
    </row>
    <row r="571">
      <c r="A571" s="51" t="s">
        <v>60</v>
      </c>
      <c r="B571" s="52" t="s">
        <v>33</v>
      </c>
      <c r="C571" s="43">
        <v>25.0</v>
      </c>
      <c r="D571" s="44" t="str">
        <f>CONCATENATE(A571,B571,C571)</f>
        <v>Com ABAP10BP3_325</v>
      </c>
      <c r="E571" s="49">
        <v>2.05288784E8</v>
      </c>
      <c r="F571" s="44">
        <f>AVERAGE(E569:E571)</f>
        <v>212015493.3</v>
      </c>
      <c r="G571" s="44">
        <f>STDEV(E569:E571)/F571*100</f>
        <v>10.37140569</v>
      </c>
      <c r="H571" s="44">
        <f>F571-$F$532</f>
        <v>208635082.3</v>
      </c>
    </row>
    <row r="572">
      <c r="A572" s="51" t="s">
        <v>60</v>
      </c>
      <c r="B572" s="52" t="s">
        <v>35</v>
      </c>
      <c r="C572" s="43">
        <v>25.0</v>
      </c>
      <c r="D572" s="44"/>
      <c r="E572" s="49">
        <v>2.356808E8</v>
      </c>
      <c r="F572" s="44"/>
      <c r="G572" s="44"/>
      <c r="H572" s="44"/>
    </row>
    <row r="573">
      <c r="A573" s="51" t="s">
        <v>60</v>
      </c>
      <c r="B573" s="52" t="s">
        <v>35</v>
      </c>
      <c r="C573" s="43">
        <v>25.0</v>
      </c>
      <c r="D573" s="44"/>
      <c r="E573" s="49">
        <v>2.5352096E8</v>
      </c>
      <c r="F573" s="44"/>
      <c r="G573" s="44"/>
      <c r="H573" s="44"/>
    </row>
    <row r="574">
      <c r="A574" s="51" t="s">
        <v>60</v>
      </c>
      <c r="B574" s="52" t="s">
        <v>35</v>
      </c>
      <c r="C574" s="43">
        <v>25.0</v>
      </c>
      <c r="D574" s="44" t="str">
        <f>CONCATENATE(A574,B574,C574)</f>
        <v>Com ABAP10BP3_425</v>
      </c>
      <c r="E574" s="49">
        <v>2.45037952E8</v>
      </c>
      <c r="F574" s="44">
        <f>AVERAGE(E572:E574)</f>
        <v>244746570.7</v>
      </c>
      <c r="G574" s="44">
        <f>STDEV(E572:E574)/F574*100</f>
        <v>3.646077077</v>
      </c>
      <c r="H574" s="44">
        <f>F574-$F$532</f>
        <v>241366159.7</v>
      </c>
    </row>
    <row r="575">
      <c r="A575" s="51" t="s">
        <v>60</v>
      </c>
      <c r="B575" s="52" t="s">
        <v>37</v>
      </c>
      <c r="C575" s="43">
        <v>25.0</v>
      </c>
      <c r="D575" s="44"/>
      <c r="E575" s="49">
        <v>2.5327008E8</v>
      </c>
      <c r="F575" s="44"/>
      <c r="G575" s="44"/>
      <c r="H575" s="44"/>
    </row>
    <row r="576">
      <c r="A576" s="51" t="s">
        <v>60</v>
      </c>
      <c r="B576" s="52" t="s">
        <v>37</v>
      </c>
      <c r="C576" s="43">
        <v>25.0</v>
      </c>
      <c r="D576" s="44"/>
      <c r="E576" s="49">
        <v>2.55388064E8</v>
      </c>
      <c r="F576" s="44"/>
      <c r="G576" s="44"/>
      <c r="H576" s="44"/>
    </row>
    <row r="577">
      <c r="A577" s="51" t="s">
        <v>60</v>
      </c>
      <c r="B577" s="52" t="s">
        <v>37</v>
      </c>
      <c r="C577" s="43">
        <v>25.0</v>
      </c>
      <c r="D577" s="44" t="str">
        <f>CONCATENATE(A577,B577,C577)</f>
        <v>Com ABAP10BP3_525</v>
      </c>
      <c r="E577" s="49">
        <v>2.4896384E8</v>
      </c>
      <c r="F577" s="44">
        <f>AVERAGE(E575:E577)</f>
        <v>252540661.3</v>
      </c>
      <c r="G577" s="44">
        <f>STDEV(E575:E577)/F577*100</f>
        <v>1.296281335</v>
      </c>
      <c r="H577" s="44">
        <f>F577-$F$532</f>
        <v>249160250.3</v>
      </c>
    </row>
    <row r="578">
      <c r="A578" s="43" t="s">
        <v>57</v>
      </c>
      <c r="B578" s="43" t="s">
        <v>58</v>
      </c>
      <c r="C578" s="43">
        <v>30.0</v>
      </c>
      <c r="D578" s="44"/>
      <c r="E578" s="45">
        <v>4028496.0</v>
      </c>
      <c r="F578" s="44"/>
      <c r="G578" s="44"/>
      <c r="H578" s="44"/>
    </row>
    <row r="579">
      <c r="A579" s="43" t="s">
        <v>57</v>
      </c>
      <c r="B579" s="43" t="s">
        <v>58</v>
      </c>
      <c r="C579" s="43">
        <v>30.0</v>
      </c>
      <c r="D579" s="44"/>
      <c r="E579" s="45">
        <v>4189892.0</v>
      </c>
      <c r="F579" s="44"/>
      <c r="G579" s="44"/>
      <c r="H579" s="44"/>
    </row>
    <row r="580">
      <c r="A580" s="43" t="s">
        <v>57</v>
      </c>
      <c r="B580" s="43" t="s">
        <v>58</v>
      </c>
      <c r="C580" s="43">
        <v>30.0</v>
      </c>
      <c r="D580" s="44" t="str">
        <f>CONCATENATE(A580,B580,C580)</f>
        <v>Sem ABAPbranco30</v>
      </c>
      <c r="F580" s="44">
        <f>AVERAGE(E578:E580)</f>
        <v>4109194</v>
      </c>
      <c r="G580" s="46">
        <f>STDEV(E578:E580)/F580*100</f>
        <v>2.777289319</v>
      </c>
      <c r="H580" s="4" t="s">
        <v>59</v>
      </c>
      <c r="I580" s="45">
        <v>5441574.0</v>
      </c>
    </row>
    <row r="581">
      <c r="A581" s="43" t="s">
        <v>57</v>
      </c>
      <c r="B581" s="43" t="s">
        <v>8</v>
      </c>
      <c r="C581" s="43">
        <v>30.0</v>
      </c>
      <c r="D581" s="44"/>
      <c r="E581" s="47">
        <v>1.02979936E8</v>
      </c>
      <c r="F581" s="44"/>
      <c r="G581" s="44"/>
      <c r="H581" s="44"/>
    </row>
    <row r="582">
      <c r="A582" s="43" t="s">
        <v>57</v>
      </c>
      <c r="B582" s="43" t="s">
        <v>8</v>
      </c>
      <c r="C582" s="43">
        <v>30.0</v>
      </c>
      <c r="D582" s="44"/>
      <c r="E582" s="47">
        <v>1.06071576E8</v>
      </c>
      <c r="F582" s="44"/>
      <c r="G582" s="44"/>
      <c r="H582" s="44"/>
    </row>
    <row r="583">
      <c r="A583" s="43" t="s">
        <v>57</v>
      </c>
      <c r="B583" s="43" t="s">
        <v>8</v>
      </c>
      <c r="C583" s="43">
        <v>30.0</v>
      </c>
      <c r="D583" s="44" t="str">
        <f>CONCATENATE(A583,B583,C583)</f>
        <v>Sem ABAPC130</v>
      </c>
      <c r="E583" s="47">
        <v>1.1490164E8</v>
      </c>
      <c r="F583" s="44">
        <f>AVERAGE(E581:E583)</f>
        <v>107984384</v>
      </c>
      <c r="G583" s="44">
        <f>STDEV(E581:E583)/F583*100</f>
        <v>5.729301148</v>
      </c>
      <c r="H583" s="44">
        <f>F583-$F$580</f>
        <v>103875190</v>
      </c>
    </row>
    <row r="584">
      <c r="A584" s="43" t="s">
        <v>57</v>
      </c>
      <c r="B584" s="43" t="s">
        <v>10</v>
      </c>
      <c r="C584" s="43">
        <v>30.0</v>
      </c>
      <c r="D584" s="44"/>
      <c r="E584" s="47">
        <v>1.6288192E8</v>
      </c>
      <c r="F584" s="44"/>
      <c r="G584" s="44"/>
      <c r="H584" s="44"/>
    </row>
    <row r="585">
      <c r="A585" s="43" t="s">
        <v>57</v>
      </c>
      <c r="B585" s="43" t="s">
        <v>10</v>
      </c>
      <c r="C585" s="43">
        <v>30.0</v>
      </c>
      <c r="D585" s="44"/>
      <c r="E585" s="47">
        <v>1.67671904E8</v>
      </c>
      <c r="F585" s="44"/>
      <c r="G585" s="44"/>
      <c r="H585" s="44"/>
    </row>
    <row r="586">
      <c r="A586" s="43" t="s">
        <v>57</v>
      </c>
      <c r="B586" s="43" t="s">
        <v>10</v>
      </c>
      <c r="C586" s="43">
        <v>30.0</v>
      </c>
      <c r="D586" s="44" t="str">
        <f>CONCATENATE(A586,B586,C586)</f>
        <v>Sem ABAPC230</v>
      </c>
      <c r="E586" s="47">
        <v>1.7289456E8</v>
      </c>
      <c r="F586" s="44">
        <f>AVERAGE(E584:E586)</f>
        <v>167816128</v>
      </c>
      <c r="G586" s="44">
        <f>STDEV(E584:E586)/F586*100</f>
        <v>2.984145737</v>
      </c>
      <c r="H586" s="44">
        <f>F586-$F$580</f>
        <v>163706934</v>
      </c>
    </row>
    <row r="587">
      <c r="A587" s="43" t="s">
        <v>57</v>
      </c>
      <c r="B587" s="43" t="s">
        <v>12</v>
      </c>
      <c r="C587" s="43">
        <v>30.0</v>
      </c>
      <c r="D587" s="44"/>
      <c r="E587" s="47">
        <v>1.40307648E8</v>
      </c>
      <c r="F587" s="44"/>
      <c r="G587" s="44"/>
      <c r="H587" s="44"/>
    </row>
    <row r="588">
      <c r="A588" s="43" t="s">
        <v>57</v>
      </c>
      <c r="B588" s="43" t="s">
        <v>12</v>
      </c>
      <c r="C588" s="43">
        <v>30.0</v>
      </c>
      <c r="D588" s="44"/>
      <c r="E588" s="47">
        <v>1.41879696E8</v>
      </c>
      <c r="F588" s="44"/>
      <c r="G588" s="44"/>
      <c r="H588" s="44"/>
    </row>
    <row r="589">
      <c r="A589" s="43" t="s">
        <v>57</v>
      </c>
      <c r="B589" s="43" t="s">
        <v>12</v>
      </c>
      <c r="C589" s="43">
        <v>30.0</v>
      </c>
      <c r="D589" s="44" t="str">
        <f>CONCATENATE(A589,B589,C589)</f>
        <v>Sem ABAPC330</v>
      </c>
      <c r="E589" s="47">
        <v>1.4953528E8</v>
      </c>
      <c r="F589" s="44">
        <f>AVERAGE(E587:E589)</f>
        <v>143907541.3</v>
      </c>
      <c r="G589" s="44">
        <f>STDEV(E587:E589)/F589*100</f>
        <v>3.430495268</v>
      </c>
      <c r="H589" s="44">
        <f>F589-$F$580</f>
        <v>139798347.3</v>
      </c>
    </row>
    <row r="590">
      <c r="A590" s="43" t="s">
        <v>57</v>
      </c>
      <c r="B590" s="43" t="s">
        <v>15</v>
      </c>
      <c r="C590" s="43">
        <v>30.0</v>
      </c>
      <c r="D590" s="44"/>
      <c r="E590" s="47">
        <v>1.66506992E8</v>
      </c>
      <c r="F590" s="44"/>
      <c r="G590" s="44"/>
      <c r="H590" s="44"/>
    </row>
    <row r="591">
      <c r="A591" s="43" t="s">
        <v>57</v>
      </c>
      <c r="B591" s="43" t="s">
        <v>15</v>
      </c>
      <c r="C591" s="43">
        <v>30.0</v>
      </c>
      <c r="D591" s="44"/>
      <c r="E591" s="47">
        <v>1.89521472E8</v>
      </c>
      <c r="F591" s="44"/>
      <c r="G591" s="44"/>
      <c r="H591" s="44"/>
    </row>
    <row r="592">
      <c r="A592" s="43" t="s">
        <v>57</v>
      </c>
      <c r="B592" s="43" t="s">
        <v>15</v>
      </c>
      <c r="C592" s="43">
        <v>30.0</v>
      </c>
      <c r="D592" s="44" t="str">
        <f>CONCATENATE(A592,B592,C592)</f>
        <v>Sem ABAPC430</v>
      </c>
      <c r="E592" s="47">
        <v>1.81199664E8</v>
      </c>
      <c r="F592" s="44">
        <f>AVERAGE(E590:E592)</f>
        <v>179076042.7</v>
      </c>
      <c r="G592" s="44">
        <f>STDEV(E590:E592)/F592*100</f>
        <v>6.507446922</v>
      </c>
      <c r="H592" s="44">
        <f>F592-$F$580</f>
        <v>174966848.7</v>
      </c>
    </row>
    <row r="593">
      <c r="A593" s="43" t="s">
        <v>57</v>
      </c>
      <c r="B593" s="43" t="s">
        <v>17</v>
      </c>
      <c r="C593" s="43">
        <v>30.0</v>
      </c>
      <c r="D593" s="44"/>
      <c r="E593" s="47">
        <v>8.2140296E7</v>
      </c>
      <c r="F593" s="44"/>
      <c r="G593" s="44"/>
      <c r="H593" s="44"/>
    </row>
    <row r="594">
      <c r="A594" s="43" t="s">
        <v>57</v>
      </c>
      <c r="B594" s="43" t="s">
        <v>17</v>
      </c>
      <c r="C594" s="43">
        <v>30.0</v>
      </c>
      <c r="D594" s="44"/>
      <c r="F594" s="44"/>
      <c r="G594" s="44"/>
      <c r="H594" s="44"/>
      <c r="I594" s="47">
        <v>1.02915E8</v>
      </c>
    </row>
    <row r="595">
      <c r="A595" s="43" t="s">
        <v>57</v>
      </c>
      <c r="B595" s="43" t="s">
        <v>17</v>
      </c>
      <c r="C595" s="43">
        <v>30.0</v>
      </c>
      <c r="D595" s="44" t="str">
        <f>CONCATENATE(A595,B595,C595)</f>
        <v>Sem ABAPC530</v>
      </c>
      <c r="E595" s="47">
        <v>7.6910488E7</v>
      </c>
      <c r="F595" s="44">
        <f>AVERAGE(E593:E595)</f>
        <v>79525392</v>
      </c>
      <c r="G595" s="46">
        <f>STDEV(E593:E595)/F595*100</f>
        <v>4.650128227</v>
      </c>
      <c r="H595" s="44">
        <f>F595-$F$580</f>
        <v>75416198</v>
      </c>
    </row>
    <row r="596">
      <c r="A596" s="43" t="s">
        <v>57</v>
      </c>
      <c r="B596" s="43" t="s">
        <v>19</v>
      </c>
      <c r="C596" s="43">
        <v>30.0</v>
      </c>
      <c r="D596" s="44"/>
      <c r="E596" s="48">
        <v>2.66843744E8</v>
      </c>
      <c r="F596" s="44"/>
      <c r="G596" s="44"/>
      <c r="H596" s="44"/>
    </row>
    <row r="597">
      <c r="A597" s="43" t="s">
        <v>57</v>
      </c>
      <c r="B597" s="43" t="s">
        <v>19</v>
      </c>
      <c r="C597" s="43">
        <v>30.0</v>
      </c>
      <c r="D597" s="44"/>
      <c r="E597" s="48">
        <v>2.9124672E8</v>
      </c>
      <c r="F597" s="44"/>
      <c r="G597" s="44"/>
      <c r="H597" s="44"/>
    </row>
    <row r="598">
      <c r="A598" s="43" t="s">
        <v>57</v>
      </c>
      <c r="B598" s="43" t="s">
        <v>19</v>
      </c>
      <c r="C598" s="43">
        <v>30.0</v>
      </c>
      <c r="D598" s="44" t="str">
        <f>CONCATENATE(A598,B598,C598)</f>
        <v>Sem ABAP1BP3_130</v>
      </c>
      <c r="E598" s="48">
        <v>3.00597888E8</v>
      </c>
      <c r="F598" s="44">
        <f>AVERAGE(E596:E598)</f>
        <v>286229450.7</v>
      </c>
      <c r="G598" s="44">
        <f>STDEV(E596:E598)/F598*100</f>
        <v>6.088622109</v>
      </c>
      <c r="H598" s="44">
        <f>F598-$F$580</f>
        <v>282120256.7</v>
      </c>
    </row>
    <row r="599">
      <c r="A599" s="43" t="s">
        <v>57</v>
      </c>
      <c r="B599" s="43" t="s">
        <v>21</v>
      </c>
      <c r="C599" s="43">
        <v>30.0</v>
      </c>
      <c r="D599" s="44"/>
      <c r="E599" s="48">
        <v>1.09556744E8</v>
      </c>
      <c r="F599" s="44"/>
      <c r="G599" s="44"/>
      <c r="H599" s="44"/>
    </row>
    <row r="600">
      <c r="A600" s="43" t="s">
        <v>57</v>
      </c>
      <c r="B600" s="43" t="s">
        <v>21</v>
      </c>
      <c r="C600" s="43">
        <v>30.0</v>
      </c>
      <c r="D600" s="44"/>
      <c r="E600" s="48">
        <v>1.30413944E8</v>
      </c>
      <c r="F600" s="44"/>
      <c r="G600" s="44"/>
      <c r="H600" s="44"/>
    </row>
    <row r="601">
      <c r="A601" s="43" t="s">
        <v>57</v>
      </c>
      <c r="B601" s="43" t="s">
        <v>21</v>
      </c>
      <c r="C601" s="43">
        <v>30.0</v>
      </c>
      <c r="D601" s="44" t="str">
        <f>CONCATENATE(A601,B601,C601)</f>
        <v>Sem ABAP1BP3_230</v>
      </c>
      <c r="E601" s="48">
        <v>1.30933032E8</v>
      </c>
      <c r="F601" s="44">
        <f>AVERAGE(E599:E601)</f>
        <v>123634573.3</v>
      </c>
      <c r="G601" s="44">
        <f>STDEV(E599:E601)/F601*100</f>
        <v>9.863357668</v>
      </c>
      <c r="H601" s="44">
        <f>F601-$F$580</f>
        <v>119525379.3</v>
      </c>
    </row>
    <row r="602">
      <c r="A602" s="43" t="s">
        <v>57</v>
      </c>
      <c r="B602" s="43" t="s">
        <v>23</v>
      </c>
      <c r="C602" s="43">
        <v>30.0</v>
      </c>
      <c r="D602" s="44"/>
      <c r="E602" s="48">
        <v>8.6595392E7</v>
      </c>
      <c r="F602" s="44"/>
      <c r="G602" s="44"/>
      <c r="H602" s="44"/>
    </row>
    <row r="603">
      <c r="A603" s="43" t="s">
        <v>57</v>
      </c>
      <c r="B603" s="43" t="s">
        <v>23</v>
      </c>
      <c r="C603" s="43">
        <v>30.0</v>
      </c>
      <c r="D603" s="44"/>
      <c r="E603" s="48">
        <v>9.7482456E7</v>
      </c>
      <c r="F603" s="44"/>
      <c r="G603" s="44"/>
      <c r="H603" s="44"/>
    </row>
    <row r="604">
      <c r="A604" s="43" t="s">
        <v>57</v>
      </c>
      <c r="B604" s="43" t="s">
        <v>23</v>
      </c>
      <c r="C604" s="43">
        <v>30.0</v>
      </c>
      <c r="D604" s="44" t="str">
        <f>CONCATENATE(A604,B604,C604)</f>
        <v>Sem ABAP1BP3_330</v>
      </c>
      <c r="E604" s="48">
        <v>1.01127872E8</v>
      </c>
      <c r="F604" s="44">
        <f>AVERAGE(E602:E604)</f>
        <v>95068573.33</v>
      </c>
      <c r="G604" s="44">
        <f>STDEV(E602:E604)/F604*100</f>
        <v>7.953181847</v>
      </c>
      <c r="H604" s="44">
        <f>F604-$F$580</f>
        <v>90959379.33</v>
      </c>
    </row>
    <row r="605">
      <c r="A605" s="43" t="s">
        <v>57</v>
      </c>
      <c r="B605" s="43" t="s">
        <v>25</v>
      </c>
      <c r="C605" s="43">
        <v>30.0</v>
      </c>
      <c r="D605" s="44"/>
      <c r="E605" s="48">
        <v>1.4191712E8</v>
      </c>
      <c r="F605" s="44"/>
      <c r="G605" s="44"/>
      <c r="H605" s="44"/>
    </row>
    <row r="606">
      <c r="A606" s="43" t="s">
        <v>57</v>
      </c>
      <c r="B606" s="43" t="s">
        <v>25</v>
      </c>
      <c r="C606" s="43">
        <v>30.0</v>
      </c>
      <c r="D606" s="44"/>
      <c r="E606" s="48">
        <v>1.46980608E8</v>
      </c>
      <c r="F606" s="44"/>
      <c r="G606" s="44"/>
      <c r="H606" s="44"/>
    </row>
    <row r="607">
      <c r="A607" s="43" t="s">
        <v>57</v>
      </c>
      <c r="B607" s="43" t="s">
        <v>25</v>
      </c>
      <c r="C607" s="43">
        <v>30.0</v>
      </c>
      <c r="D607" s="44" t="str">
        <f>CONCATENATE(A607,B607,C607)</f>
        <v>Sem ABAP1BP3_430</v>
      </c>
      <c r="E607" s="48">
        <v>1.42109664E8</v>
      </c>
      <c r="F607" s="44">
        <f>AVERAGE(E605:E607)</f>
        <v>143669130.7</v>
      </c>
      <c r="G607" s="44">
        <f>STDEV(E605:E607)/F607*100</f>
        <v>1.997255039</v>
      </c>
      <c r="H607" s="44">
        <f>F607-$F$580</f>
        <v>139559936.7</v>
      </c>
    </row>
    <row r="608">
      <c r="A608" s="43" t="s">
        <v>57</v>
      </c>
      <c r="B608" s="43" t="s">
        <v>27</v>
      </c>
      <c r="C608" s="43">
        <v>30.0</v>
      </c>
      <c r="D608" s="44"/>
      <c r="E608" s="48">
        <v>1.27244168E8</v>
      </c>
      <c r="F608" s="44"/>
      <c r="G608" s="44"/>
      <c r="H608" s="44"/>
    </row>
    <row r="609">
      <c r="A609" s="43" t="s">
        <v>57</v>
      </c>
      <c r="B609" s="43" t="s">
        <v>27</v>
      </c>
      <c r="C609" s="43">
        <v>30.0</v>
      </c>
      <c r="D609" s="44"/>
      <c r="E609" s="48">
        <v>1.31741984E8</v>
      </c>
      <c r="F609" s="44"/>
      <c r="G609" s="44"/>
      <c r="H609" s="44"/>
    </row>
    <row r="610">
      <c r="A610" s="43" t="s">
        <v>57</v>
      </c>
      <c r="B610" s="43" t="s">
        <v>27</v>
      </c>
      <c r="C610" s="43">
        <v>30.0</v>
      </c>
      <c r="D610" s="44" t="str">
        <f>CONCATENATE(A610,B610,C610)</f>
        <v>Sem ABAP1BP3_530</v>
      </c>
      <c r="E610" s="48">
        <v>1.45515216E8</v>
      </c>
      <c r="F610" s="44">
        <f>AVERAGE(E608:E610)</f>
        <v>134833789.3</v>
      </c>
      <c r="G610" s="44">
        <f>STDEV(E608:E610)/F610*100</f>
        <v>7.060421787</v>
      </c>
      <c r="H610" s="44">
        <f>F610-$F$580</f>
        <v>130724595.3</v>
      </c>
    </row>
    <row r="611">
      <c r="A611" s="43" t="s">
        <v>57</v>
      </c>
      <c r="B611" s="43" t="s">
        <v>29</v>
      </c>
      <c r="C611" s="43">
        <v>30.0</v>
      </c>
      <c r="D611" s="44"/>
      <c r="E611" s="49">
        <v>1.30899704E8</v>
      </c>
      <c r="F611" s="44"/>
      <c r="G611" s="44"/>
      <c r="H611" s="44"/>
    </row>
    <row r="612">
      <c r="A612" s="43" t="s">
        <v>57</v>
      </c>
      <c r="B612" s="43" t="s">
        <v>29</v>
      </c>
      <c r="C612" s="43">
        <v>30.0</v>
      </c>
      <c r="D612" s="44"/>
      <c r="E612" s="49">
        <v>1.34719216E8</v>
      </c>
      <c r="F612" s="44"/>
      <c r="G612" s="44"/>
      <c r="H612" s="44"/>
    </row>
    <row r="613">
      <c r="A613" s="43" t="s">
        <v>57</v>
      </c>
      <c r="B613" s="43" t="s">
        <v>29</v>
      </c>
      <c r="C613" s="43">
        <v>30.0</v>
      </c>
      <c r="D613" s="44" t="str">
        <f>CONCATENATE(A613,B613,C613)</f>
        <v>Sem ABAP10BP3_130</v>
      </c>
      <c r="E613" s="49">
        <v>1.46186944E8</v>
      </c>
      <c r="F613" s="44">
        <f>AVERAGE(E611:E613)</f>
        <v>137268621.3</v>
      </c>
      <c r="G613" s="44">
        <f>STDEV(E611:E613)/F613*100</f>
        <v>5.796007808</v>
      </c>
      <c r="H613" s="44">
        <f>F613-$F$580</f>
        <v>133159427.3</v>
      </c>
    </row>
    <row r="614">
      <c r="A614" s="43" t="s">
        <v>57</v>
      </c>
      <c r="B614" s="43" t="s">
        <v>31</v>
      </c>
      <c r="C614" s="43">
        <v>30.0</v>
      </c>
      <c r="D614" s="44"/>
      <c r="E614" s="49">
        <v>1.12306872E8</v>
      </c>
      <c r="F614" s="44"/>
      <c r="G614" s="44"/>
      <c r="H614" s="44"/>
    </row>
    <row r="615">
      <c r="A615" s="43" t="s">
        <v>57</v>
      </c>
      <c r="B615" s="50" t="s">
        <v>31</v>
      </c>
      <c r="C615" s="43">
        <v>30.0</v>
      </c>
      <c r="D615" s="44"/>
      <c r="E615" s="49">
        <v>1.16000512E8</v>
      </c>
      <c r="F615" s="44"/>
      <c r="G615" s="44"/>
      <c r="H615" s="44"/>
    </row>
    <row r="616">
      <c r="A616" s="43" t="s">
        <v>57</v>
      </c>
      <c r="B616" s="50" t="s">
        <v>31</v>
      </c>
      <c r="C616" s="43">
        <v>30.0</v>
      </c>
      <c r="D616" s="44" t="str">
        <f>CONCATENATE(A616,B616,C616)</f>
        <v>Sem ABAP10BP3_230</v>
      </c>
      <c r="E616" s="49">
        <v>1.00954176E8</v>
      </c>
      <c r="F616" s="44">
        <f>AVERAGE(E614:E616)</f>
        <v>109753853.3</v>
      </c>
      <c r="G616" s="44">
        <f>STDEV(E614:E616)/F616*100</f>
        <v>7.144470649</v>
      </c>
      <c r="H616" s="44">
        <f>F616-$F$580</f>
        <v>105644659.3</v>
      </c>
    </row>
    <row r="617">
      <c r="A617" s="43" t="s">
        <v>57</v>
      </c>
      <c r="B617" s="50" t="s">
        <v>33</v>
      </c>
      <c r="C617" s="43">
        <v>30.0</v>
      </c>
      <c r="D617" s="44"/>
      <c r="E617" s="49">
        <v>2.3770864E8</v>
      </c>
      <c r="F617" s="44"/>
      <c r="G617" s="44"/>
      <c r="H617" s="44"/>
    </row>
    <row r="618">
      <c r="A618" s="43" t="s">
        <v>57</v>
      </c>
      <c r="B618" s="50" t="s">
        <v>33</v>
      </c>
      <c r="C618" s="43">
        <v>30.0</v>
      </c>
      <c r="D618" s="44"/>
      <c r="E618" s="49">
        <v>2.36025872E8</v>
      </c>
      <c r="F618" s="44"/>
      <c r="G618" s="44"/>
      <c r="H618" s="44"/>
    </row>
    <row r="619">
      <c r="A619" s="43" t="s">
        <v>57</v>
      </c>
      <c r="B619" s="50" t="s">
        <v>33</v>
      </c>
      <c r="C619" s="43">
        <v>30.0</v>
      </c>
      <c r="D619" s="44" t="str">
        <f>CONCATENATE(A619,B619,C619)</f>
        <v>Sem ABAP10BP3_330</v>
      </c>
      <c r="E619" s="49">
        <v>2.51807472E8</v>
      </c>
      <c r="F619" s="44">
        <f>AVERAGE(E617:E619)</f>
        <v>241847328</v>
      </c>
      <c r="G619" s="44">
        <f>STDEV(E617:E619)/F619*100</f>
        <v>3.58353197</v>
      </c>
      <c r="H619" s="44">
        <f>F619-$F$580</f>
        <v>237738134</v>
      </c>
    </row>
    <row r="620">
      <c r="A620" s="43" t="s">
        <v>57</v>
      </c>
      <c r="B620" s="50" t="s">
        <v>35</v>
      </c>
      <c r="C620" s="43">
        <v>30.0</v>
      </c>
      <c r="D620" s="44"/>
      <c r="E620" s="49">
        <v>2.4674992E8</v>
      </c>
      <c r="F620" s="44"/>
      <c r="G620" s="44"/>
      <c r="H620" s="44"/>
    </row>
    <row r="621">
      <c r="A621" s="43" t="s">
        <v>57</v>
      </c>
      <c r="B621" s="50" t="s">
        <v>35</v>
      </c>
      <c r="C621" s="43">
        <v>30.0</v>
      </c>
      <c r="D621" s="44"/>
      <c r="E621" s="49">
        <v>2.51618784E8</v>
      </c>
      <c r="F621" s="44"/>
      <c r="G621" s="44"/>
      <c r="H621" s="44"/>
    </row>
    <row r="622">
      <c r="A622" s="43" t="s">
        <v>57</v>
      </c>
      <c r="B622" s="50" t="s">
        <v>35</v>
      </c>
      <c r="C622" s="43">
        <v>30.0</v>
      </c>
      <c r="D622" s="44" t="str">
        <f>CONCATENATE(A622,B622,C622)</f>
        <v>Sem ABAP10BP3_430</v>
      </c>
      <c r="E622" s="49">
        <v>2.9331024E8</v>
      </c>
      <c r="F622" s="44">
        <f>AVERAGE(E620:E622)</f>
        <v>263892981.3</v>
      </c>
      <c r="G622" s="44">
        <f>STDEV(E620:E622)/F622*100</f>
        <v>9.697924892</v>
      </c>
      <c r="H622" s="44">
        <f>F622-$F$580</f>
        <v>259783787.3</v>
      </c>
    </row>
    <row r="623">
      <c r="A623" s="43" t="s">
        <v>57</v>
      </c>
      <c r="B623" s="50" t="s">
        <v>37</v>
      </c>
      <c r="C623" s="43">
        <v>30.0</v>
      </c>
      <c r="D623" s="44"/>
      <c r="E623" s="49">
        <v>2.61979488E8</v>
      </c>
      <c r="F623" s="44"/>
      <c r="G623" s="44"/>
      <c r="H623" s="44"/>
    </row>
    <row r="624">
      <c r="A624" s="43" t="s">
        <v>57</v>
      </c>
      <c r="B624" s="50" t="s">
        <v>37</v>
      </c>
      <c r="C624" s="43">
        <v>30.0</v>
      </c>
      <c r="D624" s="44"/>
      <c r="E624" s="49">
        <v>2.8962592E8</v>
      </c>
      <c r="F624" s="44"/>
      <c r="G624" s="44"/>
      <c r="H624" s="44"/>
    </row>
    <row r="625">
      <c r="A625" s="43" t="s">
        <v>57</v>
      </c>
      <c r="B625" s="50" t="s">
        <v>37</v>
      </c>
      <c r="C625" s="43">
        <v>30.0</v>
      </c>
      <c r="D625" s="44" t="str">
        <f>CONCATENATE(A625,B625,C625)</f>
        <v>Sem ABAP10BP3_530</v>
      </c>
      <c r="E625" s="49">
        <v>2.92248832E8</v>
      </c>
      <c r="F625" s="44">
        <f>AVERAGE(E623:E625)</f>
        <v>281284746.7</v>
      </c>
      <c r="G625" s="44">
        <f>STDEV(E623:E625)/F625*100</f>
        <v>5.96200193</v>
      </c>
      <c r="H625" s="44">
        <f>F625-$F$580</f>
        <v>277175552.7</v>
      </c>
    </row>
    <row r="626">
      <c r="A626" s="51" t="s">
        <v>60</v>
      </c>
      <c r="B626" s="51" t="s">
        <v>58</v>
      </c>
      <c r="C626" s="43">
        <v>30.0</v>
      </c>
      <c r="D626" s="44"/>
      <c r="E626" s="45">
        <v>3403412.0</v>
      </c>
      <c r="F626" s="44"/>
      <c r="G626" s="44"/>
      <c r="H626" s="44"/>
    </row>
    <row r="627">
      <c r="A627" s="51" t="s">
        <v>60</v>
      </c>
      <c r="B627" s="51" t="s">
        <v>58</v>
      </c>
      <c r="C627" s="43">
        <v>30.0</v>
      </c>
      <c r="D627" s="44"/>
      <c r="E627" s="45">
        <v>3520927.0</v>
      </c>
      <c r="F627" s="44"/>
      <c r="G627" s="44"/>
      <c r="H627" s="44"/>
    </row>
    <row r="628">
      <c r="A628" s="51" t="s">
        <v>60</v>
      </c>
      <c r="B628" s="51" t="s">
        <v>58</v>
      </c>
      <c r="C628" s="43">
        <v>30.0</v>
      </c>
      <c r="D628" s="44" t="str">
        <f>CONCATENATE(A628,B628,C628)</f>
        <v>Com ABAPbranco30</v>
      </c>
      <c r="E628" s="45">
        <v>3517579.0</v>
      </c>
      <c r="F628" s="44">
        <f>AVERAGE(E626:E628)</f>
        <v>3480639.333</v>
      </c>
      <c r="G628" s="44">
        <f>STDEV(E626:E628)/F628*100</f>
        <v>1.922111791</v>
      </c>
      <c r="H628" s="4" t="s">
        <v>59</v>
      </c>
    </row>
    <row r="629">
      <c r="A629" s="51" t="s">
        <v>60</v>
      </c>
      <c r="B629" s="51" t="s">
        <v>8</v>
      </c>
      <c r="C629" s="43">
        <v>30.0</v>
      </c>
      <c r="D629" s="44"/>
      <c r="E629" s="47">
        <v>1.24391864E8</v>
      </c>
      <c r="F629" s="44"/>
      <c r="G629" s="44"/>
      <c r="H629" s="44"/>
    </row>
    <row r="630">
      <c r="A630" s="51" t="s">
        <v>60</v>
      </c>
      <c r="B630" s="51" t="s">
        <v>8</v>
      </c>
      <c r="C630" s="43">
        <v>30.0</v>
      </c>
      <c r="D630" s="44"/>
      <c r="E630" s="47">
        <v>1.0742492E8</v>
      </c>
      <c r="F630" s="44"/>
      <c r="G630" s="44"/>
      <c r="H630" s="44"/>
    </row>
    <row r="631">
      <c r="A631" s="51" t="s">
        <v>60</v>
      </c>
      <c r="B631" s="51" t="s">
        <v>8</v>
      </c>
      <c r="C631" s="43">
        <v>30.0</v>
      </c>
      <c r="D631" s="44" t="str">
        <f>CONCATENATE(A631,B631,C631)</f>
        <v>Com ABAPC130</v>
      </c>
      <c r="F631" s="44">
        <f>AVERAGE(E629:E631)</f>
        <v>115908392</v>
      </c>
      <c r="G631" s="46">
        <f>STDEV(E629:E631)/F631*100</f>
        <v>10.35079596</v>
      </c>
      <c r="H631" s="44">
        <f>F631-$F$628</f>
        <v>112427752.7</v>
      </c>
      <c r="I631" s="47">
        <v>9.895492E7</v>
      </c>
    </row>
    <row r="632">
      <c r="A632" s="51" t="s">
        <v>60</v>
      </c>
      <c r="B632" s="51" t="s">
        <v>10</v>
      </c>
      <c r="C632" s="43">
        <v>30.0</v>
      </c>
      <c r="D632" s="44"/>
      <c r="E632" s="47">
        <v>1.57153408E8</v>
      </c>
      <c r="F632" s="44"/>
      <c r="G632" s="44"/>
      <c r="H632" s="44"/>
    </row>
    <row r="633">
      <c r="A633" s="51" t="s">
        <v>60</v>
      </c>
      <c r="B633" s="51" t="s">
        <v>10</v>
      </c>
      <c r="C633" s="43">
        <v>30.0</v>
      </c>
      <c r="D633" s="44"/>
      <c r="E633" s="47">
        <v>1.74353728E8</v>
      </c>
      <c r="F633" s="44"/>
      <c r="G633" s="44"/>
      <c r="H633" s="44"/>
    </row>
    <row r="634">
      <c r="A634" s="51" t="s">
        <v>60</v>
      </c>
      <c r="B634" s="51" t="s">
        <v>10</v>
      </c>
      <c r="C634" s="43">
        <v>30.0</v>
      </c>
      <c r="D634" s="44" t="str">
        <f>CONCATENATE(A634,B634,C634)</f>
        <v>Com ABAPC230</v>
      </c>
      <c r="E634" s="47">
        <v>1.836948E8</v>
      </c>
      <c r="F634" s="44">
        <f>AVERAGE(E632:E634)</f>
        <v>171733978.7</v>
      </c>
      <c r="G634" s="44">
        <f>STDEV(E632:E634)/F634*100</f>
        <v>7.839586991</v>
      </c>
      <c r="H634" s="44">
        <f>F634-$F$628</f>
        <v>168253339.3</v>
      </c>
    </row>
    <row r="635">
      <c r="A635" s="51" t="s">
        <v>60</v>
      </c>
      <c r="B635" s="51" t="s">
        <v>12</v>
      </c>
      <c r="C635" s="43">
        <v>30.0</v>
      </c>
      <c r="D635" s="44"/>
      <c r="E635" s="47">
        <v>1.63937056E8</v>
      </c>
      <c r="F635" s="44"/>
      <c r="G635" s="44"/>
      <c r="H635" s="44"/>
    </row>
    <row r="636">
      <c r="A636" s="51" t="s">
        <v>60</v>
      </c>
      <c r="B636" s="51" t="s">
        <v>12</v>
      </c>
      <c r="C636" s="43">
        <v>30.0</v>
      </c>
      <c r="D636" s="44"/>
      <c r="E636" s="47">
        <v>1.59443296E8</v>
      </c>
      <c r="F636" s="44"/>
      <c r="G636" s="44"/>
      <c r="H636" s="44"/>
    </row>
    <row r="637">
      <c r="A637" s="51" t="s">
        <v>60</v>
      </c>
      <c r="B637" s="51" t="s">
        <v>12</v>
      </c>
      <c r="C637" s="43">
        <v>30.0</v>
      </c>
      <c r="D637" s="44" t="str">
        <f>CONCATENATE(A637,B637,C637)</f>
        <v>Com ABAPC330</v>
      </c>
      <c r="E637" s="47">
        <v>1.48018336E8</v>
      </c>
      <c r="F637" s="44">
        <f>AVERAGE(E635:E637)</f>
        <v>157132896</v>
      </c>
      <c r="G637" s="44">
        <f>STDEV(E635:E637)/F637*100</f>
        <v>5.222968363</v>
      </c>
      <c r="H637" s="44">
        <f>F637-$F$628</f>
        <v>153652256.7</v>
      </c>
    </row>
    <row r="638">
      <c r="A638" s="51" t="s">
        <v>60</v>
      </c>
      <c r="B638" s="51" t="s">
        <v>15</v>
      </c>
      <c r="C638" s="43">
        <v>30.0</v>
      </c>
      <c r="D638" s="44"/>
      <c r="E638" s="47">
        <v>2.18937136E8</v>
      </c>
      <c r="F638" s="44"/>
      <c r="G638" s="44"/>
      <c r="H638" s="44"/>
    </row>
    <row r="639">
      <c r="A639" s="51" t="s">
        <v>60</v>
      </c>
      <c r="B639" s="51" t="s">
        <v>15</v>
      </c>
      <c r="C639" s="43">
        <v>30.0</v>
      </c>
      <c r="D639" s="44"/>
      <c r="E639" s="47">
        <v>1.94753728E8</v>
      </c>
      <c r="F639" s="44"/>
      <c r="G639" s="44"/>
      <c r="H639" s="44"/>
    </row>
    <row r="640">
      <c r="A640" s="51" t="s">
        <v>60</v>
      </c>
      <c r="B640" s="51" t="s">
        <v>15</v>
      </c>
      <c r="C640" s="43">
        <v>30.0</v>
      </c>
      <c r="D640" s="44" t="str">
        <f>CONCATENATE(A640,B640,C640)</f>
        <v>Com ABAPC430</v>
      </c>
      <c r="E640" s="47">
        <v>2.0090592E8</v>
      </c>
      <c r="F640" s="44">
        <f>AVERAGE(E638:E640)</f>
        <v>204865594.7</v>
      </c>
      <c r="G640" s="44">
        <f>STDEV(E638:E640)/F640*100</f>
        <v>6.13502475</v>
      </c>
      <c r="H640" s="44">
        <f>F640-$F$628</f>
        <v>201384955.3</v>
      </c>
    </row>
    <row r="641">
      <c r="A641" s="51" t="s">
        <v>60</v>
      </c>
      <c r="B641" s="51" t="s">
        <v>17</v>
      </c>
      <c r="C641" s="43">
        <v>30.0</v>
      </c>
      <c r="D641" s="44"/>
      <c r="E641" s="47">
        <v>7.3668544E7</v>
      </c>
      <c r="F641" s="44"/>
      <c r="G641" s="44"/>
      <c r="H641" s="44"/>
    </row>
    <row r="642">
      <c r="A642" s="51" t="s">
        <v>60</v>
      </c>
      <c r="B642" s="51" t="s">
        <v>17</v>
      </c>
      <c r="C642" s="43">
        <v>30.0</v>
      </c>
      <c r="D642" s="44"/>
      <c r="E642" s="47">
        <v>6.5576328E7</v>
      </c>
      <c r="F642" s="44"/>
      <c r="G642" s="44"/>
      <c r="H642" s="44"/>
    </row>
    <row r="643">
      <c r="A643" s="51" t="s">
        <v>60</v>
      </c>
      <c r="B643" s="51" t="s">
        <v>17</v>
      </c>
      <c r="C643" s="43">
        <v>30.0</v>
      </c>
      <c r="D643" s="44" t="str">
        <f>CONCATENATE(A643,B643,C643)</f>
        <v>Com ABAPC530</v>
      </c>
      <c r="E643" s="47">
        <v>7.156884E7</v>
      </c>
      <c r="F643" s="44">
        <f>AVERAGE(E641:E643)</f>
        <v>70271237.33</v>
      </c>
      <c r="G643" s="44">
        <f>STDEV(E641:E643)/F643*100</f>
        <v>5.975793676</v>
      </c>
      <c r="H643" s="44">
        <f>F643-$F$628</f>
        <v>66790598</v>
      </c>
    </row>
    <row r="644">
      <c r="A644" s="51" t="s">
        <v>60</v>
      </c>
      <c r="B644" s="51" t="s">
        <v>19</v>
      </c>
      <c r="C644" s="43">
        <v>30.0</v>
      </c>
      <c r="D644" s="44"/>
      <c r="E644" s="48">
        <v>3.03625536E8</v>
      </c>
      <c r="F644" s="44"/>
      <c r="G644" s="44"/>
      <c r="H644" s="44"/>
    </row>
    <row r="645">
      <c r="A645" s="51" t="s">
        <v>60</v>
      </c>
      <c r="B645" s="51" t="s">
        <v>19</v>
      </c>
      <c r="C645" s="43">
        <v>30.0</v>
      </c>
      <c r="D645" s="44"/>
      <c r="E645" s="48">
        <v>3.07460864E8</v>
      </c>
      <c r="F645" s="44"/>
      <c r="G645" s="44"/>
      <c r="H645" s="44"/>
    </row>
    <row r="646">
      <c r="A646" s="51" t="s">
        <v>60</v>
      </c>
      <c r="B646" s="51" t="s">
        <v>19</v>
      </c>
      <c r="C646" s="43">
        <v>30.0</v>
      </c>
      <c r="D646" s="44" t="str">
        <f>CONCATENATE(A646,B646,C646)</f>
        <v>Com ABAP1BP3_130</v>
      </c>
      <c r="E646" s="48">
        <v>3.00935456E8</v>
      </c>
      <c r="F646" s="44">
        <f>AVERAGE(E644:E646)</f>
        <v>304007285.3</v>
      </c>
      <c r="G646" s="44">
        <f>STDEV(E644:E646)/F646*100</f>
        <v>1.078727782</v>
      </c>
      <c r="H646" s="44">
        <f>F646-$F$628</f>
        <v>300526646</v>
      </c>
    </row>
    <row r="647">
      <c r="A647" s="51" t="s">
        <v>60</v>
      </c>
      <c r="B647" s="51" t="s">
        <v>21</v>
      </c>
      <c r="C647" s="43">
        <v>30.0</v>
      </c>
      <c r="D647" s="44"/>
      <c r="E647" s="48">
        <v>1.24043016E8</v>
      </c>
      <c r="F647" s="44"/>
      <c r="G647" s="44"/>
      <c r="H647" s="44"/>
    </row>
    <row r="648">
      <c r="A648" s="51" t="s">
        <v>60</v>
      </c>
      <c r="B648" s="51" t="s">
        <v>21</v>
      </c>
      <c r="C648" s="43">
        <v>30.0</v>
      </c>
      <c r="D648" s="44"/>
      <c r="E648" s="48">
        <v>1.22460608E8</v>
      </c>
      <c r="F648" s="44"/>
      <c r="G648" s="44"/>
      <c r="H648" s="44"/>
    </row>
    <row r="649">
      <c r="A649" s="51" t="s">
        <v>60</v>
      </c>
      <c r="B649" s="51" t="s">
        <v>21</v>
      </c>
      <c r="C649" s="43">
        <v>30.0</v>
      </c>
      <c r="D649" s="44" t="str">
        <f>CONCATENATE(A649,B649,C649)</f>
        <v>Com ABAP1BP3_230</v>
      </c>
      <c r="E649" s="48">
        <v>1.36063152E8</v>
      </c>
      <c r="F649" s="44">
        <f>AVERAGE(E647:E649)</f>
        <v>127522258.7</v>
      </c>
      <c r="G649" s="44">
        <f>STDEV(E647:E649)/F649*100</f>
        <v>5.833355787</v>
      </c>
      <c r="H649" s="44">
        <f>F649-$F$628</f>
        <v>124041619.3</v>
      </c>
    </row>
    <row r="650">
      <c r="A650" s="51" t="s">
        <v>60</v>
      </c>
      <c r="B650" s="51" t="s">
        <v>23</v>
      </c>
      <c r="C650" s="43">
        <v>30.0</v>
      </c>
      <c r="D650" s="44"/>
      <c r="E650" s="48">
        <v>9.9506504E7</v>
      </c>
      <c r="F650" s="44"/>
      <c r="G650" s="44"/>
      <c r="H650" s="44"/>
    </row>
    <row r="651">
      <c r="A651" s="51" t="s">
        <v>60</v>
      </c>
      <c r="B651" s="51" t="s">
        <v>23</v>
      </c>
      <c r="C651" s="43">
        <v>30.0</v>
      </c>
      <c r="D651" s="44"/>
      <c r="E651" s="48">
        <v>1.10534528E8</v>
      </c>
      <c r="F651" s="44"/>
      <c r="G651" s="44"/>
      <c r="H651" s="44"/>
    </row>
    <row r="652">
      <c r="A652" s="51" t="s">
        <v>60</v>
      </c>
      <c r="B652" s="51" t="s">
        <v>23</v>
      </c>
      <c r="C652" s="43">
        <v>30.0</v>
      </c>
      <c r="D652" s="44" t="str">
        <f>CONCATENATE(A652,B652,C652)</f>
        <v>Com ABAP1BP3_330</v>
      </c>
      <c r="E652" s="48">
        <v>1.03176896E8</v>
      </c>
      <c r="F652" s="44">
        <f>AVERAGE(E650:E652)</f>
        <v>104405976</v>
      </c>
      <c r="G652" s="44">
        <f>STDEV(E650:E652)/F652*100</f>
        <v>5.378819149</v>
      </c>
      <c r="H652" s="44">
        <f>F652-$F$628</f>
        <v>100925336.7</v>
      </c>
    </row>
    <row r="653">
      <c r="A653" s="51" t="s">
        <v>60</v>
      </c>
      <c r="B653" s="51" t="s">
        <v>25</v>
      </c>
      <c r="C653" s="43">
        <v>30.0</v>
      </c>
      <c r="D653" s="44"/>
      <c r="E653" s="48">
        <v>1.66886096E8</v>
      </c>
      <c r="F653" s="44"/>
      <c r="G653" s="44"/>
      <c r="H653" s="44"/>
    </row>
    <row r="654">
      <c r="A654" s="51" t="s">
        <v>60</v>
      </c>
      <c r="B654" s="51" t="s">
        <v>25</v>
      </c>
      <c r="C654" s="43">
        <v>30.0</v>
      </c>
      <c r="D654" s="44"/>
      <c r="E654" s="48">
        <v>1.61665264E8</v>
      </c>
      <c r="F654" s="44"/>
      <c r="G654" s="44"/>
      <c r="H654" s="44"/>
    </row>
    <row r="655">
      <c r="A655" s="51" t="s">
        <v>60</v>
      </c>
      <c r="B655" s="51" t="s">
        <v>25</v>
      </c>
      <c r="C655" s="43">
        <v>30.0</v>
      </c>
      <c r="D655" s="44" t="str">
        <f>CONCATENATE(A655,B655,C655)</f>
        <v>Com ABAP1BP3_430</v>
      </c>
      <c r="E655" s="48">
        <v>1.53844E8</v>
      </c>
      <c r="F655" s="44">
        <f>AVERAGE(E653:E655)</f>
        <v>160798453.3</v>
      </c>
      <c r="G655" s="44">
        <f>STDEV(E653:E655)/F655*100</f>
        <v>4.082199474</v>
      </c>
      <c r="H655" s="44">
        <f>F655-$F$628</f>
        <v>157317814</v>
      </c>
    </row>
    <row r="656">
      <c r="A656" s="51" t="s">
        <v>60</v>
      </c>
      <c r="B656" s="51" t="s">
        <v>27</v>
      </c>
      <c r="C656" s="43">
        <v>30.0</v>
      </c>
      <c r="D656" s="44"/>
      <c r="E656" s="48">
        <v>1.47688928E8</v>
      </c>
      <c r="F656" s="44"/>
      <c r="G656" s="44"/>
      <c r="H656" s="44"/>
    </row>
    <row r="657">
      <c r="A657" s="51" t="s">
        <v>60</v>
      </c>
      <c r="B657" s="51" t="s">
        <v>27</v>
      </c>
      <c r="C657" s="43">
        <v>30.0</v>
      </c>
      <c r="D657" s="44"/>
      <c r="E657" s="48">
        <v>1.70642016E8</v>
      </c>
      <c r="F657" s="44"/>
      <c r="G657" s="44"/>
      <c r="H657" s="44"/>
    </row>
    <row r="658">
      <c r="A658" s="51" t="s">
        <v>60</v>
      </c>
      <c r="B658" s="51" t="s">
        <v>27</v>
      </c>
      <c r="C658" s="43">
        <v>30.0</v>
      </c>
      <c r="D658" s="44" t="str">
        <f>CONCATENATE(A658,B658,C658)</f>
        <v>Com ABAP1BP3_530</v>
      </c>
      <c r="E658" s="48">
        <v>1.41091296E8</v>
      </c>
      <c r="F658" s="44">
        <f>AVERAGE(E656:E658)</f>
        <v>153140746.7</v>
      </c>
      <c r="G658" s="44">
        <f>STDEV(E656:E658)/F658*100</f>
        <v>10.12884129</v>
      </c>
      <c r="H658" s="44">
        <f>F658-$F$628</f>
        <v>149660107.3</v>
      </c>
    </row>
    <row r="659">
      <c r="A659" s="51" t="s">
        <v>60</v>
      </c>
      <c r="B659" s="51" t="s">
        <v>29</v>
      </c>
      <c r="C659" s="43">
        <v>30.0</v>
      </c>
      <c r="D659" s="44"/>
      <c r="E659" s="49">
        <v>1.42698704E8</v>
      </c>
      <c r="F659" s="44"/>
      <c r="G659" s="44"/>
      <c r="H659" s="44"/>
    </row>
    <row r="660">
      <c r="A660" s="51" t="s">
        <v>60</v>
      </c>
      <c r="B660" s="51" t="s">
        <v>29</v>
      </c>
      <c r="C660" s="43">
        <v>30.0</v>
      </c>
      <c r="D660" s="44"/>
      <c r="E660" s="49">
        <v>1.57269408E8</v>
      </c>
      <c r="F660" s="44"/>
      <c r="G660" s="44"/>
      <c r="H660" s="44"/>
    </row>
    <row r="661">
      <c r="A661" s="51" t="s">
        <v>60</v>
      </c>
      <c r="B661" s="51" t="s">
        <v>29</v>
      </c>
      <c r="C661" s="43">
        <v>30.0</v>
      </c>
      <c r="D661" s="44" t="str">
        <f>CONCATENATE(A661,B661,C661)</f>
        <v>Com ABAP10BP3_130</v>
      </c>
      <c r="E661" s="49">
        <v>1.66223392E8</v>
      </c>
      <c r="F661" s="44">
        <f>AVERAGE(E659:E661)</f>
        <v>155397168</v>
      </c>
      <c r="G661" s="44">
        <f>STDEV(E659:E661)/F661*100</f>
        <v>7.640790097</v>
      </c>
      <c r="H661" s="44">
        <f>F661-$F$628</f>
        <v>151916528.7</v>
      </c>
    </row>
    <row r="662">
      <c r="A662" s="51" t="s">
        <v>60</v>
      </c>
      <c r="B662" s="51" t="s">
        <v>31</v>
      </c>
      <c r="C662" s="43">
        <v>30.0</v>
      </c>
      <c r="D662" s="44"/>
      <c r="E662" s="49">
        <v>1.55170672E8</v>
      </c>
      <c r="F662" s="44"/>
      <c r="G662" s="44"/>
      <c r="H662" s="44"/>
    </row>
    <row r="663">
      <c r="A663" s="51" t="s">
        <v>60</v>
      </c>
      <c r="B663" s="52" t="s">
        <v>31</v>
      </c>
      <c r="C663" s="43">
        <v>30.0</v>
      </c>
      <c r="D663" s="44"/>
      <c r="E663" s="49">
        <v>1.51073472E8</v>
      </c>
      <c r="F663" s="44"/>
      <c r="G663" s="44"/>
      <c r="H663" s="44"/>
    </row>
    <row r="664">
      <c r="A664" s="51" t="s">
        <v>60</v>
      </c>
      <c r="B664" s="52" t="s">
        <v>31</v>
      </c>
      <c r="C664" s="43">
        <v>30.0</v>
      </c>
      <c r="D664" s="44" t="str">
        <f>CONCATENATE(A664,B664,C664)</f>
        <v>Com ABAP10BP3_230</v>
      </c>
      <c r="E664" s="49">
        <v>1.34100344E8</v>
      </c>
      <c r="F664" s="44">
        <f>AVERAGE(E662:E664)</f>
        <v>146781496</v>
      </c>
      <c r="G664" s="44">
        <f>STDEV(E662:E664)/F664*100</f>
        <v>7.611066338</v>
      </c>
      <c r="H664" s="44">
        <f>F664-$F$628</f>
        <v>143300856.7</v>
      </c>
    </row>
    <row r="665">
      <c r="A665" s="51" t="s">
        <v>60</v>
      </c>
      <c r="B665" s="52" t="s">
        <v>33</v>
      </c>
      <c r="C665" s="43">
        <v>30.0</v>
      </c>
      <c r="D665" s="44"/>
      <c r="F665" s="44"/>
      <c r="G665" s="44"/>
      <c r="H665" s="44"/>
      <c r="I665" s="49">
        <v>3.26506656E8</v>
      </c>
    </row>
    <row r="666">
      <c r="A666" s="51" t="s">
        <v>60</v>
      </c>
      <c r="B666" s="52" t="s">
        <v>33</v>
      </c>
      <c r="C666" s="43">
        <v>30.0</v>
      </c>
      <c r="D666" s="44"/>
      <c r="E666" s="49">
        <v>2.63900208E8</v>
      </c>
      <c r="F666" s="44"/>
      <c r="G666" s="44"/>
      <c r="H666" s="44"/>
    </row>
    <row r="667">
      <c r="A667" s="51" t="s">
        <v>60</v>
      </c>
      <c r="B667" s="52" t="s">
        <v>33</v>
      </c>
      <c r="C667" s="43">
        <v>30.0</v>
      </c>
      <c r="D667" s="44" t="str">
        <f>CONCATENATE(A667,B667,C667)</f>
        <v>Com ABAP10BP3_330</v>
      </c>
      <c r="E667" s="49">
        <v>2.75136192E8</v>
      </c>
      <c r="F667" s="44">
        <f>AVERAGE(E665:E667)</f>
        <v>269518200</v>
      </c>
      <c r="G667" s="46">
        <f>STDEV(E665:E667)/F667*100</f>
        <v>2.947867892</v>
      </c>
      <c r="H667" s="44">
        <f>F667-$F$628</f>
        <v>266037560.7</v>
      </c>
    </row>
    <row r="668">
      <c r="A668" s="51" t="s">
        <v>60</v>
      </c>
      <c r="B668" s="52" t="s">
        <v>35</v>
      </c>
      <c r="C668" s="43">
        <v>30.0</v>
      </c>
      <c r="D668" s="44"/>
      <c r="E668" s="49">
        <v>3.07770432E8</v>
      </c>
      <c r="F668" s="44"/>
      <c r="G668" s="44"/>
      <c r="H668" s="44"/>
    </row>
    <row r="669">
      <c r="A669" s="51" t="s">
        <v>60</v>
      </c>
      <c r="B669" s="52" t="s">
        <v>35</v>
      </c>
      <c r="C669" s="43">
        <v>30.0</v>
      </c>
      <c r="D669" s="44"/>
      <c r="E669" s="49">
        <v>3.1830912E8</v>
      </c>
      <c r="F669" s="44"/>
      <c r="G669" s="44"/>
      <c r="H669" s="44"/>
    </row>
    <row r="670">
      <c r="A670" s="51" t="s">
        <v>60</v>
      </c>
      <c r="B670" s="52" t="s">
        <v>35</v>
      </c>
      <c r="C670" s="43">
        <v>30.0</v>
      </c>
      <c r="D670" s="44" t="str">
        <f>CONCATENATE(A670,B670,C670)</f>
        <v>Com ABAP10BP3_430</v>
      </c>
      <c r="E670" s="49">
        <v>3.1588016E8</v>
      </c>
      <c r="F670" s="44">
        <f>AVERAGE(E668:E670)</f>
        <v>313986570.7</v>
      </c>
      <c r="G670" s="44">
        <f>STDEV(E668:E670)/F670*100</f>
        <v>1.757599769</v>
      </c>
      <c r="H670" s="44">
        <f>F670-$F$628</f>
        <v>310505931.3</v>
      </c>
    </row>
    <row r="671">
      <c r="A671" s="51" t="s">
        <v>60</v>
      </c>
      <c r="B671" s="52" t="s">
        <v>37</v>
      </c>
      <c r="C671" s="43">
        <v>30.0</v>
      </c>
      <c r="D671" s="44"/>
      <c r="E671" s="49">
        <v>3.25374048E8</v>
      </c>
      <c r="F671" s="44"/>
      <c r="G671" s="44"/>
      <c r="H671" s="44"/>
    </row>
    <row r="672">
      <c r="A672" s="51" t="s">
        <v>60</v>
      </c>
      <c r="B672" s="52" t="s">
        <v>37</v>
      </c>
      <c r="C672" s="43">
        <v>30.0</v>
      </c>
      <c r="D672" s="44"/>
      <c r="E672" s="49">
        <v>3.25126944E8</v>
      </c>
      <c r="F672" s="44"/>
      <c r="G672" s="44"/>
      <c r="H672" s="44"/>
    </row>
    <row r="673">
      <c r="A673" s="51" t="s">
        <v>60</v>
      </c>
      <c r="B673" s="52" t="s">
        <v>37</v>
      </c>
      <c r="C673" s="43">
        <v>30.0</v>
      </c>
      <c r="D673" s="44" t="str">
        <f>CONCATENATE(A673,B673,C673)</f>
        <v>Com ABAP10BP3_530</v>
      </c>
      <c r="E673" s="49">
        <v>3.39415424E8</v>
      </c>
      <c r="F673" s="44">
        <f>AVERAGE(E671:E673)</f>
        <v>329972138.7</v>
      </c>
      <c r="G673" s="44">
        <f>STDEV(E671:E673)/F673*100</f>
        <v>2.478711767</v>
      </c>
      <c r="H673" s="44">
        <f>F673-$F$628</f>
        <v>326491499.3</v>
      </c>
    </row>
    <row r="674">
      <c r="A674" s="43" t="s">
        <v>57</v>
      </c>
      <c r="B674" s="43" t="s">
        <v>58</v>
      </c>
      <c r="C674" s="43">
        <v>35.0</v>
      </c>
      <c r="D674" s="44"/>
      <c r="E674" s="45">
        <v>4122608.0</v>
      </c>
      <c r="F674" s="44"/>
      <c r="G674" s="44"/>
      <c r="H674" s="44"/>
    </row>
    <row r="675">
      <c r="A675" s="43" t="s">
        <v>57</v>
      </c>
      <c r="B675" s="43" t="s">
        <v>58</v>
      </c>
      <c r="C675" s="43">
        <v>35.0</v>
      </c>
      <c r="D675" s="44"/>
      <c r="E675" s="45">
        <v>4275400.0</v>
      </c>
      <c r="F675" s="44"/>
      <c r="G675" s="44"/>
      <c r="H675" s="44"/>
    </row>
    <row r="676">
      <c r="A676" s="43" t="s">
        <v>57</v>
      </c>
      <c r="B676" s="43" t="s">
        <v>58</v>
      </c>
      <c r="C676" s="43">
        <v>35.0</v>
      </c>
      <c r="D676" s="44" t="str">
        <f>CONCATENATE(A676,B676,C676)</f>
        <v>Sem ABAPbranco35</v>
      </c>
      <c r="F676" s="44">
        <f>AVERAGE(E674:E676)</f>
        <v>4199004</v>
      </c>
      <c r="G676" s="46">
        <f>STDEV(E674:E676)/F676*100</f>
        <v>2.572997294</v>
      </c>
      <c r="H676" s="4" t="s">
        <v>59</v>
      </c>
      <c r="I676" s="45">
        <v>5517500.0</v>
      </c>
    </row>
    <row r="677">
      <c r="A677" s="43" t="s">
        <v>57</v>
      </c>
      <c r="B677" s="43" t="s">
        <v>8</v>
      </c>
      <c r="C677" s="43">
        <v>35.0</v>
      </c>
      <c r="D677" s="44"/>
      <c r="E677" s="47">
        <v>1.39920176E8</v>
      </c>
      <c r="F677" s="44"/>
      <c r="G677" s="44"/>
      <c r="H677" s="44"/>
    </row>
    <row r="678">
      <c r="A678" s="43" t="s">
        <v>57</v>
      </c>
      <c r="B678" s="43" t="s">
        <v>8</v>
      </c>
      <c r="C678" s="43">
        <v>35.0</v>
      </c>
      <c r="D678" s="44"/>
      <c r="E678" s="47">
        <v>1.4171936E8</v>
      </c>
      <c r="F678" s="44"/>
      <c r="G678" s="44"/>
      <c r="H678" s="44"/>
    </row>
    <row r="679">
      <c r="A679" s="43" t="s">
        <v>57</v>
      </c>
      <c r="B679" s="43" t="s">
        <v>8</v>
      </c>
      <c r="C679" s="43">
        <v>35.0</v>
      </c>
      <c r="D679" s="44" t="str">
        <f>CONCATENATE(A679,B679,C679)</f>
        <v>Sem ABAPC135</v>
      </c>
      <c r="E679" s="47">
        <v>1.52990864E8</v>
      </c>
      <c r="F679" s="44">
        <f>AVERAGE(E677:E679)</f>
        <v>144876800</v>
      </c>
      <c r="G679" s="44">
        <f>STDEV(E677:E679)/F679*100</f>
        <v>4.889902487</v>
      </c>
      <c r="H679" s="44">
        <f>F679-$F$628</f>
        <v>141396160.7</v>
      </c>
    </row>
    <row r="680">
      <c r="A680" s="43" t="s">
        <v>57</v>
      </c>
      <c r="B680" s="43" t="s">
        <v>10</v>
      </c>
      <c r="C680" s="43">
        <v>35.0</v>
      </c>
      <c r="D680" s="44"/>
      <c r="E680" s="47">
        <v>2.15768E8</v>
      </c>
      <c r="F680" s="44"/>
      <c r="G680" s="44"/>
      <c r="H680" s="44"/>
    </row>
    <row r="681">
      <c r="A681" s="43" t="s">
        <v>57</v>
      </c>
      <c r="B681" s="43" t="s">
        <v>10</v>
      </c>
      <c r="C681" s="43">
        <v>35.0</v>
      </c>
      <c r="D681" s="44"/>
      <c r="E681" s="47">
        <v>2.246248E8</v>
      </c>
      <c r="F681" s="44"/>
      <c r="G681" s="44"/>
      <c r="H681" s="44"/>
    </row>
    <row r="682">
      <c r="A682" s="43" t="s">
        <v>57</v>
      </c>
      <c r="B682" s="43" t="s">
        <v>10</v>
      </c>
      <c r="C682" s="43">
        <v>35.0</v>
      </c>
      <c r="D682" s="44" t="str">
        <f>CONCATENATE(A682,B682,C682)</f>
        <v>Sem ABAPC235</v>
      </c>
      <c r="E682" s="47">
        <v>2.2778736E8</v>
      </c>
      <c r="F682" s="44">
        <f>AVERAGE(E680:E682)</f>
        <v>222726720</v>
      </c>
      <c r="G682" s="44">
        <f>STDEV(E680:E682)/F682*100</f>
        <v>2.797343815</v>
      </c>
      <c r="H682" s="44">
        <f>F682-$F$628</f>
        <v>219246080.7</v>
      </c>
    </row>
    <row r="683">
      <c r="A683" s="43" t="s">
        <v>57</v>
      </c>
      <c r="B683" s="43" t="s">
        <v>12</v>
      </c>
      <c r="C683" s="43">
        <v>35.0</v>
      </c>
      <c r="D683" s="44"/>
      <c r="E683" s="47">
        <v>1.87683008E8</v>
      </c>
      <c r="F683" s="44"/>
      <c r="G683" s="44"/>
      <c r="H683" s="44"/>
    </row>
    <row r="684">
      <c r="A684" s="43" t="s">
        <v>57</v>
      </c>
      <c r="B684" s="43" t="s">
        <v>12</v>
      </c>
      <c r="C684" s="43">
        <v>35.0</v>
      </c>
      <c r="D684" s="44"/>
      <c r="E684" s="47">
        <v>1.90154784E8</v>
      </c>
      <c r="F684" s="44"/>
      <c r="G684" s="44"/>
      <c r="H684" s="44"/>
    </row>
    <row r="685">
      <c r="A685" s="43" t="s">
        <v>57</v>
      </c>
      <c r="B685" s="43" t="s">
        <v>12</v>
      </c>
      <c r="C685" s="43">
        <v>35.0</v>
      </c>
      <c r="D685" s="44" t="str">
        <f>CONCATENATE(A685,B685,C685)</f>
        <v>Sem ABAPC335</v>
      </c>
      <c r="E685" s="47">
        <v>1.94695856E8</v>
      </c>
      <c r="F685" s="44">
        <f>AVERAGE(E683:E685)</f>
        <v>190844549.3</v>
      </c>
      <c r="G685" s="44">
        <f>STDEV(E683:E685)/F685*100</f>
        <v>1.863790567</v>
      </c>
      <c r="H685" s="44">
        <f>F685-$F$628</f>
        <v>187363910</v>
      </c>
    </row>
    <row r="686">
      <c r="A686" s="43" t="s">
        <v>57</v>
      </c>
      <c r="B686" s="43" t="s">
        <v>15</v>
      </c>
      <c r="C686" s="43">
        <v>35.0</v>
      </c>
      <c r="D686" s="44"/>
      <c r="E686" s="47">
        <v>2.1537552E8</v>
      </c>
      <c r="F686" s="44"/>
      <c r="G686" s="44"/>
      <c r="H686" s="44"/>
    </row>
    <row r="687">
      <c r="A687" s="43" t="s">
        <v>57</v>
      </c>
      <c r="B687" s="43" t="s">
        <v>15</v>
      </c>
      <c r="C687" s="43">
        <v>35.0</v>
      </c>
      <c r="D687" s="44"/>
      <c r="E687" s="47">
        <v>2.40454496E8</v>
      </c>
      <c r="F687" s="44"/>
      <c r="G687" s="44"/>
      <c r="H687" s="44"/>
    </row>
    <row r="688">
      <c r="A688" s="43" t="s">
        <v>57</v>
      </c>
      <c r="B688" s="43" t="s">
        <v>15</v>
      </c>
      <c r="C688" s="43">
        <v>35.0</v>
      </c>
      <c r="D688" s="44" t="str">
        <f>CONCATENATE(A688,B688,C688)</f>
        <v>Sem ABAPC435</v>
      </c>
      <c r="E688" s="47">
        <v>2.254244E8</v>
      </c>
      <c r="F688" s="44">
        <f>AVERAGE(E686:E688)</f>
        <v>227084805.3</v>
      </c>
      <c r="G688" s="44">
        <f>STDEV(E686:E688)/F688*100</f>
        <v>5.558129096</v>
      </c>
      <c r="H688" s="44">
        <f>F688-$F$628</f>
        <v>223604166</v>
      </c>
    </row>
    <row r="689">
      <c r="A689" s="43" t="s">
        <v>57</v>
      </c>
      <c r="B689" s="43" t="s">
        <v>17</v>
      </c>
      <c r="C689" s="43">
        <v>35.0</v>
      </c>
      <c r="D689" s="44"/>
      <c r="E689" s="47">
        <v>1.13136104E8</v>
      </c>
      <c r="F689" s="44"/>
      <c r="G689" s="44"/>
      <c r="H689" s="44"/>
    </row>
    <row r="690">
      <c r="A690" s="43" t="s">
        <v>57</v>
      </c>
      <c r="B690" s="43" t="s">
        <v>17</v>
      </c>
      <c r="C690" s="43">
        <v>35.0</v>
      </c>
      <c r="D690" s="44"/>
      <c r="F690" s="44"/>
      <c r="G690" s="44"/>
      <c r="H690" s="44"/>
      <c r="I690" s="47">
        <v>1.34774048E8</v>
      </c>
    </row>
    <row r="691">
      <c r="A691" s="43" t="s">
        <v>57</v>
      </c>
      <c r="B691" s="43" t="s">
        <v>17</v>
      </c>
      <c r="C691" s="43">
        <v>35.0</v>
      </c>
      <c r="D691" s="44" t="str">
        <f>CONCATENATE(A691,B691,C691)</f>
        <v>Sem ABAPC535</v>
      </c>
      <c r="E691" s="47">
        <v>1.01483424E8</v>
      </c>
      <c r="F691" s="44">
        <f>AVERAGE(E689:E691)</f>
        <v>107309764</v>
      </c>
      <c r="G691" s="46">
        <f>STDEV(E689:E691)/F691*100</f>
        <v>7.678415029</v>
      </c>
      <c r="H691" s="44">
        <f>F691-$F$628</f>
        <v>103829124.7</v>
      </c>
    </row>
    <row r="692">
      <c r="A692" s="43" t="s">
        <v>57</v>
      </c>
      <c r="B692" s="43" t="s">
        <v>19</v>
      </c>
      <c r="C692" s="43">
        <v>35.0</v>
      </c>
      <c r="D692" s="44"/>
      <c r="E692" s="48">
        <v>3.445328E8</v>
      </c>
      <c r="F692" s="44"/>
      <c r="G692" s="44"/>
      <c r="H692" s="44"/>
    </row>
    <row r="693">
      <c r="A693" s="43" t="s">
        <v>57</v>
      </c>
      <c r="B693" s="43" t="s">
        <v>19</v>
      </c>
      <c r="C693" s="43">
        <v>35.0</v>
      </c>
      <c r="D693" s="44"/>
      <c r="E693" s="48">
        <v>3.64142304E8</v>
      </c>
      <c r="F693" s="44"/>
      <c r="G693" s="44"/>
      <c r="H693" s="44"/>
    </row>
    <row r="694">
      <c r="A694" s="43" t="s">
        <v>57</v>
      </c>
      <c r="B694" s="43" t="s">
        <v>19</v>
      </c>
      <c r="C694" s="43">
        <v>35.0</v>
      </c>
      <c r="D694" s="44" t="str">
        <f>CONCATENATE(A694,B694,C694)</f>
        <v>Sem ABAP1BP3_135</v>
      </c>
      <c r="E694" s="48">
        <v>3.53170912E8</v>
      </c>
      <c r="F694" s="44">
        <f>AVERAGE(E692:E694)</f>
        <v>353948672</v>
      </c>
      <c r="G694" s="44">
        <f>STDEV(E692:E694)/F694*100</f>
        <v>2.776634415</v>
      </c>
      <c r="H694" s="44">
        <f>F694-$F$628</f>
        <v>350468032.7</v>
      </c>
    </row>
    <row r="695">
      <c r="A695" s="43" t="s">
        <v>57</v>
      </c>
      <c r="B695" s="43" t="s">
        <v>21</v>
      </c>
      <c r="C695" s="43">
        <v>35.0</v>
      </c>
      <c r="D695" s="44"/>
      <c r="E695" s="48">
        <v>1.47445984E8</v>
      </c>
      <c r="F695" s="44"/>
      <c r="G695" s="44"/>
      <c r="H695" s="44"/>
    </row>
    <row r="696">
      <c r="A696" s="43" t="s">
        <v>57</v>
      </c>
      <c r="B696" s="43" t="s">
        <v>21</v>
      </c>
      <c r="C696" s="43">
        <v>35.0</v>
      </c>
      <c r="D696" s="44"/>
      <c r="E696" s="48">
        <v>1.74252448E8</v>
      </c>
      <c r="F696" s="44"/>
      <c r="G696" s="44"/>
      <c r="H696" s="44"/>
    </row>
    <row r="697">
      <c r="A697" s="43" t="s">
        <v>57</v>
      </c>
      <c r="B697" s="43" t="s">
        <v>21</v>
      </c>
      <c r="C697" s="43">
        <v>35.0</v>
      </c>
      <c r="D697" s="44" t="str">
        <f>CONCATENATE(A697,B697,C697)</f>
        <v>Sem ABAP1BP3_235</v>
      </c>
      <c r="E697" s="48">
        <v>1.75886496E8</v>
      </c>
      <c r="F697" s="44">
        <f>AVERAGE(E695:E697)</f>
        <v>165861642.7</v>
      </c>
      <c r="G697" s="44">
        <f>STDEV(E695:E697)/F697*100</f>
        <v>9.628110499</v>
      </c>
      <c r="H697" s="44">
        <f>F697-$F$628</f>
        <v>162381003.3</v>
      </c>
    </row>
    <row r="698">
      <c r="A698" s="43" t="s">
        <v>57</v>
      </c>
      <c r="B698" s="43" t="s">
        <v>23</v>
      </c>
      <c r="C698" s="43">
        <v>35.0</v>
      </c>
      <c r="D698" s="44"/>
      <c r="E698" s="48">
        <v>1.18373496E8</v>
      </c>
      <c r="F698" s="44"/>
      <c r="G698" s="44"/>
      <c r="H698" s="44"/>
    </row>
    <row r="699">
      <c r="A699" s="43" t="s">
        <v>57</v>
      </c>
      <c r="B699" s="43" t="s">
        <v>23</v>
      </c>
      <c r="C699" s="43">
        <v>35.0</v>
      </c>
      <c r="D699" s="44"/>
      <c r="E699" s="48">
        <v>1.31288528E8</v>
      </c>
      <c r="F699" s="44"/>
      <c r="G699" s="44"/>
      <c r="H699" s="44"/>
    </row>
    <row r="700">
      <c r="A700" s="43" t="s">
        <v>57</v>
      </c>
      <c r="B700" s="43" t="s">
        <v>23</v>
      </c>
      <c r="C700" s="43">
        <v>35.0</v>
      </c>
      <c r="D700" s="44" t="str">
        <f>CONCATENATE(A700,B700,C700)</f>
        <v>Sem ABAP1BP3_335</v>
      </c>
      <c r="E700" s="48">
        <v>1.34755856E8</v>
      </c>
      <c r="F700" s="44">
        <f>AVERAGE(E698:E700)</f>
        <v>128139293.3</v>
      </c>
      <c r="G700" s="44">
        <f>STDEV(E698:E700)/F700*100</f>
        <v>6.737425624</v>
      </c>
      <c r="H700" s="44">
        <f>F700-$F$628</f>
        <v>124658654</v>
      </c>
    </row>
    <row r="701">
      <c r="A701" s="43" t="s">
        <v>57</v>
      </c>
      <c r="B701" s="43" t="s">
        <v>25</v>
      </c>
      <c r="C701" s="43">
        <v>35.0</v>
      </c>
      <c r="D701" s="44"/>
      <c r="E701" s="48">
        <v>1.85230336E8</v>
      </c>
      <c r="F701" s="44"/>
      <c r="G701" s="44"/>
      <c r="H701" s="44"/>
    </row>
    <row r="702">
      <c r="A702" s="43" t="s">
        <v>57</v>
      </c>
      <c r="B702" s="43" t="s">
        <v>25</v>
      </c>
      <c r="C702" s="43">
        <v>35.0</v>
      </c>
      <c r="D702" s="44"/>
      <c r="E702" s="48">
        <v>1.98359088E8</v>
      </c>
      <c r="F702" s="44"/>
      <c r="G702" s="44"/>
      <c r="H702" s="44"/>
    </row>
    <row r="703">
      <c r="A703" s="43" t="s">
        <v>57</v>
      </c>
      <c r="B703" s="43" t="s">
        <v>25</v>
      </c>
      <c r="C703" s="43">
        <v>35.0</v>
      </c>
      <c r="D703" s="44" t="str">
        <f>CONCATENATE(A703,B703,C703)</f>
        <v>Sem ABAP1BP3_435</v>
      </c>
      <c r="E703" s="48">
        <v>1.92293104E8</v>
      </c>
      <c r="F703" s="44">
        <f>AVERAGE(E701:E703)</f>
        <v>191960842.7</v>
      </c>
      <c r="G703" s="44">
        <f>STDEV(E701:E703)/F703*100</f>
        <v>3.422927048</v>
      </c>
      <c r="H703" s="44">
        <f>F703-$F$628</f>
        <v>188480203.3</v>
      </c>
    </row>
    <row r="704">
      <c r="A704" s="43" t="s">
        <v>57</v>
      </c>
      <c r="B704" s="43" t="s">
        <v>27</v>
      </c>
      <c r="C704" s="43">
        <v>35.0</v>
      </c>
      <c r="D704" s="44"/>
      <c r="E704" s="48">
        <v>1.72021136E8</v>
      </c>
      <c r="F704" s="44"/>
      <c r="G704" s="44"/>
      <c r="H704" s="44"/>
    </row>
    <row r="705">
      <c r="A705" s="43" t="s">
        <v>57</v>
      </c>
      <c r="B705" s="43" t="s">
        <v>27</v>
      </c>
      <c r="C705" s="43">
        <v>35.0</v>
      </c>
      <c r="D705" s="44"/>
      <c r="E705" s="48">
        <v>1.80502416E8</v>
      </c>
      <c r="F705" s="44"/>
      <c r="G705" s="44"/>
      <c r="H705" s="44"/>
    </row>
    <row r="706">
      <c r="A706" s="43" t="s">
        <v>57</v>
      </c>
      <c r="B706" s="43" t="s">
        <v>27</v>
      </c>
      <c r="C706" s="43">
        <v>35.0</v>
      </c>
      <c r="D706" s="44" t="str">
        <f>CONCATENATE(A706,B706,C706)</f>
        <v>Sem ABAP1BP3_535</v>
      </c>
      <c r="E706" s="48">
        <v>1.91746656E8</v>
      </c>
      <c r="F706" s="44">
        <f>AVERAGE(E704:E706)</f>
        <v>181423402.7</v>
      </c>
      <c r="G706" s="44">
        <f>STDEV(E704:E706)/F706*100</f>
        <v>5.454069333</v>
      </c>
      <c r="H706" s="44">
        <f>F706-$F$628</f>
        <v>177942763.3</v>
      </c>
    </row>
    <row r="707">
      <c r="A707" s="43" t="s">
        <v>57</v>
      </c>
      <c r="B707" s="43" t="s">
        <v>29</v>
      </c>
      <c r="C707" s="43">
        <v>35.0</v>
      </c>
      <c r="D707" s="44"/>
      <c r="E707" s="49">
        <v>1.71642224E8</v>
      </c>
      <c r="F707" s="44"/>
      <c r="G707" s="44"/>
      <c r="H707" s="44"/>
    </row>
    <row r="708">
      <c r="A708" s="43" t="s">
        <v>57</v>
      </c>
      <c r="B708" s="43" t="s">
        <v>29</v>
      </c>
      <c r="C708" s="43">
        <v>35.0</v>
      </c>
      <c r="D708" s="44"/>
      <c r="E708" s="49">
        <v>1.91067744E8</v>
      </c>
      <c r="F708" s="44"/>
      <c r="G708" s="44"/>
      <c r="H708" s="44"/>
    </row>
    <row r="709">
      <c r="A709" s="43" t="s">
        <v>57</v>
      </c>
      <c r="B709" s="43" t="s">
        <v>29</v>
      </c>
      <c r="C709" s="43">
        <v>35.0</v>
      </c>
      <c r="D709" s="44" t="str">
        <f>CONCATENATE(A709,B709,C709)</f>
        <v>Sem ABAP10BP3_135</v>
      </c>
      <c r="E709" s="49">
        <v>1.90119056E8</v>
      </c>
      <c r="F709" s="44">
        <f>AVERAGE(E707:E709)</f>
        <v>184276341.3</v>
      </c>
      <c r="G709" s="44">
        <f>STDEV(E707:E709)/F709*100</f>
        <v>5.943109</v>
      </c>
      <c r="H709" s="44">
        <f>F709-$F$628</f>
        <v>180795702</v>
      </c>
    </row>
    <row r="710">
      <c r="A710" s="43" t="s">
        <v>57</v>
      </c>
      <c r="B710" s="43" t="s">
        <v>31</v>
      </c>
      <c r="C710" s="43">
        <v>35.0</v>
      </c>
      <c r="D710" s="44"/>
      <c r="E710" s="49">
        <v>1.51138416E8</v>
      </c>
      <c r="F710" s="44"/>
      <c r="G710" s="44"/>
      <c r="H710" s="44"/>
    </row>
    <row r="711">
      <c r="A711" s="43" t="s">
        <v>57</v>
      </c>
      <c r="B711" s="50" t="s">
        <v>31</v>
      </c>
      <c r="C711" s="43">
        <v>35.0</v>
      </c>
      <c r="D711" s="44"/>
      <c r="E711" s="49">
        <v>1.55483312E8</v>
      </c>
      <c r="F711" s="44"/>
      <c r="G711" s="44"/>
      <c r="H711" s="44"/>
    </row>
    <row r="712">
      <c r="A712" s="43" t="s">
        <v>57</v>
      </c>
      <c r="B712" s="50" t="s">
        <v>31</v>
      </c>
      <c r="C712" s="43">
        <v>35.0</v>
      </c>
      <c r="D712" s="44" t="str">
        <f>CONCATENATE(A712,B712,C712)</f>
        <v>Sem ABAP10BP3_235</v>
      </c>
      <c r="E712" s="49">
        <v>1.36700928E8</v>
      </c>
      <c r="F712" s="44">
        <f>AVERAGE(E710:E712)</f>
        <v>147774218.7</v>
      </c>
      <c r="G712" s="44">
        <f>STDEV(E710:E712)/F712*100</f>
        <v>6.653896808</v>
      </c>
      <c r="H712" s="44">
        <f>F712-$F$628</f>
        <v>144293579.3</v>
      </c>
    </row>
    <row r="713">
      <c r="A713" s="43" t="s">
        <v>57</v>
      </c>
      <c r="B713" s="50" t="s">
        <v>33</v>
      </c>
      <c r="C713" s="43">
        <v>35.0</v>
      </c>
      <c r="D713" s="44"/>
      <c r="E713" s="49">
        <v>3.09177792E8</v>
      </c>
      <c r="F713" s="44"/>
      <c r="G713" s="44"/>
      <c r="H713" s="44"/>
    </row>
    <row r="714">
      <c r="A714" s="43" t="s">
        <v>57</v>
      </c>
      <c r="B714" s="50" t="s">
        <v>33</v>
      </c>
      <c r="C714" s="43">
        <v>35.0</v>
      </c>
      <c r="D714" s="44"/>
      <c r="E714" s="49">
        <v>3.06142112E8</v>
      </c>
      <c r="F714" s="44"/>
      <c r="G714" s="44"/>
      <c r="H714" s="44"/>
    </row>
    <row r="715">
      <c r="A715" s="43" t="s">
        <v>57</v>
      </c>
      <c r="B715" s="50" t="s">
        <v>33</v>
      </c>
      <c r="C715" s="43">
        <v>35.0</v>
      </c>
      <c r="D715" s="44" t="str">
        <f>CONCATENATE(A715,B715,C715)</f>
        <v>Sem ABAP10BP3_335</v>
      </c>
      <c r="E715" s="49">
        <v>3.34711584E8</v>
      </c>
      <c r="F715" s="44">
        <f>AVERAGE(E713:E715)</f>
        <v>316677162.7</v>
      </c>
      <c r="G715" s="44">
        <f>STDEV(E713:E715)/F715*100</f>
        <v>4.955156274</v>
      </c>
      <c r="H715" s="44">
        <f>F715-$F$628</f>
        <v>313196523.3</v>
      </c>
    </row>
    <row r="716">
      <c r="A716" s="43" t="s">
        <v>57</v>
      </c>
      <c r="B716" s="50" t="s">
        <v>35</v>
      </c>
      <c r="C716" s="43">
        <v>35.0</v>
      </c>
      <c r="D716" s="44"/>
      <c r="E716" s="49">
        <v>3.17399552E8</v>
      </c>
      <c r="F716" s="44"/>
      <c r="G716" s="44"/>
      <c r="H716" s="44"/>
    </row>
    <row r="717">
      <c r="A717" s="43" t="s">
        <v>57</v>
      </c>
      <c r="B717" s="50" t="s">
        <v>35</v>
      </c>
      <c r="C717" s="43">
        <v>35.0</v>
      </c>
      <c r="D717" s="44"/>
      <c r="E717" s="49">
        <v>3.17743072E8</v>
      </c>
      <c r="F717" s="44"/>
      <c r="G717" s="44"/>
      <c r="H717" s="44"/>
    </row>
    <row r="718">
      <c r="A718" s="43" t="s">
        <v>57</v>
      </c>
      <c r="B718" s="50" t="s">
        <v>35</v>
      </c>
      <c r="C718" s="43">
        <v>35.0</v>
      </c>
      <c r="D718" s="44" t="str">
        <f>CONCATENATE(A718,B718,C718)</f>
        <v>Sem ABAP10BP3_435</v>
      </c>
      <c r="E718" s="49">
        <v>3.5349888E8</v>
      </c>
      <c r="F718" s="44">
        <f>AVERAGE(E716:E718)</f>
        <v>329547168</v>
      </c>
      <c r="G718" s="44">
        <f>STDEV(E716:E718)/F718*100</f>
        <v>6.294547241</v>
      </c>
      <c r="H718" s="44">
        <f>F718-$F$628</f>
        <v>326066528.7</v>
      </c>
    </row>
    <row r="719">
      <c r="A719" s="43" t="s">
        <v>57</v>
      </c>
      <c r="B719" s="50" t="s">
        <v>37</v>
      </c>
      <c r="C719" s="43">
        <v>35.0</v>
      </c>
      <c r="D719" s="44"/>
      <c r="E719" s="49">
        <v>3.22571712E8</v>
      </c>
      <c r="F719" s="44"/>
      <c r="G719" s="44"/>
      <c r="H719" s="44"/>
    </row>
    <row r="720">
      <c r="A720" s="43" t="s">
        <v>57</v>
      </c>
      <c r="B720" s="50" t="s">
        <v>37</v>
      </c>
      <c r="C720" s="43">
        <v>35.0</v>
      </c>
      <c r="D720" s="44"/>
      <c r="E720" s="49">
        <v>3.4917328E8</v>
      </c>
      <c r="F720" s="44"/>
      <c r="G720" s="44"/>
      <c r="H720" s="44"/>
    </row>
    <row r="721">
      <c r="A721" s="43" t="s">
        <v>57</v>
      </c>
      <c r="B721" s="50" t="s">
        <v>37</v>
      </c>
      <c r="C721" s="43">
        <v>35.0</v>
      </c>
      <c r="D721" s="44" t="str">
        <f>CONCATENATE(A721,B721,C721)</f>
        <v>Sem ABAP10BP3_535</v>
      </c>
      <c r="E721" s="49">
        <v>3.5159856E8</v>
      </c>
      <c r="F721" s="44">
        <f>AVERAGE(E719:E721)</f>
        <v>341114517.3</v>
      </c>
      <c r="G721" s="44">
        <f>STDEV(E719:E721)/F721*100</f>
        <v>4.721071677</v>
      </c>
      <c r="H721" s="44">
        <f>F721-$F$628</f>
        <v>337633878</v>
      </c>
    </row>
    <row r="722">
      <c r="A722" s="51" t="s">
        <v>60</v>
      </c>
      <c r="B722" s="51" t="s">
        <v>58</v>
      </c>
      <c r="C722" s="43">
        <v>35.0</v>
      </c>
      <c r="D722" s="44"/>
      <c r="E722" s="45">
        <v>3526130.0</v>
      </c>
      <c r="F722" s="44"/>
      <c r="G722" s="44"/>
      <c r="H722" s="44"/>
    </row>
    <row r="723">
      <c r="A723" s="51" t="s">
        <v>60</v>
      </c>
      <c r="B723" s="51" t="s">
        <v>58</v>
      </c>
      <c r="C723" s="43">
        <v>35.0</v>
      </c>
      <c r="D723" s="44"/>
      <c r="E723" s="45">
        <v>3636830.0</v>
      </c>
      <c r="F723" s="44"/>
      <c r="G723" s="44"/>
      <c r="H723" s="44"/>
    </row>
    <row r="724">
      <c r="A724" s="51" t="s">
        <v>60</v>
      </c>
      <c r="B724" s="51" t="s">
        <v>58</v>
      </c>
      <c r="C724" s="43">
        <v>35.0</v>
      </c>
      <c r="D724" s="44" t="str">
        <f>CONCATENATE(A724,B724,C724)</f>
        <v>Com ABAPbranco35</v>
      </c>
      <c r="E724" s="45">
        <v>3623416.0</v>
      </c>
      <c r="F724" s="44">
        <f>AVERAGE(E722:E724)</f>
        <v>3595458.667</v>
      </c>
      <c r="G724" s="44">
        <f>STDEV(E722:E724)/F724*100</f>
        <v>1.680281821</v>
      </c>
      <c r="H724" s="4" t="s">
        <v>59</v>
      </c>
    </row>
    <row r="725">
      <c r="A725" s="51" t="s">
        <v>60</v>
      </c>
      <c r="B725" s="51" t="s">
        <v>8</v>
      </c>
      <c r="C725" s="43">
        <v>35.0</v>
      </c>
      <c r="D725" s="44"/>
      <c r="E725" s="47">
        <v>1.679716E8</v>
      </c>
      <c r="F725" s="44"/>
      <c r="G725" s="44"/>
      <c r="H725" s="44"/>
    </row>
    <row r="726">
      <c r="A726" s="51" t="s">
        <v>60</v>
      </c>
      <c r="B726" s="51" t="s">
        <v>8</v>
      </c>
      <c r="C726" s="43">
        <v>35.0</v>
      </c>
      <c r="D726" s="44"/>
      <c r="E726" s="47">
        <v>1.46915376E8</v>
      </c>
      <c r="F726" s="44"/>
      <c r="G726" s="44"/>
      <c r="H726" s="44"/>
    </row>
    <row r="727">
      <c r="A727" s="51" t="s">
        <v>60</v>
      </c>
      <c r="B727" s="51" t="s">
        <v>8</v>
      </c>
      <c r="C727" s="43">
        <v>35.0</v>
      </c>
      <c r="D727" s="44" t="str">
        <f>CONCATENATE(A727,B727,C727)</f>
        <v>Com ABAPC135</v>
      </c>
      <c r="E727" s="47">
        <v>1.46625552E8</v>
      </c>
      <c r="F727" s="44">
        <f>AVERAGE(E725:E727)</f>
        <v>153837509.3</v>
      </c>
      <c r="G727" s="44">
        <f>STDEV(E725:E727)/F727*100</f>
        <v>7.957317684</v>
      </c>
      <c r="H727" s="44">
        <f>F727-$F$724</f>
        <v>150242050.7</v>
      </c>
    </row>
    <row r="728">
      <c r="A728" s="51" t="s">
        <v>60</v>
      </c>
      <c r="B728" s="51" t="s">
        <v>10</v>
      </c>
      <c r="C728" s="43">
        <v>35.0</v>
      </c>
      <c r="D728" s="44"/>
      <c r="E728" s="47">
        <v>2.12141984E8</v>
      </c>
      <c r="F728" s="44"/>
      <c r="G728" s="44"/>
      <c r="H728" s="44"/>
    </row>
    <row r="729">
      <c r="A729" s="51" t="s">
        <v>60</v>
      </c>
      <c r="B729" s="51" t="s">
        <v>10</v>
      </c>
      <c r="C729" s="43">
        <v>35.0</v>
      </c>
      <c r="D729" s="44"/>
      <c r="E729" s="47">
        <v>2.43917952E8</v>
      </c>
      <c r="F729" s="44"/>
      <c r="G729" s="44"/>
      <c r="H729" s="44"/>
    </row>
    <row r="730">
      <c r="A730" s="51" t="s">
        <v>60</v>
      </c>
      <c r="B730" s="51" t="s">
        <v>10</v>
      </c>
      <c r="C730" s="43">
        <v>35.0</v>
      </c>
      <c r="D730" s="44" t="str">
        <f>CONCATENATE(A730,B730,C730)</f>
        <v>Com ABAPC235</v>
      </c>
      <c r="E730" s="47">
        <v>2.37673264E8</v>
      </c>
      <c r="F730" s="44">
        <f>AVERAGE(E728:E730)</f>
        <v>231244400</v>
      </c>
      <c r="G730" s="44">
        <f>STDEV(E728:E730)/F730*100</f>
        <v>7.280285851</v>
      </c>
      <c r="H730" s="44">
        <f>F730-$F$724</f>
        <v>227648941.3</v>
      </c>
    </row>
    <row r="731">
      <c r="A731" s="51" t="s">
        <v>60</v>
      </c>
      <c r="B731" s="51" t="s">
        <v>12</v>
      </c>
      <c r="C731" s="43">
        <v>35.0</v>
      </c>
      <c r="D731" s="44"/>
      <c r="E731" s="47">
        <v>2.10355648E8</v>
      </c>
      <c r="F731" s="44"/>
      <c r="G731" s="44"/>
      <c r="H731" s="44"/>
    </row>
    <row r="732">
      <c r="A732" s="51" t="s">
        <v>60</v>
      </c>
      <c r="B732" s="51" t="s">
        <v>12</v>
      </c>
      <c r="C732" s="43">
        <v>35.0</v>
      </c>
      <c r="D732" s="44"/>
      <c r="E732" s="47">
        <v>2.10523984E8</v>
      </c>
      <c r="F732" s="44"/>
      <c r="G732" s="44"/>
      <c r="H732" s="44"/>
    </row>
    <row r="733">
      <c r="A733" s="51" t="s">
        <v>60</v>
      </c>
      <c r="B733" s="51" t="s">
        <v>12</v>
      </c>
      <c r="C733" s="43">
        <v>35.0</v>
      </c>
      <c r="D733" s="44" t="str">
        <f>CONCATENATE(A733,B733,C733)</f>
        <v>Com ABAPC335</v>
      </c>
      <c r="E733" s="47">
        <v>1.9706232E8</v>
      </c>
      <c r="F733" s="44">
        <f>AVERAGE(E731:E733)</f>
        <v>205980650.7</v>
      </c>
      <c r="G733" s="44">
        <f>STDEV(E731:E733)/F733*100</f>
        <v>3.749847131</v>
      </c>
      <c r="H733" s="44">
        <f>F733-$F$724</f>
        <v>202385192</v>
      </c>
    </row>
    <row r="734">
      <c r="A734" s="51" t="s">
        <v>60</v>
      </c>
      <c r="B734" s="51" t="s">
        <v>15</v>
      </c>
      <c r="C734" s="43">
        <v>35.0</v>
      </c>
      <c r="D734" s="44"/>
      <c r="E734" s="47">
        <v>2.76086464E8</v>
      </c>
      <c r="F734" s="44"/>
      <c r="G734" s="44"/>
      <c r="H734" s="44"/>
    </row>
    <row r="735">
      <c r="A735" s="51" t="s">
        <v>60</v>
      </c>
      <c r="B735" s="51" t="s">
        <v>15</v>
      </c>
      <c r="C735" s="43">
        <v>35.0</v>
      </c>
      <c r="D735" s="44"/>
      <c r="E735" s="47">
        <v>2.53330688E8</v>
      </c>
      <c r="F735" s="44"/>
      <c r="G735" s="44"/>
      <c r="H735" s="44"/>
    </row>
    <row r="736">
      <c r="A736" s="51" t="s">
        <v>60</v>
      </c>
      <c r="B736" s="51" t="s">
        <v>15</v>
      </c>
      <c r="C736" s="43">
        <v>35.0</v>
      </c>
      <c r="D736" s="44" t="str">
        <f>CONCATENATE(A736,B736,C736)</f>
        <v>Com ABAPC435</v>
      </c>
      <c r="E736" s="47">
        <v>2.63425664E8</v>
      </c>
      <c r="F736" s="44">
        <f>AVERAGE(E734:E736)</f>
        <v>264280938.7</v>
      </c>
      <c r="G736" s="44">
        <f>STDEV(E734:E736)/F736*100</f>
        <v>4.314337485</v>
      </c>
      <c r="H736" s="44">
        <f>F736-$F$724</f>
        <v>260685480</v>
      </c>
    </row>
    <row r="737">
      <c r="A737" s="51" t="s">
        <v>60</v>
      </c>
      <c r="B737" s="51" t="s">
        <v>17</v>
      </c>
      <c r="C737" s="43">
        <v>35.0</v>
      </c>
      <c r="D737" s="44"/>
      <c r="E737" s="47">
        <v>1.03933608E8</v>
      </c>
      <c r="F737" s="44"/>
      <c r="G737" s="44"/>
      <c r="H737" s="44"/>
    </row>
    <row r="738">
      <c r="A738" s="51" t="s">
        <v>60</v>
      </c>
      <c r="B738" s="51" t="s">
        <v>17</v>
      </c>
      <c r="C738" s="43">
        <v>35.0</v>
      </c>
      <c r="D738" s="44"/>
      <c r="E738" s="47">
        <v>9.5293616E7</v>
      </c>
      <c r="F738" s="44"/>
      <c r="G738" s="44"/>
      <c r="H738" s="44"/>
    </row>
    <row r="739">
      <c r="A739" s="51" t="s">
        <v>60</v>
      </c>
      <c r="B739" s="51" t="s">
        <v>17</v>
      </c>
      <c r="C739" s="43">
        <v>35.0</v>
      </c>
      <c r="D739" s="44" t="str">
        <f>CONCATENATE(A739,B739,C739)</f>
        <v>Com ABAPC535</v>
      </c>
      <c r="E739" s="47">
        <v>1.03716592E8</v>
      </c>
      <c r="F739" s="44">
        <f>AVERAGE(E737:E739)</f>
        <v>100981272</v>
      </c>
      <c r="G739" s="44">
        <f>STDEV(E737:E739)/F739*100</f>
        <v>4.878973607</v>
      </c>
      <c r="H739" s="44">
        <f>F739-$F$724</f>
        <v>97385813.33</v>
      </c>
    </row>
    <row r="740">
      <c r="A740" s="51" t="s">
        <v>60</v>
      </c>
      <c r="B740" s="51" t="s">
        <v>19</v>
      </c>
      <c r="C740" s="43">
        <v>35.0</v>
      </c>
      <c r="D740" s="44"/>
      <c r="E740" s="48">
        <v>3.73904E8</v>
      </c>
      <c r="F740" s="44"/>
      <c r="G740" s="44"/>
      <c r="H740" s="44"/>
    </row>
    <row r="741">
      <c r="A741" s="51" t="s">
        <v>60</v>
      </c>
      <c r="B741" s="51" t="s">
        <v>19</v>
      </c>
      <c r="C741" s="43">
        <v>35.0</v>
      </c>
      <c r="D741" s="44"/>
      <c r="E741" s="48">
        <v>3.79103968E8</v>
      </c>
      <c r="F741" s="44"/>
      <c r="G741" s="44"/>
      <c r="H741" s="44"/>
    </row>
    <row r="742">
      <c r="A742" s="51" t="s">
        <v>60</v>
      </c>
      <c r="B742" s="51" t="s">
        <v>19</v>
      </c>
      <c r="C742" s="43">
        <v>35.0</v>
      </c>
      <c r="D742" s="44" t="str">
        <f>CONCATENATE(A742,B742,C742)</f>
        <v>Com ABAP1BP3_135</v>
      </c>
      <c r="E742" s="48">
        <v>3.94983744E8</v>
      </c>
      <c r="F742" s="44">
        <f>AVERAGE(E740:E742)</f>
        <v>382663904</v>
      </c>
      <c r="G742" s="44">
        <f>STDEV(E740:E742)/F742*100</f>
        <v>2.869755654</v>
      </c>
      <c r="H742" s="44">
        <f>F742-$F$724</f>
        <v>379068445.3</v>
      </c>
    </row>
    <row r="743">
      <c r="A743" s="51" t="s">
        <v>60</v>
      </c>
      <c r="B743" s="51" t="s">
        <v>21</v>
      </c>
      <c r="C743" s="43">
        <v>35.0</v>
      </c>
      <c r="D743" s="44"/>
      <c r="E743" s="48">
        <v>1.7888632E8</v>
      </c>
      <c r="F743" s="44"/>
      <c r="G743" s="44"/>
      <c r="H743" s="44"/>
    </row>
    <row r="744">
      <c r="A744" s="51" t="s">
        <v>60</v>
      </c>
      <c r="B744" s="51" t="s">
        <v>21</v>
      </c>
      <c r="C744" s="43">
        <v>35.0</v>
      </c>
      <c r="D744" s="44"/>
      <c r="E744" s="48">
        <v>1.8006464E8</v>
      </c>
      <c r="F744" s="44"/>
      <c r="G744" s="44"/>
      <c r="H744" s="44"/>
    </row>
    <row r="745">
      <c r="A745" s="51" t="s">
        <v>60</v>
      </c>
      <c r="B745" s="51" t="s">
        <v>21</v>
      </c>
      <c r="C745" s="43">
        <v>35.0</v>
      </c>
      <c r="D745" s="44" t="str">
        <f>CONCATENATE(A745,B745,C745)</f>
        <v>Com ABAP1BP3_235</v>
      </c>
      <c r="E745" s="48">
        <v>1.82850896E8</v>
      </c>
      <c r="F745" s="44">
        <f>AVERAGE(E743:E745)</f>
        <v>180600618.7</v>
      </c>
      <c r="G745" s="44">
        <f>STDEV(E743:E745)/F745*100</f>
        <v>1.127298352</v>
      </c>
      <c r="H745" s="44">
        <f>F745-$F$724</f>
        <v>177005160</v>
      </c>
    </row>
    <row r="746">
      <c r="A746" s="51" t="s">
        <v>60</v>
      </c>
      <c r="B746" s="51" t="s">
        <v>23</v>
      </c>
      <c r="C746" s="43">
        <v>35.0</v>
      </c>
      <c r="D746" s="44"/>
      <c r="E746" s="48">
        <v>1.33985224E8</v>
      </c>
      <c r="F746" s="44"/>
      <c r="G746" s="44"/>
      <c r="H746" s="44"/>
    </row>
    <row r="747">
      <c r="A747" s="51" t="s">
        <v>60</v>
      </c>
      <c r="B747" s="51" t="s">
        <v>23</v>
      </c>
      <c r="C747" s="43">
        <v>35.0</v>
      </c>
      <c r="D747" s="44"/>
      <c r="E747" s="48">
        <v>1.49964416E8</v>
      </c>
      <c r="F747" s="44"/>
      <c r="G747" s="44"/>
      <c r="H747" s="44"/>
    </row>
    <row r="748">
      <c r="A748" s="51" t="s">
        <v>60</v>
      </c>
      <c r="B748" s="51" t="s">
        <v>23</v>
      </c>
      <c r="C748" s="43">
        <v>35.0</v>
      </c>
      <c r="D748" s="44" t="str">
        <f>CONCATENATE(A748,B748,C748)</f>
        <v>Com ABAP1BP3_335</v>
      </c>
      <c r="E748" s="48">
        <v>1.39679264E8</v>
      </c>
      <c r="F748" s="44">
        <f>AVERAGE(E746:E748)</f>
        <v>141209634.7</v>
      </c>
      <c r="G748" s="44">
        <f>STDEV(E746:E748)/F748*100</f>
        <v>5.735285594</v>
      </c>
      <c r="H748" s="44">
        <f>F748-$F$724</f>
        <v>137614176</v>
      </c>
    </row>
    <row r="749">
      <c r="A749" s="51" t="s">
        <v>60</v>
      </c>
      <c r="B749" s="51" t="s">
        <v>25</v>
      </c>
      <c r="C749" s="43">
        <v>35.0</v>
      </c>
      <c r="D749" s="44"/>
      <c r="E749" s="48">
        <v>2.171488E8</v>
      </c>
      <c r="F749" s="44"/>
      <c r="G749" s="44"/>
      <c r="H749" s="44"/>
    </row>
    <row r="750">
      <c r="A750" s="51" t="s">
        <v>60</v>
      </c>
      <c r="B750" s="51" t="s">
        <v>25</v>
      </c>
      <c r="C750" s="43">
        <v>35.0</v>
      </c>
      <c r="D750" s="44"/>
      <c r="E750" s="48">
        <v>2.10728864E8</v>
      </c>
      <c r="F750" s="44"/>
      <c r="G750" s="44"/>
      <c r="H750" s="44"/>
    </row>
    <row r="751">
      <c r="A751" s="51" t="s">
        <v>60</v>
      </c>
      <c r="B751" s="51" t="s">
        <v>25</v>
      </c>
      <c r="C751" s="43">
        <v>35.0</v>
      </c>
      <c r="D751" s="44" t="str">
        <f>CONCATENATE(A751,B751,C751)</f>
        <v>Com ABAP1BP3_435</v>
      </c>
      <c r="E751" s="48">
        <v>2.01165184E8</v>
      </c>
      <c r="F751" s="44">
        <f>AVERAGE(E749:E751)</f>
        <v>209680949.3</v>
      </c>
      <c r="G751" s="44">
        <f>STDEV(E749:E751)/F751*100</f>
        <v>3.835908964</v>
      </c>
      <c r="H751" s="44">
        <f>F751-$F$724</f>
        <v>206085490.7</v>
      </c>
    </row>
    <row r="752">
      <c r="A752" s="51" t="s">
        <v>60</v>
      </c>
      <c r="B752" s="51" t="s">
        <v>27</v>
      </c>
      <c r="C752" s="43">
        <v>35.0</v>
      </c>
      <c r="D752" s="44"/>
      <c r="E752" s="48">
        <v>1.98624304E8</v>
      </c>
      <c r="F752" s="44"/>
      <c r="G752" s="44"/>
      <c r="H752" s="44"/>
    </row>
    <row r="753">
      <c r="A753" s="51" t="s">
        <v>60</v>
      </c>
      <c r="B753" s="51" t="s">
        <v>27</v>
      </c>
      <c r="C753" s="43">
        <v>35.0</v>
      </c>
      <c r="D753" s="44"/>
      <c r="E753" s="48">
        <v>2.26344912E8</v>
      </c>
      <c r="F753" s="44"/>
      <c r="G753" s="44"/>
      <c r="H753" s="44"/>
    </row>
    <row r="754">
      <c r="A754" s="51" t="s">
        <v>60</v>
      </c>
      <c r="B754" s="51" t="s">
        <v>27</v>
      </c>
      <c r="C754" s="43">
        <v>35.0</v>
      </c>
      <c r="D754" s="44" t="str">
        <f>CONCATENATE(A754,B754,C754)</f>
        <v>Com ABAP1BP3_535</v>
      </c>
      <c r="E754" s="48">
        <v>1.89754016E8</v>
      </c>
      <c r="F754" s="44">
        <f>AVERAGE(E752:E754)</f>
        <v>204907744</v>
      </c>
      <c r="G754" s="44">
        <f>STDEV(E752:E754)/F754*100</f>
        <v>9.315192955</v>
      </c>
      <c r="H754" s="44">
        <f>F754-$F$724</f>
        <v>201312285.3</v>
      </c>
    </row>
    <row r="755">
      <c r="A755" s="51" t="s">
        <v>60</v>
      </c>
      <c r="B755" s="51" t="s">
        <v>29</v>
      </c>
      <c r="C755" s="43">
        <v>35.0</v>
      </c>
      <c r="D755" s="44"/>
      <c r="E755" s="49">
        <v>1.88510832E8</v>
      </c>
      <c r="F755" s="44"/>
      <c r="G755" s="44"/>
      <c r="H755" s="44"/>
    </row>
    <row r="756">
      <c r="A756" s="51" t="s">
        <v>60</v>
      </c>
      <c r="B756" s="51" t="s">
        <v>29</v>
      </c>
      <c r="C756" s="43">
        <v>35.0</v>
      </c>
      <c r="D756" s="44"/>
      <c r="E756" s="49">
        <v>2.05170464E8</v>
      </c>
      <c r="F756" s="44"/>
      <c r="G756" s="44"/>
      <c r="H756" s="44"/>
    </row>
    <row r="757">
      <c r="A757" s="51" t="s">
        <v>60</v>
      </c>
      <c r="B757" s="51" t="s">
        <v>29</v>
      </c>
      <c r="C757" s="43">
        <v>35.0</v>
      </c>
      <c r="D757" s="44" t="str">
        <f>CONCATENATE(A757,B757,C757)</f>
        <v>Com ABAP10BP3_135</v>
      </c>
      <c r="E757" s="49">
        <v>2.16082992E8</v>
      </c>
      <c r="F757" s="44">
        <f>AVERAGE(E755:E757)</f>
        <v>203254762.7</v>
      </c>
      <c r="G757" s="44">
        <f>STDEV(E755:E757)/F757*100</f>
        <v>6.831597714</v>
      </c>
      <c r="H757" s="44">
        <f>F757-$F$724</f>
        <v>199659304</v>
      </c>
    </row>
    <row r="758">
      <c r="A758" s="51" t="s">
        <v>60</v>
      </c>
      <c r="B758" s="51" t="s">
        <v>31</v>
      </c>
      <c r="C758" s="43">
        <v>35.0</v>
      </c>
      <c r="D758" s="44"/>
      <c r="E758" s="49">
        <v>2.0350752E8</v>
      </c>
      <c r="F758" s="44"/>
      <c r="G758" s="44"/>
      <c r="H758" s="44"/>
    </row>
    <row r="759">
      <c r="A759" s="51" t="s">
        <v>60</v>
      </c>
      <c r="B759" s="52" t="s">
        <v>31</v>
      </c>
      <c r="C759" s="43">
        <v>35.0</v>
      </c>
      <c r="D759" s="44"/>
      <c r="E759" s="49">
        <v>1.998252E8</v>
      </c>
      <c r="F759" s="44"/>
      <c r="G759" s="44"/>
      <c r="H759" s="44"/>
    </row>
    <row r="760">
      <c r="A760" s="51" t="s">
        <v>60</v>
      </c>
      <c r="B760" s="52" t="s">
        <v>31</v>
      </c>
      <c r="C760" s="43">
        <v>35.0</v>
      </c>
      <c r="D760" s="44" t="str">
        <f>CONCATENATE(A760,B760,C760)</f>
        <v>Com ABAP10BP3_235</v>
      </c>
      <c r="E760" s="49">
        <v>1.78814832E8</v>
      </c>
      <c r="F760" s="44">
        <f>AVERAGE(E758:E760)</f>
        <v>194049184</v>
      </c>
      <c r="G760" s="44">
        <f>STDEV(E758:E760)/F760*100</f>
        <v>6.864850002</v>
      </c>
      <c r="H760" s="44">
        <f>F760-$F$724</f>
        <v>190453725.3</v>
      </c>
    </row>
    <row r="761">
      <c r="A761" s="51" t="s">
        <v>60</v>
      </c>
      <c r="B761" s="52" t="s">
        <v>33</v>
      </c>
      <c r="C761" s="43">
        <v>35.0</v>
      </c>
      <c r="D761" s="44"/>
      <c r="E761" s="49">
        <v>3.86499552E8</v>
      </c>
      <c r="F761" s="44"/>
      <c r="G761" s="44"/>
      <c r="H761" s="44"/>
    </row>
    <row r="762">
      <c r="A762" s="51" t="s">
        <v>60</v>
      </c>
      <c r="B762" s="52" t="s">
        <v>33</v>
      </c>
      <c r="C762" s="43">
        <v>35.0</v>
      </c>
      <c r="D762" s="44"/>
      <c r="E762" s="49">
        <v>3.33874656E8</v>
      </c>
      <c r="F762" s="44"/>
      <c r="G762" s="44"/>
      <c r="H762" s="44"/>
    </row>
    <row r="763">
      <c r="A763" s="51" t="s">
        <v>60</v>
      </c>
      <c r="B763" s="52" t="s">
        <v>33</v>
      </c>
      <c r="C763" s="43">
        <v>35.0</v>
      </c>
      <c r="D763" s="44" t="str">
        <f>CONCATENATE(A763,B763,C763)</f>
        <v>Com ABAP10BP3_335</v>
      </c>
      <c r="E763" s="49">
        <v>3.47643552E8</v>
      </c>
      <c r="F763" s="44">
        <f>AVERAGE(E761:E763)</f>
        <v>356005920</v>
      </c>
      <c r="G763" s="44">
        <f>STDEV(E761:E763)/F763*100</f>
        <v>7.665848443</v>
      </c>
      <c r="H763" s="44">
        <f>F763-$F$724</f>
        <v>352410461.3</v>
      </c>
    </row>
    <row r="764">
      <c r="A764" s="51" t="s">
        <v>60</v>
      </c>
      <c r="B764" s="52" t="s">
        <v>35</v>
      </c>
      <c r="C764" s="43">
        <v>35.0</v>
      </c>
      <c r="D764" s="44"/>
      <c r="E764" s="49">
        <v>3.99952992E8</v>
      </c>
      <c r="F764" s="44"/>
      <c r="G764" s="44"/>
      <c r="H764" s="44"/>
    </row>
    <row r="765">
      <c r="A765" s="51" t="s">
        <v>60</v>
      </c>
      <c r="B765" s="52" t="s">
        <v>35</v>
      </c>
      <c r="C765" s="43">
        <v>35.0</v>
      </c>
      <c r="D765" s="44"/>
      <c r="E765" s="49">
        <v>3.83720128E8</v>
      </c>
      <c r="F765" s="44"/>
      <c r="G765" s="44"/>
      <c r="H765" s="44"/>
    </row>
    <row r="766">
      <c r="A766" s="51" t="s">
        <v>60</v>
      </c>
      <c r="B766" s="52" t="s">
        <v>35</v>
      </c>
      <c r="C766" s="43">
        <v>35.0</v>
      </c>
      <c r="D766" s="44" t="str">
        <f>CONCATENATE(A766,B766,C766)</f>
        <v>Com ABAP10BP3_435</v>
      </c>
      <c r="E766" s="49">
        <v>3.88864416E8</v>
      </c>
      <c r="F766" s="44">
        <f>AVERAGE(E764:E766)</f>
        <v>390845845.3</v>
      </c>
      <c r="G766" s="44">
        <f>STDEV(E764:E766)/F766*100</f>
        <v>2.122535864</v>
      </c>
      <c r="H766" s="44">
        <f>F766-$F$724</f>
        <v>387250386.7</v>
      </c>
    </row>
    <row r="767">
      <c r="A767" s="51" t="s">
        <v>60</v>
      </c>
      <c r="B767" s="52" t="s">
        <v>37</v>
      </c>
      <c r="C767" s="43">
        <v>35.0</v>
      </c>
      <c r="D767" s="44"/>
      <c r="E767" s="49">
        <v>4.08640544E8</v>
      </c>
      <c r="F767" s="44"/>
      <c r="G767" s="44"/>
      <c r="H767" s="44"/>
    </row>
    <row r="768">
      <c r="A768" s="51" t="s">
        <v>60</v>
      </c>
      <c r="B768" s="52" t="s">
        <v>37</v>
      </c>
      <c r="C768" s="43">
        <v>35.0</v>
      </c>
      <c r="D768" s="44"/>
      <c r="E768" s="49">
        <v>3.94228512E8</v>
      </c>
      <c r="F768" s="44"/>
      <c r="G768" s="44"/>
      <c r="H768" s="44"/>
    </row>
    <row r="769">
      <c r="A769" s="51" t="s">
        <v>60</v>
      </c>
      <c r="B769" s="52" t="s">
        <v>37</v>
      </c>
      <c r="C769" s="43">
        <v>35.0</v>
      </c>
      <c r="D769" s="44" t="str">
        <f>CONCATENATE(A769,B769,C769)</f>
        <v>Com ABAP10BP3_535</v>
      </c>
      <c r="E769" s="49">
        <v>3.91726624E8</v>
      </c>
      <c r="F769" s="44">
        <f>AVERAGE(E767:E769)</f>
        <v>398198560</v>
      </c>
      <c r="G769" s="44">
        <f>STDEV(E767:E769)/F769*100</f>
        <v>2.29260912</v>
      </c>
      <c r="H769" s="44">
        <f>F769-$F$724</f>
        <v>394603101.3</v>
      </c>
    </row>
    <row r="770">
      <c r="A770" s="43" t="s">
        <v>57</v>
      </c>
      <c r="B770" s="43" t="s">
        <v>58</v>
      </c>
      <c r="C770" s="43">
        <v>40.0</v>
      </c>
      <c r="D770" s="44"/>
      <c r="E770" s="45">
        <v>4238379.0</v>
      </c>
      <c r="F770" s="44"/>
      <c r="G770" s="44"/>
      <c r="H770" s="44"/>
    </row>
    <row r="771">
      <c r="A771" s="43" t="s">
        <v>57</v>
      </c>
      <c r="B771" s="43" t="s">
        <v>58</v>
      </c>
      <c r="C771" s="43">
        <v>40.0</v>
      </c>
      <c r="D771" s="44"/>
      <c r="E771" s="45">
        <v>4366418.0</v>
      </c>
      <c r="F771" s="44"/>
      <c r="G771" s="44"/>
      <c r="H771" s="44"/>
    </row>
    <row r="772">
      <c r="A772" s="43" t="s">
        <v>57</v>
      </c>
      <c r="B772" s="43" t="s">
        <v>58</v>
      </c>
      <c r="C772" s="43">
        <v>40.0</v>
      </c>
      <c r="D772" s="44" t="str">
        <f>CONCATENATE(A772,B772,C772)</f>
        <v>Sem ABAPbranco40</v>
      </c>
      <c r="F772" s="44">
        <f>AVERAGE(E770:E772)</f>
        <v>4302398.5</v>
      </c>
      <c r="G772" s="46">
        <f>STDEV(E770:E772)/F772*100</f>
        <v>2.104343546</v>
      </c>
      <c r="H772" s="4" t="s">
        <v>59</v>
      </c>
      <c r="I772" s="45">
        <v>5653569.0</v>
      </c>
    </row>
    <row r="773">
      <c r="A773" s="43" t="s">
        <v>57</v>
      </c>
      <c r="B773" s="43" t="s">
        <v>8</v>
      </c>
      <c r="C773" s="43">
        <v>40.0</v>
      </c>
      <c r="D773" s="44"/>
      <c r="E773" s="47">
        <v>1.77222576E8</v>
      </c>
      <c r="F773" s="44"/>
      <c r="G773" s="44"/>
      <c r="H773" s="44"/>
    </row>
    <row r="774">
      <c r="A774" s="43" t="s">
        <v>57</v>
      </c>
      <c r="B774" s="43" t="s">
        <v>8</v>
      </c>
      <c r="C774" s="43">
        <v>40.0</v>
      </c>
      <c r="D774" s="44"/>
      <c r="E774" s="47">
        <v>1.81212096E8</v>
      </c>
      <c r="F774" s="44"/>
      <c r="G774" s="44"/>
      <c r="H774" s="44"/>
    </row>
    <row r="775">
      <c r="A775" s="43" t="s">
        <v>57</v>
      </c>
      <c r="B775" s="43" t="s">
        <v>8</v>
      </c>
      <c r="C775" s="43">
        <v>40.0</v>
      </c>
      <c r="D775" s="44" t="str">
        <f>CONCATENATE(A775,B775,C775)</f>
        <v>Sem ABAPC140</v>
      </c>
      <c r="E775" s="47">
        <v>1.92528464E8</v>
      </c>
      <c r="F775" s="44">
        <f>AVERAGE(E773:E775)</f>
        <v>183654378.7</v>
      </c>
      <c r="G775" s="44">
        <f>STDEV(E773:E775)/F775*100</f>
        <v>4.323252882</v>
      </c>
      <c r="H775" s="44">
        <f>F775-$F$772</f>
        <v>179351980.2</v>
      </c>
    </row>
    <row r="776">
      <c r="A776" s="43" t="s">
        <v>57</v>
      </c>
      <c r="B776" s="43" t="s">
        <v>10</v>
      </c>
      <c r="C776" s="43">
        <v>40.0</v>
      </c>
      <c r="D776" s="44"/>
      <c r="E776" s="47">
        <v>2.72126624E8</v>
      </c>
      <c r="F776" s="44"/>
      <c r="G776" s="44"/>
      <c r="H776" s="44"/>
    </row>
    <row r="777">
      <c r="A777" s="43" t="s">
        <v>57</v>
      </c>
      <c r="B777" s="43" t="s">
        <v>10</v>
      </c>
      <c r="C777" s="43">
        <v>40.0</v>
      </c>
      <c r="D777" s="44"/>
      <c r="E777" s="47">
        <v>2.76702752E8</v>
      </c>
      <c r="F777" s="44"/>
      <c r="G777" s="44"/>
      <c r="H777" s="44"/>
    </row>
    <row r="778">
      <c r="A778" s="43" t="s">
        <v>57</v>
      </c>
      <c r="B778" s="43" t="s">
        <v>10</v>
      </c>
      <c r="C778" s="43">
        <v>40.0</v>
      </c>
      <c r="D778" s="44" t="str">
        <f>CONCATENATE(A778,B778,C778)</f>
        <v>Sem ABAPC240</v>
      </c>
      <c r="E778" s="47">
        <v>2.82229376E8</v>
      </c>
      <c r="F778" s="44">
        <f>AVERAGE(E776:E778)</f>
        <v>277019584</v>
      </c>
      <c r="G778" s="44">
        <f>STDEV(E776:E778)/F778*100</f>
        <v>1.826160647</v>
      </c>
      <c r="H778" s="44">
        <f>F778-$F$772</f>
        <v>272717185.5</v>
      </c>
    </row>
    <row r="779">
      <c r="A779" s="43" t="s">
        <v>57</v>
      </c>
      <c r="B779" s="43" t="s">
        <v>12</v>
      </c>
      <c r="C779" s="43">
        <v>40.0</v>
      </c>
      <c r="D779" s="44"/>
      <c r="E779" s="47">
        <v>2.34620176E8</v>
      </c>
      <c r="F779" s="44"/>
      <c r="G779" s="44"/>
      <c r="H779" s="44"/>
    </row>
    <row r="780">
      <c r="A780" s="43" t="s">
        <v>57</v>
      </c>
      <c r="B780" s="43" t="s">
        <v>12</v>
      </c>
      <c r="C780" s="43">
        <v>40.0</v>
      </c>
      <c r="D780" s="44"/>
      <c r="E780" s="47">
        <v>2.36119616E8</v>
      </c>
      <c r="F780" s="44"/>
      <c r="G780" s="44"/>
      <c r="H780" s="44"/>
    </row>
    <row r="781">
      <c r="A781" s="43" t="s">
        <v>57</v>
      </c>
      <c r="B781" s="43" t="s">
        <v>12</v>
      </c>
      <c r="C781" s="43">
        <v>40.0</v>
      </c>
      <c r="D781" s="44" t="str">
        <f>CONCATENATE(A781,B781,C781)</f>
        <v>Sem ABAPC340</v>
      </c>
      <c r="E781" s="47">
        <v>2.4359968E8</v>
      </c>
      <c r="F781" s="44">
        <f>AVERAGE(E779:E781)</f>
        <v>238113157.3</v>
      </c>
      <c r="G781" s="44">
        <f>STDEV(E779:E781)/F781*100</f>
        <v>2.020153976</v>
      </c>
      <c r="H781" s="44">
        <f>F781-$F$772</f>
        <v>233810758.8</v>
      </c>
    </row>
    <row r="782">
      <c r="A782" s="43" t="s">
        <v>57</v>
      </c>
      <c r="B782" s="43" t="s">
        <v>15</v>
      </c>
      <c r="C782" s="43">
        <v>40.0</v>
      </c>
      <c r="D782" s="44"/>
      <c r="E782" s="47">
        <v>2.65553312E8</v>
      </c>
      <c r="F782" s="44"/>
      <c r="G782" s="44"/>
      <c r="H782" s="44"/>
    </row>
    <row r="783">
      <c r="A783" s="43" t="s">
        <v>57</v>
      </c>
      <c r="B783" s="43" t="s">
        <v>15</v>
      </c>
      <c r="C783" s="43">
        <v>40.0</v>
      </c>
      <c r="D783" s="44"/>
      <c r="E783" s="47">
        <v>2.89996288E8</v>
      </c>
      <c r="F783" s="44"/>
      <c r="G783" s="44"/>
      <c r="H783" s="44"/>
    </row>
    <row r="784">
      <c r="A784" s="43" t="s">
        <v>57</v>
      </c>
      <c r="B784" s="43" t="s">
        <v>15</v>
      </c>
      <c r="C784" s="43">
        <v>40.0</v>
      </c>
      <c r="D784" s="44" t="str">
        <f>CONCATENATE(A784,B784,C784)</f>
        <v>Sem ABAPC440</v>
      </c>
      <c r="E784" s="47">
        <v>2.78517312E8</v>
      </c>
      <c r="F784" s="44">
        <f>AVERAGE(E782:E784)</f>
        <v>278022304</v>
      </c>
      <c r="G784" s="44">
        <f>STDEV(E782:E784)/F784*100</f>
        <v>4.398569474</v>
      </c>
      <c r="H784" s="44">
        <f>F784-$F$772</f>
        <v>273719905.5</v>
      </c>
    </row>
    <row r="785">
      <c r="A785" s="43" t="s">
        <v>57</v>
      </c>
      <c r="B785" s="43" t="s">
        <v>17</v>
      </c>
      <c r="C785" s="43">
        <v>40.0</v>
      </c>
      <c r="D785" s="44"/>
      <c r="E785" s="47">
        <v>1.44232048E8</v>
      </c>
      <c r="F785" s="44"/>
      <c r="G785" s="44"/>
      <c r="H785" s="44"/>
    </row>
    <row r="786">
      <c r="A786" s="43" t="s">
        <v>57</v>
      </c>
      <c r="B786" s="43" t="s">
        <v>17</v>
      </c>
      <c r="C786" s="43">
        <v>40.0</v>
      </c>
      <c r="D786" s="44"/>
      <c r="F786" s="44"/>
      <c r="G786" s="44"/>
      <c r="H786" s="44"/>
      <c r="I786" s="47">
        <v>1.69914976E8</v>
      </c>
    </row>
    <row r="787">
      <c r="A787" s="43" t="s">
        <v>57</v>
      </c>
      <c r="B787" s="43" t="s">
        <v>17</v>
      </c>
      <c r="C787" s="43">
        <v>40.0</v>
      </c>
      <c r="D787" s="44" t="str">
        <f>CONCATENATE(A787,B787,C787)</f>
        <v>Sem ABAPC540</v>
      </c>
      <c r="E787" s="47">
        <v>1.32098808E8</v>
      </c>
      <c r="F787" s="44">
        <f>AVERAGE(E785:E787)</f>
        <v>138165428</v>
      </c>
      <c r="G787" s="46">
        <f>STDEV(E785:E787)/F787*100</f>
        <v>6.209582532</v>
      </c>
      <c r="H787" s="44">
        <f>F787-$F$772</f>
        <v>133863029.5</v>
      </c>
    </row>
    <row r="788">
      <c r="A788" s="43" t="s">
        <v>57</v>
      </c>
      <c r="B788" s="43" t="s">
        <v>19</v>
      </c>
      <c r="C788" s="43">
        <v>40.0</v>
      </c>
      <c r="D788" s="44"/>
      <c r="E788" s="48">
        <v>3.99593568E8</v>
      </c>
      <c r="F788" s="44"/>
      <c r="G788" s="44"/>
      <c r="H788" s="44"/>
    </row>
    <row r="789">
      <c r="A789" s="43" t="s">
        <v>57</v>
      </c>
      <c r="B789" s="43" t="s">
        <v>19</v>
      </c>
      <c r="C789" s="43">
        <v>40.0</v>
      </c>
      <c r="D789" s="44"/>
      <c r="E789" s="48">
        <v>4.2541856E8</v>
      </c>
      <c r="F789" s="44"/>
      <c r="G789" s="44"/>
      <c r="H789" s="44"/>
    </row>
    <row r="790">
      <c r="A790" s="43" t="s">
        <v>57</v>
      </c>
      <c r="B790" s="43" t="s">
        <v>19</v>
      </c>
      <c r="C790" s="43">
        <v>40.0</v>
      </c>
      <c r="D790" s="44" t="str">
        <f>CONCATENATE(A790,B790,C790)</f>
        <v>Sem ABAP1BP3_140</v>
      </c>
      <c r="E790" s="48">
        <v>4.12206496E8</v>
      </c>
      <c r="F790" s="44">
        <f>AVERAGE(E788:E790)</f>
        <v>412406208</v>
      </c>
      <c r="G790" s="44">
        <f>STDEV(E788:E790)/F790*100</f>
        <v>3.13129483</v>
      </c>
      <c r="H790" s="44">
        <f>F790-$F$772</f>
        <v>408103809.5</v>
      </c>
    </row>
    <row r="791">
      <c r="A791" s="43" t="s">
        <v>57</v>
      </c>
      <c r="B791" s="43" t="s">
        <v>21</v>
      </c>
      <c r="C791" s="43">
        <v>40.0</v>
      </c>
      <c r="D791" s="44"/>
      <c r="E791" s="48">
        <v>1.87124432E8</v>
      </c>
      <c r="F791" s="44"/>
      <c r="G791" s="44"/>
      <c r="H791" s="44"/>
    </row>
    <row r="792">
      <c r="A792" s="43" t="s">
        <v>57</v>
      </c>
      <c r="B792" s="43" t="s">
        <v>21</v>
      </c>
      <c r="C792" s="43">
        <v>40.0</v>
      </c>
      <c r="D792" s="44"/>
      <c r="E792" s="48">
        <v>2.18622752E8</v>
      </c>
      <c r="F792" s="44"/>
      <c r="G792" s="44"/>
      <c r="H792" s="44"/>
    </row>
    <row r="793">
      <c r="A793" s="43" t="s">
        <v>57</v>
      </c>
      <c r="B793" s="43" t="s">
        <v>21</v>
      </c>
      <c r="C793" s="43">
        <v>40.0</v>
      </c>
      <c r="D793" s="44" t="str">
        <f>CONCATENATE(A793,B793,C793)</f>
        <v>Sem ABAP1BP3_240</v>
      </c>
      <c r="E793" s="48">
        <v>2.21417456E8</v>
      </c>
      <c r="F793" s="44">
        <f>AVERAGE(E791:E793)</f>
        <v>209054880</v>
      </c>
      <c r="G793" s="44">
        <f>STDEV(E791:E793)/F793*100</f>
        <v>9.109407294</v>
      </c>
      <c r="H793" s="44">
        <f>F793-$F$772</f>
        <v>204752481.5</v>
      </c>
    </row>
    <row r="794">
      <c r="A794" s="43" t="s">
        <v>57</v>
      </c>
      <c r="B794" s="43" t="s">
        <v>23</v>
      </c>
      <c r="C794" s="43">
        <v>40.0</v>
      </c>
      <c r="D794" s="44"/>
      <c r="E794" s="48">
        <v>1.51175088E8</v>
      </c>
      <c r="F794" s="44"/>
      <c r="G794" s="44"/>
      <c r="H794" s="44"/>
    </row>
    <row r="795">
      <c r="A795" s="43" t="s">
        <v>57</v>
      </c>
      <c r="B795" s="43" t="s">
        <v>23</v>
      </c>
      <c r="C795" s="43">
        <v>40.0</v>
      </c>
      <c r="D795" s="44"/>
      <c r="E795" s="48">
        <v>1.66967568E8</v>
      </c>
      <c r="F795" s="44"/>
      <c r="G795" s="44"/>
      <c r="H795" s="44"/>
    </row>
    <row r="796">
      <c r="A796" s="43" t="s">
        <v>57</v>
      </c>
      <c r="B796" s="43" t="s">
        <v>23</v>
      </c>
      <c r="C796" s="43">
        <v>40.0</v>
      </c>
      <c r="D796" s="44" t="str">
        <f>CONCATENATE(A796,B796,C796)</f>
        <v>Sem ABAP1BP3_340</v>
      </c>
      <c r="E796" s="48">
        <v>1.71008448E8</v>
      </c>
      <c r="F796" s="44">
        <f>AVERAGE(E794:E796)</f>
        <v>163050368</v>
      </c>
      <c r="G796" s="44">
        <f>STDEV(E794:E796)/F796*100</f>
        <v>6.428002565</v>
      </c>
      <c r="H796" s="44">
        <f>F796-$F$772</f>
        <v>158747969.5</v>
      </c>
    </row>
    <row r="797">
      <c r="A797" s="43" t="s">
        <v>57</v>
      </c>
      <c r="B797" s="43" t="s">
        <v>25</v>
      </c>
      <c r="C797" s="43">
        <v>40.0</v>
      </c>
      <c r="D797" s="44"/>
      <c r="E797" s="48">
        <v>2.284736E8</v>
      </c>
      <c r="F797" s="44"/>
      <c r="G797" s="44"/>
      <c r="H797" s="44"/>
    </row>
    <row r="798">
      <c r="A798" s="43" t="s">
        <v>57</v>
      </c>
      <c r="B798" s="43" t="s">
        <v>25</v>
      </c>
      <c r="C798" s="43">
        <v>40.0</v>
      </c>
      <c r="D798" s="44"/>
      <c r="E798" s="48">
        <v>2.41971584E8</v>
      </c>
      <c r="F798" s="44"/>
      <c r="G798" s="44"/>
      <c r="H798" s="44"/>
    </row>
    <row r="799">
      <c r="A799" s="43" t="s">
        <v>57</v>
      </c>
      <c r="B799" s="43" t="s">
        <v>25</v>
      </c>
      <c r="C799" s="43">
        <v>40.0</v>
      </c>
      <c r="D799" s="44" t="str">
        <f>CONCATENATE(A799,B799,C799)</f>
        <v>Sem ABAP1BP3_440</v>
      </c>
      <c r="E799" s="48">
        <v>2.34756224E8</v>
      </c>
      <c r="F799" s="44">
        <f>AVERAGE(E797:E799)</f>
        <v>235067136</v>
      </c>
      <c r="G799" s="44">
        <f>STDEV(E797:E799)/F799*100</f>
        <v>2.873375296</v>
      </c>
      <c r="H799" s="44">
        <f>F799-$F$772</f>
        <v>230764737.5</v>
      </c>
    </row>
    <row r="800">
      <c r="A800" s="43" t="s">
        <v>57</v>
      </c>
      <c r="B800" s="43" t="s">
        <v>27</v>
      </c>
      <c r="C800" s="43">
        <v>40.0</v>
      </c>
      <c r="D800" s="44"/>
      <c r="E800" s="48">
        <v>2.1906256E8</v>
      </c>
      <c r="F800" s="44"/>
      <c r="G800" s="44"/>
      <c r="H800" s="44"/>
    </row>
    <row r="801">
      <c r="A801" s="43" t="s">
        <v>57</v>
      </c>
      <c r="B801" s="43" t="s">
        <v>27</v>
      </c>
      <c r="C801" s="43">
        <v>40.0</v>
      </c>
      <c r="D801" s="44"/>
      <c r="E801" s="48">
        <v>2.33146128E8</v>
      </c>
      <c r="F801" s="44"/>
      <c r="G801" s="44"/>
      <c r="H801" s="44"/>
    </row>
    <row r="802">
      <c r="A802" s="43" t="s">
        <v>57</v>
      </c>
      <c r="B802" s="43" t="s">
        <v>27</v>
      </c>
      <c r="C802" s="43">
        <v>40.0</v>
      </c>
      <c r="D802" s="44" t="str">
        <f>CONCATENATE(A802,B802,C802)</f>
        <v>Sem ABAP1BP3_540</v>
      </c>
      <c r="E802" s="48">
        <v>2.37964688E8</v>
      </c>
      <c r="F802" s="44">
        <f>AVERAGE(E800:E802)</f>
        <v>230057792</v>
      </c>
      <c r="G802" s="44">
        <f>STDEV(E800:E802)/F802*100</f>
        <v>4.269456974</v>
      </c>
      <c r="H802" s="44">
        <f>F802-$F$772</f>
        <v>225755393.5</v>
      </c>
    </row>
    <row r="803">
      <c r="A803" s="43" t="s">
        <v>57</v>
      </c>
      <c r="B803" s="43" t="s">
        <v>29</v>
      </c>
      <c r="C803" s="43">
        <v>40.0</v>
      </c>
      <c r="D803" s="44"/>
      <c r="E803" s="49">
        <v>2.12080416E8</v>
      </c>
      <c r="F803" s="44"/>
      <c r="G803" s="44"/>
      <c r="H803" s="44"/>
    </row>
    <row r="804">
      <c r="A804" s="43" t="s">
        <v>57</v>
      </c>
      <c r="B804" s="43" t="s">
        <v>29</v>
      </c>
      <c r="C804" s="43">
        <v>40.0</v>
      </c>
      <c r="D804" s="44"/>
      <c r="E804" s="49">
        <v>2.24799008E8</v>
      </c>
      <c r="F804" s="44"/>
      <c r="G804" s="44"/>
      <c r="H804" s="44"/>
    </row>
    <row r="805">
      <c r="A805" s="43" t="s">
        <v>57</v>
      </c>
      <c r="B805" s="43" t="s">
        <v>29</v>
      </c>
      <c r="C805" s="43">
        <v>40.0</v>
      </c>
      <c r="D805" s="44" t="str">
        <f>CONCATENATE(A805,B805,C805)</f>
        <v>Sem ABAP10BP3_140</v>
      </c>
      <c r="E805" s="49">
        <v>2.31937136E8</v>
      </c>
      <c r="F805" s="44">
        <f>AVERAGE(E803:E805)</f>
        <v>222938853.3</v>
      </c>
      <c r="G805" s="44">
        <f>STDEV(E803:E805)/F805*100</f>
        <v>4.511642388</v>
      </c>
      <c r="H805" s="44">
        <f>F805-$F$772</f>
        <v>218636454.8</v>
      </c>
    </row>
    <row r="806">
      <c r="A806" s="43" t="s">
        <v>57</v>
      </c>
      <c r="B806" s="43" t="s">
        <v>31</v>
      </c>
      <c r="C806" s="43">
        <v>40.0</v>
      </c>
      <c r="D806" s="44"/>
      <c r="E806" s="49">
        <v>1.8939448E8</v>
      </c>
      <c r="F806" s="44"/>
      <c r="G806" s="44"/>
      <c r="H806" s="44"/>
    </row>
    <row r="807">
      <c r="A807" s="43" t="s">
        <v>57</v>
      </c>
      <c r="B807" s="50" t="s">
        <v>31</v>
      </c>
      <c r="C807" s="43">
        <v>40.0</v>
      </c>
      <c r="D807" s="44"/>
      <c r="E807" s="49">
        <v>1.96641328E8</v>
      </c>
      <c r="F807" s="44"/>
      <c r="G807" s="44"/>
      <c r="H807" s="44"/>
    </row>
    <row r="808">
      <c r="A808" s="43" t="s">
        <v>57</v>
      </c>
      <c r="B808" s="50" t="s">
        <v>31</v>
      </c>
      <c r="C808" s="43">
        <v>40.0</v>
      </c>
      <c r="D808" s="44" t="str">
        <f>CONCATENATE(A808,B808,C808)</f>
        <v>Sem ABAP10BP3_240</v>
      </c>
      <c r="E808" s="49">
        <v>1.7415872E8</v>
      </c>
      <c r="F808" s="44">
        <f>AVERAGE(E806:E808)</f>
        <v>186731509.3</v>
      </c>
      <c r="G808" s="44">
        <f>STDEV(E806:E808)/F808*100</f>
        <v>6.145416612</v>
      </c>
      <c r="H808" s="44">
        <f>F808-$F$772</f>
        <v>182429110.8</v>
      </c>
    </row>
    <row r="809">
      <c r="A809" s="43" t="s">
        <v>57</v>
      </c>
      <c r="B809" s="50" t="s">
        <v>33</v>
      </c>
      <c r="C809" s="43">
        <v>40.0</v>
      </c>
      <c r="D809" s="44"/>
      <c r="E809" s="49">
        <v>3.70943136E8</v>
      </c>
      <c r="F809" s="44"/>
      <c r="G809" s="44"/>
      <c r="H809" s="44"/>
    </row>
    <row r="810">
      <c r="A810" s="43" t="s">
        <v>57</v>
      </c>
      <c r="B810" s="50" t="s">
        <v>33</v>
      </c>
      <c r="C810" s="43">
        <v>40.0</v>
      </c>
      <c r="D810" s="44"/>
      <c r="E810" s="49">
        <v>3.8196848E8</v>
      </c>
      <c r="F810" s="44"/>
      <c r="G810" s="44"/>
      <c r="H810" s="44"/>
    </row>
    <row r="811">
      <c r="A811" s="43" t="s">
        <v>57</v>
      </c>
      <c r="B811" s="50" t="s">
        <v>33</v>
      </c>
      <c r="C811" s="43">
        <v>40.0</v>
      </c>
      <c r="D811" s="44" t="str">
        <f>CONCATENATE(A811,B811,C811)</f>
        <v>Sem ABAP10BP3_340</v>
      </c>
      <c r="E811" s="49">
        <v>3.88935264E8</v>
      </c>
      <c r="F811" s="44">
        <f>AVERAGE(E809:E811)</f>
        <v>380615626.7</v>
      </c>
      <c r="G811" s="44">
        <f>STDEV(E809:E811)/F811*100</f>
        <v>2.383516278</v>
      </c>
      <c r="H811" s="44">
        <f>F811-$F$772</f>
        <v>376313228.2</v>
      </c>
    </row>
    <row r="812">
      <c r="A812" s="43" t="s">
        <v>57</v>
      </c>
      <c r="B812" s="50" t="s">
        <v>35</v>
      </c>
      <c r="C812" s="43">
        <v>40.0</v>
      </c>
      <c r="D812" s="44"/>
      <c r="E812" s="49">
        <v>3.85309536E8</v>
      </c>
      <c r="F812" s="44"/>
      <c r="G812" s="44"/>
      <c r="H812" s="44"/>
    </row>
    <row r="813">
      <c r="A813" s="43" t="s">
        <v>57</v>
      </c>
      <c r="B813" s="50" t="s">
        <v>35</v>
      </c>
      <c r="C813" s="43">
        <v>40.0</v>
      </c>
      <c r="D813" s="44"/>
      <c r="E813" s="49">
        <v>3.77495008E8</v>
      </c>
      <c r="F813" s="44"/>
      <c r="G813" s="44"/>
      <c r="H813" s="44"/>
    </row>
    <row r="814">
      <c r="A814" s="43" t="s">
        <v>57</v>
      </c>
      <c r="B814" s="50" t="s">
        <v>35</v>
      </c>
      <c r="C814" s="43">
        <v>40.0</v>
      </c>
      <c r="D814" s="44" t="str">
        <f>CONCATENATE(A814,B814,C814)</f>
        <v>Sem ABAP10BP3_440</v>
      </c>
      <c r="E814" s="49">
        <v>4.06500032E8</v>
      </c>
      <c r="F814" s="44">
        <f>AVERAGE(E812:E814)</f>
        <v>389768192</v>
      </c>
      <c r="G814" s="44">
        <f>STDEV(E812:E814)/F814*100</f>
        <v>3.850429678</v>
      </c>
      <c r="H814" s="44">
        <f>F814-$F$772</f>
        <v>385465793.5</v>
      </c>
    </row>
    <row r="815">
      <c r="A815" s="43" t="s">
        <v>57</v>
      </c>
      <c r="B815" s="50" t="s">
        <v>37</v>
      </c>
      <c r="C815" s="43">
        <v>40.0</v>
      </c>
      <c r="D815" s="44"/>
      <c r="E815" s="49">
        <v>3.79512576E8</v>
      </c>
      <c r="F815" s="44"/>
      <c r="G815" s="44"/>
      <c r="H815" s="44"/>
    </row>
    <row r="816">
      <c r="A816" s="43" t="s">
        <v>57</v>
      </c>
      <c r="B816" s="50" t="s">
        <v>37</v>
      </c>
      <c r="C816" s="43">
        <v>40.0</v>
      </c>
      <c r="D816" s="44"/>
      <c r="E816" s="49">
        <v>4.08314816E8</v>
      </c>
      <c r="F816" s="44"/>
      <c r="G816" s="44"/>
      <c r="H816" s="44"/>
    </row>
    <row r="817">
      <c r="A817" s="43" t="s">
        <v>57</v>
      </c>
      <c r="B817" s="50" t="s">
        <v>37</v>
      </c>
      <c r="C817" s="43">
        <v>40.0</v>
      </c>
      <c r="D817" s="44" t="str">
        <f>CONCATENATE(A817,B817,C817)</f>
        <v>Sem ABAP10BP3_540</v>
      </c>
      <c r="E817" s="49">
        <v>4.04134784E8</v>
      </c>
      <c r="F817" s="44">
        <f>AVERAGE(E815:E817)</f>
        <v>397320725.3</v>
      </c>
      <c r="G817" s="44">
        <f>STDEV(E815:E817)/F817*100</f>
        <v>3.917058147</v>
      </c>
      <c r="H817" s="44">
        <f>F817-$F$772</f>
        <v>393018326.8</v>
      </c>
    </row>
    <row r="818">
      <c r="A818" s="51" t="s">
        <v>60</v>
      </c>
      <c r="B818" s="51" t="s">
        <v>58</v>
      </c>
      <c r="C818" s="43">
        <v>40.0</v>
      </c>
      <c r="D818" s="44"/>
      <c r="E818" s="45">
        <v>3673913.0</v>
      </c>
      <c r="F818" s="44"/>
      <c r="G818" s="44"/>
      <c r="H818" s="44"/>
    </row>
    <row r="819">
      <c r="A819" s="51" t="s">
        <v>60</v>
      </c>
      <c r="B819" s="51" t="s">
        <v>58</v>
      </c>
      <c r="C819" s="43">
        <v>40.0</v>
      </c>
      <c r="D819" s="44"/>
      <c r="E819" s="45">
        <v>3747982.0</v>
      </c>
      <c r="F819" s="44"/>
      <c r="G819" s="44"/>
      <c r="H819" s="44"/>
    </row>
    <row r="820">
      <c r="A820" s="51" t="s">
        <v>60</v>
      </c>
      <c r="B820" s="51" t="s">
        <v>58</v>
      </c>
      <c r="C820" s="43">
        <v>40.0</v>
      </c>
      <c r="D820" s="44" t="str">
        <f>CONCATENATE(A820,B820,C820)</f>
        <v>Com ABAPbranco40</v>
      </c>
      <c r="E820" s="45">
        <v>3753543.0</v>
      </c>
      <c r="F820" s="44">
        <f>AVERAGE(E818:E820)</f>
        <v>3725146</v>
      </c>
      <c r="G820" s="44">
        <f>STDEV(E818:E820)/F820*100</f>
        <v>1.193406048</v>
      </c>
      <c r="H820" s="4" t="s">
        <v>59</v>
      </c>
    </row>
    <row r="821">
      <c r="A821" s="51" t="s">
        <v>60</v>
      </c>
      <c r="B821" s="51" t="s">
        <v>8</v>
      </c>
      <c r="C821" s="43">
        <v>40.0</v>
      </c>
      <c r="D821" s="44"/>
      <c r="E821" s="47">
        <v>2.12075376E8</v>
      </c>
      <c r="F821" s="44"/>
      <c r="G821" s="44"/>
      <c r="H821" s="44"/>
    </row>
    <row r="822">
      <c r="A822" s="51" t="s">
        <v>60</v>
      </c>
      <c r="B822" s="51" t="s">
        <v>8</v>
      </c>
      <c r="C822" s="43">
        <v>40.0</v>
      </c>
      <c r="D822" s="44"/>
      <c r="E822" s="47">
        <v>1.86310864E8</v>
      </c>
      <c r="F822" s="44"/>
      <c r="G822" s="44"/>
      <c r="H822" s="44"/>
    </row>
    <row r="823">
      <c r="A823" s="51" t="s">
        <v>60</v>
      </c>
      <c r="B823" s="51" t="s">
        <v>8</v>
      </c>
      <c r="C823" s="43">
        <v>40.0</v>
      </c>
      <c r="D823" s="44" t="str">
        <f>CONCATENATE(A823,B823,C823)</f>
        <v>Com ABAPC140</v>
      </c>
      <c r="E823" s="47">
        <v>1.83150752E8</v>
      </c>
      <c r="F823" s="44">
        <f>AVERAGE(E821:E823)</f>
        <v>193845664</v>
      </c>
      <c r="G823" s="44">
        <f>STDEV(E821:E823)/F823*100</f>
        <v>8.184998848</v>
      </c>
      <c r="H823" s="44">
        <f>F823-$F$820</f>
        <v>190120518</v>
      </c>
    </row>
    <row r="824">
      <c r="A824" s="51" t="s">
        <v>60</v>
      </c>
      <c r="B824" s="51" t="s">
        <v>10</v>
      </c>
      <c r="C824" s="43">
        <v>40.0</v>
      </c>
      <c r="D824" s="44"/>
      <c r="E824" s="47">
        <v>2.75710496E8</v>
      </c>
      <c r="F824" s="44"/>
      <c r="G824" s="44"/>
      <c r="H824" s="44"/>
    </row>
    <row r="825">
      <c r="A825" s="51" t="s">
        <v>60</v>
      </c>
      <c r="B825" s="51" t="s">
        <v>10</v>
      </c>
      <c r="C825" s="43">
        <v>40.0</v>
      </c>
      <c r="D825" s="44"/>
      <c r="E825" s="47">
        <v>2.93606304E8</v>
      </c>
      <c r="F825" s="44"/>
      <c r="G825" s="44"/>
      <c r="H825" s="44"/>
    </row>
    <row r="826">
      <c r="A826" s="51" t="s">
        <v>60</v>
      </c>
      <c r="B826" s="51" t="s">
        <v>10</v>
      </c>
      <c r="C826" s="43">
        <v>40.0</v>
      </c>
      <c r="D826" s="44" t="str">
        <f>CONCATENATE(A826,B826,C826)</f>
        <v>Com ABAPC240</v>
      </c>
      <c r="E826" s="47">
        <v>2.94744128E8</v>
      </c>
      <c r="F826" s="44">
        <f>AVERAGE(E824:E826)</f>
        <v>288020309.3</v>
      </c>
      <c r="G826" s="44">
        <f>STDEV(E824:E826)/F826*100</f>
        <v>3.706606842</v>
      </c>
      <c r="H826" s="44">
        <f>F826-$F$820</f>
        <v>284295163.3</v>
      </c>
    </row>
    <row r="827">
      <c r="A827" s="51" t="s">
        <v>60</v>
      </c>
      <c r="B827" s="51" t="s">
        <v>12</v>
      </c>
      <c r="C827" s="43">
        <v>40.0</v>
      </c>
      <c r="D827" s="44"/>
      <c r="E827" s="47">
        <v>2.60918944E8</v>
      </c>
      <c r="F827" s="44"/>
      <c r="G827" s="44"/>
      <c r="H827" s="44"/>
    </row>
    <row r="828">
      <c r="A828" s="51" t="s">
        <v>60</v>
      </c>
      <c r="B828" s="51" t="s">
        <v>12</v>
      </c>
      <c r="C828" s="43">
        <v>40.0</v>
      </c>
      <c r="D828" s="44"/>
      <c r="E828" s="47">
        <v>2.61019424E8</v>
      </c>
      <c r="F828" s="44"/>
      <c r="G828" s="44"/>
      <c r="H828" s="44"/>
    </row>
    <row r="829">
      <c r="A829" s="51" t="s">
        <v>60</v>
      </c>
      <c r="B829" s="51" t="s">
        <v>12</v>
      </c>
      <c r="C829" s="43">
        <v>40.0</v>
      </c>
      <c r="D829" s="44" t="str">
        <f>CONCATENATE(A829,B829,C829)</f>
        <v>Com ABAPC340</v>
      </c>
      <c r="E829" s="47">
        <v>2.44555248E8</v>
      </c>
      <c r="F829" s="44">
        <f>AVERAGE(E827:E829)</f>
        <v>255497872</v>
      </c>
      <c r="G829" s="44">
        <f>STDEV(E827:E829)/F829*100</f>
        <v>3.709120341</v>
      </c>
      <c r="H829" s="44">
        <f>F829-$F$820</f>
        <v>251772726</v>
      </c>
    </row>
    <row r="830">
      <c r="A830" s="51" t="s">
        <v>60</v>
      </c>
      <c r="B830" s="51" t="s">
        <v>15</v>
      </c>
      <c r="C830" s="43">
        <v>40.0</v>
      </c>
      <c r="D830" s="44"/>
      <c r="E830" s="47">
        <v>3.31463712E8</v>
      </c>
      <c r="F830" s="44"/>
      <c r="G830" s="44"/>
      <c r="H830" s="44"/>
    </row>
    <row r="831">
      <c r="A831" s="51" t="s">
        <v>60</v>
      </c>
      <c r="B831" s="51" t="s">
        <v>15</v>
      </c>
      <c r="C831" s="43">
        <v>40.0</v>
      </c>
      <c r="D831" s="44"/>
      <c r="E831" s="47">
        <v>3.08592448E8</v>
      </c>
      <c r="F831" s="44"/>
      <c r="G831" s="44"/>
      <c r="H831" s="44"/>
    </row>
    <row r="832">
      <c r="A832" s="51" t="s">
        <v>60</v>
      </c>
      <c r="B832" s="51" t="s">
        <v>15</v>
      </c>
      <c r="C832" s="43">
        <v>40.0</v>
      </c>
      <c r="D832" s="44" t="str">
        <f>CONCATENATE(A832,B832,C832)</f>
        <v>Com ABAPC440</v>
      </c>
      <c r="E832" s="47">
        <v>3.19826112E8</v>
      </c>
      <c r="F832" s="44">
        <f>AVERAGE(E830:E832)</f>
        <v>319960757.3</v>
      </c>
      <c r="G832" s="44">
        <f>STDEV(E830:E832)/F832*100</f>
        <v>3.574259101</v>
      </c>
      <c r="H832" s="44">
        <f>F832-$F$820</f>
        <v>316235611.3</v>
      </c>
    </row>
    <row r="833">
      <c r="A833" s="51" t="s">
        <v>60</v>
      </c>
      <c r="B833" s="51" t="s">
        <v>17</v>
      </c>
      <c r="C833" s="43">
        <v>40.0</v>
      </c>
      <c r="D833" s="44"/>
      <c r="E833" s="47">
        <v>1.33546304E8</v>
      </c>
      <c r="F833" s="44"/>
      <c r="G833" s="44"/>
      <c r="H833" s="44"/>
    </row>
    <row r="834">
      <c r="A834" s="51" t="s">
        <v>60</v>
      </c>
      <c r="B834" s="51" t="s">
        <v>17</v>
      </c>
      <c r="C834" s="43">
        <v>40.0</v>
      </c>
      <c r="D834" s="44"/>
      <c r="E834" s="47">
        <v>1.21960992E8</v>
      </c>
      <c r="F834" s="44"/>
      <c r="G834" s="44"/>
      <c r="H834" s="44"/>
    </row>
    <row r="835">
      <c r="A835" s="51" t="s">
        <v>60</v>
      </c>
      <c r="B835" s="51" t="s">
        <v>17</v>
      </c>
      <c r="C835" s="43">
        <v>40.0</v>
      </c>
      <c r="D835" s="44" t="str">
        <f>CONCATENATE(A835,B835,C835)</f>
        <v>Com ABAPC540</v>
      </c>
      <c r="E835" s="47">
        <v>1.30825296E8</v>
      </c>
      <c r="F835" s="44">
        <f>AVERAGE(E833:E835)</f>
        <v>128777530.7</v>
      </c>
      <c r="G835" s="44">
        <f>STDEV(E833:E835)/F835*100</f>
        <v>4.704269283</v>
      </c>
      <c r="H835" s="44">
        <f>F835-$F$820</f>
        <v>125052384.7</v>
      </c>
    </row>
    <row r="836">
      <c r="A836" s="51" t="s">
        <v>60</v>
      </c>
      <c r="B836" s="51" t="s">
        <v>19</v>
      </c>
      <c r="C836" s="43">
        <v>40.0</v>
      </c>
      <c r="D836" s="44"/>
      <c r="E836" s="48">
        <v>4.3248512E8</v>
      </c>
      <c r="F836" s="44"/>
      <c r="G836" s="44"/>
      <c r="H836" s="44"/>
    </row>
    <row r="837">
      <c r="A837" s="51" t="s">
        <v>60</v>
      </c>
      <c r="B837" s="51" t="s">
        <v>19</v>
      </c>
      <c r="C837" s="43">
        <v>40.0</v>
      </c>
      <c r="D837" s="44"/>
      <c r="E837" s="48">
        <v>4.42955008E8</v>
      </c>
      <c r="F837" s="44"/>
      <c r="G837" s="44"/>
      <c r="H837" s="44"/>
    </row>
    <row r="838">
      <c r="A838" s="51" t="s">
        <v>60</v>
      </c>
      <c r="B838" s="51" t="s">
        <v>19</v>
      </c>
      <c r="C838" s="43">
        <v>40.0</v>
      </c>
      <c r="D838" s="44" t="str">
        <f>CONCATENATE(A838,B838,C838)</f>
        <v>Com ABAP1BP3_140</v>
      </c>
      <c r="E838" s="48">
        <v>4.4952896E8</v>
      </c>
      <c r="F838" s="44">
        <f>AVERAGE(E836:E838)</f>
        <v>441656362.7</v>
      </c>
      <c r="G838" s="44">
        <f>STDEV(E836:E838)/F838*100</f>
        <v>1.946266943</v>
      </c>
      <c r="H838" s="44">
        <f>F838-$F$820</f>
        <v>437931216.7</v>
      </c>
    </row>
    <row r="839">
      <c r="A839" s="51" t="s">
        <v>60</v>
      </c>
      <c r="B839" s="51" t="s">
        <v>21</v>
      </c>
      <c r="C839" s="43">
        <v>40.0</v>
      </c>
      <c r="D839" s="44"/>
      <c r="E839" s="48">
        <v>2.1999824E8</v>
      </c>
      <c r="F839" s="44"/>
      <c r="G839" s="44"/>
      <c r="H839" s="44"/>
    </row>
    <row r="840">
      <c r="A840" s="51" t="s">
        <v>60</v>
      </c>
      <c r="B840" s="51" t="s">
        <v>21</v>
      </c>
      <c r="C840" s="43">
        <v>40.0</v>
      </c>
      <c r="D840" s="44"/>
      <c r="E840" s="48">
        <v>2.22201552E8</v>
      </c>
      <c r="F840" s="44"/>
      <c r="G840" s="44"/>
      <c r="H840" s="44"/>
    </row>
    <row r="841">
      <c r="A841" s="51" t="s">
        <v>60</v>
      </c>
      <c r="B841" s="51" t="s">
        <v>21</v>
      </c>
      <c r="C841" s="43">
        <v>40.0</v>
      </c>
      <c r="D841" s="44" t="str">
        <f>CONCATENATE(A841,B841,C841)</f>
        <v>Com ABAP1BP3_240</v>
      </c>
      <c r="E841" s="48">
        <v>2.29711584E8</v>
      </c>
      <c r="F841" s="44">
        <f>AVERAGE(E839:E841)</f>
        <v>223970458.7</v>
      </c>
      <c r="G841" s="44">
        <f>STDEV(E839:E841)/F841*100</f>
        <v>2.273758394</v>
      </c>
      <c r="H841" s="44">
        <f>F841-$F$820</f>
        <v>220245312.7</v>
      </c>
    </row>
    <row r="842">
      <c r="A842" s="51" t="s">
        <v>60</v>
      </c>
      <c r="B842" s="51" t="s">
        <v>23</v>
      </c>
      <c r="C842" s="43">
        <v>40.0</v>
      </c>
      <c r="D842" s="44"/>
      <c r="E842" s="48">
        <v>1.71170768E8</v>
      </c>
      <c r="F842" s="44"/>
      <c r="G842" s="44"/>
      <c r="H842" s="44"/>
    </row>
    <row r="843">
      <c r="A843" s="51" t="s">
        <v>60</v>
      </c>
      <c r="B843" s="51" t="s">
        <v>23</v>
      </c>
      <c r="C843" s="43">
        <v>40.0</v>
      </c>
      <c r="D843" s="44"/>
      <c r="E843" s="48">
        <v>1.90177488E8</v>
      </c>
      <c r="F843" s="44"/>
      <c r="G843" s="44"/>
      <c r="H843" s="44"/>
    </row>
    <row r="844">
      <c r="A844" s="51" t="s">
        <v>60</v>
      </c>
      <c r="B844" s="51" t="s">
        <v>23</v>
      </c>
      <c r="C844" s="43">
        <v>40.0</v>
      </c>
      <c r="D844" s="44" t="str">
        <f>CONCATENATE(A844,B844,C844)</f>
        <v>Com ABAP1BP3_340</v>
      </c>
      <c r="E844" s="48">
        <v>1.77629888E8</v>
      </c>
      <c r="F844" s="44">
        <f>AVERAGE(E842:E844)</f>
        <v>179659381.3</v>
      </c>
      <c r="G844" s="44">
        <f>STDEV(E842:E844)/F844*100</f>
        <v>5.379358336</v>
      </c>
      <c r="H844" s="44">
        <f>F844-$F$820</f>
        <v>175934235.3</v>
      </c>
    </row>
    <row r="845">
      <c r="A845" s="51" t="s">
        <v>60</v>
      </c>
      <c r="B845" s="51" t="s">
        <v>25</v>
      </c>
      <c r="C845" s="43">
        <v>40.0</v>
      </c>
      <c r="D845" s="44"/>
      <c r="E845" s="48">
        <v>2.64903264E8</v>
      </c>
      <c r="F845" s="44"/>
      <c r="G845" s="44"/>
      <c r="H845" s="44"/>
    </row>
    <row r="846">
      <c r="A846" s="51" t="s">
        <v>60</v>
      </c>
      <c r="B846" s="51" t="s">
        <v>25</v>
      </c>
      <c r="C846" s="43">
        <v>40.0</v>
      </c>
      <c r="D846" s="44"/>
      <c r="E846" s="48">
        <v>2.56642032E8</v>
      </c>
      <c r="F846" s="44"/>
      <c r="G846" s="44"/>
      <c r="H846" s="44"/>
    </row>
    <row r="847">
      <c r="A847" s="51" t="s">
        <v>60</v>
      </c>
      <c r="B847" s="51" t="s">
        <v>25</v>
      </c>
      <c r="C847" s="43">
        <v>40.0</v>
      </c>
      <c r="D847" s="44" t="str">
        <f>CONCATENATE(A847,B847,C847)</f>
        <v>Com ABAP1BP3_440</v>
      </c>
      <c r="E847" s="48">
        <v>2.48126112E8</v>
      </c>
      <c r="F847" s="44">
        <f>AVERAGE(E845:E847)</f>
        <v>256557136</v>
      </c>
      <c r="G847" s="44">
        <f>STDEV(E845:E847)/F847*100</f>
        <v>3.269797254</v>
      </c>
      <c r="H847" s="44">
        <f>F847-$F$820</f>
        <v>252831990</v>
      </c>
    </row>
    <row r="848">
      <c r="A848" s="51" t="s">
        <v>60</v>
      </c>
      <c r="B848" s="51" t="s">
        <v>27</v>
      </c>
      <c r="C848" s="43">
        <v>40.0</v>
      </c>
      <c r="D848" s="44"/>
      <c r="E848" s="48">
        <v>2.4871416E8</v>
      </c>
      <c r="F848" s="44"/>
      <c r="G848" s="44"/>
      <c r="H848" s="44"/>
    </row>
    <row r="849">
      <c r="A849" s="51" t="s">
        <v>60</v>
      </c>
      <c r="B849" s="51" t="s">
        <v>27</v>
      </c>
      <c r="C849" s="43">
        <v>40.0</v>
      </c>
      <c r="D849" s="44"/>
      <c r="E849" s="48">
        <v>2.77768896E8</v>
      </c>
      <c r="F849" s="44"/>
      <c r="G849" s="44"/>
      <c r="H849" s="44"/>
    </row>
    <row r="850">
      <c r="A850" s="51" t="s">
        <v>60</v>
      </c>
      <c r="B850" s="51" t="s">
        <v>27</v>
      </c>
      <c r="C850" s="43">
        <v>40.0</v>
      </c>
      <c r="D850" s="44" t="str">
        <f>CONCATENATE(A850,B850,C850)</f>
        <v>Com ABAP1BP3_540</v>
      </c>
      <c r="E850" s="48">
        <v>2.38413584E8</v>
      </c>
      <c r="F850" s="44">
        <f>AVERAGE(E848:E850)</f>
        <v>254965546.7</v>
      </c>
      <c r="G850" s="44">
        <f>STDEV(E848:E850)/F850*100</f>
        <v>8.004541174</v>
      </c>
      <c r="H850" s="44">
        <f>F850-$F$820</f>
        <v>251240400.7</v>
      </c>
    </row>
    <row r="851">
      <c r="A851" s="51" t="s">
        <v>60</v>
      </c>
      <c r="B851" s="51" t="s">
        <v>29</v>
      </c>
      <c r="C851" s="43">
        <v>40.0</v>
      </c>
      <c r="D851" s="44"/>
      <c r="E851" s="49">
        <v>2.32952288E8</v>
      </c>
      <c r="F851" s="44"/>
      <c r="G851" s="44"/>
      <c r="H851" s="44"/>
    </row>
    <row r="852">
      <c r="A852" s="51" t="s">
        <v>60</v>
      </c>
      <c r="B852" s="51" t="s">
        <v>29</v>
      </c>
      <c r="C852" s="43">
        <v>40.0</v>
      </c>
      <c r="D852" s="44"/>
      <c r="E852" s="49">
        <v>2.53035152E8</v>
      </c>
      <c r="F852" s="44"/>
      <c r="G852" s="44"/>
      <c r="H852" s="44"/>
    </row>
    <row r="853">
      <c r="A853" s="51" t="s">
        <v>60</v>
      </c>
      <c r="B853" s="51" t="s">
        <v>29</v>
      </c>
      <c r="C853" s="43">
        <v>40.0</v>
      </c>
      <c r="D853" s="44" t="str">
        <f>CONCATENATE(A853,B853,C853)</f>
        <v>Com ABAP10BP3_140</v>
      </c>
      <c r="E853" s="49">
        <v>2.63943136E8</v>
      </c>
      <c r="F853" s="44">
        <f>AVERAGE(E851:E853)</f>
        <v>249976858.7</v>
      </c>
      <c r="G853" s="44">
        <f>STDEV(E851:E853)/F853*100</f>
        <v>6.288641061</v>
      </c>
      <c r="H853" s="44">
        <f>F853-$F$820</f>
        <v>246251712.7</v>
      </c>
    </row>
    <row r="854">
      <c r="A854" s="51" t="s">
        <v>60</v>
      </c>
      <c r="B854" s="51" t="s">
        <v>31</v>
      </c>
      <c r="C854" s="43">
        <v>40.0</v>
      </c>
      <c r="D854" s="44"/>
      <c r="E854" s="49">
        <v>2.5138752E8</v>
      </c>
      <c r="F854" s="44"/>
      <c r="G854" s="44"/>
      <c r="H854" s="44"/>
    </row>
    <row r="855">
      <c r="A855" s="51" t="s">
        <v>60</v>
      </c>
      <c r="B855" s="52" t="s">
        <v>31</v>
      </c>
      <c r="C855" s="43">
        <v>40.0</v>
      </c>
      <c r="D855" s="44"/>
      <c r="E855" s="49">
        <v>2.47093696E8</v>
      </c>
      <c r="F855" s="44"/>
      <c r="G855" s="44"/>
      <c r="H855" s="44"/>
    </row>
    <row r="856">
      <c r="A856" s="51" t="s">
        <v>60</v>
      </c>
      <c r="B856" s="52" t="s">
        <v>31</v>
      </c>
      <c r="C856" s="43">
        <v>40.0</v>
      </c>
      <c r="D856" s="44" t="str">
        <f>CONCATENATE(A856,B856,C856)</f>
        <v>Com ABAP10BP3_240</v>
      </c>
      <c r="E856" s="49">
        <v>2.23391248E8</v>
      </c>
      <c r="F856" s="44">
        <f>AVERAGE(E854:E856)</f>
        <v>240624154.7</v>
      </c>
      <c r="G856" s="44">
        <f>STDEV(E854:E856)/F856*100</f>
        <v>6.266106691</v>
      </c>
      <c r="H856" s="44">
        <f>F856-$F$820</f>
        <v>236899008.7</v>
      </c>
    </row>
    <row r="857">
      <c r="A857" s="51" t="s">
        <v>60</v>
      </c>
      <c r="B857" s="52" t="s">
        <v>33</v>
      </c>
      <c r="C857" s="43">
        <v>40.0</v>
      </c>
      <c r="D857" s="44"/>
      <c r="E857" s="49">
        <v>4.47585632E8</v>
      </c>
      <c r="F857" s="44"/>
      <c r="G857" s="44"/>
      <c r="H857" s="44"/>
    </row>
    <row r="858">
      <c r="A858" s="51" t="s">
        <v>60</v>
      </c>
      <c r="B858" s="52" t="s">
        <v>33</v>
      </c>
      <c r="C858" s="43">
        <v>40.0</v>
      </c>
      <c r="D858" s="44"/>
      <c r="E858" s="49">
        <v>3.97877984E8</v>
      </c>
      <c r="F858" s="44"/>
      <c r="G858" s="44"/>
      <c r="H858" s="44"/>
    </row>
    <row r="859">
      <c r="A859" s="51" t="s">
        <v>60</v>
      </c>
      <c r="B859" s="52" t="s">
        <v>33</v>
      </c>
      <c r="C859" s="43">
        <v>40.0</v>
      </c>
      <c r="D859" s="44" t="str">
        <f>CONCATENATE(A859,B859,C859)</f>
        <v>Com ABAP10BP3_340</v>
      </c>
      <c r="E859" s="49">
        <v>4.22611872E8</v>
      </c>
      <c r="F859" s="44">
        <f>AVERAGE(E857:E859)</f>
        <v>422691829.3</v>
      </c>
      <c r="G859" s="44">
        <f>STDEV(E857:E859)/F859*100</f>
        <v>5.879915044</v>
      </c>
      <c r="H859" s="44">
        <f>F859-$F$820</f>
        <v>418966683.3</v>
      </c>
    </row>
    <row r="860">
      <c r="A860" s="51" t="s">
        <v>60</v>
      </c>
      <c r="B860" s="52" t="s">
        <v>35</v>
      </c>
      <c r="C860" s="43">
        <v>40.0</v>
      </c>
      <c r="D860" s="44"/>
      <c r="E860" s="49">
        <v>4.40009824E8</v>
      </c>
      <c r="F860" s="44"/>
      <c r="G860" s="44"/>
      <c r="H860" s="44"/>
    </row>
    <row r="861">
      <c r="A861" s="51" t="s">
        <v>60</v>
      </c>
      <c r="B861" s="52" t="s">
        <v>35</v>
      </c>
      <c r="C861" s="43">
        <v>40.0</v>
      </c>
      <c r="D861" s="44"/>
      <c r="E861" s="49">
        <v>4.4055056E8</v>
      </c>
      <c r="F861" s="44"/>
      <c r="G861" s="44"/>
      <c r="H861" s="44"/>
    </row>
    <row r="862">
      <c r="A862" s="51" t="s">
        <v>60</v>
      </c>
      <c r="B862" s="52" t="s">
        <v>35</v>
      </c>
      <c r="C862" s="43">
        <v>40.0</v>
      </c>
      <c r="D862" s="44" t="str">
        <f>CONCATENATE(A862,B862,C862)</f>
        <v>Com ABAP10BP3_440</v>
      </c>
      <c r="E862" s="49">
        <v>4.76910976E8</v>
      </c>
      <c r="F862" s="44">
        <f>AVERAGE(E860:E862)</f>
        <v>452490453.3</v>
      </c>
      <c r="G862" s="44">
        <f>STDEV(E860:E862)/F862*100</f>
        <v>4.674246933</v>
      </c>
      <c r="H862" s="44">
        <f>F862-$F$820</f>
        <v>448765307.3</v>
      </c>
    </row>
    <row r="863">
      <c r="A863" s="51" t="s">
        <v>60</v>
      </c>
      <c r="B863" s="52" t="s">
        <v>37</v>
      </c>
      <c r="C863" s="43">
        <v>40.0</v>
      </c>
      <c r="D863" s="44"/>
      <c r="E863" s="49">
        <v>4.61727136E8</v>
      </c>
      <c r="F863" s="44"/>
      <c r="G863" s="44"/>
      <c r="H863" s="44"/>
    </row>
    <row r="864">
      <c r="A864" s="51" t="s">
        <v>60</v>
      </c>
      <c r="B864" s="52" t="s">
        <v>37</v>
      </c>
      <c r="C864" s="43">
        <v>40.0</v>
      </c>
      <c r="D864" s="44"/>
      <c r="E864" s="49">
        <v>4.522016E8</v>
      </c>
      <c r="F864" s="44"/>
      <c r="G864" s="44"/>
      <c r="H864" s="44"/>
    </row>
    <row r="865">
      <c r="A865" s="51" t="s">
        <v>60</v>
      </c>
      <c r="B865" s="52" t="s">
        <v>37</v>
      </c>
      <c r="C865" s="43">
        <v>40.0</v>
      </c>
      <c r="D865" s="44" t="str">
        <f>CONCATENATE(A865,B865,C865)</f>
        <v>Com ABAP10BP3_540</v>
      </c>
      <c r="E865" s="49">
        <v>4.48177376E8</v>
      </c>
      <c r="F865" s="44">
        <f>AVERAGE(E863:E865)</f>
        <v>454035370.7</v>
      </c>
      <c r="G865" s="44">
        <f>STDEV(E863:E865)/F865*100</f>
        <v>1.532594801</v>
      </c>
      <c r="H865" s="44">
        <f>F865-$F$820</f>
        <v>450310224.7</v>
      </c>
    </row>
    <row r="866">
      <c r="A866" s="43" t="s">
        <v>57</v>
      </c>
      <c r="B866" s="43" t="s">
        <v>58</v>
      </c>
      <c r="C866" s="43">
        <v>45.0</v>
      </c>
      <c r="D866" s="44"/>
      <c r="E866" s="45">
        <v>4361083.0</v>
      </c>
      <c r="F866" s="44"/>
      <c r="G866" s="44"/>
      <c r="H866" s="44"/>
    </row>
    <row r="867">
      <c r="A867" s="43" t="s">
        <v>57</v>
      </c>
      <c r="B867" s="43" t="s">
        <v>58</v>
      </c>
      <c r="C867" s="43">
        <v>45.0</v>
      </c>
      <c r="D867" s="44"/>
      <c r="E867" s="45">
        <v>4485744.0</v>
      </c>
      <c r="F867" s="44"/>
      <c r="G867" s="44"/>
      <c r="H867" s="44"/>
    </row>
    <row r="868">
      <c r="A868" s="43" t="s">
        <v>57</v>
      </c>
      <c r="B868" s="43" t="s">
        <v>58</v>
      </c>
      <c r="C868" s="43">
        <v>45.0</v>
      </c>
      <c r="D868" s="44" t="str">
        <f>CONCATENATE(A868,B868,C868)</f>
        <v>Sem ABAPbranco45</v>
      </c>
      <c r="F868" s="44">
        <f>AVERAGE(E866:E868)</f>
        <v>4423413.5</v>
      </c>
      <c r="G868" s="46">
        <f>STDEV(E866:E868)/F868*100</f>
        <v>1.992774097</v>
      </c>
      <c r="H868" s="4" t="s">
        <v>59</v>
      </c>
      <c r="I868" s="45">
        <v>5755307.0</v>
      </c>
    </row>
    <row r="869">
      <c r="A869" s="43" t="s">
        <v>57</v>
      </c>
      <c r="B869" s="43" t="s">
        <v>8</v>
      </c>
      <c r="C869" s="43">
        <v>45.0</v>
      </c>
      <c r="D869" s="44"/>
      <c r="E869" s="47">
        <v>2.16200528E8</v>
      </c>
      <c r="F869" s="44"/>
      <c r="G869" s="44"/>
      <c r="H869" s="44"/>
    </row>
    <row r="870">
      <c r="A870" s="43" t="s">
        <v>57</v>
      </c>
      <c r="B870" s="43" t="s">
        <v>8</v>
      </c>
      <c r="C870" s="43">
        <v>45.0</v>
      </c>
      <c r="D870" s="44"/>
      <c r="E870" s="47">
        <v>2.1929792E8</v>
      </c>
      <c r="F870" s="44"/>
      <c r="G870" s="44"/>
      <c r="H870" s="44"/>
    </row>
    <row r="871">
      <c r="A871" s="43" t="s">
        <v>57</v>
      </c>
      <c r="B871" s="43" t="s">
        <v>8</v>
      </c>
      <c r="C871" s="43">
        <v>45.0</v>
      </c>
      <c r="D871" s="44" t="str">
        <f>CONCATENATE(A871,B871,C871)</f>
        <v>Sem ABAPC145</v>
      </c>
      <c r="E871" s="47">
        <v>2.32308832E8</v>
      </c>
      <c r="F871" s="44">
        <f>AVERAGE(E869:E871)</f>
        <v>222602426.7</v>
      </c>
      <c r="G871" s="44">
        <f>STDEV(E869:E871)/F871*100</f>
        <v>3.839790459</v>
      </c>
      <c r="H871" s="44">
        <f>F871-$F$868</f>
        <v>218179013.2</v>
      </c>
    </row>
    <row r="872">
      <c r="A872" s="43" t="s">
        <v>57</v>
      </c>
      <c r="B872" s="43" t="s">
        <v>10</v>
      </c>
      <c r="C872" s="43">
        <v>45.0</v>
      </c>
      <c r="D872" s="44"/>
      <c r="E872" s="47">
        <v>3.22750048E8</v>
      </c>
      <c r="F872" s="44"/>
      <c r="G872" s="44"/>
      <c r="H872" s="44"/>
    </row>
    <row r="873">
      <c r="A873" s="43" t="s">
        <v>57</v>
      </c>
      <c r="B873" s="43" t="s">
        <v>10</v>
      </c>
      <c r="C873" s="43">
        <v>45.0</v>
      </c>
      <c r="D873" s="44"/>
      <c r="E873" s="47">
        <v>3.28070752E8</v>
      </c>
      <c r="F873" s="44"/>
      <c r="G873" s="44"/>
      <c r="H873" s="44"/>
    </row>
    <row r="874">
      <c r="A874" s="43" t="s">
        <v>57</v>
      </c>
      <c r="B874" s="43" t="s">
        <v>10</v>
      </c>
      <c r="C874" s="43">
        <v>45.0</v>
      </c>
      <c r="D874" s="44" t="str">
        <f>CONCATENATE(A874,B874,C874)</f>
        <v>Sem ABAPC245</v>
      </c>
      <c r="E874" s="47">
        <v>3.3551616E8</v>
      </c>
      <c r="F874" s="44">
        <f>AVERAGE(E872:E874)</f>
        <v>328778986.7</v>
      </c>
      <c r="G874" s="44">
        <f>STDEV(E872:E874)/F874*100</f>
        <v>1.950385206</v>
      </c>
      <c r="H874" s="44">
        <f>F874-$F$868</f>
        <v>324355573.2</v>
      </c>
    </row>
    <row r="875">
      <c r="A875" s="43" t="s">
        <v>57</v>
      </c>
      <c r="B875" s="43" t="s">
        <v>12</v>
      </c>
      <c r="C875" s="43">
        <v>45.0</v>
      </c>
      <c r="D875" s="44"/>
      <c r="E875" s="47">
        <v>2.8027856E8</v>
      </c>
      <c r="F875" s="44"/>
      <c r="G875" s="44"/>
      <c r="H875" s="44"/>
    </row>
    <row r="876">
      <c r="A876" s="43" t="s">
        <v>57</v>
      </c>
      <c r="B876" s="43" t="s">
        <v>12</v>
      </c>
      <c r="C876" s="43">
        <v>45.0</v>
      </c>
      <c r="D876" s="44"/>
      <c r="E876" s="47">
        <v>2.80916768E8</v>
      </c>
      <c r="F876" s="44"/>
      <c r="G876" s="44"/>
      <c r="H876" s="44"/>
    </row>
    <row r="877">
      <c r="A877" s="43" t="s">
        <v>57</v>
      </c>
      <c r="B877" s="43" t="s">
        <v>12</v>
      </c>
      <c r="C877" s="43">
        <v>45.0</v>
      </c>
      <c r="D877" s="44" t="str">
        <f>CONCATENATE(A877,B877,C877)</f>
        <v>Sem ABAPC345</v>
      </c>
      <c r="E877" s="47">
        <v>2.87696704E8</v>
      </c>
      <c r="F877" s="44">
        <f>AVERAGE(E875:E877)</f>
        <v>282964010.7</v>
      </c>
      <c r="G877" s="44">
        <f>STDEV(E875:E877)/F877*100</f>
        <v>1.452847658</v>
      </c>
      <c r="H877" s="44">
        <f>F877-$F$868</f>
        <v>278540597.2</v>
      </c>
    </row>
    <row r="878">
      <c r="A878" s="43" t="s">
        <v>57</v>
      </c>
      <c r="B878" s="43" t="s">
        <v>15</v>
      </c>
      <c r="C878" s="43">
        <v>45.0</v>
      </c>
      <c r="D878" s="44"/>
      <c r="E878" s="47">
        <v>3.13085184E8</v>
      </c>
      <c r="F878" s="44"/>
      <c r="G878" s="44"/>
      <c r="H878" s="44"/>
    </row>
    <row r="879">
      <c r="A879" s="43" t="s">
        <v>57</v>
      </c>
      <c r="B879" s="43" t="s">
        <v>15</v>
      </c>
      <c r="C879" s="43">
        <v>45.0</v>
      </c>
      <c r="D879" s="44"/>
      <c r="E879" s="47">
        <v>3.37995136E8</v>
      </c>
      <c r="F879" s="44"/>
      <c r="G879" s="44"/>
      <c r="H879" s="44"/>
    </row>
    <row r="880">
      <c r="A880" s="43" t="s">
        <v>57</v>
      </c>
      <c r="B880" s="43" t="s">
        <v>15</v>
      </c>
      <c r="C880" s="43">
        <v>45.0</v>
      </c>
      <c r="D880" s="44" t="str">
        <f>CONCATENATE(A880,B880,C880)</f>
        <v>Sem ABAPC445</v>
      </c>
      <c r="E880" s="47">
        <v>3.2768928E8</v>
      </c>
      <c r="F880" s="44">
        <f>AVERAGE(E878:E880)</f>
        <v>326256533.3</v>
      </c>
      <c r="G880" s="44">
        <f>STDEV(E878:E880)/F880*100</f>
        <v>3.836437783</v>
      </c>
      <c r="H880" s="44">
        <f>F880-$F$868</f>
        <v>321833119.8</v>
      </c>
    </row>
    <row r="881">
      <c r="A881" s="43" t="s">
        <v>57</v>
      </c>
      <c r="B881" s="43" t="s">
        <v>17</v>
      </c>
      <c r="C881" s="43">
        <v>45.0</v>
      </c>
      <c r="D881" s="44"/>
      <c r="E881" s="47">
        <v>1.76862736E8</v>
      </c>
      <c r="F881" s="44"/>
      <c r="G881" s="44"/>
      <c r="H881" s="44"/>
    </row>
    <row r="882">
      <c r="A882" s="43" t="s">
        <v>57</v>
      </c>
      <c r="B882" s="43" t="s">
        <v>17</v>
      </c>
      <c r="C882" s="43">
        <v>45.0</v>
      </c>
      <c r="D882" s="44"/>
      <c r="F882" s="44"/>
      <c r="G882" s="44"/>
      <c r="H882" s="44"/>
      <c r="I882" s="47">
        <v>2.07371088E8</v>
      </c>
    </row>
    <row r="883">
      <c r="A883" s="43" t="s">
        <v>57</v>
      </c>
      <c r="B883" s="43" t="s">
        <v>17</v>
      </c>
      <c r="C883" s="43">
        <v>45.0</v>
      </c>
      <c r="D883" s="44" t="str">
        <f>CONCATENATE(A883,B883,C883)</f>
        <v>Sem ABAPC545</v>
      </c>
      <c r="E883" s="47">
        <v>1.62173536E8</v>
      </c>
      <c r="F883" s="44">
        <f>AVERAGE(E881:E883)</f>
        <v>169518136</v>
      </c>
      <c r="G883" s="46">
        <f>STDEV(E881:E883)/F883*100</f>
        <v>6.127269433</v>
      </c>
      <c r="H883" s="44">
        <f>F883-$F$868</f>
        <v>165094722.5</v>
      </c>
    </row>
    <row r="884">
      <c r="A884" s="43" t="s">
        <v>57</v>
      </c>
      <c r="B884" s="43" t="s">
        <v>19</v>
      </c>
      <c r="C884" s="43">
        <v>45.0</v>
      </c>
      <c r="D884" s="44"/>
      <c r="E884" s="48">
        <v>4.52440512E8</v>
      </c>
      <c r="F884" s="44"/>
      <c r="G884" s="44"/>
      <c r="H884" s="44"/>
    </row>
    <row r="885">
      <c r="A885" s="43" t="s">
        <v>57</v>
      </c>
      <c r="B885" s="43" t="s">
        <v>19</v>
      </c>
      <c r="C885" s="43">
        <v>45.0</v>
      </c>
      <c r="D885" s="44"/>
      <c r="E885" s="48">
        <v>4.75918048E8</v>
      </c>
      <c r="F885" s="44"/>
      <c r="G885" s="44"/>
      <c r="H885" s="44"/>
    </row>
    <row r="886">
      <c r="A886" s="43" t="s">
        <v>57</v>
      </c>
      <c r="B886" s="43" t="s">
        <v>19</v>
      </c>
      <c r="C886" s="43">
        <v>45.0</v>
      </c>
      <c r="D886" s="44" t="str">
        <f>CONCATENATE(A886,B886,C886)</f>
        <v>Sem ABAP1BP3_145</v>
      </c>
      <c r="E886" s="48">
        <v>4.631024E8</v>
      </c>
      <c r="F886" s="44">
        <f>AVERAGE(E884:E886)</f>
        <v>463820320</v>
      </c>
      <c r="G886" s="44">
        <f>STDEV(E884:E886)/F886*100</f>
        <v>2.534434333</v>
      </c>
      <c r="H886" s="44">
        <f>F886-$F$868</f>
        <v>459396906.5</v>
      </c>
    </row>
    <row r="887">
      <c r="A887" s="43" t="s">
        <v>57</v>
      </c>
      <c r="B887" s="43" t="s">
        <v>21</v>
      </c>
      <c r="C887" s="43">
        <v>45.0</v>
      </c>
      <c r="D887" s="44"/>
      <c r="E887" s="48">
        <v>2.27949712E8</v>
      </c>
      <c r="F887" s="44"/>
      <c r="G887" s="44"/>
      <c r="H887" s="44"/>
    </row>
    <row r="888">
      <c r="A888" s="43" t="s">
        <v>57</v>
      </c>
      <c r="B888" s="43" t="s">
        <v>21</v>
      </c>
      <c r="C888" s="43">
        <v>45.0</v>
      </c>
      <c r="D888" s="44"/>
      <c r="E888" s="48">
        <v>2.63154928E8</v>
      </c>
      <c r="F888" s="44"/>
      <c r="G888" s="44"/>
      <c r="H888" s="44"/>
    </row>
    <row r="889">
      <c r="A889" s="43" t="s">
        <v>57</v>
      </c>
      <c r="B889" s="43" t="s">
        <v>21</v>
      </c>
      <c r="C889" s="43">
        <v>45.0</v>
      </c>
      <c r="D889" s="44" t="str">
        <f>CONCATENATE(A889,B889,C889)</f>
        <v>Sem ABAP1BP3_245</v>
      </c>
      <c r="E889" s="48">
        <v>2.64440928E8</v>
      </c>
      <c r="F889" s="44">
        <f>AVERAGE(E887:E889)</f>
        <v>251848522.7</v>
      </c>
      <c r="G889" s="44">
        <f>STDEV(E887:E889)/F889*100</f>
        <v>8.221991012</v>
      </c>
      <c r="H889" s="44">
        <f>F889-$F$868</f>
        <v>247425109.2</v>
      </c>
    </row>
    <row r="890">
      <c r="A890" s="43" t="s">
        <v>57</v>
      </c>
      <c r="B890" s="43" t="s">
        <v>23</v>
      </c>
      <c r="C890" s="43">
        <v>45.0</v>
      </c>
      <c r="D890" s="44"/>
      <c r="E890" s="48">
        <v>1.85233216E8</v>
      </c>
      <c r="F890" s="44"/>
      <c r="G890" s="44"/>
      <c r="H890" s="44"/>
    </row>
    <row r="891">
      <c r="A891" s="43" t="s">
        <v>57</v>
      </c>
      <c r="B891" s="43" t="s">
        <v>23</v>
      </c>
      <c r="C891" s="43">
        <v>45.0</v>
      </c>
      <c r="D891" s="44"/>
      <c r="E891" s="48">
        <v>2.0133976E8</v>
      </c>
      <c r="F891" s="44"/>
      <c r="G891" s="44"/>
      <c r="H891" s="44"/>
    </row>
    <row r="892">
      <c r="A892" s="43" t="s">
        <v>57</v>
      </c>
      <c r="B892" s="43" t="s">
        <v>23</v>
      </c>
      <c r="C892" s="43">
        <v>45.0</v>
      </c>
      <c r="D892" s="44" t="str">
        <f>CONCATENATE(A892,B892,C892)</f>
        <v>Sem ABAP1BP3_345</v>
      </c>
      <c r="E892" s="48">
        <v>2.08172432E8</v>
      </c>
      <c r="F892" s="44">
        <f>AVERAGE(E890:E892)</f>
        <v>198248469.3</v>
      </c>
      <c r="G892" s="44">
        <f>STDEV(E890:E892)/F892*100</f>
        <v>5.940979843</v>
      </c>
      <c r="H892" s="44">
        <f>F892-$F$868</f>
        <v>193825055.8</v>
      </c>
    </row>
    <row r="893">
      <c r="A893" s="43" t="s">
        <v>57</v>
      </c>
      <c r="B893" s="43" t="s">
        <v>25</v>
      </c>
      <c r="C893" s="43">
        <v>45.0</v>
      </c>
      <c r="D893" s="44"/>
      <c r="E893" s="48">
        <v>2.68954112E8</v>
      </c>
      <c r="F893" s="44"/>
      <c r="G893" s="44"/>
      <c r="H893" s="44"/>
    </row>
    <row r="894">
      <c r="A894" s="43" t="s">
        <v>57</v>
      </c>
      <c r="B894" s="43" t="s">
        <v>25</v>
      </c>
      <c r="C894" s="43">
        <v>45.0</v>
      </c>
      <c r="D894" s="44"/>
      <c r="E894" s="48">
        <v>2.8322864E8</v>
      </c>
      <c r="F894" s="44"/>
      <c r="G894" s="44"/>
      <c r="H894" s="44"/>
    </row>
    <row r="895">
      <c r="A895" s="43" t="s">
        <v>57</v>
      </c>
      <c r="B895" s="43" t="s">
        <v>25</v>
      </c>
      <c r="C895" s="43">
        <v>45.0</v>
      </c>
      <c r="D895" s="44" t="str">
        <f>CONCATENATE(A895,B895,C895)</f>
        <v>Sem ABAP1BP3_445</v>
      </c>
      <c r="E895" s="48">
        <v>2.74425984E8</v>
      </c>
      <c r="F895" s="44">
        <f>AVERAGE(E893:E895)</f>
        <v>275536245.3</v>
      </c>
      <c r="G895" s="44">
        <f>STDEV(E893:E895)/F895*100</f>
        <v>2.613717551</v>
      </c>
      <c r="H895" s="44">
        <f>F895-$F$868</f>
        <v>271112831.8</v>
      </c>
    </row>
    <row r="896">
      <c r="A896" s="43" t="s">
        <v>57</v>
      </c>
      <c r="B896" s="43" t="s">
        <v>27</v>
      </c>
      <c r="C896" s="43">
        <v>45.0</v>
      </c>
      <c r="D896" s="44"/>
      <c r="E896" s="48">
        <v>2.63895632E8</v>
      </c>
      <c r="F896" s="44"/>
      <c r="G896" s="44"/>
      <c r="H896" s="44"/>
    </row>
    <row r="897">
      <c r="A897" s="43" t="s">
        <v>57</v>
      </c>
      <c r="B897" s="43" t="s">
        <v>27</v>
      </c>
      <c r="C897" s="43">
        <v>45.0</v>
      </c>
      <c r="D897" s="44"/>
      <c r="E897" s="48">
        <v>2.78623232E8</v>
      </c>
      <c r="F897" s="44"/>
      <c r="G897" s="44"/>
      <c r="H897" s="44"/>
    </row>
    <row r="898">
      <c r="A898" s="43" t="s">
        <v>57</v>
      </c>
      <c r="B898" s="43" t="s">
        <v>27</v>
      </c>
      <c r="C898" s="43">
        <v>45.0</v>
      </c>
      <c r="D898" s="44" t="str">
        <f>CONCATENATE(A898,B898,C898)</f>
        <v>Sem ABAP1BP3_545</v>
      </c>
      <c r="E898" s="48">
        <v>2.81721792E8</v>
      </c>
      <c r="F898" s="44">
        <f>AVERAGE(E896:E898)</f>
        <v>274746885.3</v>
      </c>
      <c r="G898" s="44">
        <f>STDEV(E896:E898)/F898*100</f>
        <v>3.466577329</v>
      </c>
      <c r="H898" s="44">
        <f>F898-$F$868</f>
        <v>270323471.8</v>
      </c>
    </row>
    <row r="899">
      <c r="A899" s="43" t="s">
        <v>57</v>
      </c>
      <c r="B899" s="43" t="s">
        <v>29</v>
      </c>
      <c r="C899" s="43">
        <v>45.0</v>
      </c>
      <c r="D899" s="44"/>
      <c r="E899" s="49">
        <v>2.50228512E8</v>
      </c>
      <c r="F899" s="44"/>
      <c r="G899" s="44"/>
      <c r="H899" s="44"/>
    </row>
    <row r="900">
      <c r="A900" s="43" t="s">
        <v>57</v>
      </c>
      <c r="B900" s="43" t="s">
        <v>29</v>
      </c>
      <c r="C900" s="43">
        <v>45.0</v>
      </c>
      <c r="D900" s="44"/>
      <c r="E900" s="49">
        <v>2.63367872E8</v>
      </c>
      <c r="F900" s="44"/>
      <c r="G900" s="44"/>
      <c r="H900" s="44"/>
    </row>
    <row r="901">
      <c r="A901" s="43" t="s">
        <v>57</v>
      </c>
      <c r="B901" s="43" t="s">
        <v>29</v>
      </c>
      <c r="C901" s="43">
        <v>45.0</v>
      </c>
      <c r="D901" s="44" t="str">
        <f>CONCATENATE(A901,B901,C901)</f>
        <v>Sem ABAP10BP3_145</v>
      </c>
      <c r="E901" s="49">
        <v>2.71557632E8</v>
      </c>
      <c r="F901" s="44">
        <f>AVERAGE(E899:E901)</f>
        <v>261718005.3</v>
      </c>
      <c r="G901" s="44">
        <f>STDEV(E899:E901)/F901*100</f>
        <v>4.111238197</v>
      </c>
      <c r="H901" s="44">
        <f>F901-$F$868</f>
        <v>257294591.8</v>
      </c>
    </row>
    <row r="902">
      <c r="A902" s="43" t="s">
        <v>57</v>
      </c>
      <c r="B902" s="43" t="s">
        <v>31</v>
      </c>
      <c r="C902" s="43">
        <v>45.0</v>
      </c>
      <c r="D902" s="44"/>
      <c r="E902" s="49">
        <v>2.27552112E8</v>
      </c>
      <c r="F902" s="44"/>
      <c r="G902" s="44"/>
      <c r="H902" s="44"/>
    </row>
    <row r="903">
      <c r="A903" s="43" t="s">
        <v>57</v>
      </c>
      <c r="B903" s="50" t="s">
        <v>31</v>
      </c>
      <c r="C903" s="43">
        <v>45.0</v>
      </c>
      <c r="D903" s="44"/>
      <c r="E903" s="49">
        <v>2.36366528E8</v>
      </c>
      <c r="F903" s="44"/>
      <c r="G903" s="44"/>
      <c r="H903" s="44"/>
    </row>
    <row r="904">
      <c r="A904" s="43" t="s">
        <v>57</v>
      </c>
      <c r="B904" s="50" t="s">
        <v>31</v>
      </c>
      <c r="C904" s="43">
        <v>45.0</v>
      </c>
      <c r="D904" s="44" t="str">
        <f>CONCATENATE(A904,B904,C904)</f>
        <v>Sem ABAP10BP3_245</v>
      </c>
      <c r="E904" s="49">
        <v>2.128376E8</v>
      </c>
      <c r="F904" s="44">
        <f>AVERAGE(E902:E904)</f>
        <v>225585413.3</v>
      </c>
      <c r="G904" s="44">
        <f>STDEV(E902:E904)/F904*100</f>
        <v>5.269452674</v>
      </c>
      <c r="H904" s="44">
        <f>F904-$F$868</f>
        <v>221161999.8</v>
      </c>
    </row>
    <row r="905">
      <c r="A905" s="43" t="s">
        <v>57</v>
      </c>
      <c r="B905" s="50" t="s">
        <v>33</v>
      </c>
      <c r="C905" s="43">
        <v>45.0</v>
      </c>
      <c r="D905" s="44"/>
      <c r="E905" s="49">
        <v>4.22703584E8</v>
      </c>
      <c r="F905" s="44"/>
      <c r="G905" s="44"/>
      <c r="H905" s="44"/>
    </row>
    <row r="906">
      <c r="A906" s="43" t="s">
        <v>57</v>
      </c>
      <c r="B906" s="50" t="s">
        <v>33</v>
      </c>
      <c r="C906" s="43">
        <v>45.0</v>
      </c>
      <c r="D906" s="44"/>
      <c r="E906" s="49">
        <v>4.32754304E8</v>
      </c>
      <c r="F906" s="44"/>
      <c r="G906" s="44"/>
      <c r="H906" s="44"/>
    </row>
    <row r="907">
      <c r="A907" s="43" t="s">
        <v>57</v>
      </c>
      <c r="B907" s="50" t="s">
        <v>33</v>
      </c>
      <c r="C907" s="43">
        <v>45.0</v>
      </c>
      <c r="D907" s="44" t="str">
        <f>CONCATENATE(A907,B907,C907)</f>
        <v>Sem ABAP10BP3_345</v>
      </c>
      <c r="E907" s="49">
        <v>4.43266784E8</v>
      </c>
      <c r="F907" s="44">
        <f>AVERAGE(E905:E907)</f>
        <v>432908224</v>
      </c>
      <c r="G907" s="44">
        <f>STDEV(E905:E907)/F907*100</f>
        <v>2.37520645</v>
      </c>
      <c r="H907" s="44">
        <f>F907-$F$868</f>
        <v>428484810.5</v>
      </c>
    </row>
    <row r="908">
      <c r="A908" s="43" t="s">
        <v>57</v>
      </c>
      <c r="B908" s="50" t="s">
        <v>35</v>
      </c>
      <c r="C908" s="43">
        <v>45.0</v>
      </c>
      <c r="D908" s="44"/>
      <c r="E908" s="49">
        <v>4.31683712E8</v>
      </c>
      <c r="F908" s="44"/>
      <c r="G908" s="44"/>
      <c r="H908" s="44"/>
    </row>
    <row r="909">
      <c r="A909" s="43" t="s">
        <v>57</v>
      </c>
      <c r="B909" s="50" t="s">
        <v>35</v>
      </c>
      <c r="C909" s="43">
        <v>45.0</v>
      </c>
      <c r="D909" s="44"/>
      <c r="E909" s="49">
        <v>4.43903872E8</v>
      </c>
      <c r="F909" s="44"/>
      <c r="G909" s="44"/>
      <c r="H909" s="44"/>
    </row>
    <row r="910">
      <c r="A910" s="43" t="s">
        <v>57</v>
      </c>
      <c r="B910" s="50" t="s">
        <v>35</v>
      </c>
      <c r="C910" s="43">
        <v>45.0</v>
      </c>
      <c r="D910" s="44" t="str">
        <f>CONCATENATE(A910,B910,C910)</f>
        <v>Sem ABAP10BP3_445</v>
      </c>
      <c r="E910" s="49">
        <v>4.52738944E8</v>
      </c>
      <c r="F910" s="44">
        <f>AVERAGE(E908:E910)</f>
        <v>442775509.3</v>
      </c>
      <c r="G910" s="44">
        <f>STDEV(E908:E910)/F910*100</f>
        <v>2.387862639</v>
      </c>
      <c r="H910" s="44">
        <f>F910-$F$868</f>
        <v>438352095.8</v>
      </c>
    </row>
    <row r="911">
      <c r="A911" s="43" t="s">
        <v>57</v>
      </c>
      <c r="B911" s="50" t="s">
        <v>37</v>
      </c>
      <c r="C911" s="43">
        <v>45.0</v>
      </c>
      <c r="D911" s="44"/>
      <c r="E911" s="49">
        <v>4.2858E8</v>
      </c>
      <c r="F911" s="44"/>
      <c r="G911" s="44"/>
      <c r="H911" s="44"/>
    </row>
    <row r="912">
      <c r="A912" s="43" t="s">
        <v>57</v>
      </c>
      <c r="B912" s="50" t="s">
        <v>37</v>
      </c>
      <c r="C912" s="43">
        <v>45.0</v>
      </c>
      <c r="D912" s="44"/>
      <c r="E912" s="49">
        <v>4.552296E8</v>
      </c>
      <c r="F912" s="44"/>
      <c r="G912" s="44"/>
      <c r="H912" s="44"/>
    </row>
    <row r="913">
      <c r="A913" s="43" t="s">
        <v>57</v>
      </c>
      <c r="B913" s="50" t="s">
        <v>37</v>
      </c>
      <c r="C913" s="43">
        <v>45.0</v>
      </c>
      <c r="D913" s="44" t="str">
        <f>CONCATENATE(A913,B913,C913)</f>
        <v>Sem ABAP10BP3_545</v>
      </c>
      <c r="E913" s="49">
        <v>4.51801184E8</v>
      </c>
      <c r="F913" s="44">
        <f>AVERAGE(E911:E913)</f>
        <v>445203594.7</v>
      </c>
      <c r="G913" s="44">
        <f>STDEV(E911:E913)/F913*100</f>
        <v>3.256521948</v>
      </c>
      <c r="H913" s="44">
        <f>F913-$F$868</f>
        <v>440780181.2</v>
      </c>
    </row>
    <row r="914">
      <c r="A914" s="51" t="s">
        <v>60</v>
      </c>
      <c r="B914" s="51" t="s">
        <v>58</v>
      </c>
      <c r="C914" s="43">
        <v>45.0</v>
      </c>
      <c r="D914" s="44"/>
      <c r="E914" s="45">
        <v>3845828.0</v>
      </c>
      <c r="F914" s="44"/>
      <c r="G914" s="44"/>
      <c r="H914" s="44"/>
    </row>
    <row r="915">
      <c r="A915" s="51" t="s">
        <v>60</v>
      </c>
      <c r="B915" s="51" t="s">
        <v>58</v>
      </c>
      <c r="C915" s="43">
        <v>45.0</v>
      </c>
      <c r="D915" s="44"/>
      <c r="E915" s="45">
        <v>3902988.0</v>
      </c>
      <c r="F915" s="44"/>
      <c r="G915" s="44"/>
      <c r="H915" s="44"/>
    </row>
    <row r="916">
      <c r="A916" s="51" t="s">
        <v>60</v>
      </c>
      <c r="B916" s="51" t="s">
        <v>58</v>
      </c>
      <c r="C916" s="43">
        <v>45.0</v>
      </c>
      <c r="D916" s="44" t="str">
        <f>CONCATENATE(A916,B916,C916)</f>
        <v>Com ABAPbranco45</v>
      </c>
      <c r="E916" s="45">
        <v>3920293.0</v>
      </c>
      <c r="F916" s="44">
        <f>AVERAGE(E914:E916)</f>
        <v>3889703</v>
      </c>
      <c r="G916" s="44">
        <f>STDEV(E914:E916)/F916*100</f>
        <v>1.001864953</v>
      </c>
      <c r="H916" s="4" t="s">
        <v>59</v>
      </c>
    </row>
    <row r="917">
      <c r="A917" s="51" t="s">
        <v>60</v>
      </c>
      <c r="B917" s="51" t="s">
        <v>8</v>
      </c>
      <c r="C917" s="43">
        <v>45.0</v>
      </c>
      <c r="D917" s="44"/>
      <c r="E917" s="47">
        <v>2.56237648E8</v>
      </c>
      <c r="F917" s="44"/>
      <c r="G917" s="44"/>
      <c r="H917" s="44"/>
    </row>
    <row r="918">
      <c r="A918" s="51" t="s">
        <v>60</v>
      </c>
      <c r="B918" s="51" t="s">
        <v>8</v>
      </c>
      <c r="C918" s="43">
        <v>45.0</v>
      </c>
      <c r="D918" s="44"/>
      <c r="E918" s="47">
        <v>2.27068848E8</v>
      </c>
      <c r="F918" s="44"/>
      <c r="G918" s="44"/>
      <c r="H918" s="44"/>
    </row>
    <row r="919">
      <c r="A919" s="51" t="s">
        <v>60</v>
      </c>
      <c r="B919" s="51" t="s">
        <v>8</v>
      </c>
      <c r="C919" s="43">
        <v>45.0</v>
      </c>
      <c r="D919" s="44" t="str">
        <f>CONCATENATE(A919,B919,C919)</f>
        <v>Com ABAPC145</v>
      </c>
      <c r="E919" s="47">
        <v>2.22832816E8</v>
      </c>
      <c r="F919" s="44">
        <f>AVERAGE(E917:E919)</f>
        <v>235379770.7</v>
      </c>
      <c r="G919" s="44">
        <f>STDEV(E917:E919)/F919*100</f>
        <v>7.726747655</v>
      </c>
      <c r="H919" s="44">
        <f>F919-$F$916</f>
        <v>231490067.7</v>
      </c>
    </row>
    <row r="920">
      <c r="A920" s="51" t="s">
        <v>60</v>
      </c>
      <c r="B920" s="51" t="s">
        <v>10</v>
      </c>
      <c r="C920" s="43">
        <v>45.0</v>
      </c>
      <c r="D920" s="44"/>
      <c r="E920" s="47">
        <v>3.45136032E8</v>
      </c>
      <c r="F920" s="44"/>
      <c r="G920" s="44"/>
      <c r="H920" s="44"/>
    </row>
    <row r="921">
      <c r="A921" s="51" t="s">
        <v>60</v>
      </c>
      <c r="B921" s="51" t="s">
        <v>10</v>
      </c>
      <c r="C921" s="43">
        <v>45.0</v>
      </c>
      <c r="D921" s="44"/>
      <c r="E921" s="47">
        <v>3.48122816E8</v>
      </c>
      <c r="F921" s="44"/>
      <c r="G921" s="44"/>
      <c r="H921" s="44"/>
    </row>
    <row r="922">
      <c r="A922" s="51" t="s">
        <v>60</v>
      </c>
      <c r="B922" s="51" t="s">
        <v>10</v>
      </c>
      <c r="C922" s="43">
        <v>45.0</v>
      </c>
      <c r="D922" s="44" t="str">
        <f>CONCATENATE(A922,B922,C922)</f>
        <v>Com ABAPC245</v>
      </c>
      <c r="E922" s="47">
        <v>3.48578976E8</v>
      </c>
      <c r="F922" s="44">
        <f>AVERAGE(E920:E922)</f>
        <v>347279274.7</v>
      </c>
      <c r="G922" s="44">
        <f>STDEV(E920:E922)/F922*100</f>
        <v>0.5384897957</v>
      </c>
      <c r="H922" s="44">
        <f>F922-$F$916</f>
        <v>343389571.7</v>
      </c>
    </row>
    <row r="923">
      <c r="A923" s="51" t="s">
        <v>60</v>
      </c>
      <c r="B923" s="51" t="s">
        <v>12</v>
      </c>
      <c r="C923" s="43">
        <v>45.0</v>
      </c>
      <c r="D923" s="44"/>
      <c r="E923" s="47">
        <v>3.0881552E8</v>
      </c>
      <c r="F923" s="44"/>
      <c r="G923" s="44"/>
      <c r="H923" s="44"/>
    </row>
    <row r="924">
      <c r="A924" s="51" t="s">
        <v>60</v>
      </c>
      <c r="B924" s="51" t="s">
        <v>12</v>
      </c>
      <c r="C924" s="43">
        <v>45.0</v>
      </c>
      <c r="D924" s="44"/>
      <c r="E924" s="47">
        <v>3.1006384E8</v>
      </c>
      <c r="F924" s="44"/>
      <c r="G924" s="44"/>
      <c r="H924" s="44"/>
    </row>
    <row r="925">
      <c r="A925" s="51" t="s">
        <v>60</v>
      </c>
      <c r="B925" s="51" t="s">
        <v>12</v>
      </c>
      <c r="C925" s="43">
        <v>45.0</v>
      </c>
      <c r="D925" s="44" t="str">
        <f>CONCATENATE(A925,B925,C925)</f>
        <v>Com ABAPC345</v>
      </c>
      <c r="E925" s="47">
        <v>2.92150432E8</v>
      </c>
      <c r="F925" s="44">
        <f>AVERAGE(E923:E925)</f>
        <v>303676597.3</v>
      </c>
      <c r="G925" s="44">
        <f>STDEV(E923:E925)/F925*100</f>
        <v>3.293453312</v>
      </c>
      <c r="H925" s="44">
        <f>F925-$F$916</f>
        <v>299786894.3</v>
      </c>
    </row>
    <row r="926">
      <c r="A926" s="51" t="s">
        <v>60</v>
      </c>
      <c r="B926" s="51" t="s">
        <v>15</v>
      </c>
      <c r="C926" s="43">
        <v>45.0</v>
      </c>
      <c r="D926" s="44"/>
      <c r="E926" s="47">
        <v>3.81381728E8</v>
      </c>
      <c r="F926" s="44"/>
      <c r="G926" s="44"/>
      <c r="H926" s="44"/>
    </row>
    <row r="927">
      <c r="A927" s="51" t="s">
        <v>60</v>
      </c>
      <c r="B927" s="51" t="s">
        <v>15</v>
      </c>
      <c r="C927" s="43">
        <v>45.0</v>
      </c>
      <c r="D927" s="44"/>
      <c r="E927" s="47">
        <v>3.61716448E8</v>
      </c>
      <c r="F927" s="44"/>
      <c r="G927" s="44"/>
      <c r="H927" s="44"/>
    </row>
    <row r="928">
      <c r="A928" s="51" t="s">
        <v>60</v>
      </c>
      <c r="B928" s="51" t="s">
        <v>15</v>
      </c>
      <c r="C928" s="43">
        <v>45.0</v>
      </c>
      <c r="D928" s="44" t="str">
        <f>CONCATENATE(A928,B928,C928)</f>
        <v>Com ABAPC445</v>
      </c>
      <c r="E928" s="47">
        <v>3.72962272E8</v>
      </c>
      <c r="F928" s="44">
        <f>AVERAGE(E926:E928)</f>
        <v>372020149.3</v>
      </c>
      <c r="G928" s="44">
        <f>STDEV(E926:E928)/F928*100</f>
        <v>2.652123359</v>
      </c>
      <c r="H928" s="44">
        <f>F928-$F$916</f>
        <v>368130446.3</v>
      </c>
    </row>
    <row r="929">
      <c r="A929" s="51" t="s">
        <v>60</v>
      </c>
      <c r="B929" s="51" t="s">
        <v>17</v>
      </c>
      <c r="C929" s="43">
        <v>45.0</v>
      </c>
      <c r="D929" s="44"/>
      <c r="E929" s="47">
        <v>1.65099552E8</v>
      </c>
      <c r="F929" s="44"/>
      <c r="G929" s="44"/>
      <c r="H929" s="44"/>
    </row>
    <row r="930">
      <c r="A930" s="51" t="s">
        <v>60</v>
      </c>
      <c r="B930" s="51" t="s">
        <v>17</v>
      </c>
      <c r="C930" s="43">
        <v>45.0</v>
      </c>
      <c r="D930" s="44"/>
      <c r="E930" s="47">
        <v>1.52536304E8</v>
      </c>
      <c r="F930" s="44"/>
      <c r="G930" s="44"/>
      <c r="H930" s="44"/>
    </row>
    <row r="931">
      <c r="A931" s="51" t="s">
        <v>60</v>
      </c>
      <c r="B931" s="51" t="s">
        <v>17</v>
      </c>
      <c r="C931" s="43">
        <v>45.0</v>
      </c>
      <c r="D931" s="44" t="str">
        <f>CONCATENATE(A931,B931,C931)</f>
        <v>Com ABAPC545</v>
      </c>
      <c r="E931" s="47">
        <v>1.61903168E8</v>
      </c>
      <c r="F931" s="44">
        <f>AVERAGE(E929:E931)</f>
        <v>159846341.3</v>
      </c>
      <c r="G931" s="44">
        <f>STDEV(E929:E931)/F931*100</f>
        <v>4.084732639</v>
      </c>
      <c r="H931" s="44">
        <f>F931-$F$916</f>
        <v>155956638.3</v>
      </c>
    </row>
    <row r="932">
      <c r="A932" s="51" t="s">
        <v>60</v>
      </c>
      <c r="B932" s="51" t="s">
        <v>19</v>
      </c>
      <c r="C932" s="43">
        <v>45.0</v>
      </c>
      <c r="D932" s="44"/>
      <c r="E932" s="48">
        <v>4.8630368E8</v>
      </c>
      <c r="F932" s="44"/>
      <c r="G932" s="44"/>
      <c r="H932" s="44"/>
    </row>
    <row r="933">
      <c r="A933" s="51" t="s">
        <v>60</v>
      </c>
      <c r="B933" s="51" t="s">
        <v>19</v>
      </c>
      <c r="C933" s="43">
        <v>45.0</v>
      </c>
      <c r="D933" s="44"/>
      <c r="E933" s="48">
        <v>4.95441472E8</v>
      </c>
      <c r="F933" s="44"/>
      <c r="G933" s="44"/>
      <c r="H933" s="44"/>
    </row>
    <row r="934">
      <c r="A934" s="51" t="s">
        <v>60</v>
      </c>
      <c r="B934" s="51" t="s">
        <v>19</v>
      </c>
      <c r="C934" s="43">
        <v>45.0</v>
      </c>
      <c r="D934" s="44" t="str">
        <f>CONCATENATE(A934,B934,C934)</f>
        <v>Com ABAP1BP3_145</v>
      </c>
      <c r="E934" s="48">
        <v>5.02122144E8</v>
      </c>
      <c r="F934" s="44">
        <f>AVERAGE(E932:E934)</f>
        <v>494622432</v>
      </c>
      <c r="G934" s="44">
        <f>STDEV(E932:E934)/F934*100</f>
        <v>1.605461793</v>
      </c>
      <c r="H934" s="44">
        <f>F934-$F$916</f>
        <v>490732729</v>
      </c>
    </row>
    <row r="935">
      <c r="A935" s="51" t="s">
        <v>60</v>
      </c>
      <c r="B935" s="51" t="s">
        <v>21</v>
      </c>
      <c r="C935" s="43">
        <v>45.0</v>
      </c>
      <c r="D935" s="44"/>
      <c r="E935" s="48">
        <v>2.65713168E8</v>
      </c>
      <c r="F935" s="44"/>
      <c r="G935" s="44"/>
      <c r="H935" s="44"/>
    </row>
    <row r="936">
      <c r="A936" s="51" t="s">
        <v>60</v>
      </c>
      <c r="B936" s="51" t="s">
        <v>21</v>
      </c>
      <c r="C936" s="43">
        <v>45.0</v>
      </c>
      <c r="D936" s="44"/>
      <c r="E936" s="48">
        <v>2.66108624E8</v>
      </c>
      <c r="F936" s="44"/>
      <c r="G936" s="44"/>
      <c r="H936" s="44"/>
    </row>
    <row r="937">
      <c r="A937" s="51" t="s">
        <v>60</v>
      </c>
      <c r="B937" s="51" t="s">
        <v>21</v>
      </c>
      <c r="C937" s="43">
        <v>45.0</v>
      </c>
      <c r="D937" s="44" t="str">
        <f>CONCATENATE(A937,B937,C937)</f>
        <v>Com ABAP1BP3_245</v>
      </c>
      <c r="E937" s="48">
        <v>2.7607312E8</v>
      </c>
      <c r="F937" s="44">
        <f>AVERAGE(E935:E937)</f>
        <v>269298304</v>
      </c>
      <c r="G937" s="44">
        <f>STDEV(E935:E937)/F937*100</f>
        <v>2.179922236</v>
      </c>
      <c r="H937" s="44">
        <f>F937-$F$916</f>
        <v>265408601</v>
      </c>
    </row>
    <row r="938">
      <c r="A938" s="51" t="s">
        <v>60</v>
      </c>
      <c r="B938" s="51" t="s">
        <v>23</v>
      </c>
      <c r="C938" s="43">
        <v>45.0</v>
      </c>
      <c r="D938" s="44"/>
      <c r="E938" s="48">
        <v>2.09017984E8</v>
      </c>
      <c r="F938" s="44"/>
      <c r="G938" s="44"/>
      <c r="H938" s="44"/>
    </row>
    <row r="939">
      <c r="A939" s="51" t="s">
        <v>60</v>
      </c>
      <c r="B939" s="51" t="s">
        <v>23</v>
      </c>
      <c r="C939" s="43">
        <v>45.0</v>
      </c>
      <c r="D939" s="44"/>
      <c r="E939" s="48">
        <v>2.31131264E8</v>
      </c>
      <c r="F939" s="44"/>
      <c r="G939" s="44"/>
      <c r="H939" s="44"/>
    </row>
    <row r="940">
      <c r="A940" s="51" t="s">
        <v>60</v>
      </c>
      <c r="B940" s="51" t="s">
        <v>23</v>
      </c>
      <c r="C940" s="43">
        <v>45.0</v>
      </c>
      <c r="D940" s="44" t="str">
        <f>CONCATENATE(A940,B940,C940)</f>
        <v>Com ABAP1BP3_345</v>
      </c>
      <c r="E940" s="48">
        <v>2.16754256E8</v>
      </c>
      <c r="F940" s="44">
        <f>AVERAGE(E938:E940)</f>
        <v>218967834.7</v>
      </c>
      <c r="G940" s="44">
        <f>STDEV(E938:E940)/F940*100</f>
        <v>5.124769522</v>
      </c>
      <c r="H940" s="44">
        <f>F940-$F$916</f>
        <v>215078131.7</v>
      </c>
    </row>
    <row r="941">
      <c r="A941" s="51" t="s">
        <v>60</v>
      </c>
      <c r="B941" s="51" t="s">
        <v>25</v>
      </c>
      <c r="C941" s="43">
        <v>45.0</v>
      </c>
      <c r="D941" s="44"/>
      <c r="E941" s="48">
        <v>3.09387584E8</v>
      </c>
      <c r="F941" s="44"/>
      <c r="G941" s="44"/>
      <c r="H941" s="44"/>
    </row>
    <row r="942">
      <c r="A942" s="51" t="s">
        <v>60</v>
      </c>
      <c r="B942" s="51" t="s">
        <v>25</v>
      </c>
      <c r="C942" s="43">
        <v>45.0</v>
      </c>
      <c r="D942" s="44"/>
      <c r="E942" s="48">
        <v>3.0076416E8</v>
      </c>
      <c r="F942" s="44"/>
      <c r="G942" s="44"/>
      <c r="H942" s="44"/>
    </row>
    <row r="943">
      <c r="A943" s="51" t="s">
        <v>60</v>
      </c>
      <c r="B943" s="51" t="s">
        <v>25</v>
      </c>
      <c r="C943" s="43">
        <v>45.0</v>
      </c>
      <c r="D943" s="44" t="str">
        <f>CONCATENATE(A943,B943,C943)</f>
        <v>Com ABAP1BP3_445</v>
      </c>
      <c r="E943" s="48">
        <v>2.92454592E8</v>
      </c>
      <c r="F943" s="44">
        <f>AVERAGE(E941:E943)</f>
        <v>300868778.7</v>
      </c>
      <c r="G943" s="44">
        <f>STDEV(E941:E943)/F943*100</f>
        <v>2.814177265</v>
      </c>
      <c r="H943" s="44">
        <f>F943-$F$916</f>
        <v>296979075.7</v>
      </c>
    </row>
    <row r="944">
      <c r="A944" s="51" t="s">
        <v>60</v>
      </c>
      <c r="B944" s="51" t="s">
        <v>27</v>
      </c>
      <c r="C944" s="43">
        <v>45.0</v>
      </c>
      <c r="D944" s="44"/>
      <c r="E944" s="48">
        <v>2.96813248E8</v>
      </c>
      <c r="F944" s="44"/>
      <c r="G944" s="44"/>
      <c r="H944" s="44"/>
    </row>
    <row r="945">
      <c r="A945" s="51" t="s">
        <v>60</v>
      </c>
      <c r="B945" s="51" t="s">
        <v>27</v>
      </c>
      <c r="C945" s="43">
        <v>45.0</v>
      </c>
      <c r="D945" s="44"/>
      <c r="E945" s="48">
        <v>3.28975296E8</v>
      </c>
      <c r="F945" s="44"/>
      <c r="G945" s="44"/>
      <c r="H945" s="44"/>
    </row>
    <row r="946">
      <c r="A946" s="51" t="s">
        <v>60</v>
      </c>
      <c r="B946" s="51" t="s">
        <v>27</v>
      </c>
      <c r="C946" s="43">
        <v>45.0</v>
      </c>
      <c r="D946" s="44" t="str">
        <f>CONCATENATE(A946,B946,C946)</f>
        <v>Com ABAP1BP3_545</v>
      </c>
      <c r="E946" s="48">
        <v>2.8584576E8</v>
      </c>
      <c r="F946" s="44">
        <f>AVERAGE(E944:E946)</f>
        <v>303878101.3</v>
      </c>
      <c r="G946" s="44">
        <f>STDEV(E944:E946)/F946*100</f>
        <v>7.376614789</v>
      </c>
      <c r="H946" s="44">
        <f>F946-$F$916</f>
        <v>299988398.3</v>
      </c>
    </row>
    <row r="947">
      <c r="A947" s="51" t="s">
        <v>60</v>
      </c>
      <c r="B947" s="51" t="s">
        <v>29</v>
      </c>
      <c r="C947" s="43">
        <v>45.0</v>
      </c>
      <c r="D947" s="44"/>
      <c r="E947" s="49">
        <v>2.7755616E8</v>
      </c>
      <c r="F947" s="44"/>
      <c r="G947" s="44"/>
      <c r="H947" s="44"/>
    </row>
    <row r="948">
      <c r="A948" s="51" t="s">
        <v>60</v>
      </c>
      <c r="B948" s="51" t="s">
        <v>29</v>
      </c>
      <c r="C948" s="43">
        <v>45.0</v>
      </c>
      <c r="D948" s="44"/>
      <c r="E948" s="49">
        <v>2.97557568E8</v>
      </c>
      <c r="F948" s="44"/>
      <c r="G948" s="44"/>
      <c r="H948" s="44"/>
    </row>
    <row r="949">
      <c r="A949" s="51" t="s">
        <v>60</v>
      </c>
      <c r="B949" s="51" t="s">
        <v>29</v>
      </c>
      <c r="C949" s="43">
        <v>45.0</v>
      </c>
      <c r="D949" s="44" t="str">
        <f>CONCATENATE(A949,B949,C949)</f>
        <v>Com ABAP10BP3_145</v>
      </c>
      <c r="E949" s="49">
        <v>3.09293536E8</v>
      </c>
      <c r="F949" s="44">
        <f>AVERAGE(E947:E949)</f>
        <v>294802421.3</v>
      </c>
      <c r="G949" s="44">
        <f>STDEV(E947:E949)/F949*100</f>
        <v>5.443329701</v>
      </c>
      <c r="H949" s="44">
        <f>F949-$F$916</f>
        <v>290912718.3</v>
      </c>
    </row>
    <row r="950">
      <c r="A950" s="51" t="s">
        <v>60</v>
      </c>
      <c r="B950" s="51" t="s">
        <v>31</v>
      </c>
      <c r="C950" s="43">
        <v>45.0</v>
      </c>
      <c r="D950" s="44"/>
      <c r="E950" s="49">
        <v>2.98425568E8</v>
      </c>
      <c r="F950" s="44"/>
      <c r="G950" s="44"/>
      <c r="H950" s="44"/>
    </row>
    <row r="951">
      <c r="A951" s="51" t="s">
        <v>60</v>
      </c>
      <c r="B951" s="52" t="s">
        <v>31</v>
      </c>
      <c r="C951" s="43">
        <v>45.0</v>
      </c>
      <c r="D951" s="44"/>
      <c r="E951" s="49">
        <v>2.94419392E8</v>
      </c>
      <c r="F951" s="44"/>
      <c r="G951" s="44"/>
      <c r="H951" s="44"/>
    </row>
    <row r="952">
      <c r="A952" s="51" t="s">
        <v>60</v>
      </c>
      <c r="B952" s="52" t="s">
        <v>31</v>
      </c>
      <c r="C952" s="43">
        <v>45.0</v>
      </c>
      <c r="D952" s="44" t="str">
        <f>CONCATENATE(A952,B952,C952)</f>
        <v>Com ABAP10BP3_245</v>
      </c>
      <c r="E952" s="49">
        <v>2.6823464E8</v>
      </c>
      <c r="F952" s="44">
        <f>AVERAGE(E950:E952)</f>
        <v>287026533.3</v>
      </c>
      <c r="G952" s="44">
        <f>STDEV(E950:E952)/F952*100</f>
        <v>5.712735581</v>
      </c>
      <c r="H952" s="44">
        <f>F952-$F$916</f>
        <v>283136830.3</v>
      </c>
    </row>
    <row r="953">
      <c r="A953" s="51" t="s">
        <v>60</v>
      </c>
      <c r="B953" s="52" t="s">
        <v>33</v>
      </c>
      <c r="C953" s="43">
        <v>45.0</v>
      </c>
      <c r="D953" s="44"/>
      <c r="E953" s="49">
        <v>5.0137216E8</v>
      </c>
      <c r="F953" s="44"/>
      <c r="G953" s="44"/>
      <c r="H953" s="44"/>
    </row>
    <row r="954">
      <c r="A954" s="51" t="s">
        <v>60</v>
      </c>
      <c r="B954" s="52" t="s">
        <v>33</v>
      </c>
      <c r="C954" s="43">
        <v>45.0</v>
      </c>
      <c r="D954" s="44"/>
      <c r="E954" s="49">
        <v>4.62846944E8</v>
      </c>
      <c r="F954" s="44"/>
      <c r="G954" s="44"/>
      <c r="H954" s="44"/>
    </row>
    <row r="955">
      <c r="A955" s="51" t="s">
        <v>60</v>
      </c>
      <c r="B955" s="52" t="s">
        <v>33</v>
      </c>
      <c r="C955" s="43">
        <v>45.0</v>
      </c>
      <c r="D955" s="44" t="str">
        <f>CONCATENATE(A955,B955,C955)</f>
        <v>Com ABAP10BP3_345</v>
      </c>
      <c r="E955" s="49">
        <v>4.81351296E8</v>
      </c>
      <c r="F955" s="44">
        <f>AVERAGE(E953:E955)</f>
        <v>481856800</v>
      </c>
      <c r="G955" s="44">
        <f>STDEV(E953:E955)/F955*100</f>
        <v>3.998611629</v>
      </c>
      <c r="H955" s="44">
        <f>F955-$F$916</f>
        <v>477967097</v>
      </c>
    </row>
    <row r="956">
      <c r="A956" s="51" t="s">
        <v>60</v>
      </c>
      <c r="B956" s="52" t="s">
        <v>35</v>
      </c>
      <c r="C956" s="43">
        <v>45.0</v>
      </c>
      <c r="D956" s="44"/>
      <c r="E956" s="49">
        <v>4.91743232E8</v>
      </c>
      <c r="F956" s="44"/>
      <c r="G956" s="44"/>
      <c r="H956" s="44"/>
    </row>
    <row r="957">
      <c r="A957" s="51" t="s">
        <v>60</v>
      </c>
      <c r="B957" s="52" t="s">
        <v>35</v>
      </c>
      <c r="C957" s="43">
        <v>45.0</v>
      </c>
      <c r="D957" s="44"/>
      <c r="E957" s="49">
        <v>4.8976496E8</v>
      </c>
      <c r="F957" s="44"/>
      <c r="G957" s="44"/>
      <c r="H957" s="44"/>
    </row>
    <row r="958">
      <c r="A958" s="51" t="s">
        <v>60</v>
      </c>
      <c r="B958" s="52" t="s">
        <v>35</v>
      </c>
      <c r="C958" s="43">
        <v>45.0</v>
      </c>
      <c r="D958" s="44" t="str">
        <f>CONCATENATE(A958,B958,C958)</f>
        <v>Com ABAP10BP3_445</v>
      </c>
      <c r="E958" s="49">
        <v>5.06219008E8</v>
      </c>
      <c r="F958" s="44">
        <f>AVERAGE(E956:E958)</f>
        <v>495909066.7</v>
      </c>
      <c r="G958" s="44">
        <f>STDEV(E956:E958)/F958*100</f>
        <v>1.811479939</v>
      </c>
      <c r="H958" s="44">
        <f>F958-$F$916</f>
        <v>492019363.7</v>
      </c>
    </row>
    <row r="959">
      <c r="A959" s="51" t="s">
        <v>60</v>
      </c>
      <c r="B959" s="52" t="s">
        <v>37</v>
      </c>
      <c r="C959" s="43">
        <v>45.0</v>
      </c>
      <c r="D959" s="44"/>
      <c r="E959" s="49">
        <v>5.10445888E8</v>
      </c>
      <c r="F959" s="44"/>
      <c r="G959" s="44"/>
      <c r="H959" s="44"/>
    </row>
    <row r="960">
      <c r="A960" s="51" t="s">
        <v>60</v>
      </c>
      <c r="B960" s="52" t="s">
        <v>37</v>
      </c>
      <c r="C960" s="43">
        <v>45.0</v>
      </c>
      <c r="D960" s="44"/>
      <c r="E960" s="49">
        <v>5.0276384E8</v>
      </c>
      <c r="F960" s="44"/>
      <c r="G960" s="44"/>
      <c r="H960" s="44"/>
    </row>
    <row r="961">
      <c r="A961" s="51" t="s">
        <v>60</v>
      </c>
      <c r="B961" s="52" t="s">
        <v>37</v>
      </c>
      <c r="C961" s="43">
        <v>45.0</v>
      </c>
      <c r="D961" s="44" t="str">
        <f>CONCATENATE(A961,B961,C961)</f>
        <v>Com ABAP10BP3_545</v>
      </c>
      <c r="E961" s="49">
        <v>4.96555936E8</v>
      </c>
      <c r="F961" s="44">
        <f>AVERAGE(E959:E961)</f>
        <v>503255221.3</v>
      </c>
      <c r="G961" s="44">
        <f>STDEV(E959:E961)/F961*100</f>
        <v>1.382598947</v>
      </c>
      <c r="H961" s="44">
        <f>F961-$F$916</f>
        <v>499365518.3</v>
      </c>
    </row>
    <row r="962">
      <c r="A962" s="43" t="s">
        <v>57</v>
      </c>
      <c r="B962" s="43" t="s">
        <v>58</v>
      </c>
      <c r="C962" s="43">
        <v>50.0</v>
      </c>
      <c r="D962" s="44"/>
      <c r="E962" s="44"/>
      <c r="F962" s="44"/>
      <c r="G962" s="44"/>
      <c r="H962" s="44"/>
    </row>
    <row r="963">
      <c r="A963" s="43" t="s">
        <v>57</v>
      </c>
      <c r="B963" s="43" t="s">
        <v>58</v>
      </c>
      <c r="C963" s="43">
        <v>50.0</v>
      </c>
      <c r="D963" s="44"/>
      <c r="E963" s="44"/>
      <c r="F963" s="44"/>
      <c r="G963" s="44"/>
      <c r="H963" s="44"/>
    </row>
    <row r="964">
      <c r="A964" s="43" t="s">
        <v>57</v>
      </c>
      <c r="B964" s="43" t="s">
        <v>58</v>
      </c>
      <c r="C964" s="43">
        <v>50.0</v>
      </c>
      <c r="D964" s="44"/>
      <c r="E964" s="44"/>
      <c r="F964" s="44"/>
      <c r="G964" s="44"/>
      <c r="H964" s="44"/>
    </row>
    <row r="965">
      <c r="A965" s="43" t="s">
        <v>57</v>
      </c>
      <c r="B965" s="43" t="s">
        <v>8</v>
      </c>
      <c r="C965" s="43">
        <v>50.0</v>
      </c>
      <c r="D965" s="44"/>
      <c r="E965" s="44"/>
      <c r="F965" s="44"/>
      <c r="G965" s="44"/>
      <c r="H965" s="44"/>
    </row>
    <row r="966">
      <c r="A966" s="43" t="s">
        <v>57</v>
      </c>
      <c r="B966" s="43" t="s">
        <v>8</v>
      </c>
      <c r="C966" s="43">
        <v>50.0</v>
      </c>
      <c r="D966" s="44"/>
      <c r="E966" s="44"/>
      <c r="F966" s="44"/>
      <c r="G966" s="44"/>
      <c r="H966" s="44"/>
    </row>
    <row r="967">
      <c r="A967" s="43" t="s">
        <v>57</v>
      </c>
      <c r="B967" s="43" t="s">
        <v>8</v>
      </c>
      <c r="C967" s="43">
        <v>50.0</v>
      </c>
      <c r="D967" s="44"/>
      <c r="E967" s="44"/>
      <c r="F967" s="44"/>
      <c r="G967" s="44"/>
      <c r="H967" s="44"/>
    </row>
    <row r="968">
      <c r="A968" s="43" t="s">
        <v>57</v>
      </c>
      <c r="B968" s="43" t="s">
        <v>10</v>
      </c>
      <c r="C968" s="43">
        <v>50.0</v>
      </c>
      <c r="D968" s="44"/>
      <c r="E968" s="44"/>
      <c r="F968" s="44"/>
      <c r="G968" s="44"/>
      <c r="H968" s="44"/>
    </row>
    <row r="969">
      <c r="A969" s="43" t="s">
        <v>57</v>
      </c>
      <c r="B969" s="43" t="s">
        <v>10</v>
      </c>
      <c r="C969" s="43">
        <v>50.0</v>
      </c>
      <c r="D969" s="44"/>
      <c r="E969" s="44"/>
      <c r="F969" s="44"/>
      <c r="G969" s="44"/>
      <c r="H969" s="44"/>
    </row>
    <row r="970">
      <c r="A970" s="43" t="s">
        <v>57</v>
      </c>
      <c r="B970" s="43" t="s">
        <v>10</v>
      </c>
      <c r="C970" s="43">
        <v>50.0</v>
      </c>
      <c r="D970" s="44"/>
      <c r="E970" s="44"/>
      <c r="F970" s="44"/>
      <c r="G970" s="44"/>
      <c r="H970" s="44"/>
    </row>
    <row r="971">
      <c r="A971" s="43" t="s">
        <v>57</v>
      </c>
      <c r="B971" s="43" t="s">
        <v>12</v>
      </c>
      <c r="C971" s="43">
        <v>50.0</v>
      </c>
      <c r="D971" s="44"/>
      <c r="E971" s="44"/>
      <c r="F971" s="44"/>
      <c r="G971" s="44"/>
      <c r="H971" s="44"/>
    </row>
    <row r="972">
      <c r="A972" s="43" t="s">
        <v>57</v>
      </c>
      <c r="B972" s="43" t="s">
        <v>12</v>
      </c>
      <c r="C972" s="43">
        <v>50.0</v>
      </c>
      <c r="D972" s="44"/>
      <c r="E972" s="44"/>
      <c r="F972" s="44"/>
      <c r="G972" s="44"/>
      <c r="H972" s="44"/>
    </row>
    <row r="973">
      <c r="A973" s="43" t="s">
        <v>57</v>
      </c>
      <c r="B973" s="43" t="s">
        <v>12</v>
      </c>
      <c r="C973" s="43">
        <v>50.0</v>
      </c>
      <c r="D973" s="44"/>
      <c r="E973" s="44"/>
      <c r="F973" s="44"/>
      <c r="G973" s="44"/>
      <c r="H973" s="44"/>
    </row>
    <row r="974">
      <c r="A974" s="43" t="s">
        <v>57</v>
      </c>
      <c r="B974" s="43" t="s">
        <v>15</v>
      </c>
      <c r="C974" s="43">
        <v>50.0</v>
      </c>
      <c r="D974" s="44"/>
      <c r="E974" s="44"/>
      <c r="F974" s="44"/>
      <c r="G974" s="44"/>
      <c r="H974" s="44"/>
    </row>
    <row r="975">
      <c r="A975" s="43" t="s">
        <v>57</v>
      </c>
      <c r="B975" s="43" t="s">
        <v>15</v>
      </c>
      <c r="C975" s="43">
        <v>50.0</v>
      </c>
      <c r="D975" s="44"/>
      <c r="E975" s="44"/>
      <c r="F975" s="44"/>
      <c r="G975" s="44"/>
      <c r="H975" s="44"/>
    </row>
    <row r="976">
      <c r="A976" s="43" t="s">
        <v>57</v>
      </c>
      <c r="B976" s="43" t="s">
        <v>15</v>
      </c>
      <c r="C976" s="43">
        <v>50.0</v>
      </c>
      <c r="D976" s="44"/>
      <c r="E976" s="44"/>
      <c r="F976" s="44"/>
      <c r="G976" s="44"/>
      <c r="H976" s="44"/>
    </row>
    <row r="977">
      <c r="A977" s="43" t="s">
        <v>57</v>
      </c>
      <c r="B977" s="43" t="s">
        <v>17</v>
      </c>
      <c r="C977" s="43">
        <v>50.0</v>
      </c>
      <c r="D977" s="44"/>
      <c r="E977" s="44"/>
      <c r="F977" s="44"/>
      <c r="G977" s="44"/>
      <c r="H977" s="44"/>
    </row>
    <row r="978">
      <c r="A978" s="43" t="s">
        <v>57</v>
      </c>
      <c r="B978" s="43" t="s">
        <v>17</v>
      </c>
      <c r="C978" s="43">
        <v>50.0</v>
      </c>
      <c r="D978" s="44"/>
      <c r="E978" s="44"/>
      <c r="F978" s="44"/>
      <c r="G978" s="44"/>
      <c r="H978" s="44"/>
    </row>
    <row r="979">
      <c r="A979" s="43" t="s">
        <v>57</v>
      </c>
      <c r="B979" s="43" t="s">
        <v>17</v>
      </c>
      <c r="C979" s="43">
        <v>50.0</v>
      </c>
      <c r="D979" s="44"/>
      <c r="E979" s="44"/>
      <c r="F979" s="44"/>
      <c r="G979" s="44"/>
      <c r="H979" s="44"/>
    </row>
    <row r="980">
      <c r="A980" s="43" t="s">
        <v>57</v>
      </c>
      <c r="B980" s="43" t="s">
        <v>19</v>
      </c>
      <c r="C980" s="43">
        <v>50.0</v>
      </c>
      <c r="D980" s="44"/>
      <c r="E980" s="44"/>
      <c r="F980" s="44"/>
      <c r="G980" s="44"/>
      <c r="H980" s="44"/>
    </row>
    <row r="981">
      <c r="A981" s="43" t="s">
        <v>57</v>
      </c>
      <c r="B981" s="43" t="s">
        <v>19</v>
      </c>
      <c r="C981" s="43">
        <v>50.0</v>
      </c>
      <c r="D981" s="44"/>
      <c r="E981" s="44"/>
      <c r="F981" s="44"/>
      <c r="G981" s="44"/>
      <c r="H981" s="44"/>
    </row>
    <row r="982">
      <c r="A982" s="43" t="s">
        <v>57</v>
      </c>
      <c r="B982" s="43" t="s">
        <v>19</v>
      </c>
      <c r="C982" s="43">
        <v>50.0</v>
      </c>
      <c r="D982" s="44"/>
      <c r="E982" s="44"/>
      <c r="F982" s="44"/>
      <c r="G982" s="44"/>
      <c r="H982" s="44"/>
    </row>
    <row r="983">
      <c r="A983" s="43" t="s">
        <v>57</v>
      </c>
      <c r="B983" s="43" t="s">
        <v>21</v>
      </c>
      <c r="C983" s="43">
        <v>50.0</v>
      </c>
      <c r="D983" s="44"/>
      <c r="E983" s="44"/>
      <c r="F983" s="44"/>
      <c r="G983" s="44"/>
      <c r="H983" s="44"/>
    </row>
    <row r="984">
      <c r="A984" s="43" t="s">
        <v>57</v>
      </c>
      <c r="B984" s="43" t="s">
        <v>21</v>
      </c>
      <c r="C984" s="43">
        <v>50.0</v>
      </c>
      <c r="D984" s="44"/>
      <c r="E984" s="44"/>
      <c r="F984" s="44"/>
      <c r="G984" s="44"/>
      <c r="H984" s="44"/>
    </row>
    <row r="985">
      <c r="A985" s="43" t="s">
        <v>57</v>
      </c>
      <c r="B985" s="43" t="s">
        <v>21</v>
      </c>
      <c r="C985" s="43">
        <v>50.0</v>
      </c>
      <c r="D985" s="44"/>
      <c r="E985" s="44"/>
      <c r="F985" s="44"/>
      <c r="G985" s="44"/>
      <c r="H985" s="44"/>
    </row>
    <row r="986">
      <c r="A986" s="43" t="s">
        <v>57</v>
      </c>
      <c r="B986" s="43" t="s">
        <v>23</v>
      </c>
      <c r="C986" s="43">
        <v>50.0</v>
      </c>
      <c r="D986" s="44"/>
      <c r="E986" s="44"/>
      <c r="F986" s="44"/>
      <c r="G986" s="44"/>
      <c r="H986" s="44"/>
    </row>
    <row r="987">
      <c r="A987" s="43" t="s">
        <v>57</v>
      </c>
      <c r="B987" s="43" t="s">
        <v>23</v>
      </c>
      <c r="C987" s="43">
        <v>50.0</v>
      </c>
      <c r="D987" s="44"/>
      <c r="E987" s="44"/>
      <c r="F987" s="44"/>
      <c r="G987" s="44"/>
      <c r="H987" s="44"/>
    </row>
    <row r="988">
      <c r="A988" s="43" t="s">
        <v>57</v>
      </c>
      <c r="B988" s="43" t="s">
        <v>23</v>
      </c>
      <c r="C988" s="43">
        <v>50.0</v>
      </c>
      <c r="D988" s="44"/>
      <c r="E988" s="44"/>
      <c r="F988" s="44"/>
      <c r="G988" s="44"/>
      <c r="H988" s="44"/>
    </row>
    <row r="989">
      <c r="A989" s="43" t="s">
        <v>57</v>
      </c>
      <c r="B989" s="43" t="s">
        <v>25</v>
      </c>
      <c r="C989" s="43">
        <v>50.0</v>
      </c>
      <c r="D989" s="44"/>
      <c r="E989" s="44"/>
      <c r="F989" s="44"/>
      <c r="G989" s="44"/>
      <c r="H989" s="44"/>
    </row>
    <row r="990">
      <c r="A990" s="43" t="s">
        <v>57</v>
      </c>
      <c r="B990" s="43" t="s">
        <v>25</v>
      </c>
      <c r="C990" s="43">
        <v>50.0</v>
      </c>
      <c r="D990" s="44"/>
      <c r="E990" s="44"/>
      <c r="F990" s="44"/>
      <c r="G990" s="44"/>
      <c r="H990" s="44"/>
    </row>
    <row r="991">
      <c r="A991" s="43" t="s">
        <v>57</v>
      </c>
      <c r="B991" s="43" t="s">
        <v>25</v>
      </c>
      <c r="C991" s="43">
        <v>50.0</v>
      </c>
      <c r="D991" s="44"/>
      <c r="E991" s="44"/>
      <c r="F991" s="44"/>
      <c r="G991" s="44"/>
      <c r="H991" s="44"/>
    </row>
    <row r="992">
      <c r="A992" s="43" t="s">
        <v>57</v>
      </c>
      <c r="B992" s="43" t="s">
        <v>27</v>
      </c>
      <c r="C992" s="43">
        <v>50.0</v>
      </c>
      <c r="D992" s="44"/>
      <c r="E992" s="44"/>
      <c r="F992" s="44"/>
      <c r="G992" s="44"/>
      <c r="H992" s="44"/>
    </row>
    <row r="993">
      <c r="A993" s="43" t="s">
        <v>57</v>
      </c>
      <c r="B993" s="43" t="s">
        <v>27</v>
      </c>
      <c r="C993" s="43">
        <v>50.0</v>
      </c>
      <c r="D993" s="44"/>
      <c r="E993" s="44"/>
      <c r="F993" s="44"/>
      <c r="G993" s="44"/>
      <c r="H993" s="44"/>
    </row>
    <row r="994">
      <c r="A994" s="43" t="s">
        <v>57</v>
      </c>
      <c r="B994" s="43" t="s">
        <v>27</v>
      </c>
      <c r="C994" s="43">
        <v>50.0</v>
      </c>
      <c r="D994" s="44"/>
      <c r="E994" s="44"/>
      <c r="F994" s="44"/>
      <c r="G994" s="44"/>
      <c r="H994" s="44"/>
    </row>
    <row r="995">
      <c r="A995" s="43" t="s">
        <v>57</v>
      </c>
      <c r="B995" s="43" t="s">
        <v>29</v>
      </c>
      <c r="C995" s="43">
        <v>50.0</v>
      </c>
      <c r="D995" s="44"/>
      <c r="E995" s="44"/>
      <c r="F995" s="44"/>
      <c r="G995" s="44"/>
      <c r="H995" s="44"/>
    </row>
    <row r="996">
      <c r="A996" s="43" t="s">
        <v>57</v>
      </c>
      <c r="B996" s="43" t="s">
        <v>29</v>
      </c>
      <c r="C996" s="43">
        <v>50.0</v>
      </c>
      <c r="D996" s="44"/>
      <c r="E996" s="44"/>
      <c r="F996" s="44"/>
      <c r="G996" s="44"/>
      <c r="H996" s="44"/>
    </row>
    <row r="997">
      <c r="A997" s="43" t="s">
        <v>57</v>
      </c>
      <c r="B997" s="43" t="s">
        <v>29</v>
      </c>
      <c r="C997" s="43">
        <v>50.0</v>
      </c>
      <c r="D997" s="44"/>
      <c r="E997" s="44"/>
      <c r="F997" s="44"/>
      <c r="G997" s="44"/>
      <c r="H997" s="44"/>
    </row>
    <row r="998">
      <c r="A998" s="43" t="s">
        <v>57</v>
      </c>
      <c r="B998" s="43" t="s">
        <v>31</v>
      </c>
      <c r="C998" s="43">
        <v>50.0</v>
      </c>
      <c r="D998" s="44"/>
      <c r="E998" s="44"/>
      <c r="F998" s="44"/>
      <c r="G998" s="44"/>
      <c r="H998" s="44"/>
    </row>
    <row r="999">
      <c r="A999" s="43" t="s">
        <v>57</v>
      </c>
      <c r="B999" s="50" t="s">
        <v>31</v>
      </c>
      <c r="C999" s="43">
        <v>50.0</v>
      </c>
      <c r="D999" s="44"/>
      <c r="E999" s="44"/>
      <c r="F999" s="44"/>
      <c r="G999" s="44"/>
      <c r="H999" s="44"/>
    </row>
    <row r="1000">
      <c r="A1000" s="43" t="s">
        <v>57</v>
      </c>
      <c r="B1000" s="50" t="s">
        <v>31</v>
      </c>
      <c r="C1000" s="43">
        <v>50.0</v>
      </c>
      <c r="D1000" s="44"/>
      <c r="E1000" s="44"/>
      <c r="F1000" s="44"/>
      <c r="G1000" s="44"/>
      <c r="H1000" s="44"/>
    </row>
    <row r="1001">
      <c r="A1001" s="43" t="s">
        <v>57</v>
      </c>
      <c r="B1001" s="50" t="s">
        <v>33</v>
      </c>
      <c r="C1001" s="43">
        <v>50.0</v>
      </c>
      <c r="D1001" s="44"/>
      <c r="E1001" s="44"/>
      <c r="F1001" s="44"/>
      <c r="G1001" s="44"/>
      <c r="H1001" s="44"/>
    </row>
    <row r="1002">
      <c r="A1002" s="43" t="s">
        <v>57</v>
      </c>
      <c r="B1002" s="50" t="s">
        <v>33</v>
      </c>
      <c r="C1002" s="43">
        <v>50.0</v>
      </c>
      <c r="D1002" s="44"/>
      <c r="E1002" s="44"/>
      <c r="F1002" s="44"/>
      <c r="G1002" s="44"/>
      <c r="H1002" s="44"/>
    </row>
    <row r="1003">
      <c r="A1003" s="43" t="s">
        <v>57</v>
      </c>
      <c r="B1003" s="50" t="s">
        <v>33</v>
      </c>
      <c r="C1003" s="43">
        <v>50.0</v>
      </c>
      <c r="D1003" s="44"/>
      <c r="E1003" s="44"/>
      <c r="F1003" s="44"/>
      <c r="G1003" s="44"/>
      <c r="H1003" s="44"/>
    </row>
    <row r="1004">
      <c r="A1004" s="43" t="s">
        <v>57</v>
      </c>
      <c r="B1004" s="50" t="s">
        <v>35</v>
      </c>
      <c r="C1004" s="43">
        <v>50.0</v>
      </c>
      <c r="D1004" s="44"/>
      <c r="E1004" s="44"/>
      <c r="F1004" s="44"/>
      <c r="G1004" s="44"/>
      <c r="H1004" s="44"/>
    </row>
    <row r="1005">
      <c r="A1005" s="43" t="s">
        <v>57</v>
      </c>
      <c r="B1005" s="50" t="s">
        <v>35</v>
      </c>
      <c r="C1005" s="43">
        <v>50.0</v>
      </c>
      <c r="D1005" s="44"/>
      <c r="E1005" s="44"/>
      <c r="F1005" s="44"/>
      <c r="G1005" s="44"/>
      <c r="H1005" s="44"/>
    </row>
    <row r="1006">
      <c r="A1006" s="43" t="s">
        <v>57</v>
      </c>
      <c r="B1006" s="50" t="s">
        <v>35</v>
      </c>
      <c r="C1006" s="43">
        <v>50.0</v>
      </c>
      <c r="D1006" s="44"/>
      <c r="E1006" s="44"/>
      <c r="F1006" s="44"/>
      <c r="G1006" s="44"/>
      <c r="H1006" s="44"/>
    </row>
    <row r="1007">
      <c r="A1007" s="43" t="s">
        <v>57</v>
      </c>
      <c r="B1007" s="50" t="s">
        <v>37</v>
      </c>
      <c r="C1007" s="43">
        <v>50.0</v>
      </c>
      <c r="D1007" s="44"/>
      <c r="E1007" s="44"/>
      <c r="F1007" s="44"/>
      <c r="G1007" s="44"/>
      <c r="H1007" s="44"/>
    </row>
    <row r="1008">
      <c r="A1008" s="43" t="s">
        <v>57</v>
      </c>
      <c r="B1008" s="50" t="s">
        <v>37</v>
      </c>
      <c r="C1008" s="43">
        <v>50.0</v>
      </c>
      <c r="D1008" s="44"/>
      <c r="E1008" s="44"/>
      <c r="F1008" s="44"/>
      <c r="G1008" s="44"/>
      <c r="H1008" s="44"/>
    </row>
    <row r="1009">
      <c r="A1009" s="43" t="s">
        <v>57</v>
      </c>
      <c r="B1009" s="50" t="s">
        <v>37</v>
      </c>
      <c r="C1009" s="43">
        <v>50.0</v>
      </c>
      <c r="D1009" s="44"/>
      <c r="E1009" s="44"/>
      <c r="F1009" s="44"/>
      <c r="G1009" s="44"/>
      <c r="H1009" s="44"/>
    </row>
    <row r="1010">
      <c r="A1010" s="51" t="s">
        <v>60</v>
      </c>
      <c r="B1010" s="51" t="s">
        <v>58</v>
      </c>
      <c r="C1010" s="43">
        <v>50.0</v>
      </c>
      <c r="D1010" s="44"/>
      <c r="E1010" s="44"/>
      <c r="F1010" s="44"/>
      <c r="G1010" s="44"/>
      <c r="H1010" s="44"/>
    </row>
    <row r="1011">
      <c r="A1011" s="51" t="s">
        <v>60</v>
      </c>
      <c r="B1011" s="51" t="s">
        <v>58</v>
      </c>
      <c r="C1011" s="43">
        <v>50.0</v>
      </c>
      <c r="D1011" s="44"/>
      <c r="E1011" s="44"/>
      <c r="F1011" s="44"/>
      <c r="G1011" s="44"/>
      <c r="H1011" s="44"/>
    </row>
    <row r="1012">
      <c r="A1012" s="51" t="s">
        <v>60</v>
      </c>
      <c r="B1012" s="51" t="s">
        <v>58</v>
      </c>
      <c r="C1012" s="43">
        <v>50.0</v>
      </c>
      <c r="D1012" s="44"/>
      <c r="E1012" s="44"/>
      <c r="F1012" s="44"/>
      <c r="G1012" s="44"/>
      <c r="H1012" s="44"/>
    </row>
    <row r="1013">
      <c r="A1013" s="51" t="s">
        <v>60</v>
      </c>
      <c r="B1013" s="51" t="s">
        <v>8</v>
      </c>
      <c r="C1013" s="43">
        <v>50.0</v>
      </c>
      <c r="D1013" s="44"/>
      <c r="E1013" s="44"/>
      <c r="F1013" s="44"/>
      <c r="G1013" s="44"/>
      <c r="H1013" s="44"/>
    </row>
    <row r="1014">
      <c r="A1014" s="51" t="s">
        <v>60</v>
      </c>
      <c r="B1014" s="51" t="s">
        <v>8</v>
      </c>
      <c r="C1014" s="43">
        <v>50.0</v>
      </c>
      <c r="D1014" s="44"/>
      <c r="E1014" s="44"/>
      <c r="F1014" s="44"/>
      <c r="G1014" s="44"/>
      <c r="H1014" s="44"/>
    </row>
    <row r="1015">
      <c r="A1015" s="51" t="s">
        <v>60</v>
      </c>
      <c r="B1015" s="51" t="s">
        <v>8</v>
      </c>
      <c r="C1015" s="43">
        <v>50.0</v>
      </c>
      <c r="D1015" s="44"/>
      <c r="E1015" s="44"/>
      <c r="F1015" s="44"/>
      <c r="G1015" s="44"/>
      <c r="H1015" s="44"/>
    </row>
    <row r="1016">
      <c r="A1016" s="51" t="s">
        <v>60</v>
      </c>
      <c r="B1016" s="51" t="s">
        <v>10</v>
      </c>
      <c r="C1016" s="43">
        <v>50.0</v>
      </c>
      <c r="D1016" s="44"/>
      <c r="E1016" s="44"/>
      <c r="F1016" s="44"/>
      <c r="G1016" s="44"/>
      <c r="H1016" s="44"/>
    </row>
    <row r="1017">
      <c r="A1017" s="51" t="s">
        <v>60</v>
      </c>
      <c r="B1017" s="51" t="s">
        <v>10</v>
      </c>
      <c r="C1017" s="43">
        <v>50.0</v>
      </c>
      <c r="D1017" s="44"/>
      <c r="E1017" s="44"/>
      <c r="F1017" s="44"/>
      <c r="G1017" s="44"/>
      <c r="H1017" s="44"/>
    </row>
    <row r="1018">
      <c r="A1018" s="51" t="s">
        <v>60</v>
      </c>
      <c r="B1018" s="51" t="s">
        <v>10</v>
      </c>
      <c r="C1018" s="43">
        <v>50.0</v>
      </c>
      <c r="D1018" s="44"/>
      <c r="E1018" s="44"/>
      <c r="F1018" s="44"/>
      <c r="G1018" s="44"/>
      <c r="H1018" s="44"/>
    </row>
    <row r="1019">
      <c r="A1019" s="51" t="s">
        <v>60</v>
      </c>
      <c r="B1019" s="51" t="s">
        <v>12</v>
      </c>
      <c r="C1019" s="43">
        <v>50.0</v>
      </c>
      <c r="D1019" s="44"/>
      <c r="E1019" s="44"/>
      <c r="F1019" s="44"/>
      <c r="G1019" s="44"/>
      <c r="H1019" s="44"/>
    </row>
    <row r="1020">
      <c r="A1020" s="51" t="s">
        <v>60</v>
      </c>
      <c r="B1020" s="51" t="s">
        <v>12</v>
      </c>
      <c r="C1020" s="43">
        <v>50.0</v>
      </c>
      <c r="D1020" s="44"/>
      <c r="E1020" s="44"/>
      <c r="F1020" s="44"/>
      <c r="G1020" s="44"/>
      <c r="H1020" s="44"/>
    </row>
    <row r="1021">
      <c r="A1021" s="51" t="s">
        <v>60</v>
      </c>
      <c r="B1021" s="51" t="s">
        <v>12</v>
      </c>
      <c r="C1021" s="43">
        <v>50.0</v>
      </c>
      <c r="D1021" s="44"/>
      <c r="E1021" s="44"/>
      <c r="F1021" s="44"/>
      <c r="G1021" s="44"/>
      <c r="H1021" s="44"/>
    </row>
    <row r="1022">
      <c r="A1022" s="51" t="s">
        <v>60</v>
      </c>
      <c r="B1022" s="51" t="s">
        <v>15</v>
      </c>
      <c r="C1022" s="43">
        <v>50.0</v>
      </c>
      <c r="D1022" s="44"/>
      <c r="E1022" s="44"/>
      <c r="F1022" s="44"/>
      <c r="G1022" s="44"/>
      <c r="H1022" s="44"/>
    </row>
    <row r="1023">
      <c r="A1023" s="51" t="s">
        <v>60</v>
      </c>
      <c r="B1023" s="51" t="s">
        <v>15</v>
      </c>
      <c r="C1023" s="43">
        <v>50.0</v>
      </c>
      <c r="D1023" s="44"/>
      <c r="E1023" s="44"/>
      <c r="F1023" s="44"/>
      <c r="G1023" s="44"/>
      <c r="H1023" s="44"/>
    </row>
    <row r="1024">
      <c r="A1024" s="51" t="s">
        <v>60</v>
      </c>
      <c r="B1024" s="51" t="s">
        <v>15</v>
      </c>
      <c r="C1024" s="43">
        <v>50.0</v>
      </c>
      <c r="D1024" s="44"/>
      <c r="E1024" s="44"/>
      <c r="F1024" s="44"/>
      <c r="G1024" s="44"/>
      <c r="H1024" s="44"/>
    </row>
    <row r="1025">
      <c r="A1025" s="51" t="s">
        <v>60</v>
      </c>
      <c r="B1025" s="51" t="s">
        <v>17</v>
      </c>
      <c r="C1025" s="43">
        <v>50.0</v>
      </c>
      <c r="D1025" s="44"/>
      <c r="E1025" s="44"/>
      <c r="F1025" s="44"/>
      <c r="G1025" s="44"/>
      <c r="H1025" s="44"/>
    </row>
    <row r="1026">
      <c r="A1026" s="51" t="s">
        <v>60</v>
      </c>
      <c r="B1026" s="51" t="s">
        <v>17</v>
      </c>
      <c r="C1026" s="43">
        <v>50.0</v>
      </c>
      <c r="D1026" s="44"/>
      <c r="E1026" s="44"/>
      <c r="F1026" s="44"/>
      <c r="G1026" s="44"/>
      <c r="H1026" s="44"/>
    </row>
    <row r="1027">
      <c r="A1027" s="51" t="s">
        <v>60</v>
      </c>
      <c r="B1027" s="51" t="s">
        <v>17</v>
      </c>
      <c r="C1027" s="43">
        <v>50.0</v>
      </c>
      <c r="D1027" s="44"/>
      <c r="E1027" s="44"/>
      <c r="F1027" s="44"/>
      <c r="G1027" s="44"/>
      <c r="H1027" s="44"/>
    </row>
    <row r="1028">
      <c r="A1028" s="51" t="s">
        <v>60</v>
      </c>
      <c r="B1028" s="51" t="s">
        <v>19</v>
      </c>
      <c r="C1028" s="43">
        <v>50.0</v>
      </c>
      <c r="D1028" s="44"/>
      <c r="E1028" s="44"/>
      <c r="F1028" s="44"/>
      <c r="G1028" s="44"/>
      <c r="H1028" s="44"/>
    </row>
    <row r="1029">
      <c r="A1029" s="51" t="s">
        <v>60</v>
      </c>
      <c r="B1029" s="51" t="s">
        <v>19</v>
      </c>
      <c r="C1029" s="43">
        <v>50.0</v>
      </c>
      <c r="D1029" s="44"/>
      <c r="E1029" s="44"/>
      <c r="F1029" s="44"/>
      <c r="G1029" s="44"/>
      <c r="H1029" s="44"/>
    </row>
    <row r="1030">
      <c r="A1030" s="51" t="s">
        <v>60</v>
      </c>
      <c r="B1030" s="51" t="s">
        <v>19</v>
      </c>
      <c r="C1030" s="43">
        <v>50.0</v>
      </c>
      <c r="D1030" s="44"/>
      <c r="E1030" s="44"/>
      <c r="F1030" s="44"/>
      <c r="G1030" s="44"/>
      <c r="H1030" s="44"/>
    </row>
    <row r="1031">
      <c r="A1031" s="51" t="s">
        <v>60</v>
      </c>
      <c r="B1031" s="51" t="s">
        <v>21</v>
      </c>
      <c r="C1031" s="43">
        <v>50.0</v>
      </c>
      <c r="D1031" s="44"/>
      <c r="E1031" s="44"/>
      <c r="F1031" s="44"/>
      <c r="G1031" s="44"/>
      <c r="H1031" s="44"/>
    </row>
    <row r="1032">
      <c r="A1032" s="51" t="s">
        <v>60</v>
      </c>
      <c r="B1032" s="51" t="s">
        <v>21</v>
      </c>
      <c r="C1032" s="43">
        <v>50.0</v>
      </c>
      <c r="D1032" s="44"/>
      <c r="E1032" s="44"/>
      <c r="F1032" s="44"/>
      <c r="G1032" s="44"/>
      <c r="H1032" s="44"/>
    </row>
    <row r="1033">
      <c r="A1033" s="51" t="s">
        <v>60</v>
      </c>
      <c r="B1033" s="51" t="s">
        <v>21</v>
      </c>
      <c r="C1033" s="43">
        <v>50.0</v>
      </c>
      <c r="D1033" s="44"/>
      <c r="E1033" s="44"/>
      <c r="F1033" s="44"/>
      <c r="G1033" s="44"/>
      <c r="H1033" s="44"/>
    </row>
    <row r="1034">
      <c r="A1034" s="51" t="s">
        <v>60</v>
      </c>
      <c r="B1034" s="51" t="s">
        <v>23</v>
      </c>
      <c r="C1034" s="43">
        <v>50.0</v>
      </c>
      <c r="D1034" s="44"/>
      <c r="E1034" s="44"/>
      <c r="F1034" s="44"/>
      <c r="G1034" s="44"/>
      <c r="H1034" s="44"/>
    </row>
    <row r="1035">
      <c r="A1035" s="51" t="s">
        <v>60</v>
      </c>
      <c r="B1035" s="51" t="s">
        <v>23</v>
      </c>
      <c r="C1035" s="43">
        <v>50.0</v>
      </c>
      <c r="D1035" s="44"/>
      <c r="E1035" s="44"/>
      <c r="F1035" s="44"/>
      <c r="G1035" s="44"/>
      <c r="H1035" s="44"/>
    </row>
    <row r="1036">
      <c r="A1036" s="51" t="s">
        <v>60</v>
      </c>
      <c r="B1036" s="51" t="s">
        <v>23</v>
      </c>
      <c r="C1036" s="43">
        <v>50.0</v>
      </c>
      <c r="D1036" s="44"/>
      <c r="E1036" s="44"/>
      <c r="F1036" s="44"/>
      <c r="G1036" s="44"/>
      <c r="H1036" s="44"/>
    </row>
    <row r="1037">
      <c r="A1037" s="51" t="s">
        <v>60</v>
      </c>
      <c r="B1037" s="51" t="s">
        <v>25</v>
      </c>
      <c r="C1037" s="43">
        <v>50.0</v>
      </c>
      <c r="D1037" s="44"/>
      <c r="E1037" s="44"/>
      <c r="F1037" s="44"/>
      <c r="G1037" s="44"/>
      <c r="H1037" s="44"/>
    </row>
    <row r="1038">
      <c r="A1038" s="51" t="s">
        <v>60</v>
      </c>
      <c r="B1038" s="51" t="s">
        <v>25</v>
      </c>
      <c r="C1038" s="43">
        <v>50.0</v>
      </c>
      <c r="D1038" s="44"/>
      <c r="E1038" s="44"/>
      <c r="F1038" s="44"/>
      <c r="G1038" s="44"/>
      <c r="H1038" s="44"/>
    </row>
    <row r="1039">
      <c r="A1039" s="51" t="s">
        <v>60</v>
      </c>
      <c r="B1039" s="51" t="s">
        <v>25</v>
      </c>
      <c r="C1039" s="43">
        <v>50.0</v>
      </c>
      <c r="D1039" s="44"/>
      <c r="E1039" s="44"/>
      <c r="F1039" s="44"/>
      <c r="G1039" s="44"/>
      <c r="H1039" s="44"/>
    </row>
    <row r="1040">
      <c r="A1040" s="51" t="s">
        <v>60</v>
      </c>
      <c r="B1040" s="51" t="s">
        <v>27</v>
      </c>
      <c r="C1040" s="43">
        <v>50.0</v>
      </c>
      <c r="D1040" s="44"/>
      <c r="E1040" s="44"/>
      <c r="F1040" s="44"/>
      <c r="G1040" s="44"/>
      <c r="H1040" s="44"/>
    </row>
    <row r="1041">
      <c r="A1041" s="51" t="s">
        <v>60</v>
      </c>
      <c r="B1041" s="51" t="s">
        <v>27</v>
      </c>
      <c r="C1041" s="43">
        <v>50.0</v>
      </c>
      <c r="D1041" s="44"/>
      <c r="E1041" s="44"/>
      <c r="F1041" s="44"/>
      <c r="G1041" s="44"/>
      <c r="H1041" s="44"/>
    </row>
    <row r="1042">
      <c r="A1042" s="51" t="s">
        <v>60</v>
      </c>
      <c r="B1042" s="51" t="s">
        <v>27</v>
      </c>
      <c r="C1042" s="43">
        <v>50.0</v>
      </c>
      <c r="D1042" s="44"/>
      <c r="E1042" s="44"/>
      <c r="F1042" s="44"/>
      <c r="G1042" s="44"/>
      <c r="H1042" s="44"/>
    </row>
    <row r="1043">
      <c r="A1043" s="51" t="s">
        <v>60</v>
      </c>
      <c r="B1043" s="51" t="s">
        <v>29</v>
      </c>
      <c r="C1043" s="43">
        <v>50.0</v>
      </c>
      <c r="D1043" s="44"/>
      <c r="E1043" s="44"/>
      <c r="F1043" s="44"/>
      <c r="G1043" s="44"/>
      <c r="H1043" s="44"/>
    </row>
    <row r="1044">
      <c r="A1044" s="51" t="s">
        <v>60</v>
      </c>
      <c r="B1044" s="51" t="s">
        <v>29</v>
      </c>
      <c r="C1044" s="43">
        <v>50.0</v>
      </c>
      <c r="D1044" s="44"/>
      <c r="E1044" s="44"/>
      <c r="F1044" s="44"/>
      <c r="G1044" s="44"/>
      <c r="H1044" s="44"/>
    </row>
    <row r="1045">
      <c r="A1045" s="51" t="s">
        <v>60</v>
      </c>
      <c r="B1045" s="51" t="s">
        <v>29</v>
      </c>
      <c r="C1045" s="43">
        <v>50.0</v>
      </c>
      <c r="D1045" s="44"/>
      <c r="E1045" s="44"/>
      <c r="F1045" s="44"/>
      <c r="G1045" s="44"/>
      <c r="H1045" s="44"/>
    </row>
    <row r="1046">
      <c r="A1046" s="51" t="s">
        <v>60</v>
      </c>
      <c r="B1046" s="51" t="s">
        <v>31</v>
      </c>
      <c r="C1046" s="43">
        <v>50.0</v>
      </c>
      <c r="D1046" s="44"/>
      <c r="E1046" s="44"/>
      <c r="F1046" s="44"/>
      <c r="G1046" s="44"/>
      <c r="H1046" s="44"/>
    </row>
    <row r="1047">
      <c r="A1047" s="51" t="s">
        <v>60</v>
      </c>
      <c r="B1047" s="52" t="s">
        <v>31</v>
      </c>
      <c r="C1047" s="43">
        <v>50.0</v>
      </c>
      <c r="D1047" s="44"/>
      <c r="E1047" s="44"/>
      <c r="F1047" s="44"/>
      <c r="G1047" s="44"/>
      <c r="H1047" s="44"/>
    </row>
    <row r="1048">
      <c r="A1048" s="51" t="s">
        <v>60</v>
      </c>
      <c r="B1048" s="52" t="s">
        <v>31</v>
      </c>
      <c r="C1048" s="43">
        <v>50.0</v>
      </c>
      <c r="D1048" s="44"/>
      <c r="E1048" s="44"/>
      <c r="F1048" s="44"/>
      <c r="G1048" s="44"/>
      <c r="H1048" s="44"/>
    </row>
    <row r="1049">
      <c r="A1049" s="51" t="s">
        <v>60</v>
      </c>
      <c r="B1049" s="52" t="s">
        <v>33</v>
      </c>
      <c r="C1049" s="43">
        <v>50.0</v>
      </c>
      <c r="D1049" s="44"/>
      <c r="E1049" s="44"/>
      <c r="F1049" s="44"/>
      <c r="G1049" s="44"/>
      <c r="H1049" s="44"/>
    </row>
    <row r="1050">
      <c r="A1050" s="51" t="s">
        <v>60</v>
      </c>
      <c r="B1050" s="52" t="s">
        <v>33</v>
      </c>
      <c r="C1050" s="43">
        <v>50.0</v>
      </c>
      <c r="D1050" s="44"/>
      <c r="E1050" s="44"/>
      <c r="F1050" s="44"/>
      <c r="G1050" s="44"/>
      <c r="H1050" s="44"/>
    </row>
    <row r="1051">
      <c r="A1051" s="51" t="s">
        <v>60</v>
      </c>
      <c r="B1051" s="52" t="s">
        <v>33</v>
      </c>
      <c r="C1051" s="43">
        <v>50.0</v>
      </c>
      <c r="D1051" s="44"/>
      <c r="E1051" s="44"/>
      <c r="F1051" s="44"/>
      <c r="G1051" s="44"/>
      <c r="H1051" s="44"/>
    </row>
    <row r="1052">
      <c r="A1052" s="51" t="s">
        <v>60</v>
      </c>
      <c r="B1052" s="52" t="s">
        <v>35</v>
      </c>
      <c r="C1052" s="43">
        <v>50.0</v>
      </c>
      <c r="D1052" s="44"/>
      <c r="E1052" s="44"/>
      <c r="F1052" s="44"/>
      <c r="G1052" s="44"/>
      <c r="H1052" s="44"/>
    </row>
    <row r="1053">
      <c r="A1053" s="51" t="s">
        <v>60</v>
      </c>
      <c r="B1053" s="52" t="s">
        <v>35</v>
      </c>
      <c r="C1053" s="43">
        <v>50.0</v>
      </c>
      <c r="D1053" s="44"/>
      <c r="E1053" s="44"/>
      <c r="F1053" s="44"/>
      <c r="G1053" s="44"/>
      <c r="H1053" s="44"/>
    </row>
    <row r="1054">
      <c r="A1054" s="51" t="s">
        <v>60</v>
      </c>
      <c r="B1054" s="52" t="s">
        <v>35</v>
      </c>
      <c r="C1054" s="43">
        <v>50.0</v>
      </c>
      <c r="D1054" s="44"/>
      <c r="E1054" s="44"/>
      <c r="F1054" s="44"/>
      <c r="G1054" s="44"/>
      <c r="H1054" s="44"/>
    </row>
    <row r="1055">
      <c r="A1055" s="51" t="s">
        <v>60</v>
      </c>
      <c r="B1055" s="52" t="s">
        <v>37</v>
      </c>
      <c r="C1055" s="43">
        <v>50.0</v>
      </c>
      <c r="D1055" s="44"/>
      <c r="E1055" s="44"/>
      <c r="F1055" s="44"/>
      <c r="G1055" s="44"/>
      <c r="H1055" s="44"/>
    </row>
    <row r="1056">
      <c r="A1056" s="51" t="s">
        <v>60</v>
      </c>
      <c r="B1056" s="52" t="s">
        <v>37</v>
      </c>
      <c r="C1056" s="43">
        <v>50.0</v>
      </c>
      <c r="D1056" s="44"/>
      <c r="E1056" s="44"/>
      <c r="F1056" s="44"/>
      <c r="G1056" s="44"/>
      <c r="H1056" s="44"/>
    </row>
    <row r="1057">
      <c r="A1057" s="51" t="s">
        <v>60</v>
      </c>
      <c r="B1057" s="52" t="s">
        <v>37</v>
      </c>
      <c r="C1057" s="43">
        <v>50.0</v>
      </c>
      <c r="D1057" s="44"/>
      <c r="E1057" s="44"/>
      <c r="F1057" s="44"/>
      <c r="G1057" s="44"/>
      <c r="H1057" s="44"/>
    </row>
    <row r="1058">
      <c r="A1058" s="43" t="s">
        <v>57</v>
      </c>
      <c r="B1058" s="43" t="s">
        <v>58</v>
      </c>
      <c r="C1058" s="43">
        <v>55.0</v>
      </c>
      <c r="D1058" s="44"/>
      <c r="E1058" s="44"/>
      <c r="F1058" s="44"/>
      <c r="G1058" s="44"/>
      <c r="H1058" s="44"/>
    </row>
    <row r="1059">
      <c r="A1059" s="43" t="s">
        <v>57</v>
      </c>
      <c r="B1059" s="43" t="s">
        <v>58</v>
      </c>
      <c r="C1059" s="43">
        <v>55.0</v>
      </c>
      <c r="D1059" s="44"/>
      <c r="E1059" s="44"/>
      <c r="F1059" s="44"/>
      <c r="G1059" s="44"/>
      <c r="H1059" s="44"/>
    </row>
    <row r="1060">
      <c r="A1060" s="43" t="s">
        <v>57</v>
      </c>
      <c r="B1060" s="43" t="s">
        <v>58</v>
      </c>
      <c r="C1060" s="43">
        <v>55.0</v>
      </c>
      <c r="D1060" s="44"/>
      <c r="E1060" s="44"/>
      <c r="F1060" s="44"/>
      <c r="G1060" s="44"/>
      <c r="H1060" s="44"/>
    </row>
    <row r="1061">
      <c r="A1061" s="43" t="s">
        <v>57</v>
      </c>
      <c r="B1061" s="43" t="s">
        <v>8</v>
      </c>
      <c r="C1061" s="43">
        <v>55.0</v>
      </c>
      <c r="D1061" s="44"/>
      <c r="E1061" s="44"/>
      <c r="F1061" s="44"/>
      <c r="G1061" s="44"/>
      <c r="H1061" s="44"/>
    </row>
    <row r="1062">
      <c r="A1062" s="43" t="s">
        <v>57</v>
      </c>
      <c r="B1062" s="43" t="s">
        <v>8</v>
      </c>
      <c r="C1062" s="43">
        <v>55.0</v>
      </c>
      <c r="D1062" s="44"/>
      <c r="E1062" s="44"/>
      <c r="F1062" s="44"/>
      <c r="G1062" s="44"/>
      <c r="H1062" s="44"/>
    </row>
    <row r="1063">
      <c r="A1063" s="43" t="s">
        <v>57</v>
      </c>
      <c r="B1063" s="43" t="s">
        <v>8</v>
      </c>
      <c r="C1063" s="43">
        <v>55.0</v>
      </c>
      <c r="D1063" s="44"/>
      <c r="E1063" s="44"/>
      <c r="F1063" s="44"/>
      <c r="G1063" s="44"/>
      <c r="H1063" s="44"/>
    </row>
    <row r="1064">
      <c r="A1064" s="43" t="s">
        <v>57</v>
      </c>
      <c r="B1064" s="43" t="s">
        <v>10</v>
      </c>
      <c r="C1064" s="43">
        <v>55.0</v>
      </c>
      <c r="D1064" s="44"/>
      <c r="E1064" s="44"/>
      <c r="F1064" s="44"/>
      <c r="G1064" s="44"/>
      <c r="H1064" s="44"/>
    </row>
    <row r="1065">
      <c r="A1065" s="43" t="s">
        <v>57</v>
      </c>
      <c r="B1065" s="43" t="s">
        <v>10</v>
      </c>
      <c r="C1065" s="43">
        <v>55.0</v>
      </c>
      <c r="D1065" s="44"/>
      <c r="E1065" s="44"/>
      <c r="F1065" s="44"/>
      <c r="G1065" s="44"/>
      <c r="H1065" s="44"/>
    </row>
    <row r="1066">
      <c r="A1066" s="43" t="s">
        <v>57</v>
      </c>
      <c r="B1066" s="43" t="s">
        <v>10</v>
      </c>
      <c r="C1066" s="43">
        <v>55.0</v>
      </c>
      <c r="D1066" s="44"/>
      <c r="E1066" s="44"/>
      <c r="F1066" s="44"/>
      <c r="G1066" s="44"/>
      <c r="H1066" s="44"/>
    </row>
    <row r="1067">
      <c r="A1067" s="43" t="s">
        <v>57</v>
      </c>
      <c r="B1067" s="43" t="s">
        <v>12</v>
      </c>
      <c r="C1067" s="43">
        <v>55.0</v>
      </c>
      <c r="D1067" s="44"/>
      <c r="E1067" s="44"/>
      <c r="F1067" s="44"/>
      <c r="G1067" s="44"/>
      <c r="H1067" s="44"/>
    </row>
    <row r="1068">
      <c r="A1068" s="43" t="s">
        <v>57</v>
      </c>
      <c r="B1068" s="43" t="s">
        <v>12</v>
      </c>
      <c r="C1068" s="43">
        <v>55.0</v>
      </c>
      <c r="D1068" s="44"/>
      <c r="E1068" s="44"/>
      <c r="F1068" s="44"/>
      <c r="G1068" s="44"/>
      <c r="H1068" s="44"/>
    </row>
    <row r="1069">
      <c r="A1069" s="43" t="s">
        <v>57</v>
      </c>
      <c r="B1069" s="43" t="s">
        <v>12</v>
      </c>
      <c r="C1069" s="43">
        <v>55.0</v>
      </c>
      <c r="D1069" s="44"/>
      <c r="E1069" s="44"/>
      <c r="F1069" s="44"/>
      <c r="G1069" s="44"/>
      <c r="H1069" s="44"/>
    </row>
    <row r="1070">
      <c r="A1070" s="43" t="s">
        <v>57</v>
      </c>
      <c r="B1070" s="43" t="s">
        <v>15</v>
      </c>
      <c r="C1070" s="43">
        <v>55.0</v>
      </c>
      <c r="D1070" s="44"/>
      <c r="E1070" s="44"/>
      <c r="F1070" s="44"/>
      <c r="G1070" s="44"/>
      <c r="H1070" s="44"/>
    </row>
    <row r="1071">
      <c r="A1071" s="43" t="s">
        <v>57</v>
      </c>
      <c r="B1071" s="43" t="s">
        <v>15</v>
      </c>
      <c r="C1071" s="43">
        <v>55.0</v>
      </c>
      <c r="D1071" s="44"/>
      <c r="E1071" s="44"/>
      <c r="F1071" s="44"/>
      <c r="G1071" s="44"/>
      <c r="H1071" s="44"/>
    </row>
    <row r="1072">
      <c r="A1072" s="43" t="s">
        <v>57</v>
      </c>
      <c r="B1072" s="43" t="s">
        <v>15</v>
      </c>
      <c r="C1072" s="43">
        <v>55.0</v>
      </c>
      <c r="D1072" s="44"/>
      <c r="E1072" s="44"/>
      <c r="F1072" s="44"/>
      <c r="G1072" s="44"/>
      <c r="H1072" s="44"/>
    </row>
    <row r="1073">
      <c r="A1073" s="43" t="s">
        <v>57</v>
      </c>
      <c r="B1073" s="43" t="s">
        <v>17</v>
      </c>
      <c r="C1073" s="43">
        <v>55.0</v>
      </c>
      <c r="D1073" s="44"/>
      <c r="E1073" s="44"/>
      <c r="F1073" s="44"/>
      <c r="G1073" s="44"/>
      <c r="H1073" s="44"/>
    </row>
    <row r="1074">
      <c r="A1074" s="43" t="s">
        <v>57</v>
      </c>
      <c r="B1074" s="43" t="s">
        <v>17</v>
      </c>
      <c r="C1074" s="43">
        <v>55.0</v>
      </c>
      <c r="D1074" s="44"/>
      <c r="E1074" s="44"/>
      <c r="F1074" s="44"/>
      <c r="G1074" s="44"/>
      <c r="H1074" s="44"/>
    </row>
    <row r="1075">
      <c r="A1075" s="43" t="s">
        <v>57</v>
      </c>
      <c r="B1075" s="43" t="s">
        <v>17</v>
      </c>
      <c r="C1075" s="43">
        <v>55.0</v>
      </c>
      <c r="D1075" s="44"/>
      <c r="E1075" s="44"/>
      <c r="F1075" s="44"/>
      <c r="G1075" s="44"/>
      <c r="H1075" s="44"/>
    </row>
    <row r="1076">
      <c r="A1076" s="43" t="s">
        <v>57</v>
      </c>
      <c r="B1076" s="43" t="s">
        <v>19</v>
      </c>
      <c r="C1076" s="43">
        <v>55.0</v>
      </c>
      <c r="D1076" s="44"/>
      <c r="E1076" s="44"/>
      <c r="F1076" s="44"/>
      <c r="G1076" s="44"/>
      <c r="H1076" s="44"/>
    </row>
    <row r="1077">
      <c r="A1077" s="43" t="s">
        <v>57</v>
      </c>
      <c r="B1077" s="43" t="s">
        <v>19</v>
      </c>
      <c r="C1077" s="43">
        <v>55.0</v>
      </c>
      <c r="D1077" s="44"/>
      <c r="E1077" s="44"/>
      <c r="F1077" s="44"/>
      <c r="G1077" s="44"/>
      <c r="H1077" s="44"/>
    </row>
    <row r="1078">
      <c r="A1078" s="43" t="s">
        <v>57</v>
      </c>
      <c r="B1078" s="43" t="s">
        <v>19</v>
      </c>
      <c r="C1078" s="43">
        <v>55.0</v>
      </c>
      <c r="D1078" s="44"/>
      <c r="E1078" s="44"/>
      <c r="F1078" s="44"/>
      <c r="G1078" s="44"/>
      <c r="H1078" s="44"/>
    </row>
    <row r="1079">
      <c r="A1079" s="43" t="s">
        <v>57</v>
      </c>
      <c r="B1079" s="43" t="s">
        <v>21</v>
      </c>
      <c r="C1079" s="43">
        <v>55.0</v>
      </c>
      <c r="D1079" s="44"/>
      <c r="E1079" s="44"/>
      <c r="F1079" s="44"/>
      <c r="G1079" s="44"/>
      <c r="H1079" s="44"/>
    </row>
    <row r="1080">
      <c r="A1080" s="43" t="s">
        <v>57</v>
      </c>
      <c r="B1080" s="43" t="s">
        <v>21</v>
      </c>
      <c r="C1080" s="43">
        <v>55.0</v>
      </c>
      <c r="D1080" s="44"/>
      <c r="E1080" s="44"/>
      <c r="F1080" s="44"/>
      <c r="G1080" s="44"/>
      <c r="H1080" s="44"/>
    </row>
    <row r="1081">
      <c r="A1081" s="43" t="s">
        <v>57</v>
      </c>
      <c r="B1081" s="43" t="s">
        <v>21</v>
      </c>
      <c r="C1081" s="43">
        <v>55.0</v>
      </c>
      <c r="D1081" s="44"/>
      <c r="E1081" s="44"/>
      <c r="F1081" s="44"/>
      <c r="G1081" s="44"/>
      <c r="H1081" s="44"/>
    </row>
    <row r="1082">
      <c r="A1082" s="43" t="s">
        <v>57</v>
      </c>
      <c r="B1082" s="43" t="s">
        <v>23</v>
      </c>
      <c r="C1082" s="43">
        <v>55.0</v>
      </c>
      <c r="D1082" s="44"/>
      <c r="E1082" s="44"/>
      <c r="F1082" s="44"/>
      <c r="G1082" s="44"/>
      <c r="H1082" s="44"/>
    </row>
    <row r="1083">
      <c r="A1083" s="43" t="s">
        <v>57</v>
      </c>
      <c r="B1083" s="43" t="s">
        <v>23</v>
      </c>
      <c r="C1083" s="43">
        <v>55.0</v>
      </c>
      <c r="D1083" s="44"/>
      <c r="E1083" s="44"/>
      <c r="F1083" s="44"/>
      <c r="G1083" s="44"/>
      <c r="H1083" s="44"/>
    </row>
    <row r="1084">
      <c r="A1084" s="43" t="s">
        <v>57</v>
      </c>
      <c r="B1084" s="43" t="s">
        <v>23</v>
      </c>
      <c r="C1084" s="43">
        <v>55.0</v>
      </c>
      <c r="D1084" s="44"/>
      <c r="E1084" s="44"/>
      <c r="F1084" s="44"/>
      <c r="G1084" s="44"/>
      <c r="H1084" s="44"/>
    </row>
    <row r="1085">
      <c r="A1085" s="43" t="s">
        <v>57</v>
      </c>
      <c r="B1085" s="43" t="s">
        <v>25</v>
      </c>
      <c r="C1085" s="43">
        <v>55.0</v>
      </c>
      <c r="D1085" s="44"/>
      <c r="E1085" s="44"/>
      <c r="F1085" s="44"/>
      <c r="G1085" s="44"/>
      <c r="H1085" s="44"/>
    </row>
    <row r="1086">
      <c r="A1086" s="43" t="s">
        <v>57</v>
      </c>
      <c r="B1086" s="43" t="s">
        <v>25</v>
      </c>
      <c r="C1086" s="43">
        <v>55.0</v>
      </c>
      <c r="D1086" s="44"/>
      <c r="E1086" s="44"/>
      <c r="F1086" s="44"/>
      <c r="G1086" s="44"/>
      <c r="H1086" s="44"/>
    </row>
    <row r="1087">
      <c r="A1087" s="43" t="s">
        <v>57</v>
      </c>
      <c r="B1087" s="43" t="s">
        <v>25</v>
      </c>
      <c r="C1087" s="43">
        <v>55.0</v>
      </c>
      <c r="D1087" s="44"/>
      <c r="E1087" s="44"/>
      <c r="F1087" s="44"/>
      <c r="G1087" s="44"/>
      <c r="H1087" s="44"/>
    </row>
    <row r="1088">
      <c r="A1088" s="43" t="s">
        <v>57</v>
      </c>
      <c r="B1088" s="43" t="s">
        <v>27</v>
      </c>
      <c r="C1088" s="43">
        <v>55.0</v>
      </c>
      <c r="D1088" s="44"/>
      <c r="E1088" s="44"/>
      <c r="F1088" s="44"/>
      <c r="G1088" s="44"/>
      <c r="H1088" s="44"/>
    </row>
    <row r="1089">
      <c r="A1089" s="43" t="s">
        <v>57</v>
      </c>
      <c r="B1089" s="43" t="s">
        <v>27</v>
      </c>
      <c r="C1089" s="43">
        <v>55.0</v>
      </c>
      <c r="D1089" s="44"/>
      <c r="E1089" s="44"/>
      <c r="F1089" s="44"/>
      <c r="G1089" s="44"/>
      <c r="H1089" s="44"/>
    </row>
    <row r="1090">
      <c r="A1090" s="43" t="s">
        <v>57</v>
      </c>
      <c r="B1090" s="43" t="s">
        <v>27</v>
      </c>
      <c r="C1090" s="43">
        <v>55.0</v>
      </c>
      <c r="D1090" s="44"/>
      <c r="E1090" s="44"/>
      <c r="F1090" s="44"/>
      <c r="G1090" s="44"/>
      <c r="H1090" s="44"/>
    </row>
    <row r="1091">
      <c r="A1091" s="43" t="s">
        <v>57</v>
      </c>
      <c r="B1091" s="43" t="s">
        <v>29</v>
      </c>
      <c r="C1091" s="43">
        <v>55.0</v>
      </c>
      <c r="D1091" s="44"/>
      <c r="E1091" s="44"/>
      <c r="F1091" s="44"/>
      <c r="G1091" s="44"/>
      <c r="H1091" s="44"/>
    </row>
    <row r="1092">
      <c r="A1092" s="43" t="s">
        <v>57</v>
      </c>
      <c r="B1092" s="43" t="s">
        <v>29</v>
      </c>
      <c r="C1092" s="43">
        <v>55.0</v>
      </c>
      <c r="D1092" s="44"/>
      <c r="E1092" s="44"/>
      <c r="F1092" s="44"/>
      <c r="G1092" s="44"/>
      <c r="H1092" s="44"/>
    </row>
    <row r="1093">
      <c r="A1093" s="43" t="s">
        <v>57</v>
      </c>
      <c r="B1093" s="43" t="s">
        <v>29</v>
      </c>
      <c r="C1093" s="43">
        <v>55.0</v>
      </c>
      <c r="D1093" s="44"/>
      <c r="E1093" s="44"/>
      <c r="F1093" s="44"/>
      <c r="G1093" s="44"/>
      <c r="H1093" s="44"/>
    </row>
    <row r="1094">
      <c r="A1094" s="43" t="s">
        <v>57</v>
      </c>
      <c r="B1094" s="43" t="s">
        <v>31</v>
      </c>
      <c r="C1094" s="43">
        <v>55.0</v>
      </c>
      <c r="D1094" s="44"/>
      <c r="E1094" s="44"/>
      <c r="F1094" s="44"/>
      <c r="G1094" s="44"/>
      <c r="H1094" s="44"/>
    </row>
    <row r="1095">
      <c r="A1095" s="43" t="s">
        <v>57</v>
      </c>
      <c r="B1095" s="50" t="s">
        <v>31</v>
      </c>
      <c r="C1095" s="43">
        <v>55.0</v>
      </c>
      <c r="D1095" s="44"/>
      <c r="E1095" s="44"/>
      <c r="F1095" s="44"/>
      <c r="G1095" s="44"/>
      <c r="H1095" s="44"/>
    </row>
    <row r="1096">
      <c r="A1096" s="43" t="s">
        <v>57</v>
      </c>
      <c r="B1096" s="50" t="s">
        <v>31</v>
      </c>
      <c r="C1096" s="43">
        <v>55.0</v>
      </c>
      <c r="D1096" s="44"/>
      <c r="E1096" s="44"/>
      <c r="F1096" s="44"/>
      <c r="G1096" s="44"/>
      <c r="H1096" s="44"/>
    </row>
    <row r="1097">
      <c r="A1097" s="43" t="s">
        <v>57</v>
      </c>
      <c r="B1097" s="50" t="s">
        <v>33</v>
      </c>
      <c r="C1097" s="43">
        <v>55.0</v>
      </c>
      <c r="D1097" s="44"/>
      <c r="E1097" s="44"/>
      <c r="F1097" s="44"/>
      <c r="G1097" s="44"/>
      <c r="H1097" s="44"/>
    </row>
    <row r="1098">
      <c r="A1098" s="43" t="s">
        <v>57</v>
      </c>
      <c r="B1098" s="50" t="s">
        <v>33</v>
      </c>
      <c r="C1098" s="43">
        <v>55.0</v>
      </c>
      <c r="D1098" s="44"/>
      <c r="E1098" s="44"/>
      <c r="F1098" s="44"/>
      <c r="G1098" s="44"/>
      <c r="H1098" s="44"/>
    </row>
    <row r="1099">
      <c r="A1099" s="43" t="s">
        <v>57</v>
      </c>
      <c r="B1099" s="50" t="s">
        <v>33</v>
      </c>
      <c r="C1099" s="43">
        <v>55.0</v>
      </c>
      <c r="D1099" s="44"/>
      <c r="E1099" s="44"/>
      <c r="F1099" s="44"/>
      <c r="G1099" s="44"/>
      <c r="H1099" s="44"/>
    </row>
    <row r="1100">
      <c r="A1100" s="43" t="s">
        <v>57</v>
      </c>
      <c r="B1100" s="50" t="s">
        <v>35</v>
      </c>
      <c r="C1100" s="43">
        <v>55.0</v>
      </c>
      <c r="D1100" s="44"/>
      <c r="E1100" s="44"/>
      <c r="F1100" s="44"/>
      <c r="G1100" s="44"/>
      <c r="H1100" s="44"/>
    </row>
    <row r="1101">
      <c r="A1101" s="43" t="s">
        <v>57</v>
      </c>
      <c r="B1101" s="50" t="s">
        <v>35</v>
      </c>
      <c r="C1101" s="43">
        <v>55.0</v>
      </c>
      <c r="D1101" s="44"/>
      <c r="E1101" s="44"/>
      <c r="F1101" s="44"/>
      <c r="G1101" s="44"/>
      <c r="H1101" s="44"/>
    </row>
    <row r="1102">
      <c r="A1102" s="43" t="s">
        <v>57</v>
      </c>
      <c r="B1102" s="50" t="s">
        <v>35</v>
      </c>
      <c r="C1102" s="43">
        <v>55.0</v>
      </c>
      <c r="D1102" s="44"/>
      <c r="E1102" s="44"/>
      <c r="F1102" s="44"/>
      <c r="G1102" s="44"/>
      <c r="H1102" s="44"/>
    </row>
    <row r="1103">
      <c r="A1103" s="43" t="s">
        <v>57</v>
      </c>
      <c r="B1103" s="50" t="s">
        <v>37</v>
      </c>
      <c r="C1103" s="43">
        <v>55.0</v>
      </c>
      <c r="D1103" s="44"/>
      <c r="E1103" s="44"/>
      <c r="F1103" s="44"/>
      <c r="G1103" s="44"/>
      <c r="H1103" s="44"/>
    </row>
    <row r="1104">
      <c r="A1104" s="43" t="s">
        <v>57</v>
      </c>
      <c r="B1104" s="50" t="s">
        <v>37</v>
      </c>
      <c r="C1104" s="43">
        <v>55.0</v>
      </c>
      <c r="D1104" s="44"/>
      <c r="E1104" s="44"/>
      <c r="F1104" s="44"/>
      <c r="G1104" s="44"/>
      <c r="H1104" s="44"/>
    </row>
    <row r="1105">
      <c r="A1105" s="43" t="s">
        <v>57</v>
      </c>
      <c r="B1105" s="50" t="s">
        <v>37</v>
      </c>
      <c r="C1105" s="43">
        <v>55.0</v>
      </c>
      <c r="D1105" s="44"/>
      <c r="E1105" s="44"/>
      <c r="F1105" s="44"/>
      <c r="G1105" s="44"/>
      <c r="H1105" s="44"/>
    </row>
    <row r="1106">
      <c r="A1106" s="51" t="s">
        <v>60</v>
      </c>
      <c r="B1106" s="51" t="s">
        <v>58</v>
      </c>
      <c r="C1106" s="43">
        <v>55.0</v>
      </c>
      <c r="D1106" s="44"/>
      <c r="E1106" s="44"/>
      <c r="F1106" s="44"/>
      <c r="G1106" s="44"/>
      <c r="H1106" s="44"/>
    </row>
    <row r="1107">
      <c r="A1107" s="51" t="s">
        <v>60</v>
      </c>
      <c r="B1107" s="51" t="s">
        <v>58</v>
      </c>
      <c r="C1107" s="43">
        <v>55.0</v>
      </c>
      <c r="D1107" s="44"/>
      <c r="E1107" s="44"/>
      <c r="F1107" s="44"/>
      <c r="G1107" s="44"/>
      <c r="H1107" s="44"/>
    </row>
    <row r="1108">
      <c r="A1108" s="51" t="s">
        <v>60</v>
      </c>
      <c r="B1108" s="51" t="s">
        <v>58</v>
      </c>
      <c r="C1108" s="43">
        <v>55.0</v>
      </c>
      <c r="D1108" s="44"/>
      <c r="E1108" s="44"/>
      <c r="F1108" s="44"/>
      <c r="G1108" s="44"/>
      <c r="H1108" s="44"/>
    </row>
    <row r="1109">
      <c r="A1109" s="51" t="s">
        <v>60</v>
      </c>
      <c r="B1109" s="51" t="s">
        <v>8</v>
      </c>
      <c r="C1109" s="43">
        <v>55.0</v>
      </c>
      <c r="D1109" s="44"/>
      <c r="E1109" s="44"/>
      <c r="F1109" s="44"/>
      <c r="G1109" s="44"/>
      <c r="H1109" s="44"/>
    </row>
    <row r="1110">
      <c r="A1110" s="51" t="s">
        <v>60</v>
      </c>
      <c r="B1110" s="51" t="s">
        <v>8</v>
      </c>
      <c r="C1110" s="43">
        <v>55.0</v>
      </c>
      <c r="D1110" s="44"/>
      <c r="E1110" s="44"/>
      <c r="F1110" s="44"/>
      <c r="G1110" s="44"/>
      <c r="H1110" s="44"/>
    </row>
    <row r="1111">
      <c r="A1111" s="51" t="s">
        <v>60</v>
      </c>
      <c r="B1111" s="51" t="s">
        <v>8</v>
      </c>
      <c r="C1111" s="43">
        <v>55.0</v>
      </c>
      <c r="D1111" s="44"/>
      <c r="E1111" s="44"/>
      <c r="F1111" s="44"/>
      <c r="G1111" s="44"/>
      <c r="H1111" s="44"/>
    </row>
    <row r="1112">
      <c r="A1112" s="51" t="s">
        <v>60</v>
      </c>
      <c r="B1112" s="51" t="s">
        <v>10</v>
      </c>
      <c r="C1112" s="43">
        <v>55.0</v>
      </c>
      <c r="D1112" s="44"/>
      <c r="E1112" s="44"/>
      <c r="F1112" s="44"/>
      <c r="G1112" s="44"/>
      <c r="H1112" s="44"/>
    </row>
    <row r="1113">
      <c r="A1113" s="51" t="s">
        <v>60</v>
      </c>
      <c r="B1113" s="51" t="s">
        <v>10</v>
      </c>
      <c r="C1113" s="43">
        <v>55.0</v>
      </c>
      <c r="D1113" s="44"/>
      <c r="E1113" s="44"/>
      <c r="F1113" s="44"/>
      <c r="G1113" s="44"/>
      <c r="H1113" s="44"/>
    </row>
    <row r="1114">
      <c r="A1114" s="51" t="s">
        <v>60</v>
      </c>
      <c r="B1114" s="51" t="s">
        <v>10</v>
      </c>
      <c r="C1114" s="43">
        <v>55.0</v>
      </c>
      <c r="D1114" s="44"/>
      <c r="E1114" s="44"/>
      <c r="F1114" s="44"/>
      <c r="G1114" s="44"/>
      <c r="H1114" s="44"/>
    </row>
    <row r="1115">
      <c r="A1115" s="51" t="s">
        <v>60</v>
      </c>
      <c r="B1115" s="51" t="s">
        <v>12</v>
      </c>
      <c r="C1115" s="43">
        <v>55.0</v>
      </c>
      <c r="D1115" s="44"/>
      <c r="E1115" s="44"/>
      <c r="F1115" s="44"/>
      <c r="G1115" s="44"/>
      <c r="H1115" s="44"/>
    </row>
    <row r="1116">
      <c r="A1116" s="51" t="s">
        <v>60</v>
      </c>
      <c r="B1116" s="51" t="s">
        <v>12</v>
      </c>
      <c r="C1116" s="43">
        <v>55.0</v>
      </c>
      <c r="D1116" s="44"/>
      <c r="E1116" s="44"/>
      <c r="F1116" s="44"/>
      <c r="G1116" s="44"/>
      <c r="H1116" s="44"/>
    </row>
    <row r="1117">
      <c r="A1117" s="51" t="s">
        <v>60</v>
      </c>
      <c r="B1117" s="51" t="s">
        <v>12</v>
      </c>
      <c r="C1117" s="43">
        <v>55.0</v>
      </c>
      <c r="D1117" s="44"/>
      <c r="E1117" s="44"/>
      <c r="F1117" s="44"/>
      <c r="G1117" s="44"/>
      <c r="H1117" s="44"/>
    </row>
    <row r="1118">
      <c r="A1118" s="51" t="s">
        <v>60</v>
      </c>
      <c r="B1118" s="51" t="s">
        <v>15</v>
      </c>
      <c r="C1118" s="43">
        <v>55.0</v>
      </c>
      <c r="D1118" s="44"/>
      <c r="E1118" s="44"/>
      <c r="F1118" s="44"/>
      <c r="G1118" s="44"/>
      <c r="H1118" s="44"/>
    </row>
    <row r="1119">
      <c r="A1119" s="51" t="s">
        <v>60</v>
      </c>
      <c r="B1119" s="51" t="s">
        <v>15</v>
      </c>
      <c r="C1119" s="43">
        <v>55.0</v>
      </c>
      <c r="D1119" s="44"/>
      <c r="E1119" s="44"/>
      <c r="F1119" s="44"/>
      <c r="G1119" s="44"/>
      <c r="H1119" s="44"/>
    </row>
    <row r="1120">
      <c r="A1120" s="51" t="s">
        <v>60</v>
      </c>
      <c r="B1120" s="51" t="s">
        <v>15</v>
      </c>
      <c r="C1120" s="43">
        <v>55.0</v>
      </c>
      <c r="D1120" s="44"/>
      <c r="E1120" s="44"/>
      <c r="F1120" s="44"/>
      <c r="G1120" s="44"/>
      <c r="H1120" s="44"/>
    </row>
    <row r="1121">
      <c r="A1121" s="51" t="s">
        <v>60</v>
      </c>
      <c r="B1121" s="51" t="s">
        <v>17</v>
      </c>
      <c r="C1121" s="43">
        <v>55.0</v>
      </c>
      <c r="D1121" s="44"/>
      <c r="E1121" s="44"/>
      <c r="F1121" s="44"/>
      <c r="G1121" s="44"/>
      <c r="H1121" s="44"/>
    </row>
    <row r="1122">
      <c r="A1122" s="51" t="s">
        <v>60</v>
      </c>
      <c r="B1122" s="51" t="s">
        <v>17</v>
      </c>
      <c r="C1122" s="43">
        <v>55.0</v>
      </c>
      <c r="D1122" s="44"/>
      <c r="E1122" s="44"/>
      <c r="F1122" s="44"/>
      <c r="G1122" s="44"/>
      <c r="H1122" s="44"/>
    </row>
    <row r="1123">
      <c r="A1123" s="51" t="s">
        <v>60</v>
      </c>
      <c r="B1123" s="51" t="s">
        <v>17</v>
      </c>
      <c r="C1123" s="43">
        <v>55.0</v>
      </c>
      <c r="D1123" s="44"/>
      <c r="E1123" s="44"/>
      <c r="F1123" s="44"/>
      <c r="G1123" s="44"/>
      <c r="H1123" s="44"/>
    </row>
    <row r="1124">
      <c r="A1124" s="51" t="s">
        <v>60</v>
      </c>
      <c r="B1124" s="51" t="s">
        <v>19</v>
      </c>
      <c r="C1124" s="43">
        <v>55.0</v>
      </c>
      <c r="D1124" s="44"/>
      <c r="E1124" s="44"/>
      <c r="F1124" s="44"/>
      <c r="G1124" s="44"/>
      <c r="H1124" s="44"/>
    </row>
    <row r="1125">
      <c r="A1125" s="51" t="s">
        <v>60</v>
      </c>
      <c r="B1125" s="51" t="s">
        <v>19</v>
      </c>
      <c r="C1125" s="43">
        <v>55.0</v>
      </c>
      <c r="D1125" s="44"/>
      <c r="E1125" s="44"/>
      <c r="F1125" s="44"/>
      <c r="G1125" s="44"/>
      <c r="H1125" s="44"/>
    </row>
    <row r="1126">
      <c r="A1126" s="51" t="s">
        <v>60</v>
      </c>
      <c r="B1126" s="51" t="s">
        <v>19</v>
      </c>
      <c r="C1126" s="43">
        <v>55.0</v>
      </c>
      <c r="D1126" s="44"/>
      <c r="E1126" s="44"/>
      <c r="F1126" s="44"/>
      <c r="G1126" s="44"/>
      <c r="H1126" s="44"/>
    </row>
    <row r="1127">
      <c r="A1127" s="51" t="s">
        <v>60</v>
      </c>
      <c r="B1127" s="51" t="s">
        <v>21</v>
      </c>
      <c r="C1127" s="43">
        <v>55.0</v>
      </c>
      <c r="D1127" s="44"/>
      <c r="E1127" s="44"/>
      <c r="F1127" s="44"/>
      <c r="G1127" s="44"/>
      <c r="H1127" s="44"/>
    </row>
    <row r="1128">
      <c r="A1128" s="51" t="s">
        <v>60</v>
      </c>
      <c r="B1128" s="51" t="s">
        <v>21</v>
      </c>
      <c r="C1128" s="43">
        <v>55.0</v>
      </c>
      <c r="D1128" s="44"/>
      <c r="E1128" s="44"/>
      <c r="F1128" s="44"/>
      <c r="G1128" s="44"/>
      <c r="H1128" s="44"/>
    </row>
    <row r="1129">
      <c r="A1129" s="51" t="s">
        <v>60</v>
      </c>
      <c r="B1129" s="51" t="s">
        <v>21</v>
      </c>
      <c r="C1129" s="43">
        <v>55.0</v>
      </c>
      <c r="D1129" s="44"/>
      <c r="E1129" s="44"/>
      <c r="F1129" s="44"/>
      <c r="G1129" s="44"/>
      <c r="H1129" s="44"/>
    </row>
    <row r="1130">
      <c r="A1130" s="51" t="s">
        <v>60</v>
      </c>
      <c r="B1130" s="51" t="s">
        <v>23</v>
      </c>
      <c r="C1130" s="43">
        <v>55.0</v>
      </c>
      <c r="D1130" s="44"/>
      <c r="E1130" s="44"/>
      <c r="F1130" s="44"/>
      <c r="G1130" s="44"/>
      <c r="H1130" s="44"/>
    </row>
    <row r="1131">
      <c r="A1131" s="51" t="s">
        <v>60</v>
      </c>
      <c r="B1131" s="51" t="s">
        <v>23</v>
      </c>
      <c r="C1131" s="43">
        <v>55.0</v>
      </c>
      <c r="D1131" s="44"/>
      <c r="E1131" s="44"/>
      <c r="F1131" s="44"/>
      <c r="G1131" s="44"/>
      <c r="H1131" s="44"/>
    </row>
    <row r="1132">
      <c r="A1132" s="51" t="s">
        <v>60</v>
      </c>
      <c r="B1132" s="51" t="s">
        <v>23</v>
      </c>
      <c r="C1132" s="43">
        <v>55.0</v>
      </c>
      <c r="D1132" s="44"/>
      <c r="E1132" s="44"/>
      <c r="F1132" s="44"/>
      <c r="G1132" s="44"/>
      <c r="H1132" s="44"/>
    </row>
    <row r="1133">
      <c r="A1133" s="51" t="s">
        <v>60</v>
      </c>
      <c r="B1133" s="51" t="s">
        <v>25</v>
      </c>
      <c r="C1133" s="43">
        <v>55.0</v>
      </c>
      <c r="D1133" s="44"/>
      <c r="E1133" s="44"/>
      <c r="F1133" s="44"/>
      <c r="G1133" s="44"/>
      <c r="H1133" s="44"/>
    </row>
    <row r="1134">
      <c r="A1134" s="51" t="s">
        <v>60</v>
      </c>
      <c r="B1134" s="51" t="s">
        <v>25</v>
      </c>
      <c r="C1134" s="43">
        <v>55.0</v>
      </c>
      <c r="D1134" s="44"/>
      <c r="E1134" s="44"/>
      <c r="F1134" s="44"/>
      <c r="G1134" s="44"/>
      <c r="H1134" s="44"/>
    </row>
    <row r="1135">
      <c r="A1135" s="51" t="s">
        <v>60</v>
      </c>
      <c r="B1135" s="51" t="s">
        <v>25</v>
      </c>
      <c r="C1135" s="43">
        <v>55.0</v>
      </c>
      <c r="D1135" s="44"/>
      <c r="E1135" s="44"/>
      <c r="F1135" s="44"/>
      <c r="G1135" s="44"/>
      <c r="H1135" s="44"/>
    </row>
    <row r="1136">
      <c r="A1136" s="51" t="s">
        <v>60</v>
      </c>
      <c r="B1136" s="51" t="s">
        <v>27</v>
      </c>
      <c r="C1136" s="43">
        <v>55.0</v>
      </c>
      <c r="D1136" s="44"/>
      <c r="E1136" s="44"/>
      <c r="F1136" s="44"/>
      <c r="G1136" s="44"/>
      <c r="H1136" s="44"/>
    </row>
    <row r="1137">
      <c r="A1137" s="51" t="s">
        <v>60</v>
      </c>
      <c r="B1137" s="51" t="s">
        <v>27</v>
      </c>
      <c r="C1137" s="43">
        <v>55.0</v>
      </c>
      <c r="D1137" s="44"/>
      <c r="E1137" s="44"/>
      <c r="F1137" s="44"/>
      <c r="G1137" s="44"/>
      <c r="H1137" s="44"/>
    </row>
    <row r="1138">
      <c r="A1138" s="51" t="s">
        <v>60</v>
      </c>
      <c r="B1138" s="51" t="s">
        <v>27</v>
      </c>
      <c r="C1138" s="43">
        <v>55.0</v>
      </c>
      <c r="D1138" s="44"/>
      <c r="E1138" s="44"/>
      <c r="F1138" s="44"/>
      <c r="G1138" s="44"/>
      <c r="H1138" s="44"/>
    </row>
    <row r="1139">
      <c r="A1139" s="51" t="s">
        <v>60</v>
      </c>
      <c r="B1139" s="51" t="s">
        <v>29</v>
      </c>
      <c r="C1139" s="43">
        <v>55.0</v>
      </c>
      <c r="D1139" s="44"/>
      <c r="E1139" s="44"/>
      <c r="F1139" s="44"/>
      <c r="G1139" s="44"/>
      <c r="H1139" s="44"/>
    </row>
    <row r="1140">
      <c r="A1140" s="51" t="s">
        <v>60</v>
      </c>
      <c r="B1140" s="51" t="s">
        <v>29</v>
      </c>
      <c r="C1140" s="43">
        <v>55.0</v>
      </c>
      <c r="D1140" s="44"/>
      <c r="E1140" s="44"/>
      <c r="F1140" s="44"/>
      <c r="G1140" s="44"/>
      <c r="H1140" s="44"/>
    </row>
    <row r="1141">
      <c r="A1141" s="51" t="s">
        <v>60</v>
      </c>
      <c r="B1141" s="51" t="s">
        <v>29</v>
      </c>
      <c r="C1141" s="43">
        <v>55.0</v>
      </c>
      <c r="D1141" s="44"/>
      <c r="E1141" s="44"/>
      <c r="F1141" s="44"/>
      <c r="G1141" s="44"/>
      <c r="H1141" s="44"/>
    </row>
    <row r="1142">
      <c r="A1142" s="51" t="s">
        <v>60</v>
      </c>
      <c r="B1142" s="51" t="s">
        <v>31</v>
      </c>
      <c r="C1142" s="43">
        <v>55.0</v>
      </c>
      <c r="D1142" s="44"/>
      <c r="E1142" s="44"/>
      <c r="F1142" s="44"/>
      <c r="G1142" s="44"/>
      <c r="H1142" s="44"/>
    </row>
    <row r="1143">
      <c r="A1143" s="51" t="s">
        <v>60</v>
      </c>
      <c r="B1143" s="52" t="s">
        <v>31</v>
      </c>
      <c r="C1143" s="43">
        <v>55.0</v>
      </c>
      <c r="D1143" s="44"/>
      <c r="E1143" s="44"/>
      <c r="F1143" s="44"/>
      <c r="G1143" s="44"/>
      <c r="H1143" s="44"/>
    </row>
    <row r="1144">
      <c r="A1144" s="51" t="s">
        <v>60</v>
      </c>
      <c r="B1144" s="52" t="s">
        <v>31</v>
      </c>
      <c r="C1144" s="43">
        <v>55.0</v>
      </c>
      <c r="D1144" s="44"/>
      <c r="E1144" s="44"/>
      <c r="F1144" s="44"/>
      <c r="G1144" s="44"/>
      <c r="H1144" s="44"/>
    </row>
    <row r="1145">
      <c r="A1145" s="51" t="s">
        <v>60</v>
      </c>
      <c r="B1145" s="52" t="s">
        <v>33</v>
      </c>
      <c r="C1145" s="43">
        <v>55.0</v>
      </c>
      <c r="D1145" s="44"/>
      <c r="E1145" s="44"/>
      <c r="F1145" s="44"/>
      <c r="G1145" s="44"/>
      <c r="H1145" s="44"/>
    </row>
    <row r="1146">
      <c r="A1146" s="51" t="s">
        <v>60</v>
      </c>
      <c r="B1146" s="52" t="s">
        <v>33</v>
      </c>
      <c r="C1146" s="43">
        <v>55.0</v>
      </c>
      <c r="D1146" s="44"/>
      <c r="E1146" s="44"/>
      <c r="F1146" s="44"/>
      <c r="G1146" s="44"/>
      <c r="H1146" s="44"/>
    </row>
    <row r="1147">
      <c r="A1147" s="51" t="s">
        <v>60</v>
      </c>
      <c r="B1147" s="52" t="s">
        <v>33</v>
      </c>
      <c r="C1147" s="43">
        <v>55.0</v>
      </c>
      <c r="D1147" s="44"/>
      <c r="E1147" s="44"/>
      <c r="F1147" s="44"/>
      <c r="G1147" s="44"/>
      <c r="H1147" s="44"/>
    </row>
    <row r="1148">
      <c r="A1148" s="51" t="s">
        <v>60</v>
      </c>
      <c r="B1148" s="52" t="s">
        <v>35</v>
      </c>
      <c r="C1148" s="43">
        <v>55.0</v>
      </c>
      <c r="D1148" s="44"/>
      <c r="E1148" s="44"/>
      <c r="F1148" s="44"/>
      <c r="G1148" s="44"/>
      <c r="H1148" s="44"/>
    </row>
    <row r="1149">
      <c r="A1149" s="51" t="s">
        <v>60</v>
      </c>
      <c r="B1149" s="52" t="s">
        <v>35</v>
      </c>
      <c r="C1149" s="43">
        <v>55.0</v>
      </c>
      <c r="D1149" s="44"/>
      <c r="E1149" s="44"/>
      <c r="F1149" s="44"/>
      <c r="G1149" s="44"/>
      <c r="H1149" s="44"/>
    </row>
    <row r="1150">
      <c r="A1150" s="51" t="s">
        <v>60</v>
      </c>
      <c r="B1150" s="52" t="s">
        <v>35</v>
      </c>
      <c r="C1150" s="43">
        <v>55.0</v>
      </c>
      <c r="D1150" s="44"/>
      <c r="E1150" s="44"/>
      <c r="F1150" s="44"/>
      <c r="G1150" s="44"/>
      <c r="H1150" s="44"/>
    </row>
    <row r="1151">
      <c r="A1151" s="51" t="s">
        <v>60</v>
      </c>
      <c r="B1151" s="52" t="s">
        <v>37</v>
      </c>
      <c r="C1151" s="43">
        <v>55.0</v>
      </c>
      <c r="D1151" s="44"/>
      <c r="E1151" s="44"/>
      <c r="F1151" s="44"/>
      <c r="G1151" s="44"/>
      <c r="H1151" s="44"/>
    </row>
    <row r="1152">
      <c r="A1152" s="51" t="s">
        <v>60</v>
      </c>
      <c r="B1152" s="52" t="s">
        <v>37</v>
      </c>
      <c r="C1152" s="43">
        <v>55.0</v>
      </c>
      <c r="D1152" s="44"/>
      <c r="E1152" s="44"/>
      <c r="F1152" s="44"/>
      <c r="G1152" s="44"/>
      <c r="H1152" s="44"/>
    </row>
    <row r="1153">
      <c r="A1153" s="51" t="s">
        <v>60</v>
      </c>
      <c r="B1153" s="52" t="s">
        <v>37</v>
      </c>
      <c r="C1153" s="43">
        <v>55.0</v>
      </c>
      <c r="D1153" s="44"/>
      <c r="E1153" s="44"/>
      <c r="F1153" s="44"/>
      <c r="G1153" s="44"/>
      <c r="H1153" s="44"/>
    </row>
    <row r="1154">
      <c r="A1154" s="43" t="s">
        <v>57</v>
      </c>
      <c r="B1154" s="43" t="s">
        <v>58</v>
      </c>
      <c r="C1154" s="43">
        <v>60.0</v>
      </c>
      <c r="D1154" s="44"/>
      <c r="E1154" s="44"/>
      <c r="F1154" s="44"/>
      <c r="G1154" s="44"/>
      <c r="H1154" s="44"/>
    </row>
    <row r="1155">
      <c r="A1155" s="43" t="s">
        <v>57</v>
      </c>
      <c r="B1155" s="43" t="s">
        <v>58</v>
      </c>
      <c r="C1155" s="43">
        <v>60.0</v>
      </c>
      <c r="D1155" s="44"/>
      <c r="E1155" s="44"/>
      <c r="F1155" s="44"/>
      <c r="G1155" s="44"/>
      <c r="H1155" s="44"/>
    </row>
    <row r="1156">
      <c r="A1156" s="43" t="s">
        <v>57</v>
      </c>
      <c r="B1156" s="43" t="s">
        <v>58</v>
      </c>
      <c r="C1156" s="43">
        <v>60.0</v>
      </c>
      <c r="D1156" s="44"/>
      <c r="E1156" s="44"/>
      <c r="F1156" s="44"/>
      <c r="G1156" s="44"/>
      <c r="H1156" s="44"/>
    </row>
    <row r="1157">
      <c r="A1157" s="43" t="s">
        <v>57</v>
      </c>
      <c r="B1157" s="43" t="s">
        <v>8</v>
      </c>
      <c r="C1157" s="43">
        <v>60.0</v>
      </c>
      <c r="D1157" s="44"/>
      <c r="E1157" s="44"/>
      <c r="F1157" s="44"/>
      <c r="G1157" s="44"/>
      <c r="H1157" s="44"/>
    </row>
    <row r="1158">
      <c r="A1158" s="43" t="s">
        <v>57</v>
      </c>
      <c r="B1158" s="43" t="s">
        <v>8</v>
      </c>
      <c r="C1158" s="43">
        <v>60.0</v>
      </c>
      <c r="D1158" s="44"/>
      <c r="E1158" s="44"/>
      <c r="F1158" s="44"/>
      <c r="G1158" s="44"/>
      <c r="H1158" s="44"/>
    </row>
    <row r="1159">
      <c r="A1159" s="43" t="s">
        <v>57</v>
      </c>
      <c r="B1159" s="43" t="s">
        <v>8</v>
      </c>
      <c r="C1159" s="43">
        <v>60.0</v>
      </c>
      <c r="D1159" s="44"/>
      <c r="E1159" s="44"/>
      <c r="F1159" s="44"/>
      <c r="G1159" s="44"/>
      <c r="H1159" s="44"/>
    </row>
    <row r="1160">
      <c r="A1160" s="43" t="s">
        <v>57</v>
      </c>
      <c r="B1160" s="43" t="s">
        <v>10</v>
      </c>
      <c r="C1160" s="43">
        <v>60.0</v>
      </c>
      <c r="D1160" s="44"/>
      <c r="E1160" s="44"/>
      <c r="F1160" s="44"/>
      <c r="G1160" s="44"/>
      <c r="H1160" s="44"/>
    </row>
    <row r="1161">
      <c r="A1161" s="43" t="s">
        <v>57</v>
      </c>
      <c r="B1161" s="43" t="s">
        <v>10</v>
      </c>
      <c r="C1161" s="43">
        <v>60.0</v>
      </c>
      <c r="D1161" s="44"/>
      <c r="E1161" s="44"/>
      <c r="F1161" s="44"/>
      <c r="G1161" s="44"/>
      <c r="H1161" s="44"/>
    </row>
    <row r="1162">
      <c r="A1162" s="43" t="s">
        <v>57</v>
      </c>
      <c r="B1162" s="43" t="s">
        <v>10</v>
      </c>
      <c r="C1162" s="43">
        <v>60.0</v>
      </c>
      <c r="D1162" s="44"/>
      <c r="E1162" s="44"/>
      <c r="F1162" s="44"/>
      <c r="G1162" s="44"/>
      <c r="H1162" s="44"/>
    </row>
    <row r="1163">
      <c r="A1163" s="43" t="s">
        <v>57</v>
      </c>
      <c r="B1163" s="43" t="s">
        <v>12</v>
      </c>
      <c r="C1163" s="43">
        <v>60.0</v>
      </c>
      <c r="D1163" s="44"/>
      <c r="E1163" s="44"/>
      <c r="F1163" s="44"/>
      <c r="G1163" s="44"/>
      <c r="H1163" s="44"/>
    </row>
    <row r="1164">
      <c r="A1164" s="43" t="s">
        <v>57</v>
      </c>
      <c r="B1164" s="43" t="s">
        <v>12</v>
      </c>
      <c r="C1164" s="43">
        <v>60.0</v>
      </c>
      <c r="D1164" s="44"/>
      <c r="E1164" s="44"/>
      <c r="F1164" s="44"/>
      <c r="G1164" s="44"/>
      <c r="H1164" s="44"/>
    </row>
    <row r="1165">
      <c r="A1165" s="43" t="s">
        <v>57</v>
      </c>
      <c r="B1165" s="43" t="s">
        <v>12</v>
      </c>
      <c r="C1165" s="43">
        <v>60.0</v>
      </c>
      <c r="D1165" s="44"/>
      <c r="E1165" s="44"/>
      <c r="F1165" s="44"/>
      <c r="G1165" s="44"/>
      <c r="H1165" s="44"/>
    </row>
    <row r="1166">
      <c r="A1166" s="43" t="s">
        <v>57</v>
      </c>
      <c r="B1166" s="43" t="s">
        <v>15</v>
      </c>
      <c r="C1166" s="43">
        <v>60.0</v>
      </c>
      <c r="D1166" s="44"/>
      <c r="E1166" s="44"/>
      <c r="F1166" s="44"/>
      <c r="G1166" s="44"/>
      <c r="H1166" s="44"/>
    </row>
    <row r="1167">
      <c r="A1167" s="43" t="s">
        <v>57</v>
      </c>
      <c r="B1167" s="43" t="s">
        <v>15</v>
      </c>
      <c r="C1167" s="43">
        <v>60.0</v>
      </c>
      <c r="D1167" s="44"/>
      <c r="E1167" s="44"/>
      <c r="F1167" s="44"/>
      <c r="G1167" s="44"/>
      <c r="H1167" s="44"/>
    </row>
    <row r="1168">
      <c r="A1168" s="43" t="s">
        <v>57</v>
      </c>
      <c r="B1168" s="43" t="s">
        <v>15</v>
      </c>
      <c r="C1168" s="43">
        <v>60.0</v>
      </c>
      <c r="D1168" s="44"/>
      <c r="E1168" s="44"/>
      <c r="F1168" s="44"/>
      <c r="G1168" s="44"/>
      <c r="H1168" s="44"/>
    </row>
    <row r="1169">
      <c r="A1169" s="43" t="s">
        <v>57</v>
      </c>
      <c r="B1169" s="43" t="s">
        <v>17</v>
      </c>
      <c r="C1169" s="43">
        <v>60.0</v>
      </c>
      <c r="D1169" s="44"/>
      <c r="E1169" s="44"/>
      <c r="F1169" s="44"/>
      <c r="G1169" s="44"/>
      <c r="H1169" s="44"/>
    </row>
    <row r="1170">
      <c r="A1170" s="43" t="s">
        <v>57</v>
      </c>
      <c r="B1170" s="43" t="s">
        <v>17</v>
      </c>
      <c r="C1170" s="43">
        <v>60.0</v>
      </c>
      <c r="D1170" s="44"/>
      <c r="E1170" s="44"/>
      <c r="F1170" s="44"/>
      <c r="G1170" s="44"/>
      <c r="H1170" s="44"/>
    </row>
    <row r="1171">
      <c r="A1171" s="43" t="s">
        <v>57</v>
      </c>
      <c r="B1171" s="43" t="s">
        <v>17</v>
      </c>
      <c r="C1171" s="43">
        <v>60.0</v>
      </c>
      <c r="D1171" s="44"/>
      <c r="E1171" s="44"/>
      <c r="F1171" s="44"/>
      <c r="G1171" s="44"/>
      <c r="H1171" s="44"/>
    </row>
    <row r="1172">
      <c r="A1172" s="43" t="s">
        <v>57</v>
      </c>
      <c r="B1172" s="43" t="s">
        <v>19</v>
      </c>
      <c r="C1172" s="43">
        <v>60.0</v>
      </c>
      <c r="D1172" s="44"/>
      <c r="E1172" s="44"/>
      <c r="F1172" s="44"/>
      <c r="G1172" s="44"/>
      <c r="H1172" s="44"/>
    </row>
    <row r="1173">
      <c r="A1173" s="43" t="s">
        <v>57</v>
      </c>
      <c r="B1173" s="43" t="s">
        <v>19</v>
      </c>
      <c r="C1173" s="43">
        <v>60.0</v>
      </c>
      <c r="D1173" s="44"/>
      <c r="E1173" s="44"/>
      <c r="F1173" s="44"/>
      <c r="G1173" s="44"/>
      <c r="H1173" s="44"/>
    </row>
    <row r="1174">
      <c r="A1174" s="43" t="s">
        <v>57</v>
      </c>
      <c r="B1174" s="43" t="s">
        <v>19</v>
      </c>
      <c r="C1174" s="43">
        <v>60.0</v>
      </c>
      <c r="D1174" s="44"/>
      <c r="E1174" s="44"/>
      <c r="F1174" s="44"/>
      <c r="G1174" s="44"/>
      <c r="H1174" s="44"/>
    </row>
    <row r="1175">
      <c r="A1175" s="43" t="s">
        <v>57</v>
      </c>
      <c r="B1175" s="43" t="s">
        <v>21</v>
      </c>
      <c r="C1175" s="43">
        <v>60.0</v>
      </c>
      <c r="D1175" s="44"/>
      <c r="E1175" s="44"/>
      <c r="F1175" s="44"/>
      <c r="G1175" s="44"/>
      <c r="H1175" s="44"/>
    </row>
    <row r="1176">
      <c r="A1176" s="43" t="s">
        <v>57</v>
      </c>
      <c r="B1176" s="43" t="s">
        <v>21</v>
      </c>
      <c r="C1176" s="43">
        <v>60.0</v>
      </c>
      <c r="D1176" s="44"/>
      <c r="E1176" s="44"/>
      <c r="F1176" s="44"/>
      <c r="G1176" s="44"/>
      <c r="H1176" s="44"/>
    </row>
    <row r="1177">
      <c r="A1177" s="43" t="s">
        <v>57</v>
      </c>
      <c r="B1177" s="43" t="s">
        <v>21</v>
      </c>
      <c r="C1177" s="43">
        <v>60.0</v>
      </c>
      <c r="D1177" s="44"/>
      <c r="E1177" s="44"/>
      <c r="F1177" s="44"/>
      <c r="G1177" s="44"/>
      <c r="H1177" s="44"/>
    </row>
    <row r="1178">
      <c r="A1178" s="43" t="s">
        <v>57</v>
      </c>
      <c r="B1178" s="43" t="s">
        <v>23</v>
      </c>
      <c r="C1178" s="43">
        <v>60.0</v>
      </c>
      <c r="D1178" s="44"/>
      <c r="E1178" s="44"/>
      <c r="F1178" s="44"/>
      <c r="G1178" s="44"/>
      <c r="H1178" s="44"/>
    </row>
    <row r="1179">
      <c r="A1179" s="43" t="s">
        <v>57</v>
      </c>
      <c r="B1179" s="43" t="s">
        <v>23</v>
      </c>
      <c r="C1179" s="43">
        <v>60.0</v>
      </c>
      <c r="D1179" s="44"/>
      <c r="E1179" s="44"/>
      <c r="F1179" s="44"/>
      <c r="G1179" s="44"/>
      <c r="H1179" s="44"/>
    </row>
    <row r="1180">
      <c r="A1180" s="43" t="s">
        <v>57</v>
      </c>
      <c r="B1180" s="43" t="s">
        <v>23</v>
      </c>
      <c r="C1180" s="43">
        <v>60.0</v>
      </c>
      <c r="D1180" s="44"/>
      <c r="E1180" s="44"/>
      <c r="F1180" s="44"/>
      <c r="G1180" s="44"/>
      <c r="H1180" s="44"/>
    </row>
    <row r="1181">
      <c r="A1181" s="43" t="s">
        <v>57</v>
      </c>
      <c r="B1181" s="43" t="s">
        <v>25</v>
      </c>
      <c r="C1181" s="43">
        <v>60.0</v>
      </c>
      <c r="D1181" s="44"/>
      <c r="E1181" s="44"/>
      <c r="F1181" s="44"/>
      <c r="G1181" s="44"/>
      <c r="H1181" s="44"/>
    </row>
    <row r="1182">
      <c r="A1182" s="43" t="s">
        <v>57</v>
      </c>
      <c r="B1182" s="43" t="s">
        <v>25</v>
      </c>
      <c r="C1182" s="43">
        <v>60.0</v>
      </c>
      <c r="D1182" s="44"/>
      <c r="E1182" s="44"/>
      <c r="F1182" s="44"/>
      <c r="G1182" s="44"/>
      <c r="H1182" s="44"/>
    </row>
    <row r="1183">
      <c r="A1183" s="43" t="s">
        <v>57</v>
      </c>
      <c r="B1183" s="43" t="s">
        <v>25</v>
      </c>
      <c r="C1183" s="43">
        <v>60.0</v>
      </c>
      <c r="D1183" s="44"/>
      <c r="E1183" s="44"/>
      <c r="F1183" s="44"/>
      <c r="G1183" s="44"/>
      <c r="H1183" s="44"/>
    </row>
    <row r="1184">
      <c r="A1184" s="43" t="s">
        <v>57</v>
      </c>
      <c r="B1184" s="43" t="s">
        <v>27</v>
      </c>
      <c r="C1184" s="43">
        <v>60.0</v>
      </c>
      <c r="D1184" s="44"/>
      <c r="E1184" s="44"/>
      <c r="F1184" s="44"/>
      <c r="G1184" s="44"/>
      <c r="H1184" s="44"/>
    </row>
    <row r="1185">
      <c r="A1185" s="43" t="s">
        <v>57</v>
      </c>
      <c r="B1185" s="43" t="s">
        <v>27</v>
      </c>
      <c r="C1185" s="43">
        <v>60.0</v>
      </c>
      <c r="D1185" s="44"/>
      <c r="E1185" s="44"/>
      <c r="F1185" s="44"/>
      <c r="G1185" s="44"/>
      <c r="H1185" s="44"/>
    </row>
    <row r="1186">
      <c r="A1186" s="43" t="s">
        <v>57</v>
      </c>
      <c r="B1186" s="43" t="s">
        <v>27</v>
      </c>
      <c r="C1186" s="43">
        <v>60.0</v>
      </c>
      <c r="D1186" s="44"/>
      <c r="E1186" s="44"/>
      <c r="F1186" s="44"/>
      <c r="G1186" s="44"/>
      <c r="H1186" s="44"/>
    </row>
    <row r="1187">
      <c r="A1187" s="43" t="s">
        <v>57</v>
      </c>
      <c r="B1187" s="43" t="s">
        <v>29</v>
      </c>
      <c r="C1187" s="43">
        <v>60.0</v>
      </c>
      <c r="D1187" s="44"/>
      <c r="E1187" s="44"/>
      <c r="F1187" s="44"/>
      <c r="G1187" s="44"/>
      <c r="H1187" s="44"/>
    </row>
    <row r="1188">
      <c r="A1188" s="43" t="s">
        <v>57</v>
      </c>
      <c r="B1188" s="43" t="s">
        <v>29</v>
      </c>
      <c r="C1188" s="43">
        <v>60.0</v>
      </c>
      <c r="D1188" s="44"/>
      <c r="E1188" s="44"/>
      <c r="F1188" s="44"/>
      <c r="G1188" s="44"/>
      <c r="H1188" s="44"/>
    </row>
    <row r="1189">
      <c r="A1189" s="43" t="s">
        <v>57</v>
      </c>
      <c r="B1189" s="43" t="s">
        <v>29</v>
      </c>
      <c r="C1189" s="43">
        <v>60.0</v>
      </c>
      <c r="D1189" s="44"/>
      <c r="E1189" s="44"/>
      <c r="F1189" s="44"/>
      <c r="G1189" s="44"/>
      <c r="H1189" s="44"/>
    </row>
    <row r="1190">
      <c r="A1190" s="43" t="s">
        <v>57</v>
      </c>
      <c r="B1190" s="43" t="s">
        <v>31</v>
      </c>
      <c r="C1190" s="43">
        <v>60.0</v>
      </c>
      <c r="D1190" s="44"/>
      <c r="E1190" s="44"/>
      <c r="F1190" s="44"/>
      <c r="G1190" s="44"/>
      <c r="H1190" s="44"/>
    </row>
    <row r="1191">
      <c r="A1191" s="43" t="s">
        <v>57</v>
      </c>
      <c r="B1191" s="50" t="s">
        <v>31</v>
      </c>
      <c r="C1191" s="43">
        <v>60.0</v>
      </c>
      <c r="D1191" s="44"/>
      <c r="E1191" s="44"/>
      <c r="F1191" s="44"/>
      <c r="G1191" s="44"/>
      <c r="H1191" s="44"/>
    </row>
    <row r="1192">
      <c r="A1192" s="43" t="s">
        <v>57</v>
      </c>
      <c r="B1192" s="50" t="s">
        <v>31</v>
      </c>
      <c r="C1192" s="43">
        <v>60.0</v>
      </c>
      <c r="D1192" s="44"/>
      <c r="E1192" s="44"/>
      <c r="F1192" s="44"/>
      <c r="G1192" s="44"/>
      <c r="H1192" s="44"/>
    </row>
    <row r="1193">
      <c r="A1193" s="43" t="s">
        <v>57</v>
      </c>
      <c r="B1193" s="50" t="s">
        <v>33</v>
      </c>
      <c r="C1193" s="43">
        <v>60.0</v>
      </c>
      <c r="D1193" s="44"/>
      <c r="E1193" s="44"/>
      <c r="F1193" s="44"/>
      <c r="G1193" s="44"/>
      <c r="H1193" s="44"/>
    </row>
    <row r="1194">
      <c r="A1194" s="43" t="s">
        <v>57</v>
      </c>
      <c r="B1194" s="50" t="s">
        <v>33</v>
      </c>
      <c r="C1194" s="43">
        <v>60.0</v>
      </c>
      <c r="D1194" s="44"/>
      <c r="E1194" s="44"/>
      <c r="F1194" s="44"/>
      <c r="G1194" s="44"/>
      <c r="H1194" s="44"/>
    </row>
    <row r="1195">
      <c r="A1195" s="43" t="s">
        <v>57</v>
      </c>
      <c r="B1195" s="50" t="s">
        <v>33</v>
      </c>
      <c r="C1195" s="43">
        <v>60.0</v>
      </c>
      <c r="D1195" s="44"/>
      <c r="E1195" s="44"/>
      <c r="F1195" s="44"/>
      <c r="G1195" s="44"/>
      <c r="H1195" s="44"/>
    </row>
    <row r="1196">
      <c r="A1196" s="43" t="s">
        <v>57</v>
      </c>
      <c r="B1196" s="50" t="s">
        <v>35</v>
      </c>
      <c r="C1196" s="43">
        <v>60.0</v>
      </c>
      <c r="D1196" s="44"/>
      <c r="E1196" s="44"/>
      <c r="F1196" s="44"/>
      <c r="G1196" s="44"/>
      <c r="H1196" s="44"/>
    </row>
    <row r="1197">
      <c r="A1197" s="43" t="s">
        <v>57</v>
      </c>
      <c r="B1197" s="50" t="s">
        <v>35</v>
      </c>
      <c r="C1197" s="43">
        <v>60.0</v>
      </c>
      <c r="D1197" s="44"/>
      <c r="E1197" s="44"/>
      <c r="F1197" s="44"/>
      <c r="G1197" s="44"/>
      <c r="H1197" s="44"/>
    </row>
    <row r="1198">
      <c r="A1198" s="43" t="s">
        <v>57</v>
      </c>
      <c r="B1198" s="50" t="s">
        <v>35</v>
      </c>
      <c r="C1198" s="43">
        <v>60.0</v>
      </c>
      <c r="D1198" s="44"/>
      <c r="E1198" s="44"/>
      <c r="F1198" s="44"/>
      <c r="G1198" s="44"/>
      <c r="H1198" s="44"/>
    </row>
    <row r="1199">
      <c r="A1199" s="43" t="s">
        <v>57</v>
      </c>
      <c r="B1199" s="50" t="s">
        <v>37</v>
      </c>
      <c r="C1199" s="43">
        <v>60.0</v>
      </c>
      <c r="D1199" s="44"/>
      <c r="E1199" s="44"/>
      <c r="F1199" s="44"/>
      <c r="G1199" s="44"/>
      <c r="H1199" s="44"/>
    </row>
    <row r="1200">
      <c r="A1200" s="43" t="s">
        <v>57</v>
      </c>
      <c r="B1200" s="50" t="s">
        <v>37</v>
      </c>
      <c r="C1200" s="43">
        <v>60.0</v>
      </c>
      <c r="D1200" s="44"/>
      <c r="E1200" s="44"/>
      <c r="F1200" s="44"/>
      <c r="G1200" s="44"/>
      <c r="H1200" s="44"/>
    </row>
    <row r="1201">
      <c r="A1201" s="43" t="s">
        <v>57</v>
      </c>
      <c r="B1201" s="50" t="s">
        <v>37</v>
      </c>
      <c r="C1201" s="43">
        <v>60.0</v>
      </c>
      <c r="D1201" s="44"/>
      <c r="E1201" s="44"/>
      <c r="F1201" s="44"/>
      <c r="G1201" s="44"/>
      <c r="H1201" s="44"/>
    </row>
    <row r="1202">
      <c r="A1202" s="51" t="s">
        <v>60</v>
      </c>
      <c r="B1202" s="51" t="s">
        <v>58</v>
      </c>
      <c r="C1202" s="43">
        <v>60.0</v>
      </c>
      <c r="D1202" s="44"/>
      <c r="E1202" s="44"/>
      <c r="F1202" s="44"/>
      <c r="G1202" s="44"/>
      <c r="H1202" s="44"/>
    </row>
    <row r="1203">
      <c r="A1203" s="51" t="s">
        <v>60</v>
      </c>
      <c r="B1203" s="51" t="s">
        <v>58</v>
      </c>
      <c r="C1203" s="43">
        <v>60.0</v>
      </c>
      <c r="D1203" s="44"/>
      <c r="E1203" s="44"/>
      <c r="F1203" s="44"/>
      <c r="G1203" s="44"/>
      <c r="H1203" s="44"/>
    </row>
    <row r="1204">
      <c r="A1204" s="51" t="s">
        <v>60</v>
      </c>
      <c r="B1204" s="51" t="s">
        <v>58</v>
      </c>
      <c r="C1204" s="43">
        <v>60.0</v>
      </c>
      <c r="D1204" s="44"/>
      <c r="E1204" s="44"/>
      <c r="F1204" s="44"/>
      <c r="G1204" s="44"/>
      <c r="H1204" s="44"/>
    </row>
    <row r="1205">
      <c r="A1205" s="51" t="s">
        <v>60</v>
      </c>
      <c r="B1205" s="51" t="s">
        <v>8</v>
      </c>
      <c r="C1205" s="43">
        <v>60.0</v>
      </c>
      <c r="D1205" s="44"/>
      <c r="E1205" s="44"/>
      <c r="F1205" s="44"/>
      <c r="G1205" s="44"/>
      <c r="H1205" s="44"/>
    </row>
    <row r="1206">
      <c r="A1206" s="51" t="s">
        <v>60</v>
      </c>
      <c r="B1206" s="51" t="s">
        <v>8</v>
      </c>
      <c r="C1206" s="43">
        <v>60.0</v>
      </c>
      <c r="D1206" s="44"/>
      <c r="E1206" s="44"/>
      <c r="F1206" s="44"/>
      <c r="G1206" s="44"/>
      <c r="H1206" s="44"/>
    </row>
    <row r="1207">
      <c r="A1207" s="51" t="s">
        <v>60</v>
      </c>
      <c r="B1207" s="51" t="s">
        <v>8</v>
      </c>
      <c r="C1207" s="43">
        <v>60.0</v>
      </c>
      <c r="D1207" s="44"/>
      <c r="E1207" s="44"/>
      <c r="F1207" s="44"/>
      <c r="G1207" s="44"/>
      <c r="H1207" s="44"/>
    </row>
    <row r="1208">
      <c r="A1208" s="51" t="s">
        <v>60</v>
      </c>
      <c r="B1208" s="51" t="s">
        <v>10</v>
      </c>
      <c r="C1208" s="43">
        <v>60.0</v>
      </c>
      <c r="D1208" s="44"/>
      <c r="E1208" s="44"/>
      <c r="F1208" s="44"/>
      <c r="G1208" s="44"/>
      <c r="H1208" s="44"/>
    </row>
    <row r="1209">
      <c r="A1209" s="51" t="s">
        <v>60</v>
      </c>
      <c r="B1209" s="51" t="s">
        <v>10</v>
      </c>
      <c r="C1209" s="43">
        <v>60.0</v>
      </c>
      <c r="D1209" s="44"/>
      <c r="E1209" s="44"/>
      <c r="F1209" s="44"/>
      <c r="G1209" s="44"/>
      <c r="H1209" s="44"/>
    </row>
    <row r="1210">
      <c r="A1210" s="51" t="s">
        <v>60</v>
      </c>
      <c r="B1210" s="51" t="s">
        <v>10</v>
      </c>
      <c r="C1210" s="43">
        <v>60.0</v>
      </c>
      <c r="D1210" s="44"/>
      <c r="E1210" s="44"/>
      <c r="F1210" s="44"/>
      <c r="G1210" s="44"/>
      <c r="H1210" s="44"/>
    </row>
    <row r="1211">
      <c r="A1211" s="51" t="s">
        <v>60</v>
      </c>
      <c r="B1211" s="51" t="s">
        <v>12</v>
      </c>
      <c r="C1211" s="43">
        <v>60.0</v>
      </c>
      <c r="D1211" s="44"/>
      <c r="E1211" s="44"/>
      <c r="F1211" s="44"/>
      <c r="G1211" s="44"/>
      <c r="H1211" s="44"/>
    </row>
    <row r="1212">
      <c r="A1212" s="51" t="s">
        <v>60</v>
      </c>
      <c r="B1212" s="51" t="s">
        <v>12</v>
      </c>
      <c r="C1212" s="43">
        <v>60.0</v>
      </c>
      <c r="D1212" s="44"/>
      <c r="E1212" s="44"/>
      <c r="F1212" s="44"/>
      <c r="G1212" s="44"/>
      <c r="H1212" s="44"/>
    </row>
    <row r="1213">
      <c r="A1213" s="51" t="s">
        <v>60</v>
      </c>
      <c r="B1213" s="51" t="s">
        <v>12</v>
      </c>
      <c r="C1213" s="43">
        <v>60.0</v>
      </c>
      <c r="D1213" s="44"/>
      <c r="E1213" s="44"/>
      <c r="F1213" s="44"/>
      <c r="G1213" s="44"/>
      <c r="H1213" s="44"/>
    </row>
    <row r="1214">
      <c r="A1214" s="51" t="s">
        <v>60</v>
      </c>
      <c r="B1214" s="51" t="s">
        <v>15</v>
      </c>
      <c r="C1214" s="43">
        <v>60.0</v>
      </c>
      <c r="D1214" s="44"/>
      <c r="E1214" s="44"/>
      <c r="F1214" s="44"/>
      <c r="G1214" s="44"/>
      <c r="H1214" s="44"/>
    </row>
    <row r="1215">
      <c r="A1215" s="51" t="s">
        <v>60</v>
      </c>
      <c r="B1215" s="51" t="s">
        <v>15</v>
      </c>
      <c r="C1215" s="43">
        <v>60.0</v>
      </c>
      <c r="D1215" s="44"/>
      <c r="E1215" s="44"/>
      <c r="F1215" s="44"/>
      <c r="G1215" s="44"/>
      <c r="H1215" s="44"/>
    </row>
    <row r="1216">
      <c r="A1216" s="51" t="s">
        <v>60</v>
      </c>
      <c r="B1216" s="51" t="s">
        <v>15</v>
      </c>
      <c r="C1216" s="43">
        <v>60.0</v>
      </c>
      <c r="D1216" s="44"/>
      <c r="E1216" s="44"/>
      <c r="F1216" s="44"/>
      <c r="G1216" s="44"/>
      <c r="H1216" s="44"/>
    </row>
    <row r="1217">
      <c r="A1217" s="51" t="s">
        <v>60</v>
      </c>
      <c r="B1217" s="51" t="s">
        <v>17</v>
      </c>
      <c r="C1217" s="43">
        <v>60.0</v>
      </c>
      <c r="D1217" s="44"/>
      <c r="E1217" s="44"/>
      <c r="F1217" s="44"/>
      <c r="G1217" s="44"/>
      <c r="H1217" s="44"/>
    </row>
    <row r="1218">
      <c r="A1218" s="51" t="s">
        <v>60</v>
      </c>
      <c r="B1218" s="51" t="s">
        <v>17</v>
      </c>
      <c r="C1218" s="43">
        <v>60.0</v>
      </c>
      <c r="D1218" s="44"/>
      <c r="E1218" s="44"/>
      <c r="F1218" s="44"/>
      <c r="G1218" s="44"/>
      <c r="H1218" s="44"/>
    </row>
    <row r="1219">
      <c r="A1219" s="51" t="s">
        <v>60</v>
      </c>
      <c r="B1219" s="51" t="s">
        <v>17</v>
      </c>
      <c r="C1219" s="43">
        <v>60.0</v>
      </c>
      <c r="D1219" s="44"/>
      <c r="E1219" s="44"/>
      <c r="F1219" s="44"/>
      <c r="G1219" s="44"/>
      <c r="H1219" s="44"/>
    </row>
    <row r="1220">
      <c r="A1220" s="51" t="s">
        <v>60</v>
      </c>
      <c r="B1220" s="51" t="s">
        <v>19</v>
      </c>
      <c r="C1220" s="43">
        <v>60.0</v>
      </c>
      <c r="D1220" s="44"/>
      <c r="E1220" s="44"/>
      <c r="F1220" s="44"/>
      <c r="G1220" s="44"/>
      <c r="H1220" s="44"/>
    </row>
    <row r="1221">
      <c r="A1221" s="51" t="s">
        <v>60</v>
      </c>
      <c r="B1221" s="51" t="s">
        <v>19</v>
      </c>
      <c r="C1221" s="43">
        <v>60.0</v>
      </c>
      <c r="D1221" s="44"/>
      <c r="E1221" s="44"/>
      <c r="F1221" s="44"/>
      <c r="G1221" s="44"/>
      <c r="H1221" s="44"/>
    </row>
    <row r="1222">
      <c r="A1222" s="51" t="s">
        <v>60</v>
      </c>
      <c r="B1222" s="51" t="s">
        <v>19</v>
      </c>
      <c r="C1222" s="43">
        <v>60.0</v>
      </c>
      <c r="D1222" s="44"/>
      <c r="E1222" s="44"/>
      <c r="F1222" s="44"/>
      <c r="G1222" s="44"/>
      <c r="H1222" s="44"/>
    </row>
    <row r="1223">
      <c r="A1223" s="51" t="s">
        <v>60</v>
      </c>
      <c r="B1223" s="51" t="s">
        <v>21</v>
      </c>
      <c r="C1223" s="43">
        <v>60.0</v>
      </c>
      <c r="D1223" s="44"/>
      <c r="E1223" s="44"/>
      <c r="F1223" s="44"/>
      <c r="G1223" s="44"/>
      <c r="H1223" s="44"/>
    </row>
    <row r="1224">
      <c r="A1224" s="51" t="s">
        <v>60</v>
      </c>
      <c r="B1224" s="51" t="s">
        <v>21</v>
      </c>
      <c r="C1224" s="43">
        <v>60.0</v>
      </c>
      <c r="D1224" s="44"/>
      <c r="E1224" s="44"/>
      <c r="F1224" s="44"/>
      <c r="G1224" s="44"/>
      <c r="H1224" s="44"/>
    </row>
    <row r="1225">
      <c r="A1225" s="51" t="s">
        <v>60</v>
      </c>
      <c r="B1225" s="51" t="s">
        <v>21</v>
      </c>
      <c r="C1225" s="43">
        <v>60.0</v>
      </c>
      <c r="D1225" s="44"/>
      <c r="E1225" s="44"/>
      <c r="F1225" s="44"/>
      <c r="G1225" s="44"/>
      <c r="H1225" s="44"/>
    </row>
    <row r="1226">
      <c r="A1226" s="51" t="s">
        <v>60</v>
      </c>
      <c r="B1226" s="51" t="s">
        <v>23</v>
      </c>
      <c r="C1226" s="43">
        <v>60.0</v>
      </c>
      <c r="D1226" s="44"/>
      <c r="E1226" s="44"/>
      <c r="F1226" s="44"/>
      <c r="G1226" s="44"/>
      <c r="H1226" s="44"/>
    </row>
    <row r="1227">
      <c r="A1227" s="51" t="s">
        <v>60</v>
      </c>
      <c r="B1227" s="51" t="s">
        <v>23</v>
      </c>
      <c r="C1227" s="43">
        <v>60.0</v>
      </c>
      <c r="D1227" s="44"/>
      <c r="E1227" s="44"/>
      <c r="F1227" s="44"/>
      <c r="G1227" s="44"/>
      <c r="H1227" s="44"/>
    </row>
    <row r="1228">
      <c r="A1228" s="51" t="s">
        <v>60</v>
      </c>
      <c r="B1228" s="51" t="s">
        <v>23</v>
      </c>
      <c r="C1228" s="43">
        <v>60.0</v>
      </c>
      <c r="D1228" s="44"/>
      <c r="E1228" s="44"/>
      <c r="F1228" s="44"/>
      <c r="G1228" s="44"/>
      <c r="H1228" s="44"/>
    </row>
    <row r="1229">
      <c r="A1229" s="51" t="s">
        <v>60</v>
      </c>
      <c r="B1229" s="51" t="s">
        <v>25</v>
      </c>
      <c r="C1229" s="43">
        <v>60.0</v>
      </c>
      <c r="D1229" s="44"/>
      <c r="E1229" s="44"/>
      <c r="F1229" s="44"/>
      <c r="G1229" s="44"/>
      <c r="H1229" s="44"/>
    </row>
    <row r="1230">
      <c r="A1230" s="51" t="s">
        <v>60</v>
      </c>
      <c r="B1230" s="51" t="s">
        <v>25</v>
      </c>
      <c r="C1230" s="43">
        <v>60.0</v>
      </c>
      <c r="D1230" s="44"/>
      <c r="E1230" s="44"/>
      <c r="F1230" s="44"/>
      <c r="G1230" s="44"/>
      <c r="H1230" s="44"/>
    </row>
    <row r="1231">
      <c r="A1231" s="51" t="s">
        <v>60</v>
      </c>
      <c r="B1231" s="51" t="s">
        <v>25</v>
      </c>
      <c r="C1231" s="43">
        <v>60.0</v>
      </c>
      <c r="D1231" s="44"/>
      <c r="E1231" s="44"/>
      <c r="F1231" s="44"/>
      <c r="G1231" s="44"/>
      <c r="H1231" s="44"/>
    </row>
    <row r="1232">
      <c r="A1232" s="51" t="s">
        <v>60</v>
      </c>
      <c r="B1232" s="51" t="s">
        <v>27</v>
      </c>
      <c r="C1232" s="43">
        <v>60.0</v>
      </c>
      <c r="D1232" s="44"/>
      <c r="E1232" s="44"/>
      <c r="F1232" s="44"/>
      <c r="G1232" s="44"/>
      <c r="H1232" s="44"/>
    </row>
    <row r="1233">
      <c r="A1233" s="51" t="s">
        <v>60</v>
      </c>
      <c r="B1233" s="51" t="s">
        <v>27</v>
      </c>
      <c r="C1233" s="43">
        <v>60.0</v>
      </c>
      <c r="D1233" s="44"/>
      <c r="E1233" s="44"/>
      <c r="F1233" s="44"/>
      <c r="G1233" s="44"/>
      <c r="H1233" s="44"/>
    </row>
    <row r="1234">
      <c r="A1234" s="51" t="s">
        <v>60</v>
      </c>
      <c r="B1234" s="51" t="s">
        <v>27</v>
      </c>
      <c r="C1234" s="43">
        <v>60.0</v>
      </c>
      <c r="D1234" s="44"/>
      <c r="E1234" s="44"/>
      <c r="F1234" s="44"/>
      <c r="G1234" s="44"/>
      <c r="H1234" s="44"/>
    </row>
    <row r="1235">
      <c r="A1235" s="51" t="s">
        <v>60</v>
      </c>
      <c r="B1235" s="51" t="s">
        <v>29</v>
      </c>
      <c r="C1235" s="43">
        <v>60.0</v>
      </c>
      <c r="D1235" s="44"/>
      <c r="E1235" s="44"/>
      <c r="F1235" s="44"/>
      <c r="G1235" s="44"/>
      <c r="H1235" s="44"/>
    </row>
    <row r="1236">
      <c r="A1236" s="51" t="s">
        <v>60</v>
      </c>
      <c r="B1236" s="51" t="s">
        <v>29</v>
      </c>
      <c r="C1236" s="43">
        <v>60.0</v>
      </c>
      <c r="D1236" s="44"/>
      <c r="E1236" s="44"/>
      <c r="F1236" s="44"/>
      <c r="G1236" s="44"/>
      <c r="H1236" s="44"/>
    </row>
    <row r="1237">
      <c r="A1237" s="51" t="s">
        <v>60</v>
      </c>
      <c r="B1237" s="51" t="s">
        <v>29</v>
      </c>
      <c r="C1237" s="43">
        <v>60.0</v>
      </c>
      <c r="D1237" s="44"/>
      <c r="E1237" s="44"/>
      <c r="F1237" s="44"/>
      <c r="G1237" s="44"/>
      <c r="H1237" s="44"/>
    </row>
    <row r="1238">
      <c r="A1238" s="51" t="s">
        <v>60</v>
      </c>
      <c r="B1238" s="51" t="s">
        <v>31</v>
      </c>
      <c r="C1238" s="43">
        <v>60.0</v>
      </c>
      <c r="D1238" s="44"/>
      <c r="E1238" s="44"/>
      <c r="F1238" s="44"/>
      <c r="G1238" s="44"/>
      <c r="H1238" s="44"/>
    </row>
    <row r="1239">
      <c r="A1239" s="51" t="s">
        <v>60</v>
      </c>
      <c r="B1239" s="52" t="s">
        <v>31</v>
      </c>
      <c r="C1239" s="43">
        <v>60.0</v>
      </c>
      <c r="D1239" s="44"/>
      <c r="E1239" s="44"/>
      <c r="F1239" s="44"/>
      <c r="G1239" s="44"/>
      <c r="H1239" s="44"/>
    </row>
    <row r="1240">
      <c r="A1240" s="51" t="s">
        <v>60</v>
      </c>
      <c r="B1240" s="52" t="s">
        <v>31</v>
      </c>
      <c r="C1240" s="43">
        <v>60.0</v>
      </c>
      <c r="D1240" s="44"/>
      <c r="E1240" s="44"/>
      <c r="F1240" s="44"/>
      <c r="G1240" s="44"/>
      <c r="H1240" s="44"/>
    </row>
    <row r="1241">
      <c r="A1241" s="51" t="s">
        <v>60</v>
      </c>
      <c r="B1241" s="52" t="s">
        <v>33</v>
      </c>
      <c r="C1241" s="43">
        <v>60.0</v>
      </c>
      <c r="D1241" s="44"/>
      <c r="E1241" s="44"/>
      <c r="F1241" s="44"/>
      <c r="G1241" s="44"/>
      <c r="H1241" s="44"/>
    </row>
    <row r="1242">
      <c r="A1242" s="51" t="s">
        <v>60</v>
      </c>
      <c r="B1242" s="52" t="s">
        <v>33</v>
      </c>
      <c r="C1242" s="43">
        <v>60.0</v>
      </c>
      <c r="D1242" s="44"/>
      <c r="E1242" s="44"/>
      <c r="F1242" s="44"/>
      <c r="G1242" s="44"/>
      <c r="H1242" s="44"/>
    </row>
    <row r="1243">
      <c r="A1243" s="51" t="s">
        <v>60</v>
      </c>
      <c r="B1243" s="52" t="s">
        <v>33</v>
      </c>
      <c r="C1243" s="43">
        <v>60.0</v>
      </c>
      <c r="D1243" s="44"/>
      <c r="E1243" s="44"/>
      <c r="F1243" s="44"/>
      <c r="G1243" s="44"/>
      <c r="H1243" s="44"/>
    </row>
    <row r="1244">
      <c r="A1244" s="51" t="s">
        <v>60</v>
      </c>
      <c r="B1244" s="52" t="s">
        <v>35</v>
      </c>
      <c r="C1244" s="43">
        <v>60.0</v>
      </c>
      <c r="D1244" s="44"/>
      <c r="E1244" s="44"/>
      <c r="F1244" s="44"/>
      <c r="G1244" s="44"/>
      <c r="H1244" s="44"/>
    </row>
    <row r="1245">
      <c r="A1245" s="51" t="s">
        <v>60</v>
      </c>
      <c r="B1245" s="52" t="s">
        <v>35</v>
      </c>
      <c r="C1245" s="43">
        <v>60.0</v>
      </c>
      <c r="D1245" s="44"/>
      <c r="E1245" s="44"/>
      <c r="F1245" s="44"/>
      <c r="G1245" s="44"/>
      <c r="H1245" s="44"/>
    </row>
    <row r="1246">
      <c r="A1246" s="51" t="s">
        <v>60</v>
      </c>
      <c r="B1246" s="52" t="s">
        <v>35</v>
      </c>
      <c r="C1246" s="43">
        <v>60.0</v>
      </c>
      <c r="D1246" s="44"/>
      <c r="E1246" s="44"/>
      <c r="F1246" s="44"/>
      <c r="G1246" s="44"/>
      <c r="H1246" s="44"/>
    </row>
    <row r="1247">
      <c r="A1247" s="51" t="s">
        <v>60</v>
      </c>
      <c r="B1247" s="52" t="s">
        <v>37</v>
      </c>
      <c r="C1247" s="43">
        <v>60.0</v>
      </c>
      <c r="D1247" s="44"/>
      <c r="E1247" s="44"/>
      <c r="F1247" s="44"/>
      <c r="G1247" s="44"/>
      <c r="H1247" s="44"/>
    </row>
    <row r="1248">
      <c r="A1248" s="51" t="s">
        <v>60</v>
      </c>
      <c r="B1248" s="52" t="s">
        <v>37</v>
      </c>
      <c r="C1248" s="43">
        <v>60.0</v>
      </c>
      <c r="D1248" s="44"/>
      <c r="E1248" s="44"/>
      <c r="F1248" s="44"/>
      <c r="G1248" s="44"/>
      <c r="H1248" s="44"/>
    </row>
    <row r="1249">
      <c r="A1249" s="51" t="s">
        <v>60</v>
      </c>
      <c r="B1249" s="52" t="s">
        <v>37</v>
      </c>
      <c r="C1249" s="43">
        <v>60.0</v>
      </c>
      <c r="D1249" s="44"/>
      <c r="E1249" s="44"/>
      <c r="F1249" s="44"/>
      <c r="G1249" s="44"/>
      <c r="H1249" s="44"/>
    </row>
  </sheetData>
  <autoFilter ref="$A$1:$H$1249"/>
  <conditionalFormatting sqref="G1:G1249">
    <cfRule type="cellIs" dxfId="0" priority="1" operator="greaterThan">
      <formula>11</formula>
    </cfRule>
  </conditionalFormatting>
  <conditionalFormatting sqref="H1:H1249">
    <cfRule type="cellIs" dxfId="1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1" max="7" width="20.86"/>
  </cols>
  <sheetData>
    <row r="1">
      <c r="A1" s="53" t="s">
        <v>2</v>
      </c>
      <c r="B1" s="53" t="s">
        <v>61</v>
      </c>
      <c r="C1" s="54" t="s">
        <v>57</v>
      </c>
      <c r="D1" s="54" t="s">
        <v>60</v>
      </c>
      <c r="E1" s="55" t="s">
        <v>57</v>
      </c>
      <c r="F1" s="55" t="s">
        <v>60</v>
      </c>
      <c r="G1" s="53" t="s">
        <v>3</v>
      </c>
    </row>
    <row r="2">
      <c r="A2" s="43" t="s">
        <v>8</v>
      </c>
      <c r="B2" s="43">
        <v>0.0</v>
      </c>
      <c r="C2" s="56">
        <f>VLOOKUP(CONCATENATE($C$1,A2,B2),'Dados panilhados'!D:H,5,FALSE)</f>
        <v>1599507.333</v>
      </c>
      <c r="D2" s="56">
        <f>VLOOKUP(CONCATENATE($D$1,A2,B2),'Dados panilhados'!D:H,5,FALSE)</f>
        <v>1115501.333</v>
      </c>
      <c r="E2" s="57"/>
      <c r="F2" s="57"/>
      <c r="G2" s="44"/>
    </row>
    <row r="3">
      <c r="A3" s="43" t="s">
        <v>8</v>
      </c>
      <c r="B3" s="43">
        <v>5.0</v>
      </c>
      <c r="C3" s="56">
        <f>VLOOKUP(CONCATENATE($C$1,A3,B3),'Dados panilhados'!D:H,5,FALSE)</f>
        <v>4861626.5</v>
      </c>
      <c r="D3" s="56">
        <f>VLOOKUP(CONCATENATE($D$1,A3,B3),'Dados panilhados'!D:H,5,FALSE)</f>
        <v>4345869</v>
      </c>
      <c r="E3" s="57"/>
      <c r="F3" s="57"/>
      <c r="G3" s="44"/>
    </row>
    <row r="4">
      <c r="A4" s="43" t="s">
        <v>8</v>
      </c>
      <c r="B4" s="43">
        <v>10.0</v>
      </c>
      <c r="C4" s="56">
        <f>VLOOKUP(CONCATENATE($C$1,A4,B4),'Dados panilhados'!D:H,5,FALSE)</f>
        <v>13135485.5</v>
      </c>
      <c r="D4" s="56">
        <f>VLOOKUP(CONCATENATE($D$1,A4,B4),'Dados panilhados'!D:H,5,FALSE)</f>
        <v>11237748.17</v>
      </c>
      <c r="E4" s="57"/>
      <c r="F4" s="57"/>
      <c r="G4" s="44"/>
    </row>
    <row r="5">
      <c r="A5" s="43" t="s">
        <v>8</v>
      </c>
      <c r="B5" s="43">
        <v>15.0</v>
      </c>
      <c r="C5" s="56">
        <f>VLOOKUP(CONCATENATE($C$1,A5,B5),'Dados panilhados'!D:H,5,FALSE)</f>
        <v>27354753.17</v>
      </c>
      <c r="D5" s="56">
        <f>VLOOKUP(CONCATENATE($D$1,A5,B5),'Dados panilhados'!D:H,5,FALSE)</f>
        <v>23061707.33</v>
      </c>
      <c r="E5" s="57"/>
      <c r="F5" s="57"/>
      <c r="G5" s="44"/>
    </row>
    <row r="6">
      <c r="A6" s="43" t="s">
        <v>8</v>
      </c>
      <c r="B6" s="43">
        <v>20.0</v>
      </c>
      <c r="C6" s="56">
        <f>VLOOKUP(CONCATENATE($C$1,A6,B6),'Dados panilhados'!D:H,5,FALSE)</f>
        <v>48046034.83</v>
      </c>
      <c r="D6" s="56">
        <f>VLOOKUP(CONCATENATE($D$1,A6,B6),'Dados panilhados'!D:H,5,FALSE)</f>
        <v>40896802.33</v>
      </c>
      <c r="E6" s="57"/>
      <c r="F6" s="57"/>
      <c r="G6" s="44"/>
    </row>
    <row r="7">
      <c r="A7" s="43" t="s">
        <v>8</v>
      </c>
      <c r="B7" s="43">
        <v>25.0</v>
      </c>
      <c r="C7" s="56">
        <f>VLOOKUP(CONCATENATE($C$1,A7,B7),'Dados panilhados'!D:H,5,FALSE)</f>
        <v>71845953.5</v>
      </c>
      <c r="D7" s="56">
        <f>VLOOKUP(CONCATENATE($D$1,A7,B7),'Dados panilhados'!D:H,5,FALSE)</f>
        <v>65374693</v>
      </c>
      <c r="E7" s="57"/>
      <c r="F7" s="57"/>
      <c r="G7" s="44"/>
    </row>
    <row r="8">
      <c r="A8" s="43" t="s">
        <v>8</v>
      </c>
      <c r="B8" s="43">
        <v>30.0</v>
      </c>
      <c r="C8" s="56">
        <f>VLOOKUP(CONCATENATE($C$1,A8,B8),'Dados panilhados'!D:H,5,FALSE)</f>
        <v>103875190</v>
      </c>
      <c r="D8" s="56">
        <f>VLOOKUP(CONCATENATE($D$1,A8,B8),'Dados panilhados'!D:H,5,FALSE)</f>
        <v>112427752.7</v>
      </c>
      <c r="E8" s="57"/>
      <c r="F8" s="57"/>
      <c r="G8" s="44"/>
    </row>
    <row r="9">
      <c r="A9" s="43" t="s">
        <v>8</v>
      </c>
      <c r="B9" s="43">
        <v>35.0</v>
      </c>
      <c r="C9" s="56">
        <f>VLOOKUP(CONCATENATE($C$1,A9,B9),'Dados panilhados'!D:H,5,FALSE)</f>
        <v>141396160.7</v>
      </c>
      <c r="D9" s="56">
        <f>VLOOKUP(CONCATENATE($D$1,A9,B9),'Dados panilhados'!D:H,5,FALSE)</f>
        <v>150242050.7</v>
      </c>
      <c r="E9" s="57"/>
      <c r="F9" s="57"/>
      <c r="G9" s="44"/>
    </row>
    <row r="10">
      <c r="A10" s="43" t="s">
        <v>8</v>
      </c>
      <c r="B10" s="43">
        <v>40.0</v>
      </c>
      <c r="C10" s="56">
        <f>VLOOKUP(CONCATENATE($C$1,A10,B10),'Dados panilhados'!D:H,5,FALSE)</f>
        <v>179351980.2</v>
      </c>
      <c r="D10" s="56">
        <f>VLOOKUP(CONCATENATE($D$1,A10,B10),'Dados panilhados'!D:H,5,FALSE)</f>
        <v>190120518</v>
      </c>
      <c r="E10" s="57"/>
      <c r="F10" s="57"/>
      <c r="G10" s="44"/>
    </row>
    <row r="11">
      <c r="A11" s="43" t="s">
        <v>8</v>
      </c>
      <c r="B11" s="43">
        <v>45.0</v>
      </c>
      <c r="C11" s="56">
        <f>VLOOKUP(CONCATENATE($C$1,A11,B11),'Dados panilhados'!D:H,5,FALSE)</f>
        <v>218179013.2</v>
      </c>
      <c r="D11" s="56">
        <f>VLOOKUP(CONCATENATE($D$1,A11,B11),'Dados panilhados'!D:H,5,FALSE)</f>
        <v>231490067.7</v>
      </c>
      <c r="E11" s="58">
        <f>60994.459*45 + (432363.671/2 * 45^2) + (99895.289/3 * 45^3) 
</f>
        <v>3474832371</v>
      </c>
      <c r="F11" s="58">
        <f>62967.393*45 - (110274.518/2 * 45^2) + (119929.095/3 * 45^3) 
</f>
        <v>3534026844</v>
      </c>
      <c r="G11" s="59">
        <f>(F11-E11)/E11</f>
        <v>0.01703520245</v>
      </c>
    </row>
    <row r="12">
      <c r="A12" s="43" t="s">
        <v>10</v>
      </c>
      <c r="B12" s="43">
        <v>0.0</v>
      </c>
      <c r="C12" s="56">
        <f>VLOOKUP(CONCATENATE($C$1,A12,B12),'Dados panilhados'!D:H,5,FALSE)</f>
        <v>440230</v>
      </c>
      <c r="D12" s="56">
        <f>VLOOKUP(CONCATENATE($D$1,A12,B12),'Dados panilhados'!D:H,5,FALSE)</f>
        <v>1510209.667</v>
      </c>
      <c r="E12" s="57"/>
      <c r="F12" s="57"/>
      <c r="G12" s="44"/>
    </row>
    <row r="13">
      <c r="A13" s="43" t="s">
        <v>10</v>
      </c>
      <c r="B13" s="43">
        <v>5.0</v>
      </c>
      <c r="C13" s="56">
        <f>VLOOKUP(CONCATENATE($C$1,A13,B13),'Dados panilhados'!D:H,5,FALSE)</f>
        <v>6237397.167</v>
      </c>
      <c r="D13" s="56">
        <f>VLOOKUP(CONCATENATE($D$1,A13,B13),'Dados panilhados'!D:H,5,FALSE)</f>
        <v>6951485</v>
      </c>
      <c r="E13" s="57"/>
      <c r="F13" s="57"/>
      <c r="G13" s="44"/>
    </row>
    <row r="14">
      <c r="A14" s="43" t="s">
        <v>10</v>
      </c>
      <c r="B14" s="43">
        <v>10.0</v>
      </c>
      <c r="C14" s="56">
        <f>VLOOKUP(CONCATENATE($C$1,A14,B14),'Dados panilhados'!D:H,5,FALSE)</f>
        <v>21091294.17</v>
      </c>
      <c r="D14" s="56">
        <f>VLOOKUP(CONCATENATE($D$1,A14,B14),'Dados panilhados'!D:H,5,FALSE)</f>
        <v>20887183</v>
      </c>
      <c r="E14" s="57"/>
      <c r="F14" s="57"/>
      <c r="G14" s="44"/>
    </row>
    <row r="15">
      <c r="A15" s="43" t="s">
        <v>10</v>
      </c>
      <c r="B15" s="43">
        <v>15.0</v>
      </c>
      <c r="C15" s="56">
        <f>VLOOKUP(CONCATENATE($C$1,A15,B15),'Dados panilhados'!D:H,5,FALSE)</f>
        <v>44294123.83</v>
      </c>
      <c r="D15" s="56">
        <f>VLOOKUP(CONCATENATE($D$1,A15,B15),'Dados panilhados'!D:H,5,FALSE)</f>
        <v>42849200</v>
      </c>
      <c r="E15" s="57"/>
      <c r="F15" s="57"/>
      <c r="G15" s="44"/>
    </row>
    <row r="16">
      <c r="A16" s="43" t="s">
        <v>10</v>
      </c>
      <c r="B16" s="43">
        <v>20.0</v>
      </c>
      <c r="C16" s="56">
        <f>VLOOKUP(CONCATENATE($C$1,A16,B16),'Dados panilhados'!D:H,5,FALSE)</f>
        <v>79479598.83</v>
      </c>
      <c r="D16" s="56">
        <f>VLOOKUP(CONCATENATE($D$1,A16,B16),'Dados panilhados'!D:H,5,FALSE)</f>
        <v>73467159</v>
      </c>
      <c r="E16" s="57"/>
      <c r="F16" s="57"/>
      <c r="G16" s="44"/>
    </row>
    <row r="17">
      <c r="A17" s="43" t="s">
        <v>10</v>
      </c>
      <c r="B17" s="43">
        <v>25.0</v>
      </c>
      <c r="C17" s="56">
        <f>VLOOKUP(CONCATENATE($C$1,A17,B17),'Dados panilhados'!D:H,5,FALSE)</f>
        <v>114811958.8</v>
      </c>
      <c r="D17" s="56">
        <f>VLOOKUP(CONCATENATE($D$1,A17,B17),'Dados panilhados'!D:H,5,FALSE)</f>
        <v>114272706.3</v>
      </c>
      <c r="E17" s="57"/>
      <c r="F17" s="57"/>
      <c r="G17" s="44"/>
    </row>
    <row r="18">
      <c r="A18" s="43" t="s">
        <v>10</v>
      </c>
      <c r="B18" s="43">
        <v>30.0</v>
      </c>
      <c r="C18" s="56">
        <f>VLOOKUP(CONCATENATE($C$1,A18,B18),'Dados panilhados'!D:H,5,FALSE)</f>
        <v>163706934</v>
      </c>
      <c r="D18" s="56">
        <f>VLOOKUP(CONCATENATE($D$1,A18,B18),'Dados panilhados'!D:H,5,FALSE)</f>
        <v>168253339.3</v>
      </c>
      <c r="E18" s="57"/>
      <c r="F18" s="57"/>
      <c r="G18" s="44"/>
    </row>
    <row r="19">
      <c r="A19" s="43" t="s">
        <v>10</v>
      </c>
      <c r="B19" s="43">
        <v>35.0</v>
      </c>
      <c r="C19" s="56">
        <f>VLOOKUP(CONCATENATE($C$1,A19,B19),'Dados panilhados'!D:H,5,FALSE)</f>
        <v>219246080.7</v>
      </c>
      <c r="D19" s="56">
        <f>VLOOKUP(CONCATENATE($D$1,A19,B19),'Dados panilhados'!D:H,5,FALSE)</f>
        <v>227648941.3</v>
      </c>
      <c r="E19" s="57"/>
      <c r="F19" s="57"/>
      <c r="G19" s="44"/>
    </row>
    <row r="20">
      <c r="A20" s="43" t="s">
        <v>10</v>
      </c>
      <c r="B20" s="43">
        <v>40.0</v>
      </c>
      <c r="C20" s="56">
        <f>VLOOKUP(CONCATENATE($C$1,A20,B20),'Dados panilhados'!D:H,5,FALSE)</f>
        <v>272717185.5</v>
      </c>
      <c r="D20" s="56">
        <f>VLOOKUP(CONCATENATE($D$1,A20,B20),'Dados panilhados'!D:H,5,FALSE)</f>
        <v>284295163.3</v>
      </c>
      <c r="E20" s="57"/>
      <c r="F20" s="57"/>
      <c r="G20" s="44"/>
    </row>
    <row r="21">
      <c r="A21" s="43" t="s">
        <v>10</v>
      </c>
      <c r="B21" s="43">
        <v>45.0</v>
      </c>
      <c r="C21" s="56">
        <f>VLOOKUP(CONCATENATE($C$1,A21,B21),'Dados panilhados'!D:H,5,FALSE)</f>
        <v>324355573.2</v>
      </c>
      <c r="D21" s="56">
        <f>VLOOKUP(CONCATENATE($D$1,A21,B21),'Dados panilhados'!D:H,5,FALSE)</f>
        <v>343389571.7</v>
      </c>
      <c r="E21" s="58">
        <f> -4170489.312*45 + (1573720.665/2 * 45^2) + (131087.455/3 * 45^3) </f>
        <v>5387501600</v>
      </c>
      <c r="F21" s="58">
        <f> -1756562.164*45 + (893057.415/2 * 45^2) + (154407.391/3 * 45^3) 
</f>
        <v>5515299837</v>
      </c>
      <c r="G21" s="59">
        <f>(F21-E21)/E21</f>
        <v>0.02372124345</v>
      </c>
    </row>
    <row r="22">
      <c r="A22" s="43" t="s">
        <v>12</v>
      </c>
      <c r="B22" s="43">
        <v>0.0</v>
      </c>
      <c r="C22" s="56">
        <f>VLOOKUP(CONCATENATE($C$1,A22,B22),'Dados panilhados'!D:H,5,FALSE)</f>
        <v>-66892</v>
      </c>
      <c r="D22" s="56">
        <f>VLOOKUP(CONCATENATE($D$1,A22,B22),'Dados panilhados'!D:H,5,FALSE)</f>
        <v>2497024</v>
      </c>
      <c r="E22" s="57"/>
      <c r="F22" s="57"/>
      <c r="G22" s="44"/>
    </row>
    <row r="23">
      <c r="A23" s="43" t="s">
        <v>12</v>
      </c>
      <c r="B23" s="43">
        <v>5.0</v>
      </c>
      <c r="C23" s="56">
        <f>VLOOKUP(CONCATENATE($C$1,A23,B23),'Dados panilhados'!D:H,5,FALSE)</f>
        <v>4586611.5</v>
      </c>
      <c r="D23" s="56">
        <f>VLOOKUP(CONCATENATE($D$1,A23,B23),'Dados panilhados'!D:H,5,FALSE)</f>
        <v>7429926.333</v>
      </c>
      <c r="E23" s="57"/>
      <c r="F23" s="57"/>
      <c r="G23" s="44"/>
    </row>
    <row r="24">
      <c r="A24" s="43" t="s">
        <v>12</v>
      </c>
      <c r="B24" s="43">
        <v>10.0</v>
      </c>
      <c r="C24" s="56">
        <f>VLOOKUP(CONCATENATE($C$1,A24,B24),'Dados panilhados'!D:H,5,FALSE)</f>
        <v>16611918.17</v>
      </c>
      <c r="D24" s="56">
        <f>VLOOKUP(CONCATENATE($D$1,A24,B24),'Dados panilhados'!D:H,5,FALSE)</f>
        <v>20123470.33</v>
      </c>
      <c r="E24" s="57"/>
      <c r="F24" s="57"/>
      <c r="G24" s="44"/>
    </row>
    <row r="25">
      <c r="A25" s="43" t="s">
        <v>12</v>
      </c>
      <c r="B25" s="43">
        <v>15.0</v>
      </c>
      <c r="C25" s="56">
        <f>VLOOKUP(CONCATENATE($C$1,A25,B25),'Dados panilhados'!D:H,5,FALSE)</f>
        <v>35809575.83</v>
      </c>
      <c r="D25" s="56">
        <f>VLOOKUP(CONCATENATE($D$1,A25,B25),'Dados panilhados'!D:H,5,FALSE)</f>
        <v>40462882.67</v>
      </c>
      <c r="E25" s="57"/>
      <c r="F25" s="57"/>
      <c r="G25" s="44"/>
    </row>
    <row r="26">
      <c r="A26" s="43" t="s">
        <v>12</v>
      </c>
      <c r="B26" s="43">
        <v>20.0</v>
      </c>
      <c r="C26" s="56">
        <f>VLOOKUP(CONCATENATE($C$1,A26,B26),'Dados panilhados'!D:H,5,FALSE)</f>
        <v>62593136.17</v>
      </c>
      <c r="D26" s="56">
        <f>VLOOKUP(CONCATENATE($D$1,A26,B26),'Dados panilhados'!D:H,5,FALSE)</f>
        <v>70582393.67</v>
      </c>
      <c r="E26" s="57"/>
      <c r="F26" s="57"/>
      <c r="G26" s="44"/>
    </row>
    <row r="27">
      <c r="A27" s="43" t="s">
        <v>12</v>
      </c>
      <c r="B27" s="43">
        <v>25.0</v>
      </c>
      <c r="C27" s="56">
        <f>VLOOKUP(CONCATENATE($C$1,A27,B27),'Dados panilhados'!D:H,5,FALSE)</f>
        <v>97411009.5</v>
      </c>
      <c r="D27" s="56">
        <f>VLOOKUP(CONCATENATE($D$1,A27,B27),'Dados panilhados'!D:H,5,FALSE)</f>
        <v>106046789</v>
      </c>
      <c r="E27" s="57"/>
      <c r="F27" s="57"/>
      <c r="G27" s="44"/>
    </row>
    <row r="28">
      <c r="A28" s="43" t="s">
        <v>12</v>
      </c>
      <c r="B28" s="43">
        <v>30.0</v>
      </c>
      <c r="C28" s="56">
        <f>VLOOKUP(CONCATENATE($C$1,A28,B28),'Dados panilhados'!D:H,5,FALSE)</f>
        <v>139798347.3</v>
      </c>
      <c r="D28" s="56">
        <f>VLOOKUP(CONCATENATE($D$1,A28,B28),'Dados panilhados'!D:H,5,FALSE)</f>
        <v>153652256.7</v>
      </c>
      <c r="E28" s="57"/>
      <c r="F28" s="57"/>
      <c r="G28" s="44"/>
    </row>
    <row r="29">
      <c r="A29" s="43" t="s">
        <v>12</v>
      </c>
      <c r="B29" s="43">
        <v>35.0</v>
      </c>
      <c r="C29" s="56">
        <f>VLOOKUP(CONCATENATE($C$1,A29,B29),'Dados panilhados'!D:H,5,FALSE)</f>
        <v>187363910</v>
      </c>
      <c r="D29" s="56">
        <f>VLOOKUP(CONCATENATE($D$1,A29,B29),'Dados panilhados'!D:H,5,FALSE)</f>
        <v>202385192</v>
      </c>
      <c r="E29" s="57"/>
      <c r="F29" s="57"/>
      <c r="G29" s="44"/>
    </row>
    <row r="30">
      <c r="A30" s="43" t="s">
        <v>12</v>
      </c>
      <c r="B30" s="43">
        <v>40.0</v>
      </c>
      <c r="C30" s="56">
        <f>VLOOKUP(CONCATENATE($C$1,A30,B30),'Dados panilhados'!D:H,5,FALSE)</f>
        <v>233810758.8</v>
      </c>
      <c r="D30" s="56">
        <f>VLOOKUP(CONCATENATE($D$1,A30,B30),'Dados panilhados'!D:H,5,FALSE)</f>
        <v>251772726</v>
      </c>
      <c r="E30" s="57"/>
      <c r="F30" s="57"/>
      <c r="G30" s="44"/>
    </row>
    <row r="31">
      <c r="A31" s="43" t="s">
        <v>12</v>
      </c>
      <c r="B31" s="43">
        <v>45.0</v>
      </c>
      <c r="C31" s="56">
        <f>VLOOKUP(CONCATENATE($C$1,A31,B31),'Dados panilhados'!D:H,5,FALSE)</f>
        <v>278540597.2</v>
      </c>
      <c r="D31" s="56">
        <f>VLOOKUP(CONCATENATE($D$1,A31,B31),'Dados panilhados'!D:H,5,FALSE)</f>
        <v>299786894.3</v>
      </c>
      <c r="E31" s="58">
        <f>-3932628.067*45 + (1142986.216/2 * 45^2) + (117700.12/3 * 45^3)</f>
        <v>4555446426</v>
      </c>
      <c r="F31" s="58">
        <f> -1920214.06*45 + (1279634.288/2 * 45^2) + (124354.243/3 * 45^3)</f>
        <v>4986480215</v>
      </c>
      <c r="G31" s="59">
        <f>(F31-E31)/E31</f>
        <v>0.09461943991</v>
      </c>
    </row>
    <row r="32">
      <c r="A32" s="43" t="s">
        <v>15</v>
      </c>
      <c r="B32" s="43">
        <v>0.0</v>
      </c>
      <c r="C32" s="56">
        <f>VLOOKUP(CONCATENATE($C$1,A32,B32),'Dados panilhados'!D:H,5,FALSE)</f>
        <v>348477.3333</v>
      </c>
      <c r="D32" s="56">
        <f>VLOOKUP(CONCATENATE($D$1,A32,B32),'Dados panilhados'!D:H,5,FALSE)</f>
        <v>876781</v>
      </c>
      <c r="E32" s="57"/>
      <c r="F32" s="57"/>
      <c r="G32" s="44"/>
    </row>
    <row r="33">
      <c r="A33" s="43" t="s">
        <v>15</v>
      </c>
      <c r="B33" s="43">
        <v>5.0</v>
      </c>
      <c r="C33" s="56">
        <f>VLOOKUP(CONCATENATE($C$1,A33,B33),'Dados panilhados'!D:H,5,FALSE)</f>
        <v>6526060.5</v>
      </c>
      <c r="D33" s="56">
        <f>VLOOKUP(CONCATENATE($D$1,A33,B33),'Dados panilhados'!D:H,5,FALSE)</f>
        <v>8088649</v>
      </c>
      <c r="E33" s="57"/>
      <c r="F33" s="57"/>
      <c r="G33" s="44"/>
    </row>
    <row r="34">
      <c r="A34" s="43" t="s">
        <v>15</v>
      </c>
      <c r="B34" s="43">
        <v>10.0</v>
      </c>
      <c r="C34" s="56">
        <f>VLOOKUP(CONCATENATE($C$1,A34,B34),'Dados panilhados'!D:H,5,FALSE)</f>
        <v>21494270.17</v>
      </c>
      <c r="D34" s="56">
        <f>VLOOKUP(CONCATENATE($D$1,A34,B34),'Dados panilhados'!D:H,5,FALSE)</f>
        <v>24065137.67</v>
      </c>
      <c r="E34" s="57"/>
      <c r="F34" s="57"/>
      <c r="G34" s="44"/>
    </row>
    <row r="35">
      <c r="A35" s="43" t="s">
        <v>15</v>
      </c>
      <c r="B35" s="43">
        <v>15.0</v>
      </c>
      <c r="C35" s="56">
        <f>VLOOKUP(CONCATENATE($C$1,A35,B35),'Dados panilhados'!D:H,5,FALSE)</f>
        <v>43681809.17</v>
      </c>
      <c r="D35" s="56">
        <f>VLOOKUP(CONCATENATE($D$1,A35,B35),'Dados panilhados'!D:H,5,FALSE)</f>
        <v>52778929.33</v>
      </c>
      <c r="E35" s="57"/>
      <c r="F35" s="57"/>
      <c r="G35" s="44"/>
    </row>
    <row r="36">
      <c r="A36" s="43" t="s">
        <v>15</v>
      </c>
      <c r="B36" s="43">
        <v>20.0</v>
      </c>
      <c r="C36" s="56">
        <f>VLOOKUP(CONCATENATE($C$1,A36,B36),'Dados panilhados'!D:H,5,FALSE)</f>
        <v>74522478.83</v>
      </c>
      <c r="D36" s="56">
        <f>VLOOKUP(CONCATENATE($D$1,A36,B36),'Dados panilhados'!D:H,5,FALSE)</f>
        <v>89874508.33</v>
      </c>
      <c r="E36" s="57"/>
      <c r="F36" s="57"/>
      <c r="G36" s="44"/>
    </row>
    <row r="37">
      <c r="A37" s="43" t="s">
        <v>15</v>
      </c>
      <c r="B37" s="43">
        <v>25.0</v>
      </c>
      <c r="C37" s="56">
        <f>VLOOKUP(CONCATENATE($C$1,A37,B37),'Dados panilhados'!D:H,5,FALSE)</f>
        <v>115875358.8</v>
      </c>
      <c r="D37" s="56">
        <f>VLOOKUP(CONCATENATE($D$1,A37,B37),'Dados panilhados'!D:H,5,FALSE)</f>
        <v>142880586.3</v>
      </c>
      <c r="E37" s="57"/>
      <c r="F37" s="57"/>
      <c r="G37" s="44"/>
    </row>
    <row r="38">
      <c r="A38" s="43" t="s">
        <v>15</v>
      </c>
      <c r="B38" s="43">
        <v>30.0</v>
      </c>
      <c r="C38" s="56">
        <f>VLOOKUP(CONCATENATE($C$1,A38,B38),'Dados panilhados'!D:H,5,FALSE)</f>
        <v>174966848.7</v>
      </c>
      <c r="D38" s="56">
        <f>VLOOKUP(CONCATENATE($D$1,A38,B38),'Dados panilhados'!D:H,5,FALSE)</f>
        <v>201384955.3</v>
      </c>
      <c r="E38" s="57"/>
      <c r="F38" s="57"/>
      <c r="G38" s="44"/>
    </row>
    <row r="39">
      <c r="A39" s="43" t="s">
        <v>15</v>
      </c>
      <c r="B39" s="43">
        <v>35.0</v>
      </c>
      <c r="C39" s="56">
        <f>VLOOKUP(CONCATENATE($C$1,A39,B39),'Dados panilhados'!D:H,5,FALSE)</f>
        <v>223604166</v>
      </c>
      <c r="D39" s="56">
        <f>VLOOKUP(CONCATENATE($D$1,A39,B39),'Dados panilhados'!D:H,5,FALSE)</f>
        <v>260685480</v>
      </c>
      <c r="E39" s="57"/>
      <c r="F39" s="57"/>
      <c r="G39" s="44"/>
    </row>
    <row r="40">
      <c r="A40" s="43" t="s">
        <v>15</v>
      </c>
      <c r="B40" s="43">
        <v>40.0</v>
      </c>
      <c r="C40" s="56">
        <f>VLOOKUP(CONCATENATE($C$1,A40,B40),'Dados panilhados'!D:H,5,FALSE)</f>
        <v>273719905.5</v>
      </c>
      <c r="D40" s="56">
        <f>VLOOKUP(CONCATENATE($D$1,A40,B40),'Dados panilhados'!D:H,5,FALSE)</f>
        <v>316235611.3</v>
      </c>
      <c r="E40" s="57"/>
      <c r="F40" s="57"/>
      <c r="G40" s="44"/>
    </row>
    <row r="41">
      <c r="A41" s="43" t="s">
        <v>15</v>
      </c>
      <c r="B41" s="43">
        <v>45.0</v>
      </c>
      <c r="C41" s="56">
        <f>VLOOKUP(CONCATENATE($C$1,A41,B41),'Dados panilhados'!D:H,5,FALSE)</f>
        <v>321833119.8</v>
      </c>
      <c r="D41" s="56">
        <f>VLOOKUP(CONCATENATE($D$1,A41,B41),'Dados panilhados'!D:H,5,FALSE)</f>
        <v>368130446.3</v>
      </c>
      <c r="E41" s="58">
        <f> -5921839.176*45 + (1861098.553/2 * 45^2) + (125900.872/3 * 45^3) 
</f>
        <v>5442118509</v>
      </c>
      <c r="F41" s="58">
        <f>-8141406.114*45 + (2629482.604/2 * 45^2) + (134004.429/3 * 45^3) 
</f>
        <v>6366372392</v>
      </c>
      <c r="G41" s="59">
        <f>(F41-E41)/E41</f>
        <v>0.1698334723</v>
      </c>
    </row>
    <row r="42">
      <c r="A42" s="43" t="s">
        <v>17</v>
      </c>
      <c r="B42" s="43">
        <v>0.0</v>
      </c>
      <c r="C42" s="56">
        <f>VLOOKUP(CONCATENATE($C$1,A42,B42),'Dados panilhados'!D:H,5,FALSE)</f>
        <v>1254310</v>
      </c>
      <c r="D42" s="56">
        <f>VLOOKUP(CONCATENATE($D$1,A42,B42),'Dados panilhados'!D:H,5,FALSE)</f>
        <v>519625.3333</v>
      </c>
      <c r="E42" s="57"/>
      <c r="F42" s="57"/>
      <c r="G42" s="44"/>
    </row>
    <row r="43">
      <c r="A43" s="43" t="s">
        <v>17</v>
      </c>
      <c r="B43" s="43">
        <v>5.0</v>
      </c>
      <c r="C43" s="56">
        <f>VLOOKUP(CONCATENATE($C$1,A43,B43),'Dados panilhados'!D:H,5,FALSE)</f>
        <v>3831757</v>
      </c>
      <c r="D43" s="56">
        <f>VLOOKUP(CONCATENATE($D$1,A43,B43),'Dados panilhados'!D:H,5,FALSE)</f>
        <v>2340805.333</v>
      </c>
      <c r="E43" s="57"/>
      <c r="F43" s="57"/>
      <c r="G43" s="44"/>
    </row>
    <row r="44">
      <c r="A44" s="43" t="s">
        <v>17</v>
      </c>
      <c r="B44" s="43">
        <v>10.0</v>
      </c>
      <c r="C44" s="56">
        <f>VLOOKUP(CONCATENATE($C$1,A44,B44),'Dados panilhados'!D:H,5,FALSE)</f>
        <v>8342727</v>
      </c>
      <c r="D44" s="56">
        <f>VLOOKUP(CONCATENATE($D$1,A44,B44),'Dados panilhados'!D:H,5,FALSE)</f>
        <v>7010606.333</v>
      </c>
      <c r="E44" s="57"/>
      <c r="F44" s="57"/>
      <c r="G44" s="44"/>
    </row>
    <row r="45">
      <c r="A45" s="43" t="s">
        <v>17</v>
      </c>
      <c r="B45" s="43">
        <v>15.0</v>
      </c>
      <c r="C45" s="56">
        <f>VLOOKUP(CONCATENATE($C$1,A45,B45),'Dados panilhados'!D:H,5,FALSE)</f>
        <v>17564192.5</v>
      </c>
      <c r="D45" s="56">
        <f>VLOOKUP(CONCATENATE($D$1,A45,B45),'Dados panilhados'!D:H,5,FALSE)</f>
        <v>14793744.67</v>
      </c>
      <c r="E45" s="57"/>
      <c r="F45" s="57"/>
      <c r="G45" s="44"/>
    </row>
    <row r="46">
      <c r="A46" s="43" t="s">
        <v>17</v>
      </c>
      <c r="B46" s="43">
        <v>20.0</v>
      </c>
      <c r="C46" s="56">
        <f>VLOOKUP(CONCATENATE($C$1,A46,B46),'Dados panilhados'!D:H,5,FALSE)</f>
        <v>37378601.5</v>
      </c>
      <c r="D46" s="56">
        <f>VLOOKUP(CONCATENATE($D$1,A46,B46),'Dados panilhados'!D:H,5,FALSE)</f>
        <v>26469110.33</v>
      </c>
      <c r="E46" s="57"/>
      <c r="F46" s="57"/>
      <c r="G46" s="44"/>
    </row>
    <row r="47">
      <c r="A47" s="43" t="s">
        <v>17</v>
      </c>
      <c r="B47" s="43">
        <v>25.0</v>
      </c>
      <c r="C47" s="56">
        <f>VLOOKUP(CONCATENATE($C$1,A47,B47),'Dados panilhados'!D:H,5,FALSE)</f>
        <v>59814307.5</v>
      </c>
      <c r="D47" s="56">
        <f>VLOOKUP(CONCATENATE($D$1,A47,B47),'Dados panilhados'!D:H,5,FALSE)</f>
        <v>43213225</v>
      </c>
      <c r="E47" s="57"/>
      <c r="F47" s="57"/>
      <c r="G47" s="44"/>
    </row>
    <row r="48">
      <c r="A48" s="43" t="s">
        <v>17</v>
      </c>
      <c r="B48" s="43">
        <v>30.0</v>
      </c>
      <c r="C48" s="56">
        <f>VLOOKUP(CONCATENATE($C$1,A48,B48),'Dados panilhados'!D:H,5,FALSE)</f>
        <v>75416198</v>
      </c>
      <c r="D48" s="56">
        <f>VLOOKUP(CONCATENATE($D$1,A48,B48),'Dados panilhados'!D:H,5,FALSE)</f>
        <v>66790598</v>
      </c>
      <c r="E48" s="57"/>
      <c r="F48" s="57"/>
      <c r="G48" s="44"/>
    </row>
    <row r="49">
      <c r="A49" s="43" t="s">
        <v>17</v>
      </c>
      <c r="B49" s="43">
        <v>35.0</v>
      </c>
      <c r="C49" s="56">
        <f>VLOOKUP(CONCATENATE($C$1,A49,B49),'Dados panilhados'!D:H,5,FALSE)</f>
        <v>103829124.7</v>
      </c>
      <c r="D49" s="56">
        <f>VLOOKUP(CONCATENATE($D$1,A49,B49),'Dados panilhados'!D:H,5,FALSE)</f>
        <v>97385813.33</v>
      </c>
      <c r="E49" s="57"/>
      <c r="F49" s="57"/>
      <c r="G49" s="44"/>
    </row>
    <row r="50">
      <c r="A50" s="43" t="s">
        <v>17</v>
      </c>
      <c r="B50" s="43">
        <v>40.0</v>
      </c>
      <c r="C50" s="56">
        <f>VLOOKUP(CONCATENATE($C$1,A50,B50),'Dados panilhados'!D:H,5,FALSE)</f>
        <v>133863029.5</v>
      </c>
      <c r="D50" s="56">
        <f>VLOOKUP(CONCATENATE($D$1,A50,B50),'Dados panilhados'!D:H,5,FALSE)</f>
        <v>125052384.7</v>
      </c>
      <c r="E50" s="57"/>
      <c r="F50" s="57"/>
      <c r="G50" s="44"/>
    </row>
    <row r="51">
      <c r="A51" s="43" t="s">
        <v>17</v>
      </c>
      <c r="B51" s="43">
        <v>45.0</v>
      </c>
      <c r="C51" s="56">
        <f>VLOOKUP(CONCATENATE($C$1,A51,B51),'Dados panilhados'!D:H,5,FALSE)</f>
        <v>165094722.5</v>
      </c>
      <c r="D51" s="56">
        <f>VLOOKUP(CONCATENATE($D$1,A51,B51),'Dados panilhados'!D:H,5,FALSE)</f>
        <v>155956638.3</v>
      </c>
      <c r="E51" s="58">
        <f>-330407.062*45 + (341468.296/2 * 45^2) + (74787.744/3 * 45^3) 
</f>
        <v>2602546056</v>
      </c>
      <c r="F51" s="58">
        <f>1055538.939*45 - (363520.261/2 * 45^2) + (85721.996/3 * 45^3) 
</f>
        <v>2283240616</v>
      </c>
      <c r="G51" s="59">
        <f>(F51-E51)/E51</f>
        <v>-0.1226896403</v>
      </c>
    </row>
    <row r="52">
      <c r="A52" s="43" t="s">
        <v>19</v>
      </c>
      <c r="B52" s="43">
        <v>0.0</v>
      </c>
      <c r="C52" s="56">
        <f>VLOOKUP(CONCATENATE($C$1,A52,B52),'Dados panilhados'!D:H,5,FALSE)</f>
        <v>3473599.5</v>
      </c>
      <c r="D52" s="56">
        <f>VLOOKUP(CONCATENATE($D$1,A52,B52),'Dados panilhados'!D:H,5,FALSE)</f>
        <v>2665442.333</v>
      </c>
      <c r="E52" s="57"/>
      <c r="F52" s="57"/>
      <c r="G52" s="44"/>
    </row>
    <row r="53">
      <c r="A53" s="43" t="s">
        <v>19</v>
      </c>
      <c r="B53" s="43">
        <v>5.0</v>
      </c>
      <c r="C53" s="56">
        <f>VLOOKUP(CONCATENATE($C$1,A53,B53),'Dados panilhados'!D:H,5,FALSE)</f>
        <v>18573241.17</v>
      </c>
      <c r="D53" s="56">
        <f>VLOOKUP(CONCATENATE($D$1,A53,B53),'Dados panilhados'!D:H,5,FALSE)</f>
        <v>19676315.67</v>
      </c>
      <c r="E53" s="57"/>
      <c r="F53" s="57"/>
      <c r="G53" s="44"/>
    </row>
    <row r="54">
      <c r="A54" s="43" t="s">
        <v>19</v>
      </c>
      <c r="B54" s="43">
        <v>10.0</v>
      </c>
      <c r="C54" s="56">
        <f>VLOOKUP(CONCATENATE($C$1,A54,B54),'Dados panilhados'!D:H,5,FALSE)</f>
        <v>51978564.83</v>
      </c>
      <c r="D54" s="56">
        <f>VLOOKUP(CONCATENATE($D$1,A54,B54),'Dados panilhados'!D:H,5,FALSE)</f>
        <v>56350175</v>
      </c>
      <c r="E54" s="57"/>
      <c r="F54" s="57"/>
      <c r="G54" s="44"/>
    </row>
    <row r="55">
      <c r="A55" s="43" t="s">
        <v>19</v>
      </c>
      <c r="B55" s="43">
        <v>15.0</v>
      </c>
      <c r="C55" s="56">
        <f>VLOOKUP(CONCATENATE($C$1,A55,B55),'Dados panilhados'!D:H,5,FALSE)</f>
        <v>94781534.5</v>
      </c>
      <c r="D55" s="56">
        <f>VLOOKUP(CONCATENATE($D$1,A55,B55),'Dados panilhados'!D:H,5,FALSE)</f>
        <v>103378414.7</v>
      </c>
      <c r="E55" s="57"/>
      <c r="F55" s="57"/>
      <c r="G55" s="44"/>
    </row>
    <row r="56">
      <c r="A56" s="43" t="s">
        <v>19</v>
      </c>
      <c r="B56" s="43">
        <v>20.0</v>
      </c>
      <c r="C56" s="56">
        <f>VLOOKUP(CONCATENATE($C$1,A56,B56),'Dados panilhados'!D:H,5,FALSE)</f>
        <v>144450604.2</v>
      </c>
      <c r="D56" s="56">
        <f>VLOOKUP(CONCATENATE($D$1,A56,B56),'Dados panilhados'!D:H,5,FALSE)</f>
        <v>158714311</v>
      </c>
      <c r="E56" s="57"/>
      <c r="F56" s="57"/>
      <c r="G56" s="44"/>
    </row>
    <row r="57">
      <c r="A57" s="43" t="s">
        <v>19</v>
      </c>
      <c r="B57" s="43">
        <v>25.0</v>
      </c>
      <c r="C57" s="56">
        <f>VLOOKUP(CONCATENATE($C$1,A57,B57),'Dados panilhados'!D:H,5,FALSE)</f>
        <v>202154158.8</v>
      </c>
      <c r="D57" s="56">
        <f>VLOOKUP(CONCATENATE($D$1,A57,B57),'Dados panilhados'!D:H,5,FALSE)</f>
        <v>220377647.7</v>
      </c>
      <c r="E57" s="57"/>
      <c r="F57" s="57"/>
      <c r="G57" s="44"/>
    </row>
    <row r="58">
      <c r="A58" s="43" t="s">
        <v>19</v>
      </c>
      <c r="B58" s="43">
        <v>30.0</v>
      </c>
      <c r="C58" s="56">
        <f>VLOOKUP(CONCATENATE($C$1,A58,B58),'Dados panilhados'!D:H,5,FALSE)</f>
        <v>282120256.7</v>
      </c>
      <c r="D58" s="56">
        <f>VLOOKUP(CONCATENATE($D$1,A58,B58),'Dados panilhados'!D:H,5,FALSE)</f>
        <v>300526646</v>
      </c>
      <c r="E58" s="57"/>
      <c r="F58" s="57"/>
      <c r="G58" s="44"/>
    </row>
    <row r="59">
      <c r="A59" s="43" t="s">
        <v>19</v>
      </c>
      <c r="B59" s="43">
        <v>35.0</v>
      </c>
      <c r="C59" s="56">
        <f>VLOOKUP(CONCATENATE($C$1,A59,B59),'Dados panilhados'!D:H,5,FALSE)</f>
        <v>350468032.7</v>
      </c>
      <c r="D59" s="56">
        <f>VLOOKUP(CONCATENATE($D$1,A59,B59),'Dados panilhados'!D:H,5,FALSE)</f>
        <v>379068445.3</v>
      </c>
      <c r="E59" s="57"/>
      <c r="F59" s="57"/>
      <c r="G59" s="44"/>
    </row>
    <row r="60">
      <c r="A60" s="43" t="s">
        <v>19</v>
      </c>
      <c r="B60" s="43">
        <v>40.0</v>
      </c>
      <c r="C60" s="56">
        <f>VLOOKUP(CONCATENATE($C$1,A60,B60),'Dados panilhados'!D:H,5,FALSE)</f>
        <v>408103809.5</v>
      </c>
      <c r="D60" s="56">
        <f>VLOOKUP(CONCATENATE($D$1,A60,B60),'Dados panilhados'!D:H,5,FALSE)</f>
        <v>437931216.7</v>
      </c>
      <c r="E60" s="57"/>
      <c r="F60" s="57"/>
      <c r="G60" s="44"/>
    </row>
    <row r="61">
      <c r="A61" s="43" t="s">
        <v>19</v>
      </c>
      <c r="B61" s="43">
        <v>45.0</v>
      </c>
      <c r="C61" s="56">
        <f>VLOOKUP(CONCATENATE($C$1,A61,B61),'Dados panilhados'!D:H,5,FALSE)</f>
        <v>459396906.5</v>
      </c>
      <c r="D61" s="56">
        <f>VLOOKUP(CONCATENATE($D$1,A61,B61),'Dados panilhados'!D:H,5,FALSE)</f>
        <v>490732729</v>
      </c>
      <c r="E61" s="58">
        <f>-10009400.383*45 + (5991250.193/2 * 45^2) + (107728.199/3 * 45^3) 
</f>
        <v>8887961848</v>
      </c>
      <c r="F61" s="58">
        <f>-12155643.207*45 + (6765470.251/2 * 45^2) + (107894.311/3 * 45^3) </f>
        <v>9580324381</v>
      </c>
      <c r="G61" s="59">
        <f>(F61-E61)/E61</f>
        <v>0.07789890928</v>
      </c>
    </row>
    <row r="62">
      <c r="A62" s="43" t="s">
        <v>21</v>
      </c>
      <c r="B62" s="43">
        <v>0.0</v>
      </c>
      <c r="C62" s="56">
        <f>VLOOKUP(CONCATENATE($C$1,A62,B62),'Dados panilhados'!D:H,5,FALSE)</f>
        <v>611004.5</v>
      </c>
      <c r="D62" s="56">
        <f>VLOOKUP(CONCATENATE($D$1,A62,B62),'Dados panilhados'!D:H,5,FALSE)</f>
        <v>1027265.333</v>
      </c>
      <c r="E62" s="57"/>
      <c r="F62" s="57"/>
      <c r="G62" s="44"/>
    </row>
    <row r="63">
      <c r="A63" s="43" t="s">
        <v>21</v>
      </c>
      <c r="B63" s="43">
        <v>5.0</v>
      </c>
      <c r="C63" s="56">
        <f>VLOOKUP(CONCATENATE($C$1,A63,B63),'Dados panilhados'!D:H,5,FALSE)</f>
        <v>4212290.5</v>
      </c>
      <c r="D63" s="56">
        <f>VLOOKUP(CONCATENATE($D$1,A63,B63),'Dados panilhados'!D:H,5,FALSE)</f>
        <v>4743511.333</v>
      </c>
      <c r="E63" s="57"/>
      <c r="F63" s="57"/>
      <c r="G63" s="44"/>
    </row>
    <row r="64">
      <c r="A64" s="43" t="s">
        <v>21</v>
      </c>
      <c r="B64" s="43">
        <v>10.0</v>
      </c>
      <c r="C64" s="56">
        <f>VLOOKUP(CONCATENATE($C$1,A64,B64),'Dados panilhados'!D:H,5,FALSE)</f>
        <v>15648919.5</v>
      </c>
      <c r="D64" s="56">
        <f>VLOOKUP(CONCATENATE($D$1,A64,B64),'Dados panilhados'!D:H,5,FALSE)</f>
        <v>14292908.33</v>
      </c>
      <c r="E64" s="57"/>
      <c r="F64" s="57"/>
      <c r="G64" s="44"/>
    </row>
    <row r="65">
      <c r="A65" s="43" t="s">
        <v>21</v>
      </c>
      <c r="B65" s="43">
        <v>15.0</v>
      </c>
      <c r="C65" s="56">
        <f>VLOOKUP(CONCATENATE($C$1,A65,B65),'Dados panilhados'!D:H,5,FALSE)</f>
        <v>31949802.5</v>
      </c>
      <c r="D65" s="56">
        <f>VLOOKUP(CONCATENATE($D$1,A65,B65),'Dados panilhados'!D:H,5,FALSE)</f>
        <v>30613033.33</v>
      </c>
      <c r="E65" s="57"/>
      <c r="F65" s="57"/>
      <c r="G65" s="44"/>
    </row>
    <row r="66">
      <c r="A66" s="43" t="s">
        <v>21</v>
      </c>
      <c r="B66" s="43">
        <v>20.0</v>
      </c>
      <c r="C66" s="56">
        <f>VLOOKUP(CONCATENATE($C$1,A66,B66),'Dados panilhados'!D:H,5,FALSE)</f>
        <v>55048779.5</v>
      </c>
      <c r="D66" s="56">
        <f>VLOOKUP(CONCATENATE($D$1,A66,B66),'Dados panilhados'!D:H,5,FALSE)</f>
        <v>53183516.33</v>
      </c>
      <c r="E66" s="57"/>
      <c r="F66" s="57"/>
      <c r="G66" s="44"/>
    </row>
    <row r="67">
      <c r="A67" s="43" t="s">
        <v>21</v>
      </c>
      <c r="B67" s="43">
        <v>25.0</v>
      </c>
      <c r="C67" s="56">
        <f>VLOOKUP(CONCATENATE($C$1,A67,B67),'Dados panilhados'!D:H,5,FALSE)</f>
        <v>85539829.5</v>
      </c>
      <c r="D67" s="56">
        <f>VLOOKUP(CONCATENATE($D$1,A67,B67),'Dados panilhados'!D:H,5,FALSE)</f>
        <v>83304069</v>
      </c>
      <c r="E67" s="57"/>
      <c r="F67" s="57"/>
      <c r="G67" s="44"/>
    </row>
    <row r="68">
      <c r="A68" s="43" t="s">
        <v>21</v>
      </c>
      <c r="B68" s="43">
        <v>30.0</v>
      </c>
      <c r="C68" s="56">
        <f>VLOOKUP(CONCATENATE($C$1,A68,B68),'Dados panilhados'!D:H,5,FALSE)</f>
        <v>119525379.3</v>
      </c>
      <c r="D68" s="56">
        <f>VLOOKUP(CONCATENATE($D$1,A68,B68),'Dados panilhados'!D:H,5,FALSE)</f>
        <v>124041619.3</v>
      </c>
      <c r="E68" s="57"/>
      <c r="F68" s="57"/>
      <c r="G68" s="44"/>
    </row>
    <row r="69">
      <c r="A69" s="43" t="s">
        <v>21</v>
      </c>
      <c r="B69" s="43">
        <v>35.0</v>
      </c>
      <c r="C69" s="56">
        <f>VLOOKUP(CONCATENATE($C$1,A69,B69),'Dados panilhados'!D:H,5,FALSE)</f>
        <v>162381003.3</v>
      </c>
      <c r="D69" s="56">
        <f>VLOOKUP(CONCATENATE($D$1,A69,B69),'Dados panilhados'!D:H,5,FALSE)</f>
        <v>177005160</v>
      </c>
      <c r="E69" s="57"/>
      <c r="F69" s="57"/>
      <c r="G69" s="44"/>
    </row>
    <row r="70">
      <c r="A70" s="43" t="s">
        <v>21</v>
      </c>
      <c r="B70" s="43">
        <v>40.0</v>
      </c>
      <c r="C70" s="56">
        <f>VLOOKUP(CONCATENATE($C$1,A70,B70),'Dados panilhados'!D:H,5,FALSE)</f>
        <v>204752481.5</v>
      </c>
      <c r="D70" s="56">
        <f>VLOOKUP(CONCATENATE($D$1,A70,B70),'Dados panilhados'!D:H,5,FALSE)</f>
        <v>220245312.7</v>
      </c>
      <c r="E70" s="57"/>
      <c r="F70" s="57"/>
      <c r="G70" s="44"/>
    </row>
    <row r="71">
      <c r="A71" s="43" t="s">
        <v>21</v>
      </c>
      <c r="B71" s="43">
        <v>45.0</v>
      </c>
      <c r="C71" s="56">
        <f>VLOOKUP(CONCATENATE($C$1,A71,B71),'Dados panilhados'!D:H,5,FALSE)</f>
        <v>247425109.2</v>
      </c>
      <c r="D71" s="56">
        <f>VLOOKUP(CONCATENATE($D$1,A71,B71),'Dados panilhados'!D:H,5,FALSE)</f>
        <v>265408601</v>
      </c>
      <c r="E71" s="58">
        <f> -1829429.398*45 + (788751.112/2 * 45^2) + (107778.231/3 * 45^3)</f>
        <v>3990049945</v>
      </c>
      <c r="F71" s="58">
        <f>-784720.388*45 + (297450.919/2 * 45^2) + (128390.982/3 * 45^3) </f>
        <v>4165732716</v>
      </c>
      <c r="G71" s="59">
        <f>(F71-E71)/E71</f>
        <v>0.04403021869</v>
      </c>
    </row>
    <row r="72">
      <c r="A72" s="43" t="s">
        <v>23</v>
      </c>
      <c r="B72" s="43">
        <v>0.0</v>
      </c>
      <c r="C72" s="56">
        <f>VLOOKUP(CONCATENATE($C$1,A72,B72),'Dados panilhados'!D:H,5,FALSE)</f>
        <v>447668</v>
      </c>
      <c r="D72" s="56">
        <f>VLOOKUP(CONCATENATE($D$1,A72,B72),'Dados panilhados'!D:H,5,FALSE)</f>
        <v>527960</v>
      </c>
      <c r="E72" s="57"/>
      <c r="F72" s="57"/>
      <c r="G72" s="44"/>
    </row>
    <row r="73">
      <c r="A73" s="43" t="s">
        <v>23</v>
      </c>
      <c r="B73" s="43">
        <v>5.0</v>
      </c>
      <c r="C73" s="56">
        <f>VLOOKUP(CONCATENATE($C$1,A73,B73),'Dados panilhados'!D:H,5,FALSE)</f>
        <v>3372720.5</v>
      </c>
      <c r="D73" s="56">
        <f>VLOOKUP(CONCATENATE($D$1,A73,B73),'Dados panilhados'!D:H,5,FALSE)</f>
        <v>3717413</v>
      </c>
      <c r="E73" s="57"/>
      <c r="F73" s="57"/>
      <c r="G73" s="44"/>
    </row>
    <row r="74">
      <c r="A74" s="43" t="s">
        <v>23</v>
      </c>
      <c r="B74" s="43">
        <v>10.0</v>
      </c>
      <c r="C74" s="56">
        <f>VLOOKUP(CONCATENATE($C$1,A74,B74),'Dados panilhados'!D:H,5,FALSE)</f>
        <v>10277226.5</v>
      </c>
      <c r="D74" s="56">
        <f>VLOOKUP(CONCATENATE($D$1,A74,B74),'Dados panilhados'!D:H,5,FALSE)</f>
        <v>11570608</v>
      </c>
      <c r="E74" s="57"/>
      <c r="F74" s="57"/>
      <c r="G74" s="44"/>
    </row>
    <row r="75">
      <c r="A75" s="43" t="s">
        <v>23</v>
      </c>
      <c r="B75" s="43">
        <v>15.0</v>
      </c>
      <c r="C75" s="56">
        <f>VLOOKUP(CONCATENATE($C$1,A75,B75),'Dados panilhados'!D:H,5,FALSE)</f>
        <v>21777455.17</v>
      </c>
      <c r="D75" s="56">
        <f>VLOOKUP(CONCATENATE($D$1,A75,B75),'Dados panilhados'!D:H,5,FALSE)</f>
        <v>25106238</v>
      </c>
      <c r="E75" s="57"/>
      <c r="F75" s="57"/>
      <c r="G75" s="44"/>
    </row>
    <row r="76">
      <c r="A76" s="43" t="s">
        <v>23</v>
      </c>
      <c r="B76" s="43">
        <v>20.0</v>
      </c>
      <c r="C76" s="56">
        <f>VLOOKUP(CONCATENATE($C$1,A76,B76),'Dados panilhados'!D:H,5,FALSE)</f>
        <v>38508181.5</v>
      </c>
      <c r="D76" s="56">
        <f>VLOOKUP(CONCATENATE($D$1,A76,B76),'Dados panilhados'!D:H,5,FALSE)</f>
        <v>43895893.67</v>
      </c>
      <c r="E76" s="57"/>
      <c r="F76" s="57"/>
      <c r="G76" s="44"/>
    </row>
    <row r="77">
      <c r="A77" s="43" t="s">
        <v>23</v>
      </c>
      <c r="B77" s="43">
        <v>25.0</v>
      </c>
      <c r="C77" s="56">
        <f>VLOOKUP(CONCATENATE($C$1,A77,B77),'Dados panilhados'!D:H,5,FALSE)</f>
        <v>62192192.17</v>
      </c>
      <c r="D77" s="56">
        <f>VLOOKUP(CONCATENATE($D$1,A77,B77),'Dados panilhados'!D:H,5,FALSE)</f>
        <v>69435973</v>
      </c>
      <c r="E77" s="57"/>
      <c r="F77" s="57"/>
      <c r="G77" s="44"/>
    </row>
    <row r="78">
      <c r="A78" s="43" t="s">
        <v>23</v>
      </c>
      <c r="B78" s="43">
        <v>30.0</v>
      </c>
      <c r="C78" s="56">
        <f>VLOOKUP(CONCATENATE($C$1,A78,B78),'Dados panilhados'!D:H,5,FALSE)</f>
        <v>90959379.33</v>
      </c>
      <c r="D78" s="56">
        <f>VLOOKUP(CONCATENATE($D$1,A78,B78),'Dados panilhados'!D:H,5,FALSE)</f>
        <v>100925336.7</v>
      </c>
      <c r="E78" s="57"/>
      <c r="F78" s="57"/>
      <c r="G78" s="44"/>
    </row>
    <row r="79">
      <c r="A79" s="43" t="s">
        <v>23</v>
      </c>
      <c r="B79" s="43">
        <v>35.0</v>
      </c>
      <c r="C79" s="56">
        <f>VLOOKUP(CONCATENATE($C$1,A79,B79),'Dados panilhados'!D:H,5,FALSE)</f>
        <v>124658654</v>
      </c>
      <c r="D79" s="56">
        <f>VLOOKUP(CONCATENATE($D$1,A79,B79),'Dados panilhados'!D:H,5,FALSE)</f>
        <v>137614176</v>
      </c>
      <c r="E79" s="57"/>
      <c r="F79" s="57"/>
      <c r="G79" s="44"/>
    </row>
    <row r="80">
      <c r="A80" s="43" t="s">
        <v>23</v>
      </c>
      <c r="B80" s="43">
        <v>40.0</v>
      </c>
      <c r="C80" s="56">
        <f>VLOOKUP(CONCATENATE($C$1,A80,B80),'Dados panilhados'!D:H,5,FALSE)</f>
        <v>158747969.5</v>
      </c>
      <c r="D80" s="56">
        <f>VLOOKUP(CONCATENATE($D$1,A80,B80),'Dados panilhados'!D:H,5,FALSE)</f>
        <v>175934235.3</v>
      </c>
      <c r="E80" s="57"/>
      <c r="F80" s="57"/>
      <c r="G80" s="44"/>
    </row>
    <row r="81">
      <c r="A81" s="43" t="s">
        <v>23</v>
      </c>
      <c r="B81" s="43">
        <v>45.0</v>
      </c>
      <c r="C81" s="56">
        <f>VLOOKUP(CONCATENATE($C$1,A81,B81),'Dados panilhados'!D:H,5,FALSE)</f>
        <v>193825055.8</v>
      </c>
      <c r="D81" s="56">
        <f>VLOOKUP(CONCATENATE($D$1,A81,B81),'Dados panilhados'!D:H,5,FALSE)</f>
        <v>215078131.7</v>
      </c>
      <c r="E81" s="58">
        <f>-649088.307*45 + (215520.946/2 * 45^2) + (93019.673/3 * 45^3) </f>
        <v>3014478551</v>
      </c>
      <c r="F81" s="58">
        <f>-686577.921*45 + (288257.105/2 * 45^2) + (101868.617/3 * 45^3) </f>
        <v>3355223554</v>
      </c>
      <c r="G81" s="59">
        <f>(F81-E81)/E81</f>
        <v>0.1130361343</v>
      </c>
    </row>
    <row r="82">
      <c r="A82" s="43" t="s">
        <v>25</v>
      </c>
      <c r="B82" s="43">
        <v>0.0</v>
      </c>
      <c r="C82" s="56">
        <f>VLOOKUP(CONCATENATE($C$1,A82,B82),'Dados panilhados'!D:H,5,FALSE)</f>
        <v>752156.3333</v>
      </c>
      <c r="D82" s="56">
        <f>VLOOKUP(CONCATENATE($D$1,A82,B82),'Dados panilhados'!D:H,5,FALSE)</f>
        <v>817375</v>
      </c>
      <c r="E82" s="57"/>
      <c r="F82" s="57"/>
      <c r="G82" s="44"/>
    </row>
    <row r="83">
      <c r="A83" s="43" t="s">
        <v>25</v>
      </c>
      <c r="B83" s="43">
        <v>5.0</v>
      </c>
      <c r="C83" s="56">
        <f>VLOOKUP(CONCATENATE($C$1,A83,B83),'Dados panilhados'!D:H,5,FALSE)</f>
        <v>6030225.833</v>
      </c>
      <c r="D83" s="56">
        <f>VLOOKUP(CONCATENATE($D$1,A83,B83),'Dados panilhados'!D:H,5,FALSE)</f>
        <v>6703028.333</v>
      </c>
      <c r="E83" s="57"/>
      <c r="F83" s="57"/>
      <c r="G83" s="44"/>
    </row>
    <row r="84">
      <c r="A84" s="43" t="s">
        <v>25</v>
      </c>
      <c r="B84" s="43">
        <v>10.0</v>
      </c>
      <c r="C84" s="56">
        <f>VLOOKUP(CONCATENATE($C$1,A84,B84),'Dados panilhados'!D:H,5,FALSE)</f>
        <v>18640929.5</v>
      </c>
      <c r="D84" s="56">
        <f>VLOOKUP(CONCATENATE($D$1,A84,B84),'Dados panilhados'!D:H,5,FALSE)</f>
        <v>21417187.67</v>
      </c>
      <c r="E84" s="57"/>
      <c r="F84" s="57"/>
      <c r="G84" s="44"/>
    </row>
    <row r="85">
      <c r="A85" s="43" t="s">
        <v>25</v>
      </c>
      <c r="B85" s="43">
        <v>15.0</v>
      </c>
      <c r="C85" s="56">
        <f>VLOOKUP(CONCATENATE($C$1,A85,B85),'Dados panilhados'!D:H,5,FALSE)</f>
        <v>38062013.17</v>
      </c>
      <c r="D85" s="56">
        <f>VLOOKUP(CONCATENATE($D$1,A85,B85),'Dados panilhados'!D:H,5,FALSE)</f>
        <v>44298106.67</v>
      </c>
      <c r="E85" s="57"/>
      <c r="F85" s="57"/>
      <c r="G85" s="44"/>
    </row>
    <row r="86">
      <c r="A86" s="43" t="s">
        <v>25</v>
      </c>
      <c r="B86" s="43">
        <v>20.0</v>
      </c>
      <c r="C86" s="56">
        <f>VLOOKUP(CONCATENATE($C$1,A86,B86),'Dados panilhados'!D:H,5,FALSE)</f>
        <v>63815650.83</v>
      </c>
      <c r="D86" s="56">
        <f>VLOOKUP(CONCATENATE($D$1,A86,B86),'Dados panilhados'!D:H,5,FALSE)</f>
        <v>74993481.67</v>
      </c>
      <c r="E86" s="57"/>
      <c r="F86" s="57"/>
      <c r="G86" s="44"/>
    </row>
    <row r="87">
      <c r="A87" s="43" t="s">
        <v>25</v>
      </c>
      <c r="B87" s="43">
        <v>25.0</v>
      </c>
      <c r="C87" s="56">
        <f>VLOOKUP(CONCATENATE($C$1,A87,B87),'Dados panilhados'!D:H,5,FALSE)</f>
        <v>98290150.83</v>
      </c>
      <c r="D87" s="56">
        <f>VLOOKUP(CONCATENATE($D$1,A87,B87),'Dados panilhados'!D:H,5,FALSE)</f>
        <v>113679109</v>
      </c>
      <c r="E87" s="57"/>
      <c r="F87" s="57"/>
      <c r="G87" s="44"/>
    </row>
    <row r="88">
      <c r="A88" s="43" t="s">
        <v>25</v>
      </c>
      <c r="B88" s="43">
        <v>30.0</v>
      </c>
      <c r="C88" s="56">
        <f>VLOOKUP(CONCATENATE($C$1,A88,B88),'Dados panilhados'!D:H,5,FALSE)</f>
        <v>139559936.7</v>
      </c>
      <c r="D88" s="56">
        <f>VLOOKUP(CONCATENATE($D$1,A88,B88),'Dados panilhados'!D:H,5,FALSE)</f>
        <v>157317814</v>
      </c>
      <c r="E88" s="57"/>
      <c r="F88" s="57"/>
      <c r="G88" s="44"/>
    </row>
    <row r="89">
      <c r="A89" s="43" t="s">
        <v>25</v>
      </c>
      <c r="B89" s="43">
        <v>35.0</v>
      </c>
      <c r="C89" s="56">
        <f>VLOOKUP(CONCATENATE($C$1,A89,B89),'Dados panilhados'!D:H,5,FALSE)</f>
        <v>188480203.3</v>
      </c>
      <c r="D89" s="56">
        <f>VLOOKUP(CONCATENATE($D$1,A89,B89),'Dados panilhados'!D:H,5,FALSE)</f>
        <v>206085490.7</v>
      </c>
      <c r="E89" s="57"/>
      <c r="F89" s="57"/>
      <c r="G89" s="44"/>
    </row>
    <row r="90">
      <c r="A90" s="43" t="s">
        <v>25</v>
      </c>
      <c r="B90" s="43">
        <v>40.0</v>
      </c>
      <c r="C90" s="56">
        <f>VLOOKUP(CONCATENATE($C$1,A90,B90),'Dados panilhados'!D:H,5,FALSE)</f>
        <v>230764737.5</v>
      </c>
      <c r="D90" s="56">
        <f>VLOOKUP(CONCATENATE($D$1,A90,B90),'Dados panilhados'!D:H,5,FALSE)</f>
        <v>252831990</v>
      </c>
      <c r="E90" s="57"/>
      <c r="F90" s="57"/>
      <c r="G90" s="44"/>
    </row>
    <row r="91">
      <c r="A91" s="43" t="s">
        <v>25</v>
      </c>
      <c r="B91" s="43">
        <v>45.0</v>
      </c>
      <c r="C91" s="56">
        <f>VLOOKUP(CONCATENATE($C$1,A91,B91),'Dados panilhados'!D:H,5,FALSE)</f>
        <v>271112831.8</v>
      </c>
      <c r="D91" s="56">
        <f>VLOOKUP(CONCATENATE($D$1,A91,B91),'Dados panilhados'!D:H,5,FALSE)</f>
        <v>296979075.7</v>
      </c>
      <c r="E91" s="58">
        <f> -3556467.05*45 + (1412088.396/2 * 45^2) + (108540.859/3 * 45^3) </f>
        <v>4566627076</v>
      </c>
      <c r="F91" s="58">
        <f>-4981308.837*45 + (1995332.912/2 * 45^2) + (108910.294/3 * 45^3) </f>
        <v>5104265856</v>
      </c>
      <c r="G91" s="59">
        <f>(F91-E91)/E91</f>
        <v>0.1177321404</v>
      </c>
    </row>
    <row r="92">
      <c r="A92" s="43" t="s">
        <v>27</v>
      </c>
      <c r="B92" s="43">
        <v>0.0</v>
      </c>
      <c r="C92" s="56">
        <f>VLOOKUP(CONCATENATE($C$1,A92,B92),'Dados panilhados'!D:H,5,FALSE)</f>
        <v>941898.6667</v>
      </c>
      <c r="D92" s="56">
        <f>VLOOKUP(CONCATENATE($D$1,A92,B92),'Dados panilhados'!D:H,5,FALSE)</f>
        <v>1312423.333</v>
      </c>
      <c r="E92" s="57"/>
      <c r="F92" s="57"/>
      <c r="G92" s="44"/>
    </row>
    <row r="93">
      <c r="A93" s="43" t="s">
        <v>27</v>
      </c>
      <c r="B93" s="43">
        <v>5.0</v>
      </c>
      <c r="C93" s="56">
        <f>VLOOKUP(CONCATENATE($C$1,A93,B93),'Dados panilhados'!D:H,5,FALSE)</f>
        <v>5216619.5</v>
      </c>
      <c r="D93" s="56">
        <f>VLOOKUP(CONCATENATE($D$1,A93,B93),'Dados panilhados'!D:H,5,FALSE)</f>
        <v>5678625</v>
      </c>
      <c r="E93" s="57"/>
      <c r="F93" s="57"/>
      <c r="G93" s="44"/>
    </row>
    <row r="94">
      <c r="A94" s="43" t="s">
        <v>27</v>
      </c>
      <c r="B94" s="43">
        <v>10.0</v>
      </c>
      <c r="C94" s="56">
        <f>VLOOKUP(CONCATENATE($C$1,A94,B94),'Dados panilhados'!D:H,5,FALSE)</f>
        <v>15750733.5</v>
      </c>
      <c r="D94" s="56">
        <f>VLOOKUP(CONCATENATE($D$1,A94,B94),'Dados panilhados'!D:H,5,FALSE)</f>
        <v>16169692.67</v>
      </c>
      <c r="E94" s="57"/>
      <c r="F94" s="57"/>
      <c r="G94" s="44"/>
    </row>
    <row r="95">
      <c r="A95" s="43" t="s">
        <v>27</v>
      </c>
      <c r="B95" s="43">
        <v>15.0</v>
      </c>
      <c r="C95" s="56">
        <f>VLOOKUP(CONCATENATE($C$1,A95,B95),'Dados panilhados'!D:H,5,FALSE)</f>
        <v>31950484.5</v>
      </c>
      <c r="D95" s="56">
        <f>VLOOKUP(CONCATENATE($D$1,A95,B95),'Dados panilhados'!D:H,5,FALSE)</f>
        <v>34174249.33</v>
      </c>
      <c r="E95" s="57"/>
      <c r="F95" s="57"/>
      <c r="G95" s="44"/>
    </row>
    <row r="96">
      <c r="A96" s="43" t="s">
        <v>27</v>
      </c>
      <c r="B96" s="43">
        <v>20.0</v>
      </c>
      <c r="C96" s="56">
        <f>VLOOKUP(CONCATENATE($C$1,A96,B96),'Dados panilhados'!D:H,5,FALSE)</f>
        <v>55252200.17</v>
      </c>
      <c r="D96" s="56">
        <f>VLOOKUP(CONCATENATE($D$1,A96,B96),'Dados panilhados'!D:H,5,FALSE)</f>
        <v>62581282.33</v>
      </c>
      <c r="E96" s="57"/>
      <c r="F96" s="57"/>
      <c r="G96" s="44"/>
    </row>
    <row r="97">
      <c r="A97" s="43" t="s">
        <v>27</v>
      </c>
      <c r="B97" s="43">
        <v>25.0</v>
      </c>
      <c r="C97" s="56">
        <f>VLOOKUP(CONCATENATE($C$1,A97,B97),'Dados panilhados'!D:H,5,FALSE)</f>
        <v>88494417.5</v>
      </c>
      <c r="D97" s="56">
        <f>VLOOKUP(CONCATENATE($D$1,A97,B97),'Dados panilhados'!D:H,5,FALSE)</f>
        <v>108482661</v>
      </c>
      <c r="E97" s="57"/>
      <c r="F97" s="57"/>
      <c r="G97" s="44"/>
    </row>
    <row r="98">
      <c r="A98" s="43" t="s">
        <v>27</v>
      </c>
      <c r="B98" s="43">
        <v>30.0</v>
      </c>
      <c r="C98" s="56">
        <f>VLOOKUP(CONCATENATE($C$1,A98,B98),'Dados panilhados'!D:H,5,FALSE)</f>
        <v>130724595.3</v>
      </c>
      <c r="D98" s="56">
        <f>VLOOKUP(CONCATENATE($D$1,A98,B98),'Dados panilhados'!D:H,5,FALSE)</f>
        <v>149660107.3</v>
      </c>
      <c r="E98" s="57"/>
      <c r="F98" s="57"/>
      <c r="G98" s="44"/>
    </row>
    <row r="99">
      <c r="A99" s="43" t="s">
        <v>27</v>
      </c>
      <c r="B99" s="43">
        <v>35.0</v>
      </c>
      <c r="C99" s="56">
        <f>VLOOKUP(CONCATENATE($C$1,A99,B99),'Dados panilhados'!D:H,5,FALSE)</f>
        <v>177942763.3</v>
      </c>
      <c r="D99" s="56">
        <f>VLOOKUP(CONCATENATE($D$1,A99,B99),'Dados panilhados'!D:H,5,FALSE)</f>
        <v>201312285.3</v>
      </c>
      <c r="E99" s="57"/>
      <c r="F99" s="57"/>
      <c r="G99" s="44"/>
    </row>
    <row r="100">
      <c r="A100" s="43" t="s">
        <v>27</v>
      </c>
      <c r="B100" s="43">
        <v>40.0</v>
      </c>
      <c r="C100" s="56">
        <f>VLOOKUP(CONCATENATE($C$1,A100,B100),'Dados panilhados'!D:H,5,FALSE)</f>
        <v>225755393.5</v>
      </c>
      <c r="D100" s="56">
        <f>VLOOKUP(CONCATENATE($D$1,A100,B100),'Dados panilhados'!D:H,5,FALSE)</f>
        <v>251240400.7</v>
      </c>
      <c r="E100" s="57"/>
      <c r="F100" s="57"/>
      <c r="G100" s="44"/>
    </row>
    <row r="101">
      <c r="A101" s="43" t="s">
        <v>27</v>
      </c>
      <c r="B101" s="43">
        <v>45.0</v>
      </c>
      <c r="C101" s="56">
        <f>VLOOKUP(CONCATENATE($C$1,A101,B101),'Dados panilhados'!D:H,5,FALSE)</f>
        <v>270323471.8</v>
      </c>
      <c r="D101" s="56">
        <f>VLOOKUP(CONCATENATE($D$1,A101,B101),'Dados panilhados'!D:H,5,FALSE)</f>
        <v>299988398.3</v>
      </c>
      <c r="E101" s="58">
        <f>-1237793.273*45 + (514006.866/2 * 45^2) + (126186.522/3 * 45^3) 
</f>
        <v>4297646860</v>
      </c>
      <c r="F101" s="58">
        <f>-3605928.937*45 + (1018576.934/2 * 45^2) + (131576.085/3 * 45^3) 
</f>
        <v>4865665925</v>
      </c>
      <c r="G101" s="59">
        <f>(F101-E101)/E101</f>
        <v>0.1321697858</v>
      </c>
    </row>
    <row r="102">
      <c r="A102" s="43" t="s">
        <v>29</v>
      </c>
      <c r="B102" s="43">
        <v>0.0</v>
      </c>
      <c r="C102" s="56">
        <f>VLOOKUP(CONCATENATE($C$1,A102,B102),'Dados panilhados'!D:H,5,FALSE)</f>
        <v>1407448</v>
      </c>
      <c r="D102" s="56">
        <f>VLOOKUP(CONCATENATE($D$1,A102,B102),'Dados panilhados'!D:H,5,FALSE)</f>
        <v>876489.3333</v>
      </c>
      <c r="E102" s="57"/>
      <c r="F102" s="57"/>
      <c r="G102" s="44"/>
    </row>
    <row r="103">
      <c r="A103" s="43" t="s">
        <v>29</v>
      </c>
      <c r="B103" s="43">
        <v>5.0</v>
      </c>
      <c r="C103" s="56">
        <f>VLOOKUP(CONCATENATE($C$1,A103,B103),'Dados panilhados'!D:H,5,FALSE)</f>
        <v>6396583.5</v>
      </c>
      <c r="D103" s="56">
        <f>VLOOKUP(CONCATENATE($D$1,A103,B103),'Dados panilhados'!D:H,5,FALSE)</f>
        <v>6718419.333</v>
      </c>
      <c r="E103" s="57"/>
      <c r="F103" s="57"/>
      <c r="G103" s="44"/>
    </row>
    <row r="104">
      <c r="A104" s="43" t="s">
        <v>29</v>
      </c>
      <c r="B104" s="43">
        <v>10.0</v>
      </c>
      <c r="C104" s="56">
        <f>VLOOKUP(CONCATENATE($C$1,A104,B104),'Dados panilhados'!D:H,5,FALSE)</f>
        <v>18033025.5</v>
      </c>
      <c r="D104" s="56">
        <f>VLOOKUP(CONCATENATE($D$1,A104,B104),'Dados panilhados'!D:H,5,FALSE)</f>
        <v>20977881.67</v>
      </c>
      <c r="E104" s="57"/>
      <c r="F104" s="57"/>
      <c r="G104" s="44"/>
    </row>
    <row r="105">
      <c r="A105" s="43" t="s">
        <v>29</v>
      </c>
      <c r="B105" s="43">
        <v>15.0</v>
      </c>
      <c r="C105" s="56">
        <f>VLOOKUP(CONCATENATE($C$1,A105,B105),'Dados panilhados'!D:H,5,FALSE)</f>
        <v>38125714.5</v>
      </c>
      <c r="D105" s="56">
        <f>VLOOKUP(CONCATENATE($D$1,A105,B105),'Dados panilhados'!D:H,5,FALSE)</f>
        <v>44625409.33</v>
      </c>
      <c r="E105" s="57"/>
      <c r="F105" s="57"/>
      <c r="G105" s="44"/>
    </row>
    <row r="106">
      <c r="A106" s="43" t="s">
        <v>29</v>
      </c>
      <c r="B106" s="43">
        <v>20.0</v>
      </c>
      <c r="C106" s="56">
        <f>VLOOKUP(CONCATENATE($C$1,A106,B106),'Dados panilhados'!D:H,5,FALSE)</f>
        <v>62954156.17</v>
      </c>
      <c r="D106" s="56">
        <f>VLOOKUP(CONCATENATE($D$1,A106,B106),'Dados panilhados'!D:H,5,FALSE)</f>
        <v>72339201.67</v>
      </c>
      <c r="E106" s="57"/>
      <c r="F106" s="57"/>
      <c r="G106" s="44"/>
    </row>
    <row r="107">
      <c r="A107" s="43" t="s">
        <v>29</v>
      </c>
      <c r="B107" s="43">
        <v>25.0</v>
      </c>
      <c r="C107" s="56">
        <f>VLOOKUP(CONCATENATE($C$1,A107,B107),'Dados panilhados'!D:H,5,FALSE)</f>
        <v>94175862.83</v>
      </c>
      <c r="D107" s="56">
        <f>VLOOKUP(CONCATENATE($D$1,A107,B107),'Dados panilhados'!D:H,5,FALSE)</f>
        <v>108195562.3</v>
      </c>
      <c r="E107" s="57"/>
      <c r="F107" s="57"/>
      <c r="G107" s="44"/>
    </row>
    <row r="108">
      <c r="A108" s="43" t="s">
        <v>29</v>
      </c>
      <c r="B108" s="43">
        <v>30.0</v>
      </c>
      <c r="C108" s="56">
        <f>VLOOKUP(CONCATENATE($C$1,A108,B108),'Dados panilhados'!D:H,5,FALSE)</f>
        <v>133159427.3</v>
      </c>
      <c r="D108" s="56">
        <f>VLOOKUP(CONCATENATE($D$1,A108,B108),'Dados panilhados'!D:H,5,FALSE)</f>
        <v>151916528.7</v>
      </c>
      <c r="E108" s="57"/>
      <c r="F108" s="57"/>
      <c r="G108" s="44"/>
    </row>
    <row r="109">
      <c r="A109" s="43" t="s">
        <v>29</v>
      </c>
      <c r="B109" s="43">
        <v>35.0</v>
      </c>
      <c r="C109" s="56">
        <f>VLOOKUP(CONCATENATE($C$1,A109,B109),'Dados panilhados'!D:H,5,FALSE)</f>
        <v>180795702</v>
      </c>
      <c r="D109" s="56">
        <f>VLOOKUP(CONCATENATE($D$1,A109,B109),'Dados panilhados'!D:H,5,FALSE)</f>
        <v>199659304</v>
      </c>
      <c r="E109" s="57"/>
      <c r="F109" s="57"/>
      <c r="G109" s="44"/>
    </row>
    <row r="110">
      <c r="A110" s="43" t="s">
        <v>29</v>
      </c>
      <c r="B110" s="43">
        <v>40.0</v>
      </c>
      <c r="C110" s="56">
        <f>VLOOKUP(CONCATENATE($C$1,A110,B110),'Dados panilhados'!D:H,5,FALSE)</f>
        <v>218636454.8</v>
      </c>
      <c r="D110" s="56">
        <f>VLOOKUP(CONCATENATE($D$1,A110,B110),'Dados panilhados'!D:H,5,FALSE)</f>
        <v>246251712.7</v>
      </c>
      <c r="E110" s="57"/>
      <c r="F110" s="57"/>
      <c r="G110" s="44"/>
    </row>
    <row r="111">
      <c r="A111" s="43" t="s">
        <v>29</v>
      </c>
      <c r="B111" s="43">
        <v>45.0</v>
      </c>
      <c r="C111" s="56">
        <f>VLOOKUP(CONCATENATE($C$1,A111,B111),'Dados panilhados'!D:H,5,FALSE)</f>
        <v>257294591.8</v>
      </c>
      <c r="D111" s="56">
        <f>VLOOKUP(CONCATENATE($D$1,A111,B111),'Dados panilhados'!D:H,5,FALSE)</f>
        <v>290912718.3</v>
      </c>
      <c r="E111" s="58">
        <f>-3002361.815*45 + (1454858.042/2 * 45^2) + (100162.74/3 * 45^3) 
</f>
        <v>4380380713</v>
      </c>
      <c r="F111" s="58">
        <f>-3872864.201*45 + (1774736.684/2 * 45^2) + (109738.402/3 * 45^3) </f>
        <v>4955945964</v>
      </c>
      <c r="G111" s="59">
        <f>(F111-E111)/E111</f>
        <v>0.1313961705</v>
      </c>
    </row>
    <row r="112">
      <c r="A112" s="50" t="s">
        <v>31</v>
      </c>
      <c r="B112" s="43">
        <v>0.0</v>
      </c>
      <c r="C112" s="56">
        <f>VLOOKUP(CONCATENATE($C$1,A112,B112),'Dados panilhados'!D:H,5,FALSE)</f>
        <v>-48367.33333</v>
      </c>
      <c r="D112" s="56">
        <f>VLOOKUP(CONCATENATE($D$1,A112,B112),'Dados panilhados'!D:H,5,FALSE)</f>
        <v>519623.3333</v>
      </c>
      <c r="E112" s="57"/>
      <c r="F112" s="57"/>
      <c r="G112" s="44"/>
    </row>
    <row r="113">
      <c r="A113" s="50" t="s">
        <v>31</v>
      </c>
      <c r="B113" s="43">
        <v>5.0</v>
      </c>
      <c r="C113" s="56">
        <f>VLOOKUP(CONCATENATE($C$1,A113,B113),'Dados panilhados'!D:H,5,FALSE)</f>
        <v>3577607.5</v>
      </c>
      <c r="D113" s="56">
        <f>VLOOKUP(CONCATENATE($D$1,A113,B113),'Dados panilhados'!D:H,5,FALSE)</f>
        <v>5752230</v>
      </c>
      <c r="E113" s="57"/>
      <c r="F113" s="57"/>
      <c r="G113" s="44"/>
    </row>
    <row r="114">
      <c r="A114" s="50" t="s">
        <v>31</v>
      </c>
      <c r="B114" s="43">
        <v>10.0</v>
      </c>
      <c r="C114" s="56">
        <f>VLOOKUP(CONCATENATE($C$1,A114,B114),'Dados panilhados'!D:H,5,FALSE)</f>
        <v>12199668.17</v>
      </c>
      <c r="D114" s="56">
        <f>VLOOKUP(CONCATENATE($D$1,A114,B114),'Dados panilhados'!D:H,5,FALSE)</f>
        <v>18234126.33</v>
      </c>
      <c r="E114" s="57"/>
      <c r="F114" s="57"/>
      <c r="G114" s="44"/>
    </row>
    <row r="115">
      <c r="A115" s="50" t="s">
        <v>31</v>
      </c>
      <c r="B115" s="43">
        <v>15.0</v>
      </c>
      <c r="C115" s="56">
        <f>VLOOKUP(CONCATENATE($C$1,A115,B115),'Dados panilhados'!D:H,5,FALSE)</f>
        <v>26534784.5</v>
      </c>
      <c r="D115" s="56">
        <f>VLOOKUP(CONCATENATE($D$1,A115,B115),'Dados panilhados'!D:H,5,FALSE)</f>
        <v>38897862.67</v>
      </c>
      <c r="E115" s="57"/>
      <c r="F115" s="57"/>
      <c r="G115" s="44"/>
    </row>
    <row r="116">
      <c r="A116" s="50" t="s">
        <v>31</v>
      </c>
      <c r="B116" s="43">
        <v>20.0</v>
      </c>
      <c r="C116" s="56">
        <f>VLOOKUP(CONCATENATE($C$1,A116,B116),'Dados panilhados'!D:H,5,FALSE)</f>
        <v>46646005.5</v>
      </c>
      <c r="D116" s="56">
        <f>VLOOKUP(CONCATENATE($D$1,A116,B116),'Dados panilhados'!D:H,5,FALSE)</f>
        <v>67383640.33</v>
      </c>
      <c r="E116" s="57"/>
      <c r="F116" s="57"/>
      <c r="G116" s="44"/>
    </row>
    <row r="117">
      <c r="A117" s="50" t="s">
        <v>31</v>
      </c>
      <c r="B117" s="43">
        <v>25.0</v>
      </c>
      <c r="C117" s="56">
        <f>VLOOKUP(CONCATENATE($C$1,A117,B117),'Dados panilhados'!D:H,5,FALSE)</f>
        <v>74013569.5</v>
      </c>
      <c r="D117" s="56">
        <f>VLOOKUP(CONCATENATE($D$1,A117,B117),'Dados panilhados'!D:H,5,FALSE)</f>
        <v>101127071.7</v>
      </c>
      <c r="E117" s="57"/>
      <c r="F117" s="57"/>
      <c r="G117" s="44"/>
    </row>
    <row r="118">
      <c r="A118" s="50" t="s">
        <v>31</v>
      </c>
      <c r="B118" s="43">
        <v>30.0</v>
      </c>
      <c r="C118" s="56">
        <f>VLOOKUP(CONCATENATE($C$1,A118,B118),'Dados panilhados'!D:H,5,FALSE)</f>
        <v>105644659.3</v>
      </c>
      <c r="D118" s="56">
        <f>VLOOKUP(CONCATENATE($D$1,A118,B118),'Dados panilhados'!D:H,5,FALSE)</f>
        <v>143300856.7</v>
      </c>
      <c r="E118" s="57"/>
      <c r="F118" s="57"/>
      <c r="G118" s="44"/>
    </row>
    <row r="119">
      <c r="A119" s="50" t="s">
        <v>31</v>
      </c>
      <c r="B119" s="43">
        <v>35.0</v>
      </c>
      <c r="C119" s="56">
        <f>VLOOKUP(CONCATENATE($C$1,A119,B119),'Dados panilhados'!D:H,5,FALSE)</f>
        <v>144293579.3</v>
      </c>
      <c r="D119" s="56">
        <f>VLOOKUP(CONCATENATE($D$1,A119,B119),'Dados panilhados'!D:H,5,FALSE)</f>
        <v>190453725.3</v>
      </c>
      <c r="E119" s="57"/>
      <c r="F119" s="57"/>
      <c r="G119" s="44"/>
    </row>
    <row r="120">
      <c r="A120" s="50" t="s">
        <v>31</v>
      </c>
      <c r="B120" s="43">
        <v>40.0</v>
      </c>
      <c r="C120" s="56">
        <f>VLOOKUP(CONCATENATE($C$1,A120,B120),'Dados panilhados'!D:H,5,FALSE)</f>
        <v>182429110.8</v>
      </c>
      <c r="D120" s="56">
        <f>VLOOKUP(CONCATENATE($D$1,A120,B120),'Dados panilhados'!D:H,5,FALSE)</f>
        <v>236899008.7</v>
      </c>
      <c r="E120" s="57"/>
      <c r="F120" s="57"/>
      <c r="G120" s="44"/>
    </row>
    <row r="121">
      <c r="A121" s="50" t="s">
        <v>31</v>
      </c>
      <c r="B121" s="43">
        <v>45.0</v>
      </c>
      <c r="C121" s="56">
        <f>VLOOKUP(CONCATENATE($C$1,A121,B121),'Dados panilhados'!D:H,5,FALSE)</f>
        <v>221161999.8</v>
      </c>
      <c r="D121" s="56">
        <f>VLOOKUP(CONCATENATE($D$1,A121,B121),'Dados panilhados'!D:H,5,FALSE)</f>
        <v>283136830.3</v>
      </c>
      <c r="E121" s="58">
        <f>-1890510.582*45 + (531518.743/2 * 45^2) + (100458.387/3 * 45^3) </f>
        <v>3504513256</v>
      </c>
      <c r="F121" s="58">
        <f>-3423379.364*45 + (1341047.942/2 * 45^2) + (114835.506/3 * 45^3) 
</f>
        <v>4691887465</v>
      </c>
      <c r="G121" s="59">
        <f>(F121-E121)/E121</f>
        <v>0.338812874</v>
      </c>
    </row>
    <row r="122">
      <c r="A122" s="50" t="s">
        <v>33</v>
      </c>
      <c r="B122" s="43">
        <v>0.0</v>
      </c>
      <c r="C122" s="56">
        <f>VLOOKUP(CONCATENATE($C$1,A122,B122),'Dados panilhados'!D:H,5,FALSE)</f>
        <v>1714519.667</v>
      </c>
      <c r="D122" s="56">
        <f>VLOOKUP(CONCATENATE($D$1,A122,B122),'Dados panilhados'!D:H,5,FALSE)</f>
        <v>1530825</v>
      </c>
      <c r="E122" s="57"/>
      <c r="F122" s="57"/>
      <c r="G122" s="44"/>
    </row>
    <row r="123">
      <c r="A123" s="50" t="s">
        <v>33</v>
      </c>
      <c r="B123" s="43">
        <v>5.0</v>
      </c>
      <c r="C123" s="56">
        <f>VLOOKUP(CONCATENATE($C$1,A123,B123),'Dados panilhados'!D:H,5,FALSE)</f>
        <v>12914883.5</v>
      </c>
      <c r="D123" s="56">
        <f>VLOOKUP(CONCATENATE($D$1,A123,B123),'Dados panilhados'!D:H,5,FALSE)</f>
        <v>13685325.17</v>
      </c>
      <c r="E123" s="57"/>
      <c r="F123" s="57"/>
      <c r="G123" s="44"/>
    </row>
    <row r="124">
      <c r="A124" s="50" t="s">
        <v>33</v>
      </c>
      <c r="B124" s="43">
        <v>10.0</v>
      </c>
      <c r="C124" s="56">
        <f>VLOOKUP(CONCATENATE($C$1,A124,B124),'Dados panilhados'!D:H,5,FALSE)</f>
        <v>38213136.83</v>
      </c>
      <c r="D124" s="56">
        <f>VLOOKUP(CONCATENATE($D$1,A124,B124),'Dados panilhados'!D:H,5,FALSE)</f>
        <v>42205943.67</v>
      </c>
      <c r="E124" s="57"/>
      <c r="F124" s="57"/>
      <c r="G124" s="44"/>
    </row>
    <row r="125">
      <c r="A125" s="50" t="s">
        <v>33</v>
      </c>
      <c r="B125" s="43">
        <v>15.0</v>
      </c>
      <c r="C125" s="56">
        <f>VLOOKUP(CONCATENATE($C$1,A125,B125),'Dados panilhados'!D:H,5,FALSE)</f>
        <v>73760646.5</v>
      </c>
      <c r="D125" s="56">
        <f>VLOOKUP(CONCATENATE($D$1,A125,B125),'Dados panilhados'!D:H,5,FALSE)</f>
        <v>84061165.33</v>
      </c>
      <c r="E125" s="57"/>
      <c r="F125" s="57"/>
      <c r="G125" s="44"/>
    </row>
    <row r="126">
      <c r="A126" s="50" t="s">
        <v>33</v>
      </c>
      <c r="B126" s="43">
        <v>20.0</v>
      </c>
      <c r="C126" s="56">
        <f>VLOOKUP(CONCATENATE($C$1,A126,B126),'Dados panilhados'!D:H,5,FALSE)</f>
        <v>119007505.5</v>
      </c>
      <c r="D126" s="56">
        <f>VLOOKUP(CONCATENATE($D$1,A126,B126),'Dados panilhados'!D:H,5,FALSE)</f>
        <v>136378532.3</v>
      </c>
      <c r="E126" s="57"/>
      <c r="F126" s="57"/>
      <c r="G126" s="44"/>
    </row>
    <row r="127">
      <c r="A127" s="50" t="s">
        <v>33</v>
      </c>
      <c r="B127" s="43">
        <v>25.0</v>
      </c>
      <c r="C127" s="56">
        <f>VLOOKUP(CONCATENATE($C$1,A127,B127),'Dados panilhados'!D:H,5,FALSE)</f>
        <v>172734628.2</v>
      </c>
      <c r="D127" s="56">
        <f>VLOOKUP(CONCATENATE($D$1,A127,B127),'Dados panilhados'!D:H,5,FALSE)</f>
        <v>208635082.3</v>
      </c>
      <c r="E127" s="57"/>
      <c r="F127" s="57"/>
      <c r="G127" s="44"/>
    </row>
    <row r="128">
      <c r="A128" s="50" t="s">
        <v>33</v>
      </c>
      <c r="B128" s="43">
        <v>30.0</v>
      </c>
      <c r="C128" s="56">
        <f>VLOOKUP(CONCATENATE($C$1,A128,B128),'Dados panilhados'!D:H,5,FALSE)</f>
        <v>237738134</v>
      </c>
      <c r="D128" s="56">
        <f>VLOOKUP(CONCATENATE($D$1,A128,B128),'Dados panilhados'!D:H,5,FALSE)</f>
        <v>266037560.7</v>
      </c>
      <c r="E128" s="57"/>
      <c r="F128" s="57"/>
      <c r="G128" s="44"/>
    </row>
    <row r="129">
      <c r="A129" s="50" t="s">
        <v>33</v>
      </c>
      <c r="B129" s="43">
        <v>35.0</v>
      </c>
      <c r="C129" s="56">
        <f>VLOOKUP(CONCATENATE($C$1,A129,B129),'Dados panilhados'!D:H,5,FALSE)</f>
        <v>313196523.3</v>
      </c>
      <c r="D129" s="56">
        <f>VLOOKUP(CONCATENATE($D$1,A129,B129),'Dados panilhados'!D:H,5,FALSE)</f>
        <v>352410461.3</v>
      </c>
      <c r="E129" s="57"/>
      <c r="F129" s="57"/>
      <c r="G129" s="44"/>
    </row>
    <row r="130">
      <c r="A130" s="50" t="s">
        <v>33</v>
      </c>
      <c r="B130" s="43">
        <v>40.0</v>
      </c>
      <c r="C130" s="56">
        <f>VLOOKUP(CONCATENATE($C$1,A130,B130),'Dados panilhados'!D:H,5,FALSE)</f>
        <v>376313228.2</v>
      </c>
      <c r="D130" s="56">
        <f>VLOOKUP(CONCATENATE($D$1,A130,B130),'Dados panilhados'!D:H,5,FALSE)</f>
        <v>418966683.3</v>
      </c>
      <c r="E130" s="60"/>
      <c r="F130" s="60"/>
      <c r="G130" s="44"/>
    </row>
    <row r="131">
      <c r="A131" s="50" t="s">
        <v>33</v>
      </c>
      <c r="B131" s="43">
        <v>45.0</v>
      </c>
      <c r="C131" s="56">
        <f>VLOOKUP(CONCATENATE($C$1,A131,B131),'Dados panilhados'!D:H,5,FALSE)</f>
        <v>428484810.5</v>
      </c>
      <c r="D131" s="56">
        <f>VLOOKUP(CONCATENATE($D$1,A131,B131),'Dados panilhados'!D:H,5,FALSE)</f>
        <v>477967097</v>
      </c>
      <c r="E131" s="58">
        <f>-7883146.598*45 + (3884452.322/2 * 45^2) + (137390.556/3 * 45^3) </f>
        <v>7751504518</v>
      </c>
      <c r="F131" s="58">
        <f>-11591135.121*45 + (5011095.666/2 * 45^2) + (138988.562/3 * 45^3) </f>
        <v>8773910852</v>
      </c>
      <c r="G131" s="59">
        <f>(F131-E131)/E131</f>
        <v>0.1318977925</v>
      </c>
    </row>
    <row r="132">
      <c r="A132" s="50" t="s">
        <v>35</v>
      </c>
      <c r="B132" s="43">
        <v>0.0</v>
      </c>
      <c r="C132" s="56">
        <f>VLOOKUP(CONCATENATE($C$1,A132,B132),'Dados panilhados'!D:H,5,FALSE)</f>
        <v>1606449.333</v>
      </c>
      <c r="D132" s="56">
        <f>VLOOKUP(CONCATENATE($D$1,A132,B132),'Dados panilhados'!D:H,5,FALSE)</f>
        <v>2427527.333</v>
      </c>
      <c r="E132" s="57"/>
      <c r="F132" s="57"/>
      <c r="G132" s="44"/>
    </row>
    <row r="133">
      <c r="A133" s="50" t="s">
        <v>35</v>
      </c>
      <c r="B133" s="43">
        <v>5.0</v>
      </c>
      <c r="C133" s="56">
        <f>VLOOKUP(CONCATENATE($C$1,A133,B133),'Dados panilhados'!D:H,5,FALSE)</f>
        <v>15830147.17</v>
      </c>
      <c r="D133" s="56">
        <f>VLOOKUP(CONCATENATE($D$1,A133,B133),'Dados panilhados'!D:H,5,FALSE)</f>
        <v>21836729.67</v>
      </c>
      <c r="E133" s="57"/>
      <c r="F133" s="57"/>
      <c r="G133" s="44"/>
    </row>
    <row r="134">
      <c r="A134" s="50" t="s">
        <v>35</v>
      </c>
      <c r="B134" s="43">
        <v>10.0</v>
      </c>
      <c r="C134" s="56">
        <f>VLOOKUP(CONCATENATE($C$1,A134,B134),'Dados panilhados'!D:H,5,FALSE)</f>
        <v>46654990.17</v>
      </c>
      <c r="D134" s="56">
        <f>VLOOKUP(CONCATENATE($D$1,A134,B134),'Dados panilhados'!D:H,5,FALSE)</f>
        <v>62737043</v>
      </c>
      <c r="E134" s="57"/>
      <c r="F134" s="57"/>
      <c r="G134" s="44"/>
    </row>
    <row r="135">
      <c r="A135" s="50" t="s">
        <v>35</v>
      </c>
      <c r="B135" s="43">
        <v>15.0</v>
      </c>
      <c r="C135" s="56">
        <f>VLOOKUP(CONCATENATE($C$1,A135,B135),'Dados panilhados'!D:H,5,FALSE)</f>
        <v>88236107.83</v>
      </c>
      <c r="D135" s="56">
        <f>VLOOKUP(CONCATENATE($D$1,A135,B135),'Dados panilhados'!D:H,5,FALSE)</f>
        <v>114503516</v>
      </c>
      <c r="E135" s="57"/>
      <c r="F135" s="57"/>
      <c r="G135" s="44"/>
    </row>
    <row r="136">
      <c r="A136" s="50" t="s">
        <v>35</v>
      </c>
      <c r="B136" s="43">
        <v>20.0</v>
      </c>
      <c r="C136" s="56">
        <f>VLOOKUP(CONCATENATE($C$1,A136,B136),'Dados panilhados'!D:H,5,FALSE)</f>
        <v>136600201.5</v>
      </c>
      <c r="D136" s="56">
        <f>VLOOKUP(CONCATENATE($D$1,A136,B136),'Dados panilhados'!D:H,5,FALSE)</f>
        <v>173709207</v>
      </c>
      <c r="E136" s="57"/>
      <c r="F136" s="57"/>
      <c r="G136" s="44"/>
    </row>
    <row r="137">
      <c r="A137" s="50" t="s">
        <v>35</v>
      </c>
      <c r="B137" s="43">
        <v>25.0</v>
      </c>
      <c r="C137" s="56">
        <f>VLOOKUP(CONCATENATE($C$1,A137,B137),'Dados panilhados'!D:H,5,FALSE)</f>
        <v>190646078.8</v>
      </c>
      <c r="D137" s="56">
        <f>VLOOKUP(CONCATENATE($D$1,A137,B137),'Dados panilhados'!D:H,5,FALSE)</f>
        <v>241366159.7</v>
      </c>
      <c r="E137" s="57"/>
      <c r="F137" s="57"/>
      <c r="G137" s="44"/>
    </row>
    <row r="138">
      <c r="A138" s="50" t="s">
        <v>35</v>
      </c>
      <c r="B138" s="43">
        <v>30.0</v>
      </c>
      <c r="C138" s="56">
        <f>VLOOKUP(CONCATENATE($C$1,A138,B138),'Dados panilhados'!D:H,5,FALSE)</f>
        <v>259783787.3</v>
      </c>
      <c r="D138" s="56">
        <f>VLOOKUP(CONCATENATE($D$1,A138,B138),'Dados panilhados'!D:H,5,FALSE)</f>
        <v>310505931.3</v>
      </c>
      <c r="E138" s="57"/>
      <c r="F138" s="57"/>
      <c r="G138" s="44"/>
    </row>
    <row r="139">
      <c r="A139" s="50" t="s">
        <v>35</v>
      </c>
      <c r="B139" s="43">
        <v>35.0</v>
      </c>
      <c r="C139" s="56">
        <f>VLOOKUP(CONCATENATE($C$1,A139,B139),'Dados panilhados'!D:H,5,FALSE)</f>
        <v>326066528.7</v>
      </c>
      <c r="D139" s="56">
        <f>VLOOKUP(CONCATENATE($D$1,A139,B139),'Dados panilhados'!D:H,5,FALSE)</f>
        <v>387250386.7</v>
      </c>
      <c r="E139" s="57"/>
      <c r="F139" s="57"/>
      <c r="G139" s="44"/>
    </row>
    <row r="140">
      <c r="A140" s="50" t="s">
        <v>35</v>
      </c>
      <c r="B140" s="43">
        <v>40.0</v>
      </c>
      <c r="C140" s="56">
        <f>VLOOKUP(CONCATENATE($C$1,A140,B140),'Dados panilhados'!D:H,5,FALSE)</f>
        <v>385465793.5</v>
      </c>
      <c r="D140" s="56">
        <f>VLOOKUP(CONCATENATE($D$1,A140,B140),'Dados panilhados'!D:H,5,FALSE)</f>
        <v>448765307.3</v>
      </c>
      <c r="E140" s="60"/>
      <c r="F140" s="60"/>
      <c r="G140" s="44"/>
    </row>
    <row r="141">
      <c r="A141" s="50" t="s">
        <v>35</v>
      </c>
      <c r="B141" s="43">
        <v>45.0</v>
      </c>
      <c r="C141" s="56">
        <f>VLOOKUP(CONCATENATE($C$1,A141,B141),'Dados panilhados'!D:H,5,FALSE)</f>
        <v>438352095.8</v>
      </c>
      <c r="D141" s="56">
        <f>VLOOKUP(CONCATENATE($D$1,A141,B141),'Dados panilhados'!D:H,5,FALSE)</f>
        <v>492019363.7</v>
      </c>
      <c r="E141" s="58">
        <f>-9883388.528*45 + (5397772.486/2 * 45^2) + (108572.246/3 * 45^3)</f>
        <v>8318374131</v>
      </c>
      <c r="F141" s="58">
        <f> -14545442.418*45 + (8161953.292/2 * 45^2) + (79176.997/3 * 45^3) </f>
        <v>10014434083</v>
      </c>
      <c r="G141" s="59">
        <f>(F141-E141)/E141</f>
        <v>0.2038932039</v>
      </c>
    </row>
    <row r="142">
      <c r="A142" s="50" t="s">
        <v>37</v>
      </c>
      <c r="B142" s="43">
        <v>0.0</v>
      </c>
      <c r="C142" s="56">
        <f>VLOOKUP(CONCATENATE($C$1,A142,B142),'Dados panilhados'!D:H,5,FALSE)</f>
        <v>2931603</v>
      </c>
      <c r="D142" s="56">
        <f>VLOOKUP(CONCATENATE($D$1,A142,B142),'Dados panilhados'!D:H,5,FALSE)</f>
        <v>2777211.333</v>
      </c>
      <c r="E142" s="57"/>
      <c r="F142" s="57"/>
      <c r="G142" s="44"/>
    </row>
    <row r="143">
      <c r="A143" s="50" t="s">
        <v>37</v>
      </c>
      <c r="B143" s="43">
        <v>5.0</v>
      </c>
      <c r="C143" s="56">
        <f>VLOOKUP(CONCATENATE($C$1,A143,B143),'Dados panilhados'!D:H,5,FALSE)</f>
        <v>19210425.83</v>
      </c>
      <c r="D143" s="56">
        <f>VLOOKUP(CONCATENATE($D$1,A143,B143),'Dados panilhados'!D:H,5,FALSE)</f>
        <v>25535080.33</v>
      </c>
      <c r="E143" s="57"/>
      <c r="F143" s="57"/>
      <c r="G143" s="44"/>
    </row>
    <row r="144">
      <c r="A144" s="50" t="s">
        <v>37</v>
      </c>
      <c r="B144" s="43">
        <v>10.0</v>
      </c>
      <c r="C144" s="56">
        <f>VLOOKUP(CONCATENATE($C$1,A144,B144),'Dados panilhados'!D:H,5,FALSE)</f>
        <v>54001075.5</v>
      </c>
      <c r="D144" s="56">
        <f>VLOOKUP(CONCATENATE($D$1,A144,B144),'Dados panilhados'!D:H,5,FALSE)</f>
        <v>71731649.67</v>
      </c>
      <c r="E144" s="57"/>
      <c r="F144" s="57"/>
      <c r="G144" s="44"/>
    </row>
    <row r="145">
      <c r="A145" s="50" t="s">
        <v>37</v>
      </c>
      <c r="B145" s="43">
        <v>15.0</v>
      </c>
      <c r="C145" s="56">
        <f>VLOOKUP(CONCATENATE($C$1,A145,B145),'Dados panilhados'!D:H,5,FALSE)</f>
        <v>97931387.83</v>
      </c>
      <c r="D145" s="56">
        <f>VLOOKUP(CONCATENATE($D$1,A145,B145),'Dados panilhados'!D:H,5,FALSE)</f>
        <v>126451428</v>
      </c>
      <c r="E145" s="57"/>
      <c r="F145" s="57"/>
      <c r="G145" s="44"/>
    </row>
    <row r="146">
      <c r="A146" s="50" t="s">
        <v>37</v>
      </c>
      <c r="B146" s="43">
        <v>20.0</v>
      </c>
      <c r="C146" s="56">
        <f>VLOOKUP(CONCATENATE($C$1,A146,B146),'Dados panilhados'!D:H,5,FALSE)</f>
        <v>147895030.8</v>
      </c>
      <c r="D146" s="56">
        <f>VLOOKUP(CONCATENATE($D$1,A146,B146),'Dados panilhados'!D:H,5,FALSE)</f>
        <v>185470572.3</v>
      </c>
      <c r="E146" s="57"/>
      <c r="F146" s="57"/>
      <c r="G146" s="44"/>
    </row>
    <row r="147">
      <c r="A147" s="50" t="s">
        <v>37</v>
      </c>
      <c r="B147" s="43">
        <v>25.0</v>
      </c>
      <c r="C147" s="56">
        <f>VLOOKUP(CONCATENATE($C$1,A147,B147),'Dados panilhados'!D:H,5,FALSE)</f>
        <v>205138057.5</v>
      </c>
      <c r="D147" s="56">
        <f>VLOOKUP(CONCATENATE($D$1,A147,B147),'Dados panilhados'!D:H,5,FALSE)</f>
        <v>249160250.3</v>
      </c>
      <c r="E147" s="57"/>
      <c r="F147" s="57"/>
      <c r="G147" s="44"/>
    </row>
    <row r="148">
      <c r="A148" s="50" t="s">
        <v>37</v>
      </c>
      <c r="B148" s="43">
        <v>30.0</v>
      </c>
      <c r="C148" s="56">
        <f>VLOOKUP(CONCATENATE($C$1,A148,B148),'Dados panilhados'!D:H,5,FALSE)</f>
        <v>277175552.7</v>
      </c>
      <c r="D148" s="56">
        <f>VLOOKUP(CONCATENATE($D$1,A148,B148),'Dados panilhados'!D:H,5,FALSE)</f>
        <v>326491499.3</v>
      </c>
      <c r="E148" s="57"/>
      <c r="F148" s="57"/>
      <c r="G148" s="44"/>
    </row>
    <row r="149">
      <c r="A149" s="50" t="s">
        <v>37</v>
      </c>
      <c r="B149" s="43">
        <v>35.0</v>
      </c>
      <c r="C149" s="56">
        <f>VLOOKUP(CONCATENATE($C$1,A149,B149),'Dados panilhados'!D:H,5,FALSE)</f>
        <v>337633878</v>
      </c>
      <c r="D149" s="56">
        <f>VLOOKUP(CONCATENATE($D$1,A149,B149),'Dados panilhados'!D:H,5,FALSE)</f>
        <v>394603101.3</v>
      </c>
      <c r="E149" s="57"/>
      <c r="F149" s="57"/>
      <c r="G149" s="44"/>
    </row>
    <row r="150">
      <c r="A150" s="50" t="s">
        <v>37</v>
      </c>
      <c r="B150" s="43">
        <v>40.0</v>
      </c>
      <c r="C150" s="56">
        <f>VLOOKUP(CONCATENATE($C$1,A150,B150),'Dados panilhados'!D:H,5,FALSE)</f>
        <v>393018326.8</v>
      </c>
      <c r="D150" s="56">
        <f>VLOOKUP(CONCATENATE($D$1,A150,B150),'Dados panilhados'!D:H,5,FALSE)</f>
        <v>450310224.7</v>
      </c>
      <c r="E150" s="57"/>
      <c r="F150" s="57"/>
      <c r="G150" s="44"/>
    </row>
    <row r="151">
      <c r="A151" s="50" t="s">
        <v>37</v>
      </c>
      <c r="B151" s="43">
        <v>45.0</v>
      </c>
      <c r="C151" s="56">
        <f>VLOOKUP(CONCATENATE($C$1,A151,B151),'Dados panilhados'!D:H,5,FALSE)</f>
        <v>440780181.2</v>
      </c>
      <c r="D151" s="56">
        <f>VLOOKUP(CONCATENATE($D$1,A151,B151),'Dados panilhados'!D:H,5,FALSE)</f>
        <v>499365518.3</v>
      </c>
      <c r="E151" s="58">
        <f>-10820227.378*45 + (6586311.009/2 * 45^2) + (84490.922/3 * 45^3) 
</f>
        <v>8748141420</v>
      </c>
      <c r="F151" s="58">
        <f>-13704555.057*45 + (9049756.967/2 * 45^2) + (60736.389/3 * 45^3) 
</f>
        <v>10391041767</v>
      </c>
      <c r="G151" s="59">
        <f>(F151-E151)/E151</f>
        <v>0.1877999301</v>
      </c>
    </row>
    <row r="152">
      <c r="A152" s="44"/>
      <c r="B152" s="44"/>
      <c r="C152" s="56"/>
      <c r="D152" s="56"/>
      <c r="E152" s="56"/>
      <c r="F152" s="56"/>
      <c r="G152" s="44"/>
    </row>
    <row r="153">
      <c r="A153" s="44"/>
      <c r="B153" s="44"/>
      <c r="C153" s="56"/>
      <c r="D153" s="56"/>
      <c r="E153" s="56"/>
      <c r="F153" s="56"/>
      <c r="G153" s="44"/>
    </row>
    <row r="154">
      <c r="A154" s="44"/>
      <c r="B154" s="44"/>
      <c r="C154" s="56"/>
      <c r="D154" s="56"/>
      <c r="E154" s="56"/>
      <c r="F154" s="56"/>
      <c r="G154" s="44"/>
    </row>
    <row r="155">
      <c r="A155" s="44"/>
      <c r="B155" s="44"/>
      <c r="C155" s="56"/>
      <c r="D155" s="56"/>
      <c r="E155" s="56"/>
      <c r="F155" s="56"/>
      <c r="G155" s="44"/>
    </row>
    <row r="156">
      <c r="A156" s="44"/>
      <c r="B156" s="44"/>
      <c r="C156" s="56"/>
      <c r="D156" s="56"/>
      <c r="E156" s="56"/>
      <c r="F156" s="56"/>
      <c r="G156" s="44"/>
    </row>
    <row r="157">
      <c r="A157" s="44"/>
      <c r="B157" s="44"/>
      <c r="C157" s="56"/>
      <c r="D157" s="56"/>
      <c r="E157" s="56"/>
      <c r="F157" s="56"/>
      <c r="G157" s="44"/>
    </row>
    <row r="158">
      <c r="A158" s="44"/>
      <c r="B158" s="44"/>
      <c r="C158" s="56"/>
      <c r="D158" s="56"/>
      <c r="E158" s="56"/>
      <c r="F158" s="56"/>
      <c r="G158" s="44"/>
    </row>
    <row r="159">
      <c r="A159" s="44"/>
      <c r="B159" s="44"/>
      <c r="C159" s="56"/>
      <c r="D159" s="56"/>
      <c r="E159" s="56"/>
      <c r="F159" s="56"/>
      <c r="G159" s="44"/>
    </row>
    <row r="160">
      <c r="A160" s="44"/>
      <c r="B160" s="44"/>
      <c r="C160" s="56"/>
      <c r="D160" s="56"/>
      <c r="E160" s="56"/>
      <c r="F160" s="56"/>
      <c r="G160" s="44"/>
    </row>
    <row r="161">
      <c r="A161" s="44"/>
      <c r="B161" s="44"/>
      <c r="C161" s="56"/>
      <c r="D161" s="56"/>
      <c r="E161" s="56"/>
      <c r="F161" s="56"/>
      <c r="G161" s="44"/>
    </row>
    <row r="162">
      <c r="A162" s="44"/>
      <c r="B162" s="44"/>
      <c r="C162" s="56"/>
      <c r="D162" s="56"/>
      <c r="E162" s="56"/>
      <c r="F162" s="56"/>
      <c r="G162" s="44"/>
    </row>
    <row r="163">
      <c r="A163" s="44"/>
      <c r="B163" s="44"/>
      <c r="C163" s="56"/>
      <c r="D163" s="56"/>
      <c r="E163" s="56"/>
      <c r="F163" s="56"/>
      <c r="G163" s="44"/>
    </row>
    <row r="164">
      <c r="A164" s="44"/>
      <c r="B164" s="44"/>
      <c r="C164" s="56"/>
      <c r="D164" s="56"/>
      <c r="E164" s="56"/>
      <c r="F164" s="56"/>
      <c r="G164" s="44"/>
    </row>
    <row r="165">
      <c r="A165" s="44"/>
      <c r="B165" s="44"/>
      <c r="C165" s="56"/>
      <c r="D165" s="56"/>
      <c r="E165" s="56"/>
      <c r="F165" s="56"/>
      <c r="G165" s="44"/>
    </row>
    <row r="166">
      <c r="A166" s="44"/>
      <c r="B166" s="44"/>
      <c r="C166" s="56"/>
      <c r="D166" s="56"/>
      <c r="E166" s="56"/>
      <c r="F166" s="56"/>
      <c r="G166" s="44"/>
    </row>
    <row r="167">
      <c r="A167" s="44"/>
      <c r="B167" s="44"/>
      <c r="C167" s="56"/>
      <c r="D167" s="56"/>
      <c r="E167" s="56"/>
      <c r="F167" s="56"/>
      <c r="G167" s="44"/>
    </row>
    <row r="168">
      <c r="A168" s="44"/>
      <c r="B168" s="44"/>
      <c r="C168" s="56"/>
      <c r="D168" s="56"/>
      <c r="E168" s="56"/>
      <c r="F168" s="56"/>
      <c r="G168" s="44"/>
    </row>
    <row r="169">
      <c r="A169" s="44"/>
      <c r="B169" s="44"/>
      <c r="C169" s="56"/>
      <c r="D169" s="56"/>
      <c r="E169" s="56"/>
      <c r="F169" s="56"/>
      <c r="G169" s="44"/>
    </row>
    <row r="170">
      <c r="A170" s="44"/>
      <c r="B170" s="44"/>
      <c r="C170" s="56"/>
      <c r="D170" s="56"/>
      <c r="E170" s="56"/>
      <c r="F170" s="56"/>
      <c r="G170" s="44"/>
    </row>
    <row r="171">
      <c r="A171" s="44"/>
      <c r="B171" s="44"/>
      <c r="C171" s="56"/>
      <c r="D171" s="56"/>
      <c r="E171" s="56"/>
      <c r="F171" s="56"/>
      <c r="G171" s="44"/>
    </row>
    <row r="172">
      <c r="A172" s="44"/>
      <c r="B172" s="44"/>
      <c r="C172" s="56"/>
      <c r="D172" s="56"/>
      <c r="E172" s="56"/>
      <c r="F172" s="56"/>
      <c r="G172" s="44"/>
    </row>
    <row r="173">
      <c r="A173" s="44"/>
      <c r="B173" s="44"/>
      <c r="C173" s="56"/>
      <c r="D173" s="56"/>
      <c r="E173" s="56"/>
      <c r="F173" s="56"/>
      <c r="G173" s="44"/>
    </row>
    <row r="174">
      <c r="A174" s="44"/>
      <c r="B174" s="44"/>
      <c r="C174" s="56"/>
      <c r="D174" s="56"/>
      <c r="E174" s="56"/>
      <c r="F174" s="56"/>
      <c r="G174" s="44"/>
    </row>
    <row r="175">
      <c r="A175" s="44"/>
      <c r="B175" s="44"/>
      <c r="C175" s="56"/>
      <c r="D175" s="56"/>
      <c r="E175" s="56"/>
      <c r="F175" s="56"/>
      <c r="G175" s="44"/>
    </row>
    <row r="176">
      <c r="A176" s="44"/>
      <c r="B176" s="44"/>
      <c r="C176" s="56"/>
      <c r="D176" s="56"/>
      <c r="E176" s="56"/>
      <c r="F176" s="56"/>
      <c r="G176" s="44"/>
    </row>
    <row r="177">
      <c r="A177" s="44"/>
      <c r="B177" s="44"/>
      <c r="C177" s="56"/>
      <c r="D177" s="56"/>
      <c r="E177" s="56"/>
      <c r="F177" s="56"/>
      <c r="G177" s="44"/>
    </row>
    <row r="178">
      <c r="A178" s="44"/>
      <c r="B178" s="44"/>
      <c r="C178" s="56"/>
      <c r="D178" s="56"/>
      <c r="E178" s="56"/>
      <c r="F178" s="56"/>
      <c r="G178" s="44"/>
    </row>
    <row r="179">
      <c r="A179" s="44"/>
      <c r="B179" s="44"/>
      <c r="C179" s="56"/>
      <c r="D179" s="56"/>
      <c r="E179" s="56"/>
      <c r="F179" s="56"/>
      <c r="G179" s="44"/>
    </row>
    <row r="180">
      <c r="A180" s="44"/>
      <c r="B180" s="44"/>
      <c r="C180" s="56"/>
      <c r="D180" s="56"/>
      <c r="E180" s="56"/>
      <c r="F180" s="56"/>
      <c r="G180" s="44"/>
    </row>
    <row r="181">
      <c r="A181" s="44"/>
      <c r="B181" s="44"/>
      <c r="C181" s="56"/>
      <c r="D181" s="56"/>
      <c r="E181" s="56"/>
      <c r="F181" s="56"/>
      <c r="G181" s="44"/>
    </row>
    <row r="182">
      <c r="A182" s="44"/>
      <c r="B182" s="44"/>
      <c r="C182" s="56"/>
      <c r="D182" s="56"/>
      <c r="E182" s="56"/>
      <c r="F182" s="56"/>
      <c r="G182" s="44"/>
    </row>
    <row r="183">
      <c r="A183" s="44"/>
      <c r="B183" s="44"/>
      <c r="C183" s="56"/>
      <c r="D183" s="56"/>
      <c r="E183" s="56"/>
      <c r="F183" s="56"/>
      <c r="G183" s="44"/>
    </row>
    <row r="184">
      <c r="A184" s="44"/>
      <c r="B184" s="44"/>
      <c r="C184" s="56"/>
      <c r="D184" s="56"/>
      <c r="E184" s="56"/>
      <c r="F184" s="56"/>
      <c r="G184" s="44"/>
    </row>
    <row r="185">
      <c r="A185" s="44"/>
      <c r="B185" s="44"/>
      <c r="C185" s="56"/>
      <c r="D185" s="56"/>
      <c r="E185" s="56"/>
      <c r="F185" s="56"/>
      <c r="G185" s="44"/>
    </row>
    <row r="186">
      <c r="A186" s="44"/>
      <c r="B186" s="44"/>
      <c r="C186" s="56"/>
      <c r="D186" s="56"/>
      <c r="E186" s="56"/>
      <c r="F186" s="56"/>
      <c r="G186" s="44"/>
    </row>
    <row r="187">
      <c r="A187" s="44"/>
      <c r="B187" s="44"/>
      <c r="C187" s="56"/>
      <c r="D187" s="56"/>
      <c r="E187" s="56"/>
      <c r="F187" s="56"/>
      <c r="G187" s="44"/>
    </row>
    <row r="188">
      <c r="A188" s="44"/>
      <c r="B188" s="44"/>
      <c r="C188" s="56"/>
      <c r="D188" s="56"/>
      <c r="E188" s="56"/>
      <c r="F188" s="56"/>
      <c r="G188" s="44"/>
    </row>
    <row r="189">
      <c r="A189" s="44"/>
      <c r="B189" s="44"/>
      <c r="C189" s="56"/>
      <c r="D189" s="56"/>
      <c r="E189" s="56"/>
      <c r="F189" s="56"/>
      <c r="G189" s="44"/>
    </row>
    <row r="190">
      <c r="A190" s="44"/>
      <c r="B190" s="44"/>
      <c r="C190" s="56"/>
      <c r="D190" s="56"/>
      <c r="E190" s="56"/>
      <c r="F190" s="56"/>
      <c r="G190" s="44"/>
    </row>
    <row r="191">
      <c r="A191" s="44"/>
      <c r="B191" s="44"/>
      <c r="C191" s="56"/>
      <c r="D191" s="56"/>
      <c r="E191" s="56"/>
      <c r="F191" s="56"/>
      <c r="G191" s="44"/>
    </row>
    <row r="192">
      <c r="A192" s="44"/>
      <c r="B192" s="44"/>
      <c r="C192" s="56"/>
      <c r="D192" s="56"/>
      <c r="E192" s="56"/>
      <c r="F192" s="56"/>
      <c r="G192" s="44"/>
    </row>
    <row r="193">
      <c r="A193" s="44"/>
      <c r="B193" s="44"/>
      <c r="C193" s="56"/>
      <c r="D193" s="56"/>
      <c r="E193" s="56"/>
      <c r="F193" s="56"/>
      <c r="G193" s="44"/>
    </row>
    <row r="194">
      <c r="A194" s="44"/>
      <c r="B194" s="44"/>
      <c r="C194" s="56"/>
      <c r="D194" s="56"/>
      <c r="E194" s="56"/>
      <c r="F194" s="56"/>
      <c r="G194" s="44"/>
    </row>
    <row r="195">
      <c r="A195" s="44"/>
      <c r="B195" s="44"/>
      <c r="C195" s="56"/>
      <c r="D195" s="56"/>
      <c r="E195" s="56"/>
      <c r="F195" s="56"/>
      <c r="G195" s="44"/>
    </row>
    <row r="196">
      <c r="A196" s="44"/>
      <c r="B196" s="44"/>
      <c r="C196" s="56"/>
      <c r="D196" s="56"/>
      <c r="E196" s="56"/>
      <c r="F196" s="56"/>
      <c r="G196" s="44"/>
    </row>
    <row r="197">
      <c r="A197" s="44"/>
      <c r="B197" s="44"/>
      <c r="C197" s="56"/>
      <c r="D197" s="56"/>
      <c r="E197" s="56"/>
      <c r="F197" s="56"/>
      <c r="G197" s="44"/>
    </row>
    <row r="198">
      <c r="A198" s="44"/>
      <c r="B198" s="44"/>
      <c r="C198" s="56"/>
      <c r="D198" s="56"/>
      <c r="E198" s="56"/>
      <c r="F198" s="56"/>
      <c r="G198" s="44"/>
    </row>
    <row r="199">
      <c r="A199" s="44"/>
      <c r="B199" s="44"/>
      <c r="C199" s="56"/>
      <c r="D199" s="56"/>
      <c r="E199" s="56"/>
      <c r="F199" s="56"/>
      <c r="G199" s="44"/>
    </row>
    <row r="200">
      <c r="A200" s="44"/>
      <c r="B200" s="44"/>
      <c r="C200" s="56"/>
      <c r="D200" s="56"/>
      <c r="E200" s="56"/>
      <c r="F200" s="56"/>
      <c r="G200" s="44"/>
    </row>
    <row r="201">
      <c r="A201" s="44"/>
      <c r="B201" s="44"/>
      <c r="C201" s="56"/>
      <c r="D201" s="56"/>
      <c r="E201" s="56"/>
      <c r="F201" s="56"/>
      <c r="G201" s="44"/>
    </row>
    <row r="202">
      <c r="A202" s="44"/>
      <c r="B202" s="44"/>
      <c r="C202" s="56"/>
      <c r="D202" s="56"/>
      <c r="E202" s="56"/>
      <c r="F202" s="56"/>
      <c r="G202" s="44"/>
    </row>
    <row r="203">
      <c r="A203" s="44"/>
      <c r="B203" s="44"/>
      <c r="C203" s="56"/>
      <c r="D203" s="56"/>
      <c r="E203" s="56"/>
      <c r="F203" s="56"/>
      <c r="G203" s="44"/>
    </row>
    <row r="204">
      <c r="A204" s="44"/>
      <c r="B204" s="44"/>
      <c r="C204" s="56"/>
      <c r="D204" s="56"/>
      <c r="E204" s="56"/>
      <c r="F204" s="56"/>
      <c r="G204" s="44"/>
    </row>
    <row r="205">
      <c r="A205" s="44"/>
      <c r="B205" s="44"/>
      <c r="C205" s="56"/>
      <c r="D205" s="56"/>
      <c r="E205" s="56"/>
      <c r="F205" s="56"/>
      <c r="G205" s="44"/>
    </row>
    <row r="206">
      <c r="A206" s="44"/>
      <c r="B206" s="44"/>
      <c r="C206" s="56"/>
      <c r="D206" s="56"/>
      <c r="E206" s="56"/>
      <c r="F206" s="56"/>
      <c r="G206" s="44"/>
    </row>
    <row r="207">
      <c r="A207" s="44"/>
      <c r="B207" s="44"/>
      <c r="C207" s="56"/>
      <c r="D207" s="56"/>
      <c r="E207" s="56"/>
      <c r="F207" s="56"/>
      <c r="G207" s="44"/>
    </row>
    <row r="208">
      <c r="A208" s="44"/>
      <c r="B208" s="44"/>
      <c r="C208" s="56"/>
      <c r="D208" s="56"/>
      <c r="E208" s="56"/>
      <c r="F208" s="56"/>
      <c r="G208" s="44"/>
    </row>
    <row r="209">
      <c r="A209" s="44"/>
      <c r="B209" s="44"/>
      <c r="C209" s="56"/>
      <c r="D209" s="56"/>
      <c r="E209" s="56"/>
      <c r="F209" s="56"/>
      <c r="G209" s="44"/>
    </row>
    <row r="210">
      <c r="A210" s="44"/>
      <c r="B210" s="44"/>
      <c r="C210" s="56"/>
      <c r="D210" s="56"/>
      <c r="E210" s="56"/>
      <c r="F210" s="56"/>
      <c r="G210" s="44"/>
    </row>
    <row r="211">
      <c r="A211" s="44"/>
      <c r="B211" s="44"/>
      <c r="C211" s="56"/>
      <c r="D211" s="56"/>
      <c r="E211" s="56"/>
      <c r="F211" s="56"/>
      <c r="G211" s="44"/>
    </row>
    <row r="212">
      <c r="A212" s="44"/>
      <c r="B212" s="44"/>
      <c r="C212" s="56"/>
      <c r="D212" s="56"/>
      <c r="E212" s="56"/>
      <c r="F212" s="56"/>
      <c r="G212" s="44"/>
    </row>
    <row r="213">
      <c r="A213" s="44"/>
      <c r="B213" s="44"/>
      <c r="C213" s="56"/>
      <c r="D213" s="56"/>
      <c r="E213" s="56"/>
      <c r="F213" s="56"/>
      <c r="G213" s="44"/>
    </row>
    <row r="214">
      <c r="A214" s="44"/>
      <c r="B214" s="44"/>
      <c r="C214" s="56"/>
      <c r="D214" s="56"/>
      <c r="E214" s="56"/>
      <c r="F214" s="56"/>
      <c r="G214" s="44"/>
    </row>
    <row r="215">
      <c r="A215" s="44"/>
      <c r="B215" s="44"/>
      <c r="C215" s="56"/>
      <c r="D215" s="56"/>
      <c r="E215" s="56"/>
      <c r="F215" s="56"/>
      <c r="G215" s="44"/>
    </row>
    <row r="216">
      <c r="A216" s="44"/>
      <c r="B216" s="44"/>
      <c r="C216" s="56"/>
      <c r="D216" s="56"/>
      <c r="E216" s="56"/>
      <c r="F216" s="56"/>
      <c r="G216" s="44"/>
    </row>
    <row r="217">
      <c r="A217" s="44"/>
      <c r="B217" s="44"/>
      <c r="C217" s="56"/>
      <c r="D217" s="56"/>
      <c r="E217" s="56"/>
      <c r="F217" s="56"/>
      <c r="G217" s="44"/>
    </row>
    <row r="218">
      <c r="A218" s="44"/>
      <c r="B218" s="44"/>
      <c r="C218" s="56"/>
      <c r="D218" s="56"/>
      <c r="E218" s="56"/>
      <c r="F218" s="56"/>
      <c r="G218" s="44"/>
    </row>
    <row r="219">
      <c r="A219" s="44"/>
      <c r="B219" s="44"/>
      <c r="C219" s="56"/>
      <c r="D219" s="56"/>
      <c r="E219" s="56"/>
      <c r="F219" s="56"/>
      <c r="G219" s="44"/>
    </row>
    <row r="220">
      <c r="A220" s="44"/>
      <c r="B220" s="44"/>
      <c r="C220" s="56"/>
      <c r="D220" s="56"/>
      <c r="E220" s="56"/>
      <c r="F220" s="56"/>
      <c r="G220" s="44"/>
    </row>
    <row r="221">
      <c r="A221" s="44"/>
      <c r="B221" s="44"/>
      <c r="C221" s="56"/>
      <c r="D221" s="56"/>
      <c r="E221" s="56"/>
      <c r="F221" s="56"/>
      <c r="G221" s="44"/>
    </row>
    <row r="222">
      <c r="A222" s="44"/>
      <c r="B222" s="44"/>
      <c r="C222" s="56"/>
      <c r="D222" s="56"/>
      <c r="E222" s="56"/>
      <c r="F222" s="56"/>
      <c r="G222" s="44"/>
    </row>
    <row r="223">
      <c r="A223" s="44"/>
      <c r="B223" s="44"/>
      <c r="C223" s="56"/>
      <c r="D223" s="56"/>
      <c r="E223" s="56"/>
      <c r="F223" s="56"/>
      <c r="G223" s="44"/>
    </row>
    <row r="224">
      <c r="A224" s="44"/>
      <c r="B224" s="44"/>
      <c r="C224" s="56"/>
      <c r="D224" s="56"/>
      <c r="E224" s="56"/>
      <c r="F224" s="56"/>
      <c r="G224" s="44"/>
    </row>
    <row r="225">
      <c r="A225" s="44"/>
      <c r="B225" s="44"/>
      <c r="C225" s="56"/>
      <c r="D225" s="56"/>
      <c r="E225" s="56"/>
      <c r="F225" s="56"/>
      <c r="G225" s="44"/>
    </row>
    <row r="226">
      <c r="A226" s="44"/>
      <c r="B226" s="44"/>
      <c r="C226" s="56"/>
      <c r="D226" s="56"/>
      <c r="E226" s="56"/>
      <c r="F226" s="56"/>
      <c r="G226" s="44"/>
    </row>
    <row r="227">
      <c r="A227" s="44"/>
      <c r="B227" s="44"/>
      <c r="C227" s="56"/>
      <c r="D227" s="56"/>
      <c r="E227" s="56"/>
      <c r="F227" s="56"/>
      <c r="G227" s="44"/>
    </row>
    <row r="228">
      <c r="A228" s="44"/>
      <c r="B228" s="44"/>
      <c r="C228" s="56"/>
      <c r="D228" s="56"/>
      <c r="E228" s="56"/>
      <c r="F228" s="56"/>
      <c r="G228" s="44"/>
    </row>
    <row r="229">
      <c r="A229" s="44"/>
      <c r="B229" s="44"/>
      <c r="C229" s="56"/>
      <c r="D229" s="56"/>
      <c r="E229" s="56"/>
      <c r="F229" s="56"/>
      <c r="G229" s="44"/>
    </row>
    <row r="230">
      <c r="A230" s="44"/>
      <c r="B230" s="44"/>
      <c r="C230" s="56"/>
      <c r="D230" s="56"/>
      <c r="E230" s="56"/>
      <c r="F230" s="56"/>
      <c r="G230" s="44"/>
    </row>
    <row r="231">
      <c r="A231" s="44"/>
      <c r="B231" s="44"/>
      <c r="C231" s="56"/>
      <c r="D231" s="56"/>
      <c r="E231" s="56"/>
      <c r="F231" s="56"/>
      <c r="G231" s="44"/>
    </row>
    <row r="232">
      <c r="A232" s="44"/>
      <c r="B232" s="44"/>
      <c r="C232" s="56"/>
      <c r="D232" s="56"/>
      <c r="E232" s="56"/>
      <c r="F232" s="56"/>
      <c r="G232" s="44"/>
    </row>
    <row r="233">
      <c r="A233" s="44"/>
      <c r="B233" s="44"/>
      <c r="C233" s="56"/>
      <c r="D233" s="56"/>
      <c r="E233" s="56"/>
      <c r="F233" s="56"/>
      <c r="G233" s="44"/>
    </row>
    <row r="234">
      <c r="A234" s="44"/>
      <c r="B234" s="44"/>
      <c r="C234" s="56"/>
      <c r="D234" s="56"/>
      <c r="E234" s="56"/>
      <c r="F234" s="56"/>
      <c r="G234" s="44"/>
    </row>
    <row r="235">
      <c r="A235" s="44"/>
      <c r="B235" s="44"/>
      <c r="C235" s="56"/>
      <c r="D235" s="56"/>
      <c r="E235" s="56"/>
      <c r="F235" s="56"/>
      <c r="G235" s="44"/>
    </row>
    <row r="236">
      <c r="A236" s="44"/>
      <c r="B236" s="44"/>
      <c r="C236" s="56"/>
      <c r="D236" s="56"/>
      <c r="E236" s="56"/>
      <c r="F236" s="56"/>
      <c r="G236" s="44"/>
    </row>
    <row r="237">
      <c r="A237" s="44"/>
      <c r="B237" s="44"/>
      <c r="C237" s="56"/>
      <c r="D237" s="56"/>
      <c r="E237" s="56"/>
      <c r="F237" s="56"/>
      <c r="G237" s="44"/>
    </row>
    <row r="238">
      <c r="A238" s="44"/>
      <c r="B238" s="44"/>
      <c r="C238" s="56"/>
      <c r="D238" s="56"/>
      <c r="E238" s="56"/>
      <c r="F238" s="56"/>
      <c r="G238" s="44"/>
    </row>
    <row r="239">
      <c r="A239" s="44"/>
      <c r="B239" s="44"/>
      <c r="C239" s="56"/>
      <c r="D239" s="56"/>
      <c r="E239" s="56"/>
      <c r="F239" s="56"/>
      <c r="G239" s="44"/>
    </row>
    <row r="240">
      <c r="A240" s="44"/>
      <c r="B240" s="44"/>
      <c r="C240" s="56"/>
      <c r="D240" s="56"/>
      <c r="E240" s="56"/>
      <c r="F240" s="56"/>
      <c r="G240" s="44"/>
    </row>
    <row r="241">
      <c r="A241" s="44"/>
      <c r="B241" s="44"/>
      <c r="C241" s="56"/>
      <c r="D241" s="56"/>
      <c r="E241" s="56"/>
      <c r="F241" s="56"/>
      <c r="G241" s="44"/>
    </row>
    <row r="242">
      <c r="A242" s="44"/>
      <c r="B242" s="44"/>
      <c r="C242" s="56"/>
      <c r="D242" s="56"/>
      <c r="E242" s="56"/>
      <c r="F242" s="56"/>
      <c r="G242" s="44"/>
    </row>
    <row r="243">
      <c r="A243" s="44"/>
      <c r="B243" s="44"/>
      <c r="C243" s="56"/>
      <c r="D243" s="56"/>
      <c r="E243" s="56"/>
      <c r="F243" s="56"/>
      <c r="G243" s="44"/>
    </row>
    <row r="244">
      <c r="A244" s="44"/>
      <c r="B244" s="44"/>
      <c r="C244" s="56"/>
      <c r="D244" s="56"/>
      <c r="E244" s="56"/>
      <c r="F244" s="56"/>
      <c r="G244" s="44"/>
    </row>
    <row r="245">
      <c r="A245" s="44"/>
      <c r="B245" s="44"/>
      <c r="C245" s="56"/>
      <c r="D245" s="56"/>
      <c r="E245" s="56"/>
      <c r="F245" s="56"/>
      <c r="G245" s="44"/>
    </row>
    <row r="246">
      <c r="A246" s="44"/>
      <c r="B246" s="44"/>
      <c r="C246" s="56"/>
      <c r="D246" s="56"/>
      <c r="E246" s="56"/>
      <c r="F246" s="56"/>
      <c r="G246" s="44"/>
    </row>
    <row r="247">
      <c r="A247" s="44"/>
      <c r="B247" s="44"/>
      <c r="C247" s="56"/>
      <c r="D247" s="56"/>
      <c r="E247" s="56"/>
      <c r="F247" s="56"/>
      <c r="G247" s="44"/>
    </row>
    <row r="248">
      <c r="A248" s="44"/>
      <c r="B248" s="44"/>
      <c r="C248" s="56"/>
      <c r="D248" s="56"/>
      <c r="E248" s="56"/>
      <c r="F248" s="56"/>
      <c r="G248" s="44"/>
    </row>
    <row r="249">
      <c r="A249" s="44"/>
      <c r="B249" s="44"/>
      <c r="C249" s="56"/>
      <c r="D249" s="56"/>
      <c r="E249" s="56"/>
      <c r="F249" s="56"/>
      <c r="G249" s="44"/>
    </row>
    <row r="250">
      <c r="A250" s="44"/>
      <c r="B250" s="44"/>
      <c r="C250" s="56"/>
      <c r="D250" s="56"/>
      <c r="E250" s="56"/>
      <c r="F250" s="56"/>
      <c r="G250" s="44"/>
    </row>
    <row r="251">
      <c r="A251" s="44"/>
      <c r="B251" s="44"/>
      <c r="C251" s="56"/>
      <c r="D251" s="56"/>
      <c r="E251" s="56"/>
      <c r="F251" s="56"/>
      <c r="G251" s="44"/>
    </row>
    <row r="252">
      <c r="A252" s="44"/>
      <c r="B252" s="44"/>
      <c r="C252" s="56"/>
      <c r="D252" s="56"/>
      <c r="E252" s="56"/>
      <c r="F252" s="56"/>
      <c r="G252" s="44"/>
    </row>
    <row r="253">
      <c r="A253" s="44"/>
      <c r="B253" s="44"/>
      <c r="C253" s="56"/>
      <c r="D253" s="56"/>
      <c r="E253" s="56"/>
      <c r="F253" s="56"/>
      <c r="G253" s="44"/>
    </row>
    <row r="254">
      <c r="A254" s="44"/>
      <c r="B254" s="44"/>
      <c r="C254" s="56"/>
      <c r="D254" s="56"/>
      <c r="E254" s="56"/>
      <c r="F254" s="56"/>
      <c r="G254" s="44"/>
    </row>
    <row r="255">
      <c r="A255" s="44"/>
      <c r="B255" s="44"/>
      <c r="C255" s="56"/>
      <c r="D255" s="56"/>
      <c r="E255" s="56"/>
      <c r="F255" s="56"/>
      <c r="G255" s="44"/>
    </row>
    <row r="256">
      <c r="A256" s="44"/>
      <c r="B256" s="44"/>
      <c r="C256" s="56"/>
      <c r="D256" s="56"/>
      <c r="E256" s="56"/>
      <c r="F256" s="56"/>
      <c r="G256" s="44"/>
    </row>
    <row r="257">
      <c r="A257" s="44"/>
      <c r="B257" s="44"/>
      <c r="C257" s="56"/>
      <c r="D257" s="56"/>
      <c r="E257" s="56"/>
      <c r="F257" s="56"/>
      <c r="G257" s="44"/>
    </row>
    <row r="258">
      <c r="A258" s="44"/>
      <c r="B258" s="44"/>
      <c r="C258" s="56"/>
      <c r="D258" s="56"/>
      <c r="E258" s="56"/>
      <c r="F258" s="56"/>
      <c r="G258" s="44"/>
    </row>
    <row r="259">
      <c r="A259" s="44"/>
      <c r="B259" s="44"/>
      <c r="C259" s="56"/>
      <c r="D259" s="56"/>
      <c r="E259" s="56"/>
      <c r="F259" s="56"/>
      <c r="G259" s="44"/>
    </row>
    <row r="260">
      <c r="A260" s="44"/>
      <c r="B260" s="44"/>
      <c r="C260" s="56"/>
      <c r="D260" s="56"/>
      <c r="E260" s="56"/>
      <c r="F260" s="56"/>
      <c r="G260" s="44"/>
    </row>
    <row r="261">
      <c r="A261" s="44"/>
      <c r="B261" s="44"/>
      <c r="C261" s="56"/>
      <c r="D261" s="56"/>
      <c r="E261" s="56"/>
      <c r="F261" s="56"/>
      <c r="G261" s="44"/>
    </row>
    <row r="262">
      <c r="A262" s="44"/>
      <c r="B262" s="44"/>
      <c r="C262" s="56"/>
      <c r="D262" s="56"/>
      <c r="E262" s="56"/>
      <c r="F262" s="56"/>
      <c r="G262" s="44"/>
    </row>
    <row r="263">
      <c r="A263" s="44"/>
      <c r="B263" s="44"/>
      <c r="C263" s="56"/>
      <c r="D263" s="56"/>
      <c r="E263" s="56"/>
      <c r="F263" s="56"/>
      <c r="G263" s="44"/>
    </row>
    <row r="264">
      <c r="A264" s="44"/>
      <c r="B264" s="44"/>
      <c r="C264" s="56"/>
      <c r="D264" s="56"/>
      <c r="E264" s="56"/>
      <c r="F264" s="56"/>
      <c r="G264" s="44"/>
    </row>
    <row r="265">
      <c r="A265" s="44"/>
      <c r="B265" s="44"/>
      <c r="C265" s="56"/>
      <c r="D265" s="56"/>
      <c r="E265" s="56"/>
      <c r="F265" s="56"/>
      <c r="G265" s="44"/>
    </row>
    <row r="266">
      <c r="A266" s="44"/>
      <c r="B266" s="44"/>
      <c r="C266" s="56"/>
      <c r="D266" s="56"/>
      <c r="E266" s="56"/>
      <c r="F266" s="56"/>
      <c r="G266" s="44"/>
    </row>
    <row r="267">
      <c r="A267" s="44"/>
      <c r="B267" s="44"/>
      <c r="C267" s="56"/>
      <c r="D267" s="56"/>
      <c r="E267" s="56"/>
      <c r="F267" s="56"/>
      <c r="G267" s="44"/>
    </row>
    <row r="268">
      <c r="A268" s="44"/>
      <c r="B268" s="44"/>
      <c r="C268" s="56"/>
      <c r="D268" s="56"/>
      <c r="E268" s="56"/>
      <c r="F268" s="56"/>
      <c r="G268" s="44"/>
    </row>
    <row r="269">
      <c r="A269" s="44"/>
      <c r="B269" s="44"/>
      <c r="C269" s="56"/>
      <c r="D269" s="56"/>
      <c r="E269" s="56"/>
      <c r="F269" s="56"/>
      <c r="G269" s="44"/>
    </row>
    <row r="270">
      <c r="A270" s="44"/>
      <c r="B270" s="44"/>
      <c r="C270" s="56"/>
      <c r="D270" s="56"/>
      <c r="E270" s="56"/>
      <c r="F270" s="56"/>
      <c r="G270" s="44"/>
    </row>
    <row r="271">
      <c r="A271" s="44"/>
      <c r="B271" s="44"/>
      <c r="C271" s="56"/>
      <c r="D271" s="56"/>
      <c r="E271" s="56"/>
      <c r="F271" s="56"/>
      <c r="G271" s="44"/>
    </row>
    <row r="272">
      <c r="A272" s="44"/>
      <c r="B272" s="44"/>
      <c r="C272" s="56"/>
      <c r="D272" s="56"/>
      <c r="E272" s="56"/>
      <c r="F272" s="56"/>
      <c r="G272" s="44"/>
    </row>
    <row r="273">
      <c r="A273" s="44"/>
      <c r="B273" s="44"/>
      <c r="C273" s="56"/>
      <c r="D273" s="56"/>
      <c r="E273" s="56"/>
      <c r="F273" s="56"/>
      <c r="G273" s="44"/>
    </row>
    <row r="274">
      <c r="A274" s="44"/>
      <c r="B274" s="44"/>
      <c r="C274" s="56"/>
      <c r="D274" s="56"/>
      <c r="E274" s="56"/>
      <c r="F274" s="56"/>
      <c r="G274" s="44"/>
    </row>
    <row r="275">
      <c r="A275" s="44"/>
      <c r="B275" s="44"/>
      <c r="C275" s="56"/>
      <c r="D275" s="56"/>
      <c r="E275" s="56"/>
      <c r="F275" s="56"/>
      <c r="G275" s="44"/>
    </row>
    <row r="276">
      <c r="A276" s="44"/>
      <c r="B276" s="44"/>
      <c r="C276" s="56"/>
      <c r="D276" s="56"/>
      <c r="E276" s="56"/>
      <c r="F276" s="56"/>
      <c r="G276" s="44"/>
    </row>
    <row r="277">
      <c r="A277" s="44"/>
      <c r="B277" s="44"/>
      <c r="C277" s="56"/>
      <c r="D277" s="56"/>
      <c r="E277" s="56"/>
      <c r="F277" s="56"/>
      <c r="G277" s="44"/>
    </row>
    <row r="278">
      <c r="A278" s="44"/>
      <c r="B278" s="44"/>
      <c r="C278" s="56"/>
      <c r="D278" s="56"/>
      <c r="E278" s="56"/>
      <c r="F278" s="56"/>
      <c r="G278" s="44"/>
    </row>
    <row r="279">
      <c r="A279" s="44"/>
      <c r="B279" s="44"/>
      <c r="C279" s="56"/>
      <c r="D279" s="56"/>
      <c r="E279" s="56"/>
      <c r="F279" s="56"/>
      <c r="G279" s="44"/>
    </row>
    <row r="280">
      <c r="A280" s="44"/>
      <c r="B280" s="44"/>
      <c r="C280" s="56"/>
      <c r="D280" s="56"/>
      <c r="E280" s="56"/>
      <c r="F280" s="56"/>
      <c r="G280" s="44"/>
    </row>
    <row r="281">
      <c r="A281" s="44"/>
      <c r="B281" s="44"/>
      <c r="C281" s="56"/>
      <c r="D281" s="56"/>
      <c r="E281" s="56"/>
      <c r="F281" s="56"/>
      <c r="G281" s="44"/>
    </row>
    <row r="282">
      <c r="A282" s="44"/>
      <c r="B282" s="44"/>
      <c r="C282" s="56"/>
      <c r="D282" s="56"/>
      <c r="E282" s="56"/>
      <c r="F282" s="56"/>
      <c r="G282" s="44"/>
    </row>
    <row r="283">
      <c r="A283" s="44"/>
      <c r="B283" s="44"/>
      <c r="C283" s="56"/>
      <c r="D283" s="56"/>
      <c r="E283" s="56"/>
      <c r="F283" s="56"/>
      <c r="G283" s="44"/>
    </row>
    <row r="284">
      <c r="A284" s="44"/>
      <c r="B284" s="44"/>
      <c r="C284" s="56"/>
      <c r="D284" s="56"/>
      <c r="E284" s="56"/>
      <c r="F284" s="56"/>
      <c r="G284" s="44"/>
    </row>
    <row r="285">
      <c r="A285" s="44"/>
      <c r="B285" s="44"/>
      <c r="C285" s="56"/>
      <c r="D285" s="56"/>
      <c r="E285" s="56"/>
      <c r="F285" s="56"/>
      <c r="G285" s="44"/>
    </row>
    <row r="286">
      <c r="A286" s="44"/>
      <c r="B286" s="44"/>
      <c r="C286" s="56"/>
      <c r="D286" s="56"/>
      <c r="E286" s="56"/>
      <c r="F286" s="56"/>
      <c r="G286" s="44"/>
    </row>
    <row r="287">
      <c r="A287" s="44"/>
      <c r="B287" s="44"/>
      <c r="C287" s="56"/>
      <c r="D287" s="56"/>
      <c r="E287" s="56"/>
      <c r="F287" s="56"/>
      <c r="G287" s="44"/>
    </row>
    <row r="288">
      <c r="A288" s="44"/>
      <c r="B288" s="44"/>
      <c r="C288" s="56"/>
      <c r="D288" s="56"/>
      <c r="E288" s="56"/>
      <c r="F288" s="56"/>
      <c r="G288" s="44"/>
    </row>
    <row r="289">
      <c r="A289" s="44"/>
      <c r="B289" s="44"/>
      <c r="C289" s="56"/>
      <c r="D289" s="56"/>
      <c r="E289" s="56"/>
      <c r="F289" s="56"/>
      <c r="G289" s="44"/>
    </row>
    <row r="290">
      <c r="A290" s="44"/>
      <c r="B290" s="44"/>
      <c r="C290" s="56"/>
      <c r="D290" s="56"/>
      <c r="E290" s="56"/>
      <c r="F290" s="56"/>
      <c r="G290" s="44"/>
    </row>
    <row r="291">
      <c r="A291" s="44"/>
      <c r="B291" s="44"/>
      <c r="C291" s="56"/>
      <c r="D291" s="56"/>
      <c r="E291" s="56"/>
      <c r="F291" s="56"/>
      <c r="G291" s="44"/>
    </row>
    <row r="292">
      <c r="A292" s="44"/>
      <c r="B292" s="44"/>
      <c r="C292" s="56"/>
      <c r="D292" s="56"/>
      <c r="E292" s="56"/>
      <c r="F292" s="56"/>
      <c r="G292" s="44"/>
    </row>
    <row r="293">
      <c r="A293" s="44"/>
      <c r="B293" s="44"/>
      <c r="C293" s="56"/>
      <c r="D293" s="56"/>
      <c r="E293" s="56"/>
      <c r="F293" s="56"/>
      <c r="G293" s="44"/>
    </row>
    <row r="294">
      <c r="A294" s="44"/>
      <c r="B294" s="44"/>
      <c r="C294" s="56"/>
      <c r="D294" s="56"/>
      <c r="E294" s="56"/>
      <c r="F294" s="56"/>
      <c r="G294" s="44"/>
    </row>
    <row r="295">
      <c r="A295" s="44"/>
      <c r="B295" s="44"/>
      <c r="C295" s="56"/>
      <c r="D295" s="56"/>
      <c r="E295" s="56"/>
      <c r="F295" s="56"/>
      <c r="G295" s="44"/>
    </row>
    <row r="296">
      <c r="A296" s="44"/>
      <c r="B296" s="44"/>
      <c r="C296" s="56"/>
      <c r="D296" s="56"/>
      <c r="E296" s="56"/>
      <c r="F296" s="56"/>
      <c r="G296" s="44"/>
    </row>
    <row r="297">
      <c r="A297" s="44"/>
      <c r="B297" s="44"/>
      <c r="C297" s="56"/>
      <c r="D297" s="56"/>
      <c r="E297" s="56"/>
      <c r="F297" s="56"/>
      <c r="G297" s="44"/>
    </row>
    <row r="298">
      <c r="A298" s="44"/>
      <c r="B298" s="44"/>
      <c r="C298" s="56"/>
      <c r="D298" s="56"/>
      <c r="E298" s="56"/>
      <c r="F298" s="56"/>
      <c r="G298" s="44"/>
    </row>
    <row r="299">
      <c r="A299" s="44"/>
      <c r="B299" s="44"/>
      <c r="C299" s="56"/>
      <c r="D299" s="56"/>
      <c r="E299" s="56"/>
      <c r="F299" s="56"/>
      <c r="G299" s="44"/>
    </row>
    <row r="300">
      <c r="A300" s="44"/>
      <c r="B300" s="44"/>
      <c r="C300" s="56"/>
      <c r="D300" s="56"/>
      <c r="E300" s="56"/>
      <c r="F300" s="56"/>
      <c r="G300" s="44"/>
    </row>
    <row r="301">
      <c r="A301" s="44"/>
      <c r="B301" s="44"/>
      <c r="C301" s="56"/>
      <c r="D301" s="56"/>
      <c r="E301" s="56"/>
      <c r="F301" s="56"/>
      <c r="G301" s="44"/>
    </row>
    <row r="302">
      <c r="A302" s="44"/>
      <c r="B302" s="44"/>
      <c r="C302" s="56"/>
      <c r="D302" s="56"/>
      <c r="E302" s="56"/>
      <c r="F302" s="56"/>
      <c r="G302" s="44"/>
    </row>
    <row r="303">
      <c r="A303" s="44"/>
      <c r="B303" s="44"/>
      <c r="C303" s="56"/>
      <c r="D303" s="56"/>
      <c r="E303" s="56"/>
      <c r="F303" s="56"/>
      <c r="G303" s="44"/>
    </row>
    <row r="304">
      <c r="A304" s="44"/>
      <c r="B304" s="44"/>
      <c r="C304" s="56"/>
      <c r="D304" s="56"/>
      <c r="E304" s="56"/>
      <c r="F304" s="56"/>
      <c r="G304" s="44"/>
    </row>
    <row r="305">
      <c r="A305" s="44"/>
      <c r="B305" s="44"/>
      <c r="C305" s="56"/>
      <c r="D305" s="56"/>
      <c r="E305" s="56"/>
      <c r="F305" s="56"/>
      <c r="G305" s="44"/>
    </row>
    <row r="306">
      <c r="A306" s="44"/>
      <c r="B306" s="44"/>
      <c r="C306" s="56"/>
      <c r="D306" s="56"/>
      <c r="E306" s="56"/>
      <c r="F306" s="56"/>
      <c r="G306" s="44"/>
    </row>
    <row r="307">
      <c r="A307" s="44"/>
      <c r="B307" s="44"/>
      <c r="C307" s="56"/>
      <c r="D307" s="56"/>
      <c r="E307" s="56"/>
      <c r="F307" s="56"/>
      <c r="G307" s="44"/>
    </row>
    <row r="308">
      <c r="A308" s="44"/>
      <c r="B308" s="44"/>
      <c r="C308" s="56"/>
      <c r="D308" s="56"/>
      <c r="E308" s="56"/>
      <c r="F308" s="56"/>
      <c r="G308" s="44"/>
    </row>
    <row r="309">
      <c r="A309" s="44"/>
      <c r="B309" s="44"/>
      <c r="C309" s="56"/>
      <c r="D309" s="56"/>
      <c r="E309" s="56"/>
      <c r="F309" s="56"/>
      <c r="G309" s="44"/>
    </row>
    <row r="310">
      <c r="A310" s="44"/>
      <c r="B310" s="44"/>
      <c r="C310" s="56"/>
      <c r="D310" s="56"/>
      <c r="E310" s="56"/>
      <c r="F310" s="56"/>
      <c r="G310" s="44"/>
    </row>
    <row r="311">
      <c r="A311" s="44"/>
      <c r="B311" s="44"/>
      <c r="C311" s="56"/>
      <c r="D311" s="56"/>
      <c r="E311" s="56"/>
      <c r="F311" s="56"/>
      <c r="G311" s="44"/>
    </row>
    <row r="312">
      <c r="A312" s="44"/>
      <c r="B312" s="44"/>
      <c r="C312" s="56"/>
      <c r="D312" s="56"/>
      <c r="E312" s="56"/>
      <c r="F312" s="56"/>
      <c r="G312" s="44"/>
    </row>
    <row r="313">
      <c r="A313" s="44"/>
      <c r="B313" s="44"/>
      <c r="C313" s="56"/>
      <c r="D313" s="56"/>
      <c r="E313" s="56"/>
      <c r="F313" s="56"/>
      <c r="G313" s="44"/>
    </row>
    <row r="314">
      <c r="A314" s="44"/>
      <c r="B314" s="44"/>
      <c r="C314" s="56"/>
      <c r="D314" s="56"/>
      <c r="E314" s="56"/>
      <c r="F314" s="56"/>
      <c r="G314" s="44"/>
    </row>
    <row r="315">
      <c r="A315" s="44"/>
      <c r="B315" s="44"/>
      <c r="C315" s="56"/>
      <c r="D315" s="56"/>
      <c r="E315" s="56"/>
      <c r="F315" s="56"/>
      <c r="G315" s="44"/>
    </row>
    <row r="316">
      <c r="A316" s="44"/>
      <c r="B316" s="44"/>
      <c r="C316" s="56"/>
      <c r="D316" s="56"/>
      <c r="E316" s="56"/>
      <c r="F316" s="56"/>
      <c r="G316" s="44"/>
    </row>
    <row r="317">
      <c r="A317" s="44"/>
      <c r="B317" s="44"/>
      <c r="C317" s="56"/>
      <c r="D317" s="56"/>
      <c r="E317" s="56"/>
      <c r="F317" s="56"/>
      <c r="G317" s="44"/>
    </row>
    <row r="318">
      <c r="A318" s="44"/>
      <c r="B318" s="44"/>
      <c r="C318" s="56"/>
      <c r="D318" s="56"/>
      <c r="E318" s="56"/>
      <c r="F318" s="56"/>
      <c r="G318" s="44"/>
    </row>
    <row r="319">
      <c r="A319" s="44"/>
      <c r="B319" s="44"/>
      <c r="C319" s="56"/>
      <c r="D319" s="56"/>
      <c r="E319" s="56"/>
      <c r="F319" s="56"/>
      <c r="G319" s="44"/>
    </row>
    <row r="320">
      <c r="A320" s="44"/>
      <c r="B320" s="44"/>
      <c r="C320" s="56"/>
      <c r="D320" s="56"/>
      <c r="E320" s="56"/>
      <c r="F320" s="56"/>
      <c r="G320" s="44"/>
    </row>
    <row r="321">
      <c r="A321" s="44"/>
      <c r="B321" s="44"/>
      <c r="C321" s="56"/>
      <c r="D321" s="56"/>
      <c r="E321" s="56"/>
      <c r="F321" s="56"/>
      <c r="G321" s="44"/>
    </row>
    <row r="322">
      <c r="A322" s="44"/>
      <c r="B322" s="44"/>
      <c r="C322" s="56"/>
      <c r="D322" s="56"/>
      <c r="E322" s="56"/>
      <c r="F322" s="56"/>
      <c r="G322" s="44"/>
    </row>
    <row r="323">
      <c r="A323" s="44"/>
      <c r="B323" s="44"/>
      <c r="C323" s="56"/>
      <c r="D323" s="56"/>
      <c r="E323" s="56"/>
      <c r="F323" s="56"/>
      <c r="G323" s="44"/>
    </row>
    <row r="324">
      <c r="A324" s="44"/>
      <c r="B324" s="44"/>
      <c r="C324" s="56"/>
      <c r="D324" s="56"/>
      <c r="E324" s="56"/>
      <c r="F324" s="56"/>
      <c r="G324" s="44"/>
    </row>
    <row r="325">
      <c r="A325" s="44"/>
      <c r="B325" s="44"/>
      <c r="C325" s="56"/>
      <c r="D325" s="56"/>
      <c r="E325" s="56"/>
      <c r="F325" s="56"/>
      <c r="G325" s="44"/>
    </row>
    <row r="326">
      <c r="A326" s="44"/>
      <c r="B326" s="44"/>
      <c r="C326" s="56"/>
      <c r="D326" s="56"/>
      <c r="E326" s="56"/>
      <c r="F326" s="56"/>
      <c r="G326" s="44"/>
    </row>
    <row r="327">
      <c r="A327" s="44"/>
      <c r="B327" s="44"/>
      <c r="C327" s="56"/>
      <c r="D327" s="56"/>
      <c r="E327" s="56"/>
      <c r="F327" s="56"/>
      <c r="G327" s="44"/>
    </row>
    <row r="328">
      <c r="A328" s="44"/>
      <c r="B328" s="44"/>
      <c r="C328" s="56"/>
      <c r="D328" s="56"/>
      <c r="E328" s="56"/>
      <c r="F328" s="56"/>
      <c r="G328" s="44"/>
    </row>
    <row r="329">
      <c r="A329" s="44"/>
      <c r="B329" s="44"/>
      <c r="C329" s="56"/>
      <c r="D329" s="56"/>
      <c r="E329" s="56"/>
      <c r="F329" s="56"/>
      <c r="G329" s="44"/>
    </row>
    <row r="330">
      <c r="A330" s="44"/>
      <c r="B330" s="44"/>
      <c r="C330" s="56"/>
      <c r="D330" s="56"/>
      <c r="E330" s="56"/>
      <c r="F330" s="56"/>
      <c r="G330" s="44"/>
    </row>
    <row r="331">
      <c r="A331" s="44"/>
      <c r="B331" s="44"/>
      <c r="C331" s="56"/>
      <c r="D331" s="56"/>
      <c r="E331" s="56"/>
      <c r="F331" s="56"/>
      <c r="G331" s="44"/>
    </row>
    <row r="332">
      <c r="A332" s="44"/>
      <c r="B332" s="44"/>
      <c r="C332" s="56"/>
      <c r="D332" s="56"/>
      <c r="E332" s="56"/>
      <c r="F332" s="56"/>
      <c r="G332" s="44"/>
    </row>
    <row r="333">
      <c r="A333" s="44"/>
      <c r="B333" s="44"/>
      <c r="C333" s="56"/>
      <c r="D333" s="56"/>
      <c r="E333" s="56"/>
      <c r="F333" s="56"/>
      <c r="G333" s="44"/>
    </row>
    <row r="334">
      <c r="A334" s="44"/>
      <c r="B334" s="44"/>
      <c r="C334" s="56"/>
      <c r="D334" s="56"/>
      <c r="E334" s="56"/>
      <c r="F334" s="56"/>
      <c r="G334" s="44"/>
    </row>
    <row r="335">
      <c r="A335" s="44"/>
      <c r="B335" s="44"/>
      <c r="C335" s="56"/>
      <c r="D335" s="56"/>
      <c r="E335" s="56"/>
      <c r="F335" s="56"/>
      <c r="G335" s="44"/>
    </row>
    <row r="336">
      <c r="A336" s="44"/>
      <c r="B336" s="44"/>
      <c r="C336" s="56"/>
      <c r="D336" s="56"/>
      <c r="E336" s="56"/>
      <c r="F336" s="56"/>
      <c r="G336" s="44"/>
    </row>
    <row r="337">
      <c r="A337" s="44"/>
      <c r="B337" s="44"/>
      <c r="C337" s="56"/>
      <c r="D337" s="56"/>
      <c r="E337" s="56"/>
      <c r="F337" s="56"/>
      <c r="G337" s="44"/>
    </row>
    <row r="338">
      <c r="A338" s="44"/>
      <c r="B338" s="44"/>
      <c r="C338" s="56"/>
      <c r="D338" s="56"/>
      <c r="E338" s="56"/>
      <c r="F338" s="56"/>
      <c r="G338" s="44"/>
    </row>
    <row r="339">
      <c r="A339" s="44"/>
      <c r="B339" s="44"/>
      <c r="C339" s="56"/>
      <c r="D339" s="56"/>
      <c r="E339" s="56"/>
      <c r="F339" s="56"/>
      <c r="G339" s="44"/>
    </row>
    <row r="340">
      <c r="A340" s="44"/>
      <c r="B340" s="44"/>
      <c r="C340" s="56"/>
      <c r="D340" s="56"/>
      <c r="E340" s="56"/>
      <c r="F340" s="56"/>
      <c r="G340" s="44"/>
    </row>
    <row r="341">
      <c r="A341" s="44"/>
      <c r="B341" s="44"/>
      <c r="C341" s="56"/>
      <c r="D341" s="56"/>
      <c r="E341" s="56"/>
      <c r="F341" s="56"/>
      <c r="G341" s="44"/>
    </row>
    <row r="342">
      <c r="A342" s="44"/>
      <c r="B342" s="44"/>
      <c r="C342" s="56"/>
      <c r="D342" s="56"/>
      <c r="E342" s="56"/>
      <c r="F342" s="56"/>
      <c r="G342" s="44"/>
    </row>
    <row r="343">
      <c r="A343" s="44"/>
      <c r="B343" s="44"/>
      <c r="C343" s="56"/>
      <c r="D343" s="56"/>
      <c r="E343" s="56"/>
      <c r="F343" s="56"/>
      <c r="G343" s="44"/>
    </row>
    <row r="344">
      <c r="A344" s="44"/>
      <c r="B344" s="44"/>
      <c r="C344" s="56"/>
      <c r="D344" s="56"/>
      <c r="E344" s="56"/>
      <c r="F344" s="56"/>
      <c r="G344" s="44"/>
    </row>
    <row r="345">
      <c r="A345" s="44"/>
      <c r="B345" s="44"/>
      <c r="C345" s="56"/>
      <c r="D345" s="56"/>
      <c r="E345" s="56"/>
      <c r="F345" s="56"/>
      <c r="G345" s="44"/>
    </row>
    <row r="346">
      <c r="A346" s="44"/>
      <c r="B346" s="44"/>
      <c r="C346" s="56"/>
      <c r="D346" s="56"/>
      <c r="E346" s="56"/>
      <c r="F346" s="56"/>
      <c r="G346" s="44"/>
    </row>
    <row r="347">
      <c r="A347" s="44"/>
      <c r="B347" s="44"/>
      <c r="C347" s="56"/>
      <c r="D347" s="56"/>
      <c r="E347" s="56"/>
      <c r="F347" s="56"/>
      <c r="G347" s="44"/>
    </row>
    <row r="348">
      <c r="A348" s="44"/>
      <c r="B348" s="44"/>
      <c r="C348" s="56"/>
      <c r="D348" s="56"/>
      <c r="E348" s="56"/>
      <c r="F348" s="56"/>
      <c r="G348" s="44"/>
    </row>
    <row r="349">
      <c r="A349" s="44"/>
      <c r="B349" s="44"/>
      <c r="C349" s="56"/>
      <c r="D349" s="56"/>
      <c r="E349" s="56"/>
      <c r="F349" s="56"/>
      <c r="G349" s="44"/>
    </row>
    <row r="350">
      <c r="A350" s="44"/>
      <c r="B350" s="44"/>
      <c r="C350" s="56"/>
      <c r="D350" s="56"/>
      <c r="E350" s="56"/>
      <c r="F350" s="56"/>
      <c r="G350" s="44"/>
    </row>
    <row r="351">
      <c r="A351" s="44"/>
      <c r="B351" s="44"/>
      <c r="C351" s="56"/>
      <c r="D351" s="56"/>
      <c r="E351" s="56"/>
      <c r="F351" s="56"/>
      <c r="G351" s="44"/>
    </row>
    <row r="352">
      <c r="A352" s="44"/>
      <c r="B352" s="44"/>
      <c r="C352" s="56"/>
      <c r="D352" s="56"/>
      <c r="E352" s="56"/>
      <c r="F352" s="56"/>
      <c r="G352" s="44"/>
    </row>
    <row r="353">
      <c r="A353" s="44"/>
      <c r="B353" s="44"/>
      <c r="C353" s="56"/>
      <c r="D353" s="56"/>
      <c r="E353" s="56"/>
      <c r="F353" s="56"/>
      <c r="G353" s="44"/>
    </row>
    <row r="354">
      <c r="A354" s="44"/>
      <c r="B354" s="44"/>
      <c r="C354" s="56"/>
      <c r="D354" s="56"/>
      <c r="E354" s="56"/>
      <c r="F354" s="56"/>
      <c r="G354" s="44"/>
    </row>
    <row r="355">
      <c r="A355" s="44"/>
      <c r="B355" s="44"/>
      <c r="C355" s="56"/>
      <c r="D355" s="56"/>
      <c r="E355" s="56"/>
      <c r="F355" s="56"/>
      <c r="G355" s="44"/>
    </row>
    <row r="356">
      <c r="A356" s="44"/>
      <c r="B356" s="44"/>
      <c r="C356" s="56"/>
      <c r="D356" s="56"/>
      <c r="E356" s="56"/>
      <c r="F356" s="56"/>
      <c r="G356" s="44"/>
    </row>
    <row r="357">
      <c r="A357" s="44"/>
      <c r="B357" s="44"/>
      <c r="C357" s="56"/>
      <c r="D357" s="56"/>
      <c r="E357" s="56"/>
      <c r="F357" s="56"/>
      <c r="G357" s="44"/>
    </row>
    <row r="358">
      <c r="A358" s="44"/>
      <c r="B358" s="44"/>
      <c r="C358" s="56"/>
      <c r="D358" s="56"/>
      <c r="E358" s="56"/>
      <c r="F358" s="56"/>
      <c r="G358" s="44"/>
    </row>
    <row r="359">
      <c r="A359" s="44"/>
      <c r="B359" s="44"/>
      <c r="C359" s="56"/>
      <c r="D359" s="56"/>
      <c r="E359" s="56"/>
      <c r="F359" s="56"/>
      <c r="G359" s="44"/>
    </row>
    <row r="360">
      <c r="A360" s="44"/>
      <c r="B360" s="44"/>
      <c r="C360" s="56"/>
      <c r="D360" s="56"/>
      <c r="E360" s="56"/>
      <c r="F360" s="56"/>
      <c r="G360" s="44"/>
    </row>
    <row r="361">
      <c r="A361" s="44"/>
      <c r="B361" s="44"/>
      <c r="C361" s="56"/>
      <c r="D361" s="56"/>
      <c r="E361" s="56"/>
      <c r="F361" s="56"/>
      <c r="G361" s="44"/>
    </row>
    <row r="362">
      <c r="A362" s="44"/>
      <c r="B362" s="44"/>
      <c r="C362" s="56"/>
      <c r="D362" s="56"/>
      <c r="E362" s="56"/>
      <c r="F362" s="56"/>
      <c r="G362" s="44"/>
    </row>
    <row r="363">
      <c r="A363" s="44"/>
      <c r="B363" s="44"/>
      <c r="C363" s="56"/>
      <c r="D363" s="56"/>
      <c r="E363" s="56"/>
      <c r="F363" s="56"/>
      <c r="G363" s="44"/>
    </row>
    <row r="364">
      <c r="A364" s="44"/>
      <c r="B364" s="44"/>
      <c r="C364" s="56"/>
      <c r="D364" s="56"/>
      <c r="E364" s="56"/>
      <c r="F364" s="56"/>
      <c r="G364" s="44"/>
    </row>
    <row r="365">
      <c r="A365" s="44"/>
      <c r="B365" s="44"/>
      <c r="C365" s="56"/>
      <c r="D365" s="56"/>
      <c r="E365" s="56"/>
      <c r="F365" s="56"/>
      <c r="G365" s="44"/>
    </row>
    <row r="366">
      <c r="A366" s="44"/>
      <c r="B366" s="44"/>
      <c r="C366" s="56"/>
      <c r="D366" s="56"/>
      <c r="E366" s="56"/>
      <c r="F366" s="56"/>
      <c r="G366" s="44"/>
    </row>
    <row r="367">
      <c r="A367" s="44"/>
      <c r="B367" s="44"/>
      <c r="C367" s="56"/>
      <c r="D367" s="56"/>
      <c r="E367" s="56"/>
      <c r="F367" s="56"/>
      <c r="G367" s="44"/>
    </row>
    <row r="368">
      <c r="A368" s="44"/>
      <c r="B368" s="44"/>
      <c r="C368" s="56"/>
      <c r="D368" s="56"/>
      <c r="E368" s="56"/>
      <c r="F368" s="56"/>
      <c r="G368" s="44"/>
    </row>
    <row r="369">
      <c r="A369" s="44"/>
      <c r="B369" s="44"/>
      <c r="C369" s="56"/>
      <c r="D369" s="56"/>
      <c r="E369" s="56"/>
      <c r="F369" s="56"/>
      <c r="G369" s="44"/>
    </row>
    <row r="370">
      <c r="A370" s="44"/>
      <c r="B370" s="44"/>
      <c r="C370" s="56"/>
      <c r="D370" s="56"/>
      <c r="E370" s="56"/>
      <c r="F370" s="56"/>
      <c r="G370" s="44"/>
    </row>
    <row r="371">
      <c r="A371" s="44"/>
      <c r="B371" s="44"/>
      <c r="C371" s="56"/>
      <c r="D371" s="56"/>
      <c r="E371" s="56"/>
      <c r="F371" s="56"/>
      <c r="G371" s="44"/>
    </row>
    <row r="372">
      <c r="A372" s="44"/>
      <c r="B372" s="44"/>
      <c r="C372" s="56"/>
      <c r="D372" s="56"/>
      <c r="E372" s="56"/>
      <c r="F372" s="56"/>
      <c r="G372" s="44"/>
    </row>
    <row r="373">
      <c r="A373" s="44"/>
      <c r="B373" s="44"/>
      <c r="C373" s="56"/>
      <c r="D373" s="56"/>
      <c r="E373" s="56"/>
      <c r="F373" s="56"/>
      <c r="G373" s="44"/>
    </row>
    <row r="374">
      <c r="A374" s="44"/>
      <c r="B374" s="44"/>
      <c r="C374" s="56"/>
      <c r="D374" s="56"/>
      <c r="E374" s="56"/>
      <c r="F374" s="56"/>
      <c r="G374" s="44"/>
    </row>
    <row r="375">
      <c r="A375" s="44"/>
      <c r="B375" s="44"/>
      <c r="C375" s="56"/>
      <c r="D375" s="56"/>
      <c r="E375" s="56"/>
      <c r="F375" s="56"/>
      <c r="G375" s="44"/>
    </row>
    <row r="376">
      <c r="A376" s="44"/>
      <c r="B376" s="44"/>
      <c r="C376" s="56"/>
      <c r="D376" s="56"/>
      <c r="E376" s="56"/>
      <c r="F376" s="56"/>
      <c r="G376" s="44"/>
    </row>
    <row r="377">
      <c r="A377" s="44"/>
      <c r="B377" s="44"/>
      <c r="C377" s="56"/>
      <c r="D377" s="56"/>
      <c r="E377" s="56"/>
      <c r="F377" s="56"/>
      <c r="G377" s="44"/>
    </row>
    <row r="378">
      <c r="A378" s="44"/>
      <c r="B378" s="44"/>
      <c r="C378" s="56"/>
      <c r="D378" s="56"/>
      <c r="E378" s="56"/>
      <c r="F378" s="56"/>
      <c r="G378" s="44"/>
    </row>
    <row r="379">
      <c r="A379" s="44"/>
      <c r="B379" s="44"/>
      <c r="C379" s="56"/>
      <c r="D379" s="56"/>
      <c r="E379" s="56"/>
      <c r="F379" s="56"/>
      <c r="G379" s="44"/>
    </row>
    <row r="380">
      <c r="A380" s="44"/>
      <c r="B380" s="44"/>
      <c r="C380" s="56"/>
      <c r="D380" s="56"/>
      <c r="E380" s="56"/>
      <c r="F380" s="56"/>
      <c r="G380" s="44"/>
    </row>
    <row r="381">
      <c r="A381" s="44"/>
      <c r="B381" s="44"/>
      <c r="C381" s="56"/>
      <c r="D381" s="56"/>
      <c r="E381" s="56"/>
      <c r="F381" s="56"/>
      <c r="G381" s="44"/>
    </row>
    <row r="382">
      <c r="A382" s="44"/>
      <c r="B382" s="44"/>
      <c r="C382" s="56"/>
      <c r="D382" s="56"/>
      <c r="E382" s="56"/>
      <c r="F382" s="56"/>
      <c r="G382" s="44"/>
    </row>
    <row r="383">
      <c r="A383" s="44"/>
      <c r="B383" s="44"/>
      <c r="C383" s="56"/>
      <c r="D383" s="56"/>
      <c r="E383" s="56"/>
      <c r="F383" s="56"/>
      <c r="G383" s="44"/>
    </row>
    <row r="384">
      <c r="A384" s="44"/>
      <c r="B384" s="44"/>
      <c r="C384" s="56"/>
      <c r="D384" s="56"/>
      <c r="E384" s="56"/>
      <c r="F384" s="56"/>
      <c r="G384" s="44"/>
    </row>
    <row r="385">
      <c r="A385" s="44"/>
      <c r="B385" s="44"/>
      <c r="C385" s="56"/>
      <c r="D385" s="56"/>
      <c r="E385" s="56"/>
      <c r="F385" s="56"/>
      <c r="G385" s="44"/>
    </row>
    <row r="386">
      <c r="A386" s="44"/>
      <c r="B386" s="44"/>
      <c r="C386" s="56"/>
      <c r="D386" s="56"/>
      <c r="E386" s="56"/>
      <c r="F386" s="56"/>
      <c r="G386" s="44"/>
    </row>
    <row r="387">
      <c r="A387" s="44"/>
      <c r="B387" s="44"/>
      <c r="C387" s="56"/>
      <c r="D387" s="56"/>
      <c r="E387" s="56"/>
      <c r="F387" s="56"/>
      <c r="G387" s="44"/>
    </row>
    <row r="388">
      <c r="A388" s="44"/>
      <c r="B388" s="44"/>
      <c r="C388" s="56"/>
      <c r="D388" s="56"/>
      <c r="E388" s="56"/>
      <c r="F388" s="56"/>
      <c r="G388" s="44"/>
    </row>
    <row r="389">
      <c r="A389" s="44"/>
      <c r="B389" s="44"/>
      <c r="C389" s="56"/>
      <c r="D389" s="56"/>
      <c r="E389" s="56"/>
      <c r="F389" s="56"/>
      <c r="G389" s="44"/>
    </row>
    <row r="390">
      <c r="A390" s="44"/>
      <c r="B390" s="44"/>
      <c r="C390" s="56"/>
      <c r="D390" s="56"/>
      <c r="E390" s="56"/>
      <c r="F390" s="56"/>
      <c r="G390" s="44"/>
    </row>
    <row r="391">
      <c r="A391" s="44"/>
      <c r="B391" s="44"/>
      <c r="C391" s="56"/>
      <c r="D391" s="56"/>
      <c r="E391" s="56"/>
      <c r="F391" s="56"/>
      <c r="G391" s="44"/>
    </row>
    <row r="392">
      <c r="A392" s="44"/>
      <c r="B392" s="44"/>
      <c r="C392" s="56"/>
      <c r="D392" s="56"/>
      <c r="E392" s="56"/>
      <c r="F392" s="56"/>
      <c r="G392" s="44"/>
    </row>
    <row r="393">
      <c r="A393" s="44"/>
      <c r="B393" s="44"/>
      <c r="C393" s="56"/>
      <c r="D393" s="56"/>
      <c r="E393" s="56"/>
      <c r="F393" s="56"/>
      <c r="G393" s="44"/>
    </row>
    <row r="394">
      <c r="A394" s="44"/>
      <c r="B394" s="44"/>
      <c r="C394" s="56"/>
      <c r="D394" s="56"/>
      <c r="E394" s="56"/>
      <c r="F394" s="56"/>
      <c r="G394" s="44"/>
    </row>
    <row r="395">
      <c r="A395" s="44"/>
      <c r="B395" s="44"/>
      <c r="C395" s="56"/>
      <c r="D395" s="56"/>
      <c r="E395" s="56"/>
      <c r="F395" s="56"/>
      <c r="G395" s="44"/>
    </row>
    <row r="396">
      <c r="A396" s="44"/>
      <c r="B396" s="44"/>
      <c r="C396" s="56"/>
      <c r="D396" s="56"/>
      <c r="E396" s="56"/>
      <c r="F396" s="56"/>
      <c r="G396" s="44"/>
    </row>
    <row r="397">
      <c r="A397" s="44"/>
      <c r="B397" s="44"/>
      <c r="C397" s="56"/>
      <c r="D397" s="56"/>
      <c r="E397" s="56"/>
      <c r="F397" s="56"/>
      <c r="G397" s="44"/>
    </row>
    <row r="398">
      <c r="A398" s="44"/>
      <c r="B398" s="44"/>
      <c r="C398" s="56"/>
      <c r="D398" s="56"/>
      <c r="E398" s="56"/>
      <c r="F398" s="56"/>
      <c r="G398" s="44"/>
    </row>
    <row r="399">
      <c r="A399" s="44"/>
      <c r="B399" s="44"/>
      <c r="C399" s="56"/>
      <c r="D399" s="56"/>
      <c r="E399" s="56"/>
      <c r="F399" s="56"/>
      <c r="G399" s="44"/>
    </row>
    <row r="400">
      <c r="A400" s="44"/>
      <c r="B400" s="44"/>
      <c r="C400" s="56"/>
      <c r="D400" s="56"/>
      <c r="E400" s="56"/>
      <c r="F400" s="56"/>
      <c r="G400" s="44"/>
    </row>
    <row r="401">
      <c r="A401" s="44"/>
      <c r="B401" s="44"/>
      <c r="C401" s="56"/>
      <c r="D401" s="56"/>
      <c r="E401" s="56"/>
      <c r="F401" s="56"/>
      <c r="G401" s="44"/>
    </row>
    <row r="402">
      <c r="A402" s="44"/>
      <c r="B402" s="44"/>
      <c r="C402" s="56"/>
      <c r="D402" s="56"/>
      <c r="E402" s="56"/>
      <c r="F402" s="56"/>
      <c r="G402" s="44"/>
    </row>
    <row r="403">
      <c r="A403" s="44"/>
      <c r="B403" s="44"/>
      <c r="C403" s="56"/>
      <c r="D403" s="56"/>
      <c r="E403" s="56"/>
      <c r="F403" s="56"/>
      <c r="G403" s="44"/>
    </row>
    <row r="404">
      <c r="A404" s="44"/>
      <c r="B404" s="44"/>
      <c r="C404" s="56"/>
      <c r="D404" s="56"/>
      <c r="E404" s="56"/>
      <c r="F404" s="56"/>
      <c r="G404" s="44"/>
    </row>
    <row r="405">
      <c r="A405" s="44"/>
      <c r="B405" s="44"/>
      <c r="C405" s="56"/>
      <c r="D405" s="56"/>
      <c r="E405" s="56"/>
      <c r="F405" s="56"/>
      <c r="G405" s="44"/>
    </row>
    <row r="406">
      <c r="A406" s="44"/>
      <c r="B406" s="44"/>
      <c r="C406" s="56"/>
      <c r="D406" s="56"/>
      <c r="E406" s="56"/>
      <c r="F406" s="56"/>
      <c r="G406" s="44"/>
    </row>
    <row r="407">
      <c r="A407" s="44"/>
      <c r="B407" s="44"/>
      <c r="C407" s="56"/>
      <c r="D407" s="56"/>
      <c r="E407" s="56"/>
      <c r="F407" s="56"/>
      <c r="G407" s="44"/>
    </row>
    <row r="408">
      <c r="A408" s="44"/>
      <c r="B408" s="44"/>
      <c r="C408" s="56"/>
      <c r="D408" s="56"/>
      <c r="E408" s="56"/>
      <c r="F408" s="56"/>
      <c r="G408" s="44"/>
    </row>
    <row r="409">
      <c r="A409" s="44"/>
      <c r="B409" s="44"/>
      <c r="C409" s="56"/>
      <c r="D409" s="56"/>
      <c r="E409" s="56"/>
      <c r="F409" s="56"/>
      <c r="G409" s="44"/>
    </row>
    <row r="410">
      <c r="A410" s="44"/>
      <c r="B410" s="44"/>
      <c r="C410" s="56"/>
      <c r="D410" s="56"/>
      <c r="E410" s="56"/>
      <c r="F410" s="56"/>
      <c r="G410" s="44"/>
    </row>
    <row r="411">
      <c r="A411" s="44"/>
      <c r="B411" s="44"/>
      <c r="C411" s="56"/>
      <c r="D411" s="56"/>
      <c r="E411" s="56"/>
      <c r="F411" s="56"/>
      <c r="G411" s="44"/>
    </row>
    <row r="412">
      <c r="A412" s="44"/>
      <c r="B412" s="44"/>
      <c r="C412" s="56"/>
      <c r="D412" s="56"/>
      <c r="E412" s="56"/>
      <c r="F412" s="56"/>
      <c r="G412" s="44"/>
    </row>
    <row r="413">
      <c r="A413" s="44"/>
      <c r="B413" s="44"/>
      <c r="C413" s="56"/>
      <c r="D413" s="56"/>
      <c r="E413" s="56"/>
      <c r="F413" s="56"/>
      <c r="G413" s="44"/>
    </row>
    <row r="414">
      <c r="A414" s="44"/>
      <c r="B414" s="44"/>
      <c r="C414" s="56"/>
      <c r="D414" s="56"/>
      <c r="E414" s="56"/>
      <c r="F414" s="56"/>
      <c r="G414" s="44"/>
    </row>
    <row r="415">
      <c r="A415" s="44"/>
      <c r="B415" s="44"/>
      <c r="C415" s="56"/>
      <c r="D415" s="56"/>
      <c r="E415" s="56"/>
      <c r="F415" s="56"/>
      <c r="G415" s="44"/>
    </row>
    <row r="416">
      <c r="A416" s="44"/>
      <c r="B416" s="44"/>
      <c r="C416" s="56"/>
      <c r="D416" s="56"/>
      <c r="E416" s="56"/>
      <c r="F416" s="56"/>
      <c r="G416" s="44"/>
    </row>
    <row r="417">
      <c r="A417" s="44"/>
      <c r="B417" s="44"/>
      <c r="C417" s="56"/>
      <c r="D417" s="56"/>
      <c r="E417" s="56"/>
      <c r="F417" s="56"/>
      <c r="G417" s="44"/>
    </row>
    <row r="418">
      <c r="A418" s="44"/>
      <c r="B418" s="44"/>
      <c r="C418" s="56"/>
      <c r="D418" s="56"/>
      <c r="E418" s="56"/>
      <c r="F418" s="56"/>
      <c r="G418" s="44"/>
    </row>
    <row r="419">
      <c r="A419" s="44"/>
      <c r="B419" s="44"/>
      <c r="C419" s="56"/>
      <c r="D419" s="56"/>
      <c r="E419" s="56"/>
      <c r="F419" s="56"/>
      <c r="G419" s="44"/>
    </row>
    <row r="420">
      <c r="A420" s="44"/>
      <c r="B420" s="44"/>
      <c r="C420" s="56"/>
      <c r="D420" s="56"/>
      <c r="E420" s="56"/>
      <c r="F420" s="56"/>
      <c r="G420" s="44"/>
    </row>
    <row r="421">
      <c r="A421" s="44"/>
      <c r="B421" s="44"/>
      <c r="C421" s="56"/>
      <c r="D421" s="56"/>
      <c r="E421" s="56"/>
      <c r="F421" s="56"/>
      <c r="G421" s="44"/>
    </row>
    <row r="422">
      <c r="A422" s="44"/>
      <c r="B422" s="44"/>
      <c r="C422" s="56"/>
      <c r="D422" s="56"/>
      <c r="E422" s="56"/>
      <c r="F422" s="56"/>
      <c r="G422" s="44"/>
    </row>
    <row r="423">
      <c r="A423" s="44"/>
      <c r="B423" s="44"/>
      <c r="C423" s="56"/>
      <c r="D423" s="56"/>
      <c r="E423" s="56"/>
      <c r="F423" s="56"/>
      <c r="G423" s="44"/>
    </row>
    <row r="424">
      <c r="A424" s="44"/>
      <c r="B424" s="44"/>
      <c r="C424" s="56"/>
      <c r="D424" s="56"/>
      <c r="E424" s="56"/>
      <c r="F424" s="56"/>
      <c r="G424" s="44"/>
    </row>
    <row r="425">
      <c r="A425" s="44"/>
      <c r="B425" s="44"/>
      <c r="C425" s="56"/>
      <c r="D425" s="56"/>
      <c r="E425" s="56"/>
      <c r="F425" s="56"/>
      <c r="G425" s="44"/>
    </row>
    <row r="426">
      <c r="A426" s="44"/>
      <c r="B426" s="44"/>
      <c r="C426" s="56"/>
      <c r="D426" s="56"/>
      <c r="E426" s="56"/>
      <c r="F426" s="56"/>
      <c r="G426" s="44"/>
    </row>
    <row r="427">
      <c r="A427" s="44"/>
      <c r="B427" s="44"/>
      <c r="C427" s="56"/>
      <c r="D427" s="56"/>
      <c r="E427" s="56"/>
      <c r="F427" s="56"/>
      <c r="G427" s="44"/>
    </row>
    <row r="428">
      <c r="A428" s="44"/>
      <c r="B428" s="44"/>
      <c r="C428" s="56"/>
      <c r="D428" s="56"/>
      <c r="E428" s="56"/>
      <c r="F428" s="56"/>
      <c r="G428" s="44"/>
    </row>
    <row r="429">
      <c r="A429" s="44"/>
      <c r="B429" s="44"/>
      <c r="C429" s="56"/>
      <c r="D429" s="56"/>
      <c r="E429" s="56"/>
      <c r="F429" s="56"/>
      <c r="G429" s="44"/>
    </row>
    <row r="430">
      <c r="A430" s="44"/>
      <c r="B430" s="44"/>
      <c r="C430" s="56"/>
      <c r="D430" s="56"/>
      <c r="E430" s="56"/>
      <c r="F430" s="56"/>
      <c r="G430" s="44"/>
    </row>
    <row r="431">
      <c r="A431" s="44"/>
      <c r="B431" s="44"/>
      <c r="C431" s="56"/>
      <c r="D431" s="56"/>
      <c r="E431" s="56"/>
      <c r="F431" s="56"/>
      <c r="G431" s="44"/>
    </row>
    <row r="432">
      <c r="A432" s="44"/>
      <c r="B432" s="44"/>
      <c r="C432" s="56"/>
      <c r="D432" s="56"/>
      <c r="E432" s="56"/>
      <c r="F432" s="56"/>
      <c r="G432" s="44"/>
    </row>
    <row r="433">
      <c r="A433" s="44"/>
      <c r="B433" s="44"/>
      <c r="C433" s="56"/>
      <c r="D433" s="56"/>
      <c r="E433" s="56"/>
      <c r="F433" s="56"/>
      <c r="G433" s="44"/>
    </row>
    <row r="434">
      <c r="A434" s="44"/>
      <c r="B434" s="44"/>
      <c r="C434" s="56"/>
      <c r="D434" s="56"/>
      <c r="E434" s="56"/>
      <c r="F434" s="56"/>
      <c r="G434" s="44"/>
    </row>
    <row r="435">
      <c r="A435" s="44"/>
      <c r="B435" s="44"/>
      <c r="C435" s="56"/>
      <c r="D435" s="56"/>
      <c r="E435" s="56"/>
      <c r="F435" s="56"/>
      <c r="G435" s="44"/>
    </row>
    <row r="436">
      <c r="A436" s="44"/>
      <c r="B436" s="44"/>
      <c r="C436" s="56"/>
      <c r="D436" s="56"/>
      <c r="E436" s="56"/>
      <c r="F436" s="56"/>
      <c r="G436" s="44"/>
    </row>
    <row r="437">
      <c r="A437" s="44"/>
      <c r="B437" s="44"/>
      <c r="C437" s="56"/>
      <c r="D437" s="56"/>
      <c r="E437" s="56"/>
      <c r="F437" s="56"/>
      <c r="G437" s="44"/>
    </row>
    <row r="438">
      <c r="A438" s="44"/>
      <c r="B438" s="44"/>
      <c r="C438" s="56"/>
      <c r="D438" s="56"/>
      <c r="E438" s="56"/>
      <c r="F438" s="56"/>
      <c r="G438" s="44"/>
    </row>
    <row r="439">
      <c r="A439" s="44"/>
      <c r="B439" s="44"/>
      <c r="C439" s="56"/>
      <c r="D439" s="56"/>
      <c r="E439" s="56"/>
      <c r="F439" s="56"/>
      <c r="G439" s="44"/>
    </row>
    <row r="440">
      <c r="A440" s="44"/>
      <c r="B440" s="44"/>
      <c r="C440" s="56"/>
      <c r="D440" s="56"/>
      <c r="E440" s="56"/>
      <c r="F440" s="56"/>
      <c r="G440" s="44"/>
    </row>
    <row r="441">
      <c r="A441" s="44"/>
      <c r="B441" s="44"/>
      <c r="C441" s="56"/>
      <c r="D441" s="56"/>
      <c r="E441" s="56"/>
      <c r="F441" s="56"/>
      <c r="G441" s="44"/>
    </row>
    <row r="442">
      <c r="A442" s="44"/>
      <c r="B442" s="44"/>
      <c r="C442" s="56"/>
      <c r="D442" s="56"/>
      <c r="E442" s="56"/>
      <c r="F442" s="56"/>
      <c r="G442" s="44"/>
    </row>
    <row r="443">
      <c r="A443" s="44"/>
      <c r="B443" s="44"/>
      <c r="C443" s="56"/>
      <c r="D443" s="56"/>
      <c r="E443" s="56"/>
      <c r="F443" s="56"/>
      <c r="G443" s="44"/>
    </row>
    <row r="444">
      <c r="A444" s="44"/>
      <c r="B444" s="44"/>
      <c r="C444" s="56"/>
      <c r="D444" s="56"/>
      <c r="E444" s="56"/>
      <c r="F444" s="56"/>
      <c r="G444" s="44"/>
    </row>
    <row r="445">
      <c r="A445" s="44"/>
      <c r="B445" s="44"/>
      <c r="C445" s="56"/>
      <c r="D445" s="56"/>
      <c r="E445" s="56"/>
      <c r="F445" s="56"/>
      <c r="G445" s="44"/>
    </row>
    <row r="446">
      <c r="A446" s="44"/>
      <c r="B446" s="44"/>
      <c r="C446" s="56"/>
      <c r="D446" s="56"/>
      <c r="E446" s="56"/>
      <c r="F446" s="56"/>
      <c r="G446" s="44"/>
    </row>
    <row r="447">
      <c r="A447" s="44"/>
      <c r="B447" s="44"/>
      <c r="C447" s="56"/>
      <c r="D447" s="56"/>
      <c r="E447" s="56"/>
      <c r="F447" s="56"/>
      <c r="G447" s="44"/>
    </row>
    <row r="448">
      <c r="A448" s="44"/>
      <c r="B448" s="44"/>
      <c r="C448" s="56"/>
      <c r="D448" s="56"/>
      <c r="E448" s="56"/>
      <c r="F448" s="56"/>
      <c r="G448" s="44"/>
    </row>
    <row r="449">
      <c r="A449" s="44"/>
      <c r="B449" s="44"/>
      <c r="C449" s="56"/>
      <c r="D449" s="56"/>
      <c r="E449" s="56"/>
      <c r="F449" s="56"/>
      <c r="G449" s="44"/>
    </row>
    <row r="450">
      <c r="A450" s="44"/>
      <c r="B450" s="44"/>
      <c r="C450" s="56"/>
      <c r="D450" s="56"/>
      <c r="E450" s="56"/>
      <c r="F450" s="56"/>
      <c r="G450" s="44"/>
    </row>
    <row r="451">
      <c r="A451" s="44"/>
      <c r="B451" s="44"/>
      <c r="C451" s="56"/>
      <c r="D451" s="56"/>
      <c r="E451" s="56"/>
      <c r="F451" s="56"/>
      <c r="G451" s="44"/>
    </row>
    <row r="452">
      <c r="A452" s="44"/>
      <c r="B452" s="44"/>
      <c r="C452" s="56"/>
      <c r="D452" s="56"/>
      <c r="E452" s="56"/>
      <c r="F452" s="56"/>
      <c r="G452" s="44"/>
    </row>
    <row r="453">
      <c r="A453" s="44"/>
      <c r="B453" s="44"/>
      <c r="C453" s="56"/>
      <c r="D453" s="56"/>
      <c r="E453" s="56"/>
      <c r="F453" s="56"/>
      <c r="G453" s="44"/>
    </row>
    <row r="454">
      <c r="A454" s="44"/>
      <c r="B454" s="44"/>
      <c r="C454" s="56"/>
      <c r="D454" s="56"/>
      <c r="E454" s="56"/>
      <c r="F454" s="56"/>
      <c r="G454" s="44"/>
    </row>
    <row r="455">
      <c r="A455" s="44"/>
      <c r="B455" s="44"/>
      <c r="C455" s="56"/>
      <c r="D455" s="56"/>
      <c r="E455" s="56"/>
      <c r="F455" s="56"/>
      <c r="G455" s="44"/>
    </row>
    <row r="456">
      <c r="A456" s="44"/>
      <c r="B456" s="44"/>
      <c r="C456" s="56"/>
      <c r="D456" s="56"/>
      <c r="E456" s="56"/>
      <c r="F456" s="56"/>
      <c r="G456" s="44"/>
    </row>
    <row r="457">
      <c r="A457" s="44"/>
      <c r="B457" s="44"/>
      <c r="C457" s="56"/>
      <c r="D457" s="56"/>
      <c r="E457" s="56"/>
      <c r="F457" s="56"/>
      <c r="G457" s="44"/>
    </row>
    <row r="458">
      <c r="A458" s="44"/>
      <c r="B458" s="44"/>
      <c r="C458" s="56"/>
      <c r="D458" s="56"/>
      <c r="E458" s="56"/>
      <c r="F458" s="56"/>
      <c r="G458" s="44"/>
    </row>
    <row r="459">
      <c r="A459" s="44"/>
      <c r="B459" s="44"/>
      <c r="C459" s="56"/>
      <c r="D459" s="56"/>
      <c r="E459" s="56"/>
      <c r="F459" s="56"/>
      <c r="G459" s="44"/>
    </row>
    <row r="460">
      <c r="A460" s="44"/>
      <c r="B460" s="44"/>
      <c r="C460" s="56"/>
      <c r="D460" s="56"/>
      <c r="E460" s="56"/>
      <c r="F460" s="56"/>
      <c r="G460" s="44"/>
    </row>
    <row r="461">
      <c r="A461" s="44"/>
      <c r="B461" s="44"/>
      <c r="C461" s="56"/>
      <c r="D461" s="56"/>
      <c r="E461" s="56"/>
      <c r="F461" s="56"/>
      <c r="G461" s="44"/>
    </row>
    <row r="462">
      <c r="A462" s="44"/>
      <c r="B462" s="44"/>
      <c r="C462" s="56"/>
      <c r="D462" s="56"/>
      <c r="E462" s="56"/>
      <c r="F462" s="56"/>
      <c r="G462" s="44"/>
    </row>
    <row r="463">
      <c r="A463" s="44"/>
      <c r="B463" s="44"/>
      <c r="C463" s="56"/>
      <c r="D463" s="56"/>
      <c r="E463" s="56"/>
      <c r="F463" s="56"/>
      <c r="G463" s="44"/>
    </row>
    <row r="464">
      <c r="A464" s="44"/>
      <c r="B464" s="44"/>
      <c r="C464" s="56"/>
      <c r="D464" s="56"/>
      <c r="E464" s="56"/>
      <c r="F464" s="56"/>
      <c r="G464" s="44"/>
    </row>
    <row r="465">
      <c r="A465" s="44"/>
      <c r="B465" s="44"/>
      <c r="C465" s="56"/>
      <c r="D465" s="56"/>
      <c r="E465" s="56"/>
      <c r="F465" s="56"/>
      <c r="G465" s="44"/>
    </row>
    <row r="466">
      <c r="A466" s="44"/>
      <c r="B466" s="44"/>
      <c r="C466" s="56"/>
      <c r="D466" s="56"/>
      <c r="E466" s="56"/>
      <c r="F466" s="56"/>
      <c r="G466" s="44"/>
    </row>
    <row r="467">
      <c r="A467" s="44"/>
      <c r="B467" s="44"/>
      <c r="C467" s="56"/>
      <c r="D467" s="56"/>
      <c r="E467" s="56"/>
      <c r="F467" s="56"/>
      <c r="G467" s="44"/>
    </row>
    <row r="468">
      <c r="A468" s="44"/>
      <c r="B468" s="44"/>
      <c r="C468" s="56"/>
      <c r="D468" s="56"/>
      <c r="E468" s="56"/>
      <c r="F468" s="56"/>
      <c r="G468" s="44"/>
    </row>
    <row r="469">
      <c r="A469" s="44"/>
      <c r="B469" s="44"/>
      <c r="C469" s="56"/>
      <c r="D469" s="56"/>
      <c r="E469" s="56"/>
      <c r="F469" s="56"/>
      <c r="G469" s="44"/>
    </row>
    <row r="470">
      <c r="A470" s="44"/>
      <c r="B470" s="44"/>
      <c r="C470" s="56"/>
      <c r="D470" s="56"/>
      <c r="E470" s="56"/>
      <c r="F470" s="56"/>
      <c r="G470" s="44"/>
    </row>
    <row r="471">
      <c r="A471" s="44"/>
      <c r="B471" s="44"/>
      <c r="C471" s="56"/>
      <c r="D471" s="56"/>
      <c r="E471" s="56"/>
      <c r="F471" s="56"/>
      <c r="G471" s="44"/>
    </row>
    <row r="472">
      <c r="A472" s="44"/>
      <c r="B472" s="44"/>
      <c r="C472" s="56"/>
      <c r="D472" s="56"/>
      <c r="E472" s="56"/>
      <c r="F472" s="56"/>
      <c r="G472" s="44"/>
    </row>
    <row r="473">
      <c r="A473" s="44"/>
      <c r="B473" s="44"/>
      <c r="C473" s="56"/>
      <c r="D473" s="56"/>
      <c r="E473" s="56"/>
      <c r="F473" s="56"/>
      <c r="G473" s="44"/>
    </row>
    <row r="474">
      <c r="A474" s="44"/>
      <c r="B474" s="44"/>
      <c r="C474" s="56"/>
      <c r="D474" s="56"/>
      <c r="E474" s="56"/>
      <c r="F474" s="56"/>
      <c r="G474" s="44"/>
    </row>
    <row r="475">
      <c r="A475" s="44"/>
      <c r="B475" s="44"/>
      <c r="C475" s="56"/>
      <c r="D475" s="56"/>
      <c r="E475" s="56"/>
      <c r="F475" s="56"/>
      <c r="G475" s="44"/>
    </row>
    <row r="476">
      <c r="A476" s="44"/>
      <c r="B476" s="44"/>
      <c r="C476" s="56"/>
      <c r="D476" s="56"/>
      <c r="E476" s="56"/>
      <c r="F476" s="56"/>
      <c r="G476" s="44"/>
    </row>
    <row r="477">
      <c r="A477" s="44"/>
      <c r="B477" s="44"/>
      <c r="C477" s="56"/>
      <c r="D477" s="56"/>
      <c r="E477" s="56"/>
      <c r="F477" s="56"/>
      <c r="G477" s="44"/>
    </row>
    <row r="478">
      <c r="A478" s="44"/>
      <c r="B478" s="44"/>
      <c r="C478" s="56"/>
      <c r="D478" s="56"/>
      <c r="E478" s="56"/>
      <c r="F478" s="56"/>
      <c r="G478" s="44"/>
    </row>
    <row r="479">
      <c r="A479" s="44"/>
      <c r="B479" s="44"/>
      <c r="C479" s="56"/>
      <c r="D479" s="56"/>
      <c r="E479" s="56"/>
      <c r="F479" s="56"/>
      <c r="G479" s="44"/>
    </row>
    <row r="480">
      <c r="A480" s="44"/>
      <c r="B480" s="44"/>
      <c r="C480" s="56"/>
      <c r="D480" s="56"/>
      <c r="E480" s="56"/>
      <c r="F480" s="56"/>
      <c r="G480" s="44"/>
    </row>
    <row r="481">
      <c r="A481" s="44"/>
      <c r="B481" s="44"/>
      <c r="C481" s="56"/>
      <c r="D481" s="56"/>
      <c r="E481" s="56"/>
      <c r="F481" s="56"/>
      <c r="G481" s="44"/>
    </row>
    <row r="482">
      <c r="A482" s="44"/>
      <c r="B482" s="44"/>
      <c r="C482" s="56"/>
      <c r="D482" s="56"/>
      <c r="E482" s="56"/>
      <c r="F482" s="56"/>
      <c r="G482" s="44"/>
    </row>
    <row r="483">
      <c r="A483" s="44"/>
      <c r="B483" s="44"/>
      <c r="C483" s="56"/>
      <c r="D483" s="56"/>
      <c r="E483" s="56"/>
      <c r="F483" s="56"/>
      <c r="G483" s="44"/>
    </row>
    <row r="484">
      <c r="A484" s="44"/>
      <c r="B484" s="44"/>
      <c r="C484" s="56"/>
      <c r="D484" s="56"/>
      <c r="E484" s="56"/>
      <c r="F484" s="56"/>
      <c r="G484" s="44"/>
    </row>
    <row r="485">
      <c r="A485" s="44"/>
      <c r="B485" s="44"/>
      <c r="C485" s="56"/>
      <c r="D485" s="56"/>
      <c r="E485" s="56"/>
      <c r="F485" s="56"/>
      <c r="G485" s="44"/>
    </row>
    <row r="486">
      <c r="A486" s="44"/>
      <c r="B486" s="44"/>
      <c r="C486" s="56"/>
      <c r="D486" s="56"/>
      <c r="E486" s="56"/>
      <c r="F486" s="56"/>
      <c r="G486" s="44"/>
    </row>
    <row r="487">
      <c r="A487" s="44"/>
      <c r="B487" s="44"/>
      <c r="C487" s="56"/>
      <c r="D487" s="56"/>
      <c r="E487" s="56"/>
      <c r="F487" s="56"/>
      <c r="G487" s="44"/>
    </row>
    <row r="488">
      <c r="A488" s="44"/>
      <c r="B488" s="44"/>
      <c r="C488" s="56"/>
      <c r="D488" s="56"/>
      <c r="E488" s="56"/>
      <c r="F488" s="56"/>
      <c r="G488" s="44"/>
    </row>
    <row r="489">
      <c r="A489" s="44"/>
      <c r="B489" s="44"/>
      <c r="C489" s="56"/>
      <c r="D489" s="56"/>
      <c r="E489" s="56"/>
      <c r="F489" s="56"/>
      <c r="G489" s="44"/>
    </row>
    <row r="490">
      <c r="A490" s="44"/>
      <c r="B490" s="44"/>
      <c r="C490" s="56"/>
      <c r="D490" s="56"/>
      <c r="E490" s="56"/>
      <c r="F490" s="56"/>
      <c r="G490" s="44"/>
    </row>
    <row r="491">
      <c r="A491" s="44"/>
      <c r="B491" s="44"/>
      <c r="C491" s="56"/>
      <c r="D491" s="56"/>
      <c r="E491" s="56"/>
      <c r="F491" s="56"/>
      <c r="G491" s="44"/>
    </row>
    <row r="492">
      <c r="A492" s="44"/>
      <c r="B492" s="44"/>
      <c r="C492" s="56"/>
      <c r="D492" s="56"/>
      <c r="E492" s="56"/>
      <c r="F492" s="56"/>
      <c r="G492" s="44"/>
    </row>
    <row r="493">
      <c r="A493" s="44"/>
      <c r="B493" s="44"/>
      <c r="C493" s="56"/>
      <c r="D493" s="56"/>
      <c r="E493" s="56"/>
      <c r="F493" s="56"/>
      <c r="G493" s="44"/>
    </row>
    <row r="494">
      <c r="A494" s="44"/>
      <c r="B494" s="44"/>
      <c r="C494" s="56"/>
      <c r="D494" s="56"/>
      <c r="E494" s="56"/>
      <c r="F494" s="56"/>
      <c r="G494" s="44"/>
    </row>
    <row r="495">
      <c r="A495" s="44"/>
      <c r="B495" s="44"/>
      <c r="C495" s="56"/>
      <c r="D495" s="56"/>
      <c r="E495" s="56"/>
      <c r="F495" s="56"/>
      <c r="G495" s="44"/>
    </row>
    <row r="496">
      <c r="A496" s="44"/>
      <c r="B496" s="44"/>
      <c r="C496" s="56"/>
      <c r="D496" s="56"/>
      <c r="E496" s="56"/>
      <c r="F496" s="56"/>
      <c r="G496" s="44"/>
    </row>
    <row r="497">
      <c r="A497" s="44"/>
      <c r="B497" s="44"/>
      <c r="C497" s="56"/>
      <c r="D497" s="56"/>
      <c r="E497" s="56"/>
      <c r="F497" s="56"/>
      <c r="G497" s="44"/>
    </row>
    <row r="498">
      <c r="A498" s="44"/>
      <c r="B498" s="44"/>
      <c r="C498" s="56"/>
      <c r="D498" s="56"/>
      <c r="E498" s="56"/>
      <c r="F498" s="56"/>
      <c r="G498" s="44"/>
    </row>
    <row r="499">
      <c r="A499" s="44"/>
      <c r="B499" s="44"/>
      <c r="C499" s="56"/>
      <c r="D499" s="56"/>
      <c r="E499" s="56"/>
      <c r="F499" s="56"/>
      <c r="G499" s="44"/>
    </row>
    <row r="500">
      <c r="A500" s="44"/>
      <c r="B500" s="44"/>
      <c r="C500" s="56"/>
      <c r="D500" s="56"/>
      <c r="E500" s="56"/>
      <c r="F500" s="56"/>
      <c r="G500" s="44"/>
    </row>
    <row r="501">
      <c r="A501" s="44"/>
      <c r="B501" s="44"/>
      <c r="C501" s="56"/>
      <c r="D501" s="56"/>
      <c r="E501" s="56"/>
      <c r="F501" s="56"/>
      <c r="G501" s="44"/>
    </row>
    <row r="502">
      <c r="A502" s="44"/>
      <c r="B502" s="44"/>
      <c r="C502" s="56"/>
      <c r="D502" s="56"/>
      <c r="E502" s="56"/>
      <c r="F502" s="56"/>
      <c r="G502" s="44"/>
    </row>
    <row r="503">
      <c r="A503" s="44"/>
      <c r="B503" s="44"/>
      <c r="C503" s="56"/>
      <c r="D503" s="56"/>
      <c r="E503" s="56"/>
      <c r="F503" s="56"/>
      <c r="G503" s="44"/>
    </row>
    <row r="504">
      <c r="A504" s="44"/>
      <c r="B504" s="44"/>
      <c r="C504" s="56"/>
      <c r="D504" s="56"/>
      <c r="E504" s="56"/>
      <c r="F504" s="56"/>
      <c r="G504" s="44"/>
    </row>
    <row r="505">
      <c r="A505" s="44"/>
      <c r="B505" s="44"/>
      <c r="C505" s="56"/>
      <c r="D505" s="56"/>
      <c r="E505" s="56"/>
      <c r="F505" s="56"/>
      <c r="G505" s="44"/>
    </row>
    <row r="506">
      <c r="A506" s="44"/>
      <c r="B506" s="44"/>
      <c r="C506" s="56"/>
      <c r="D506" s="56"/>
      <c r="E506" s="56"/>
      <c r="F506" s="56"/>
      <c r="G506" s="44"/>
    </row>
    <row r="507">
      <c r="A507" s="44"/>
      <c r="B507" s="44"/>
      <c r="C507" s="56"/>
      <c r="D507" s="56"/>
      <c r="E507" s="56"/>
      <c r="F507" s="56"/>
      <c r="G507" s="44"/>
    </row>
    <row r="508">
      <c r="A508" s="44"/>
      <c r="B508" s="44"/>
      <c r="C508" s="56"/>
      <c r="D508" s="56"/>
      <c r="E508" s="56"/>
      <c r="F508" s="56"/>
      <c r="G508" s="44"/>
    </row>
    <row r="509">
      <c r="A509" s="44"/>
      <c r="B509" s="44"/>
      <c r="C509" s="56"/>
      <c r="D509" s="56"/>
      <c r="E509" s="56"/>
      <c r="F509" s="56"/>
      <c r="G509" s="44"/>
    </row>
    <row r="510">
      <c r="A510" s="44"/>
      <c r="B510" s="44"/>
      <c r="C510" s="56"/>
      <c r="D510" s="56"/>
      <c r="E510" s="56"/>
      <c r="F510" s="56"/>
      <c r="G510" s="44"/>
    </row>
    <row r="511">
      <c r="A511" s="44"/>
      <c r="B511" s="44"/>
      <c r="C511" s="56"/>
      <c r="D511" s="56"/>
      <c r="E511" s="56"/>
      <c r="F511" s="56"/>
      <c r="G511" s="44"/>
    </row>
    <row r="512">
      <c r="A512" s="44"/>
      <c r="B512" s="44"/>
      <c r="C512" s="56"/>
      <c r="D512" s="56"/>
      <c r="E512" s="56"/>
      <c r="F512" s="56"/>
      <c r="G512" s="44"/>
    </row>
    <row r="513">
      <c r="A513" s="44"/>
      <c r="B513" s="44"/>
      <c r="C513" s="56"/>
      <c r="D513" s="56"/>
      <c r="E513" s="56"/>
      <c r="F513" s="56"/>
      <c r="G513" s="44"/>
    </row>
    <row r="514">
      <c r="A514" s="44"/>
      <c r="B514" s="44"/>
      <c r="C514" s="56"/>
      <c r="D514" s="56"/>
      <c r="E514" s="56"/>
      <c r="F514" s="56"/>
      <c r="G514" s="44"/>
    </row>
    <row r="515">
      <c r="A515" s="44"/>
      <c r="B515" s="44"/>
      <c r="C515" s="56"/>
      <c r="D515" s="56"/>
      <c r="E515" s="56"/>
      <c r="F515" s="56"/>
      <c r="G515" s="44"/>
    </row>
    <row r="516">
      <c r="A516" s="44"/>
      <c r="B516" s="44"/>
      <c r="C516" s="56"/>
      <c r="D516" s="56"/>
      <c r="E516" s="56"/>
      <c r="F516" s="56"/>
      <c r="G516" s="44"/>
    </row>
    <row r="517">
      <c r="A517" s="44"/>
      <c r="B517" s="44"/>
      <c r="C517" s="56"/>
      <c r="D517" s="56"/>
      <c r="E517" s="56"/>
      <c r="F517" s="56"/>
      <c r="G517" s="44"/>
    </row>
    <row r="518">
      <c r="A518" s="44"/>
      <c r="B518" s="44"/>
      <c r="C518" s="56"/>
      <c r="D518" s="56"/>
      <c r="E518" s="56"/>
      <c r="F518" s="56"/>
      <c r="G518" s="44"/>
    </row>
    <row r="519">
      <c r="A519" s="44"/>
      <c r="B519" s="44"/>
      <c r="C519" s="56"/>
      <c r="D519" s="56"/>
      <c r="E519" s="56"/>
      <c r="F519" s="56"/>
      <c r="G519" s="44"/>
    </row>
    <row r="520">
      <c r="A520" s="44"/>
      <c r="B520" s="44"/>
      <c r="C520" s="56"/>
      <c r="D520" s="56"/>
      <c r="E520" s="56"/>
      <c r="F520" s="56"/>
      <c r="G520" s="44"/>
    </row>
    <row r="521">
      <c r="A521" s="44"/>
      <c r="B521" s="44"/>
      <c r="C521" s="56"/>
      <c r="D521" s="56"/>
      <c r="E521" s="56"/>
      <c r="F521" s="56"/>
      <c r="G521" s="44"/>
    </row>
    <row r="522">
      <c r="A522" s="44"/>
      <c r="B522" s="44"/>
      <c r="C522" s="56"/>
      <c r="D522" s="56"/>
      <c r="E522" s="56"/>
      <c r="F522" s="56"/>
      <c r="G522" s="44"/>
    </row>
    <row r="523">
      <c r="A523" s="44"/>
      <c r="B523" s="44"/>
      <c r="C523" s="56"/>
      <c r="D523" s="56"/>
      <c r="E523" s="56"/>
      <c r="F523" s="56"/>
      <c r="G523" s="44"/>
    </row>
    <row r="524">
      <c r="A524" s="44"/>
      <c r="B524" s="44"/>
      <c r="C524" s="56"/>
      <c r="D524" s="56"/>
      <c r="E524" s="56"/>
      <c r="F524" s="56"/>
      <c r="G524" s="44"/>
    </row>
    <row r="525">
      <c r="A525" s="44"/>
      <c r="B525" s="44"/>
      <c r="C525" s="56"/>
      <c r="D525" s="56"/>
      <c r="E525" s="56"/>
      <c r="F525" s="56"/>
      <c r="G525" s="44"/>
    </row>
    <row r="526">
      <c r="A526" s="44"/>
      <c r="B526" s="44"/>
      <c r="C526" s="56"/>
      <c r="D526" s="56"/>
      <c r="E526" s="56"/>
      <c r="F526" s="56"/>
      <c r="G526" s="44"/>
    </row>
    <row r="527">
      <c r="A527" s="44"/>
      <c r="B527" s="44"/>
      <c r="C527" s="56"/>
      <c r="D527" s="56"/>
      <c r="E527" s="56"/>
      <c r="F527" s="56"/>
      <c r="G527" s="44"/>
    </row>
    <row r="528">
      <c r="A528" s="44"/>
      <c r="B528" s="44"/>
      <c r="C528" s="56"/>
      <c r="D528" s="56"/>
      <c r="E528" s="56"/>
      <c r="F528" s="56"/>
      <c r="G528" s="44"/>
    </row>
    <row r="529">
      <c r="A529" s="44"/>
      <c r="B529" s="44"/>
      <c r="C529" s="56"/>
      <c r="D529" s="56"/>
      <c r="E529" s="56"/>
      <c r="F529" s="56"/>
      <c r="G529" s="44"/>
    </row>
    <row r="530">
      <c r="A530" s="44"/>
      <c r="B530" s="44"/>
      <c r="C530" s="56"/>
      <c r="D530" s="56"/>
      <c r="E530" s="56"/>
      <c r="F530" s="56"/>
      <c r="G530" s="44"/>
    </row>
    <row r="531">
      <c r="A531" s="44"/>
      <c r="B531" s="44"/>
      <c r="C531" s="56"/>
      <c r="D531" s="56"/>
      <c r="E531" s="56"/>
      <c r="F531" s="56"/>
      <c r="G531" s="44"/>
    </row>
    <row r="532">
      <c r="A532" s="44"/>
      <c r="B532" s="44"/>
      <c r="C532" s="56"/>
      <c r="D532" s="56"/>
      <c r="E532" s="56"/>
      <c r="F532" s="56"/>
      <c r="G532" s="44"/>
    </row>
    <row r="533">
      <c r="A533" s="44"/>
      <c r="B533" s="44"/>
      <c r="C533" s="56"/>
      <c r="D533" s="56"/>
      <c r="E533" s="56"/>
      <c r="F533" s="56"/>
      <c r="G533" s="44"/>
    </row>
    <row r="534">
      <c r="A534" s="44"/>
      <c r="B534" s="44"/>
      <c r="C534" s="56"/>
      <c r="D534" s="56"/>
      <c r="E534" s="56"/>
      <c r="F534" s="56"/>
      <c r="G534" s="44"/>
    </row>
    <row r="535">
      <c r="A535" s="44"/>
      <c r="B535" s="44"/>
      <c r="C535" s="56"/>
      <c r="D535" s="56"/>
      <c r="E535" s="56"/>
      <c r="F535" s="56"/>
      <c r="G535" s="44"/>
    </row>
    <row r="536">
      <c r="A536" s="44"/>
      <c r="B536" s="44"/>
      <c r="C536" s="56"/>
      <c r="D536" s="56"/>
      <c r="E536" s="56"/>
      <c r="F536" s="56"/>
      <c r="G536" s="44"/>
    </row>
    <row r="537">
      <c r="A537" s="44"/>
      <c r="B537" s="44"/>
      <c r="C537" s="56"/>
      <c r="D537" s="56"/>
      <c r="E537" s="56"/>
      <c r="F537" s="56"/>
      <c r="G537" s="44"/>
    </row>
    <row r="538">
      <c r="A538" s="44"/>
      <c r="B538" s="44"/>
      <c r="C538" s="56"/>
      <c r="D538" s="56"/>
      <c r="E538" s="56"/>
      <c r="F538" s="56"/>
      <c r="G538" s="44"/>
    </row>
    <row r="539">
      <c r="A539" s="44"/>
      <c r="B539" s="44"/>
      <c r="C539" s="56"/>
      <c r="D539" s="56"/>
      <c r="E539" s="56"/>
      <c r="F539" s="56"/>
      <c r="G539" s="44"/>
    </row>
    <row r="540">
      <c r="A540" s="44"/>
      <c r="B540" s="44"/>
      <c r="C540" s="56"/>
      <c r="D540" s="56"/>
      <c r="E540" s="56"/>
      <c r="F540" s="56"/>
      <c r="G540" s="44"/>
    </row>
    <row r="541">
      <c r="A541" s="44"/>
      <c r="B541" s="44"/>
      <c r="C541" s="56"/>
      <c r="D541" s="56"/>
      <c r="E541" s="56"/>
      <c r="F541" s="56"/>
      <c r="G541" s="44"/>
    </row>
    <row r="542">
      <c r="A542" s="44"/>
      <c r="B542" s="44"/>
      <c r="C542" s="56"/>
      <c r="D542" s="56"/>
      <c r="E542" s="56"/>
      <c r="F542" s="56"/>
      <c r="G542" s="44"/>
    </row>
    <row r="543">
      <c r="A543" s="44"/>
      <c r="B543" s="44"/>
      <c r="C543" s="56"/>
      <c r="D543" s="56"/>
      <c r="E543" s="56"/>
      <c r="F543" s="56"/>
      <c r="G543" s="44"/>
    </row>
    <row r="544">
      <c r="A544" s="44"/>
      <c r="B544" s="44"/>
      <c r="C544" s="56"/>
      <c r="D544" s="56"/>
      <c r="E544" s="56"/>
      <c r="F544" s="56"/>
      <c r="G544" s="44"/>
    </row>
    <row r="545">
      <c r="A545" s="44"/>
      <c r="B545" s="44"/>
      <c r="C545" s="56"/>
      <c r="D545" s="56"/>
      <c r="E545" s="56"/>
      <c r="F545" s="56"/>
      <c r="G545" s="44"/>
    </row>
    <row r="546">
      <c r="A546" s="44"/>
      <c r="B546" s="44"/>
      <c r="C546" s="56"/>
      <c r="D546" s="56"/>
      <c r="E546" s="56"/>
      <c r="F546" s="56"/>
      <c r="G546" s="44"/>
    </row>
    <row r="547">
      <c r="A547" s="44"/>
      <c r="B547" s="44"/>
      <c r="C547" s="56"/>
      <c r="D547" s="56"/>
      <c r="E547" s="56"/>
      <c r="F547" s="56"/>
      <c r="G547" s="44"/>
    </row>
    <row r="548">
      <c r="A548" s="44"/>
      <c r="B548" s="44"/>
      <c r="C548" s="56"/>
      <c r="D548" s="56"/>
      <c r="E548" s="56"/>
      <c r="F548" s="56"/>
      <c r="G548" s="44"/>
    </row>
    <row r="549">
      <c r="A549" s="44"/>
      <c r="B549" s="44"/>
      <c r="C549" s="56"/>
      <c r="D549" s="56"/>
      <c r="E549" s="56"/>
      <c r="F549" s="56"/>
      <c r="G549" s="44"/>
    </row>
    <row r="550">
      <c r="A550" s="44"/>
      <c r="B550" s="44"/>
      <c r="C550" s="56"/>
      <c r="D550" s="56"/>
      <c r="E550" s="56"/>
      <c r="F550" s="56"/>
      <c r="G550" s="44"/>
    </row>
    <row r="551">
      <c r="A551" s="44"/>
      <c r="B551" s="44"/>
      <c r="C551" s="56"/>
      <c r="D551" s="56"/>
      <c r="E551" s="56"/>
      <c r="F551" s="56"/>
      <c r="G551" s="44"/>
    </row>
    <row r="552">
      <c r="A552" s="44"/>
      <c r="B552" s="44"/>
      <c r="C552" s="56"/>
      <c r="D552" s="56"/>
      <c r="E552" s="56"/>
      <c r="F552" s="56"/>
      <c r="G552" s="44"/>
    </row>
    <row r="553">
      <c r="A553" s="44"/>
      <c r="B553" s="44"/>
      <c r="C553" s="56"/>
      <c r="D553" s="56"/>
      <c r="E553" s="56"/>
      <c r="F553" s="56"/>
      <c r="G553" s="44"/>
    </row>
    <row r="554">
      <c r="A554" s="44"/>
      <c r="B554" s="44"/>
      <c r="C554" s="56"/>
      <c r="D554" s="56"/>
      <c r="E554" s="56"/>
      <c r="F554" s="56"/>
      <c r="G554" s="44"/>
    </row>
    <row r="555">
      <c r="A555" s="44"/>
      <c r="B555" s="44"/>
      <c r="C555" s="56"/>
      <c r="D555" s="56"/>
      <c r="E555" s="56"/>
      <c r="F555" s="56"/>
      <c r="G555" s="44"/>
    </row>
    <row r="556">
      <c r="A556" s="44"/>
      <c r="B556" s="44"/>
      <c r="C556" s="56"/>
      <c r="D556" s="56"/>
      <c r="E556" s="56"/>
      <c r="F556" s="56"/>
      <c r="G556" s="44"/>
    </row>
    <row r="557">
      <c r="A557" s="44"/>
      <c r="B557" s="44"/>
      <c r="C557" s="56"/>
      <c r="D557" s="56"/>
      <c r="E557" s="56"/>
      <c r="F557" s="56"/>
      <c r="G557" s="44"/>
    </row>
    <row r="558">
      <c r="A558" s="44"/>
      <c r="B558" s="44"/>
      <c r="C558" s="56"/>
      <c r="D558" s="56"/>
      <c r="E558" s="56"/>
      <c r="F558" s="56"/>
      <c r="G558" s="44"/>
    </row>
    <row r="559">
      <c r="A559" s="44"/>
      <c r="B559" s="44"/>
      <c r="C559" s="56"/>
      <c r="D559" s="56"/>
      <c r="E559" s="56"/>
      <c r="F559" s="56"/>
      <c r="G559" s="44"/>
    </row>
    <row r="560">
      <c r="A560" s="44"/>
      <c r="B560" s="44"/>
      <c r="C560" s="56"/>
      <c r="D560" s="56"/>
      <c r="E560" s="56"/>
      <c r="F560" s="56"/>
      <c r="G560" s="44"/>
    </row>
    <row r="561">
      <c r="A561" s="44"/>
      <c r="B561" s="44"/>
      <c r="C561" s="56"/>
      <c r="D561" s="56"/>
      <c r="E561" s="56"/>
      <c r="F561" s="56"/>
      <c r="G561" s="44"/>
    </row>
    <row r="562">
      <c r="A562" s="44"/>
      <c r="B562" s="44"/>
      <c r="C562" s="56"/>
      <c r="D562" s="56"/>
      <c r="E562" s="56"/>
      <c r="F562" s="56"/>
      <c r="G562" s="44"/>
    </row>
    <row r="563">
      <c r="A563" s="44"/>
      <c r="B563" s="44"/>
      <c r="C563" s="56"/>
      <c r="D563" s="56"/>
      <c r="E563" s="56"/>
      <c r="F563" s="56"/>
      <c r="G563" s="44"/>
    </row>
    <row r="564">
      <c r="A564" s="44"/>
      <c r="B564" s="44"/>
      <c r="C564" s="56"/>
      <c r="D564" s="56"/>
      <c r="E564" s="56"/>
      <c r="F564" s="56"/>
      <c r="G564" s="44"/>
    </row>
    <row r="565">
      <c r="A565" s="44"/>
      <c r="B565" s="44"/>
      <c r="C565" s="56"/>
      <c r="D565" s="56"/>
      <c r="E565" s="56"/>
      <c r="F565" s="56"/>
      <c r="G565" s="44"/>
    </row>
    <row r="566">
      <c r="A566" s="44"/>
      <c r="B566" s="44"/>
      <c r="C566" s="56"/>
      <c r="D566" s="56"/>
      <c r="E566" s="56"/>
      <c r="F566" s="56"/>
      <c r="G566" s="44"/>
    </row>
    <row r="567">
      <c r="A567" s="44"/>
      <c r="B567" s="44"/>
      <c r="C567" s="56"/>
      <c r="D567" s="56"/>
      <c r="E567" s="56"/>
      <c r="F567" s="56"/>
      <c r="G567" s="44"/>
    </row>
    <row r="568">
      <c r="A568" s="44"/>
      <c r="B568" s="44"/>
      <c r="C568" s="56"/>
      <c r="D568" s="56"/>
      <c r="E568" s="56"/>
      <c r="F568" s="56"/>
      <c r="G568" s="44"/>
    </row>
    <row r="569">
      <c r="A569" s="44"/>
      <c r="B569" s="44"/>
      <c r="C569" s="56"/>
      <c r="D569" s="56"/>
      <c r="E569" s="56"/>
      <c r="F569" s="56"/>
      <c r="G569" s="44"/>
    </row>
    <row r="570">
      <c r="A570" s="44"/>
      <c r="B570" s="44"/>
      <c r="C570" s="56"/>
      <c r="D570" s="56"/>
      <c r="E570" s="56"/>
      <c r="F570" s="56"/>
      <c r="G570" s="44"/>
    </row>
    <row r="571">
      <c r="A571" s="44"/>
      <c r="B571" s="44"/>
      <c r="C571" s="56"/>
      <c r="D571" s="56"/>
      <c r="E571" s="56"/>
      <c r="F571" s="56"/>
      <c r="G571" s="44"/>
    </row>
    <row r="572">
      <c r="A572" s="44"/>
      <c r="B572" s="44"/>
      <c r="C572" s="56"/>
      <c r="D572" s="56"/>
      <c r="E572" s="56"/>
      <c r="F572" s="56"/>
      <c r="G572" s="44"/>
    </row>
    <row r="573">
      <c r="A573" s="44"/>
      <c r="B573" s="44"/>
      <c r="C573" s="56"/>
      <c r="D573" s="56"/>
      <c r="E573" s="56"/>
      <c r="F573" s="56"/>
      <c r="G573" s="44"/>
    </row>
    <row r="574">
      <c r="A574" s="44"/>
      <c r="B574" s="44"/>
      <c r="C574" s="56"/>
      <c r="D574" s="56"/>
      <c r="E574" s="56"/>
      <c r="F574" s="56"/>
      <c r="G574" s="44"/>
    </row>
    <row r="575">
      <c r="A575" s="44"/>
      <c r="B575" s="44"/>
      <c r="C575" s="56"/>
      <c r="D575" s="56"/>
      <c r="E575" s="56"/>
      <c r="F575" s="56"/>
      <c r="G575" s="44"/>
    </row>
    <row r="576">
      <c r="A576" s="44"/>
      <c r="B576" s="44"/>
      <c r="C576" s="56"/>
      <c r="D576" s="56"/>
      <c r="E576" s="56"/>
      <c r="F576" s="56"/>
      <c r="G576" s="44"/>
    </row>
    <row r="577">
      <c r="A577" s="44"/>
      <c r="B577" s="44"/>
      <c r="C577" s="56"/>
      <c r="D577" s="56"/>
      <c r="E577" s="56"/>
      <c r="F577" s="56"/>
      <c r="G577" s="44"/>
    </row>
    <row r="578">
      <c r="A578" s="44"/>
      <c r="B578" s="44"/>
      <c r="C578" s="56"/>
      <c r="D578" s="56"/>
      <c r="E578" s="56"/>
      <c r="F578" s="56"/>
      <c r="G578" s="44"/>
    </row>
    <row r="579">
      <c r="A579" s="44"/>
      <c r="B579" s="44"/>
      <c r="C579" s="56"/>
      <c r="D579" s="56"/>
      <c r="E579" s="56"/>
      <c r="F579" s="56"/>
      <c r="G579" s="44"/>
    </row>
    <row r="580">
      <c r="A580" s="44"/>
      <c r="B580" s="44"/>
      <c r="C580" s="56"/>
      <c r="D580" s="56"/>
      <c r="E580" s="56"/>
      <c r="F580" s="56"/>
      <c r="G580" s="44"/>
    </row>
    <row r="581">
      <c r="A581" s="44"/>
      <c r="B581" s="44"/>
      <c r="C581" s="56"/>
      <c r="D581" s="56"/>
      <c r="E581" s="56"/>
      <c r="F581" s="56"/>
      <c r="G581" s="44"/>
    </row>
    <row r="582">
      <c r="A582" s="44"/>
      <c r="B582" s="44"/>
      <c r="C582" s="56"/>
      <c r="D582" s="56"/>
      <c r="E582" s="56"/>
      <c r="F582" s="56"/>
      <c r="G582" s="44"/>
    </row>
    <row r="583">
      <c r="A583" s="44"/>
      <c r="B583" s="44"/>
      <c r="C583" s="56"/>
      <c r="D583" s="56"/>
      <c r="E583" s="56"/>
      <c r="F583" s="56"/>
      <c r="G583" s="44"/>
    </row>
    <row r="584">
      <c r="A584" s="44"/>
      <c r="B584" s="44"/>
      <c r="C584" s="56"/>
      <c r="D584" s="56"/>
      <c r="E584" s="56"/>
      <c r="F584" s="56"/>
      <c r="G584" s="44"/>
    </row>
    <row r="585">
      <c r="A585" s="44"/>
      <c r="B585" s="44"/>
      <c r="C585" s="56"/>
      <c r="D585" s="56"/>
      <c r="E585" s="56"/>
      <c r="F585" s="56"/>
      <c r="G585" s="44"/>
    </row>
    <row r="586">
      <c r="A586" s="44"/>
      <c r="B586" s="44"/>
      <c r="C586" s="56"/>
      <c r="D586" s="56"/>
      <c r="E586" s="56"/>
      <c r="F586" s="56"/>
      <c r="G586" s="44"/>
    </row>
    <row r="587">
      <c r="A587" s="44"/>
      <c r="B587" s="44"/>
      <c r="C587" s="56"/>
      <c r="D587" s="56"/>
      <c r="E587" s="56"/>
      <c r="F587" s="56"/>
      <c r="G587" s="44"/>
    </row>
    <row r="588">
      <c r="A588" s="44"/>
      <c r="B588" s="44"/>
      <c r="C588" s="56"/>
      <c r="D588" s="56"/>
      <c r="E588" s="56"/>
      <c r="F588" s="56"/>
      <c r="G588" s="44"/>
    </row>
    <row r="589">
      <c r="A589" s="44"/>
      <c r="B589" s="44"/>
      <c r="C589" s="56"/>
      <c r="D589" s="56"/>
      <c r="E589" s="56"/>
      <c r="F589" s="56"/>
      <c r="G589" s="44"/>
    </row>
    <row r="590">
      <c r="A590" s="44"/>
      <c r="B590" s="44"/>
      <c r="C590" s="56"/>
      <c r="D590" s="56"/>
      <c r="E590" s="56"/>
      <c r="F590" s="56"/>
      <c r="G590" s="44"/>
    </row>
    <row r="591">
      <c r="A591" s="44"/>
      <c r="B591" s="44"/>
      <c r="C591" s="56"/>
      <c r="D591" s="56"/>
      <c r="E591" s="56"/>
      <c r="F591" s="56"/>
      <c r="G591" s="44"/>
    </row>
    <row r="592">
      <c r="A592" s="44"/>
      <c r="B592" s="44"/>
      <c r="C592" s="56"/>
      <c r="D592" s="56"/>
      <c r="E592" s="56"/>
      <c r="F592" s="56"/>
      <c r="G592" s="44"/>
    </row>
    <row r="593">
      <c r="A593" s="44"/>
      <c r="B593" s="44"/>
      <c r="C593" s="56"/>
      <c r="D593" s="56"/>
      <c r="E593" s="56"/>
      <c r="F593" s="56"/>
      <c r="G593" s="44"/>
    </row>
    <row r="594">
      <c r="A594" s="44"/>
      <c r="B594" s="44"/>
      <c r="C594" s="56"/>
      <c r="D594" s="56"/>
      <c r="E594" s="56"/>
      <c r="F594" s="56"/>
      <c r="G594" s="44"/>
    </row>
    <row r="595">
      <c r="A595" s="44"/>
      <c r="B595" s="44"/>
      <c r="C595" s="56"/>
      <c r="D595" s="56"/>
      <c r="E595" s="56"/>
      <c r="F595" s="56"/>
      <c r="G595" s="44"/>
    </row>
    <row r="596">
      <c r="A596" s="44"/>
      <c r="B596" s="44"/>
      <c r="C596" s="56"/>
      <c r="D596" s="56"/>
      <c r="E596" s="56"/>
      <c r="F596" s="56"/>
      <c r="G596" s="44"/>
    </row>
    <row r="597">
      <c r="A597" s="44"/>
      <c r="B597" s="44"/>
      <c r="C597" s="56"/>
      <c r="D597" s="56"/>
      <c r="E597" s="56"/>
      <c r="F597" s="56"/>
      <c r="G597" s="44"/>
    </row>
    <row r="598">
      <c r="A598" s="44"/>
      <c r="B598" s="44"/>
      <c r="C598" s="56"/>
      <c r="D598" s="56"/>
      <c r="E598" s="56"/>
      <c r="F598" s="56"/>
      <c r="G598" s="44"/>
    </row>
    <row r="599">
      <c r="A599" s="44"/>
      <c r="B599" s="44"/>
      <c r="C599" s="56"/>
      <c r="D599" s="56"/>
      <c r="E599" s="56"/>
      <c r="F599" s="56"/>
      <c r="G599" s="44"/>
    </row>
    <row r="600">
      <c r="A600" s="44"/>
      <c r="B600" s="44"/>
      <c r="C600" s="56"/>
      <c r="D600" s="56"/>
      <c r="E600" s="56"/>
      <c r="F600" s="56"/>
      <c r="G600" s="44"/>
    </row>
    <row r="601">
      <c r="A601" s="44"/>
      <c r="B601" s="44"/>
      <c r="C601" s="56"/>
      <c r="D601" s="56"/>
      <c r="E601" s="56"/>
      <c r="F601" s="56"/>
      <c r="G601" s="44"/>
    </row>
    <row r="602">
      <c r="A602" s="44"/>
      <c r="B602" s="44"/>
      <c r="C602" s="56"/>
      <c r="D602" s="56"/>
      <c r="E602" s="56"/>
      <c r="F602" s="56"/>
      <c r="G602" s="44"/>
    </row>
    <row r="603">
      <c r="A603" s="44"/>
      <c r="B603" s="44"/>
      <c r="C603" s="56"/>
      <c r="D603" s="56"/>
      <c r="E603" s="56"/>
      <c r="F603" s="56"/>
      <c r="G603" s="44"/>
    </row>
    <row r="604">
      <c r="A604" s="44"/>
      <c r="B604" s="44"/>
      <c r="C604" s="56"/>
      <c r="D604" s="56"/>
      <c r="E604" s="56"/>
      <c r="F604" s="56"/>
      <c r="G604" s="44"/>
    </row>
    <row r="605">
      <c r="A605" s="44"/>
      <c r="B605" s="44"/>
      <c r="C605" s="56"/>
      <c r="D605" s="56"/>
      <c r="E605" s="56"/>
      <c r="F605" s="56"/>
      <c r="G605" s="44"/>
    </row>
    <row r="606">
      <c r="A606" s="44"/>
      <c r="B606" s="44"/>
      <c r="C606" s="56"/>
      <c r="D606" s="56"/>
      <c r="E606" s="56"/>
      <c r="F606" s="56"/>
      <c r="G606" s="44"/>
    </row>
    <row r="607">
      <c r="A607" s="44"/>
      <c r="B607" s="44"/>
      <c r="C607" s="56"/>
      <c r="D607" s="56"/>
      <c r="E607" s="56"/>
      <c r="F607" s="56"/>
      <c r="G607" s="44"/>
    </row>
    <row r="608">
      <c r="A608" s="44"/>
      <c r="B608" s="44"/>
      <c r="C608" s="56"/>
      <c r="D608" s="56"/>
      <c r="E608" s="56"/>
      <c r="F608" s="56"/>
      <c r="G608" s="44"/>
    </row>
    <row r="609">
      <c r="A609" s="44"/>
      <c r="B609" s="44"/>
      <c r="C609" s="56"/>
      <c r="D609" s="56"/>
      <c r="E609" s="56"/>
      <c r="F609" s="56"/>
      <c r="G609" s="44"/>
    </row>
    <row r="610">
      <c r="A610" s="44"/>
      <c r="B610" s="44"/>
      <c r="C610" s="56"/>
      <c r="D610" s="56"/>
      <c r="E610" s="56"/>
      <c r="F610" s="56"/>
      <c r="G610" s="44"/>
    </row>
    <row r="611">
      <c r="A611" s="44"/>
      <c r="B611" s="44"/>
      <c r="C611" s="56"/>
      <c r="D611" s="56"/>
      <c r="E611" s="56"/>
      <c r="F611" s="56"/>
      <c r="G611" s="44"/>
    </row>
    <row r="612">
      <c r="A612" s="44"/>
      <c r="B612" s="44"/>
      <c r="C612" s="56"/>
      <c r="D612" s="56"/>
      <c r="E612" s="56"/>
      <c r="F612" s="56"/>
      <c r="G612" s="44"/>
    </row>
    <row r="613">
      <c r="A613" s="44"/>
      <c r="B613" s="44"/>
      <c r="C613" s="56"/>
      <c r="D613" s="56"/>
      <c r="E613" s="56"/>
      <c r="F613" s="56"/>
      <c r="G613" s="44"/>
    </row>
    <row r="614">
      <c r="A614" s="44"/>
      <c r="B614" s="44"/>
      <c r="C614" s="56"/>
      <c r="D614" s="56"/>
      <c r="E614" s="56"/>
      <c r="F614" s="56"/>
      <c r="G614" s="44"/>
    </row>
    <row r="615">
      <c r="A615" s="44"/>
      <c r="B615" s="44"/>
      <c r="C615" s="56"/>
      <c r="D615" s="56"/>
      <c r="E615" s="56"/>
      <c r="F615" s="56"/>
      <c r="G615" s="44"/>
    </row>
    <row r="616">
      <c r="A616" s="44"/>
      <c r="B616" s="44"/>
      <c r="C616" s="56"/>
      <c r="D616" s="56"/>
      <c r="E616" s="56"/>
      <c r="F616" s="56"/>
      <c r="G616" s="44"/>
    </row>
    <row r="617">
      <c r="A617" s="44"/>
      <c r="B617" s="44"/>
      <c r="C617" s="56"/>
      <c r="D617" s="56"/>
      <c r="E617" s="56"/>
      <c r="F617" s="56"/>
      <c r="G617" s="44"/>
    </row>
    <row r="618">
      <c r="A618" s="44"/>
      <c r="B618" s="44"/>
      <c r="C618" s="56"/>
      <c r="D618" s="56"/>
      <c r="E618" s="56"/>
      <c r="F618" s="56"/>
      <c r="G618" s="44"/>
    </row>
    <row r="619">
      <c r="A619" s="44"/>
      <c r="B619" s="44"/>
      <c r="C619" s="56"/>
      <c r="D619" s="56"/>
      <c r="E619" s="56"/>
      <c r="F619" s="56"/>
      <c r="G619" s="44"/>
    </row>
    <row r="620">
      <c r="A620" s="44"/>
      <c r="B620" s="44"/>
      <c r="C620" s="56"/>
      <c r="D620" s="56"/>
      <c r="E620" s="56"/>
      <c r="F620" s="56"/>
      <c r="G620" s="44"/>
    </row>
    <row r="621">
      <c r="A621" s="44"/>
      <c r="B621" s="44"/>
      <c r="C621" s="56"/>
      <c r="D621" s="56"/>
      <c r="E621" s="56"/>
      <c r="F621" s="56"/>
      <c r="G621" s="44"/>
    </row>
    <row r="622">
      <c r="A622" s="44"/>
      <c r="B622" s="44"/>
      <c r="C622" s="56"/>
      <c r="D622" s="56"/>
      <c r="E622" s="56"/>
      <c r="F622" s="56"/>
      <c r="G622" s="44"/>
    </row>
    <row r="623">
      <c r="A623" s="44"/>
      <c r="B623" s="44"/>
      <c r="C623" s="56"/>
      <c r="D623" s="56"/>
      <c r="E623" s="56"/>
      <c r="F623" s="56"/>
      <c r="G623" s="44"/>
    </row>
    <row r="624">
      <c r="A624" s="44"/>
      <c r="B624" s="44"/>
      <c r="C624" s="56"/>
      <c r="D624" s="56"/>
      <c r="E624" s="56"/>
      <c r="F624" s="56"/>
      <c r="G624" s="44"/>
    </row>
    <row r="625">
      <c r="A625" s="44"/>
      <c r="B625" s="44"/>
      <c r="C625" s="56"/>
      <c r="D625" s="56"/>
      <c r="E625" s="56"/>
      <c r="F625" s="56"/>
      <c r="G625" s="44"/>
    </row>
    <row r="626">
      <c r="A626" s="44"/>
      <c r="B626" s="44"/>
      <c r="C626" s="56"/>
      <c r="D626" s="56"/>
      <c r="E626" s="56"/>
      <c r="F626" s="56"/>
      <c r="G626" s="44"/>
    </row>
    <row r="627">
      <c r="A627" s="44"/>
      <c r="B627" s="44"/>
      <c r="C627" s="56"/>
      <c r="D627" s="56"/>
      <c r="E627" s="56"/>
      <c r="F627" s="56"/>
      <c r="G627" s="44"/>
    </row>
    <row r="628">
      <c r="A628" s="44"/>
      <c r="B628" s="44"/>
      <c r="C628" s="56"/>
      <c r="D628" s="56"/>
      <c r="E628" s="56"/>
      <c r="F628" s="56"/>
      <c r="G628" s="44"/>
    </row>
    <row r="629">
      <c r="A629" s="44"/>
      <c r="B629" s="44"/>
      <c r="C629" s="56"/>
      <c r="D629" s="56"/>
      <c r="E629" s="56"/>
      <c r="F629" s="56"/>
      <c r="G629" s="44"/>
    </row>
    <row r="630">
      <c r="A630" s="44"/>
      <c r="B630" s="44"/>
      <c r="C630" s="56"/>
      <c r="D630" s="56"/>
      <c r="E630" s="56"/>
      <c r="F630" s="56"/>
      <c r="G630" s="44"/>
    </row>
    <row r="631">
      <c r="A631" s="44"/>
      <c r="B631" s="44"/>
      <c r="C631" s="56"/>
      <c r="D631" s="56"/>
      <c r="E631" s="56"/>
      <c r="F631" s="56"/>
      <c r="G631" s="44"/>
    </row>
    <row r="632">
      <c r="A632" s="44"/>
      <c r="B632" s="44"/>
      <c r="C632" s="56"/>
      <c r="D632" s="56"/>
      <c r="E632" s="56"/>
      <c r="F632" s="56"/>
      <c r="G632" s="44"/>
    </row>
    <row r="633">
      <c r="A633" s="44"/>
      <c r="B633" s="44"/>
      <c r="C633" s="56"/>
      <c r="D633" s="56"/>
      <c r="E633" s="56"/>
      <c r="F633" s="56"/>
      <c r="G633" s="44"/>
    </row>
    <row r="634">
      <c r="A634" s="44"/>
      <c r="B634" s="44"/>
      <c r="C634" s="56"/>
      <c r="D634" s="56"/>
      <c r="E634" s="56"/>
      <c r="F634" s="56"/>
      <c r="G634" s="44"/>
    </row>
    <row r="635">
      <c r="A635" s="44"/>
      <c r="B635" s="44"/>
      <c r="C635" s="56"/>
      <c r="D635" s="56"/>
      <c r="E635" s="56"/>
      <c r="F635" s="56"/>
      <c r="G635" s="44"/>
    </row>
    <row r="636">
      <c r="A636" s="44"/>
      <c r="B636" s="44"/>
      <c r="C636" s="56"/>
      <c r="D636" s="56"/>
      <c r="E636" s="56"/>
      <c r="F636" s="56"/>
      <c r="G636" s="44"/>
    </row>
    <row r="637">
      <c r="A637" s="44"/>
      <c r="B637" s="44"/>
      <c r="C637" s="56"/>
      <c r="D637" s="56"/>
      <c r="E637" s="56"/>
      <c r="F637" s="56"/>
      <c r="G637" s="44"/>
    </row>
    <row r="638">
      <c r="A638" s="44"/>
      <c r="B638" s="44"/>
      <c r="C638" s="56"/>
      <c r="D638" s="56"/>
      <c r="E638" s="56"/>
      <c r="F638" s="56"/>
      <c r="G638" s="44"/>
    </row>
    <row r="639">
      <c r="A639" s="44"/>
      <c r="B639" s="44"/>
      <c r="C639" s="56"/>
      <c r="D639" s="56"/>
      <c r="E639" s="56"/>
      <c r="F639" s="56"/>
      <c r="G639" s="44"/>
    </row>
    <row r="640">
      <c r="A640" s="44"/>
      <c r="B640" s="44"/>
      <c r="C640" s="56"/>
      <c r="D640" s="56"/>
      <c r="E640" s="56"/>
      <c r="F640" s="56"/>
      <c r="G640" s="44"/>
    </row>
    <row r="641">
      <c r="A641" s="44"/>
      <c r="B641" s="44"/>
      <c r="C641" s="56"/>
      <c r="D641" s="56"/>
      <c r="E641" s="56"/>
      <c r="F641" s="56"/>
      <c r="G641" s="44"/>
    </row>
    <row r="642">
      <c r="A642" s="44"/>
      <c r="B642" s="44"/>
      <c r="C642" s="56"/>
      <c r="D642" s="56"/>
      <c r="E642" s="56"/>
      <c r="F642" s="56"/>
      <c r="G642" s="44"/>
    </row>
    <row r="643">
      <c r="A643" s="44"/>
      <c r="B643" s="44"/>
      <c r="C643" s="56"/>
      <c r="D643" s="56"/>
      <c r="E643" s="56"/>
      <c r="F643" s="56"/>
      <c r="G643" s="44"/>
    </row>
    <row r="644">
      <c r="A644" s="44"/>
      <c r="B644" s="44"/>
      <c r="C644" s="56"/>
      <c r="D644" s="56"/>
      <c r="E644" s="56"/>
      <c r="F644" s="56"/>
      <c r="G644" s="44"/>
    </row>
    <row r="645">
      <c r="A645" s="44"/>
      <c r="B645" s="44"/>
      <c r="C645" s="56"/>
      <c r="D645" s="56"/>
      <c r="E645" s="56"/>
      <c r="F645" s="56"/>
      <c r="G645" s="44"/>
    </row>
    <row r="646">
      <c r="A646" s="44"/>
      <c r="B646" s="44"/>
      <c r="C646" s="56"/>
      <c r="D646" s="56"/>
      <c r="E646" s="56"/>
      <c r="F646" s="56"/>
      <c r="G646" s="44"/>
    </row>
    <row r="647">
      <c r="A647" s="44"/>
      <c r="B647" s="44"/>
      <c r="C647" s="56"/>
      <c r="D647" s="56"/>
      <c r="E647" s="56"/>
      <c r="F647" s="56"/>
      <c r="G647" s="44"/>
    </row>
    <row r="648">
      <c r="A648" s="44"/>
      <c r="B648" s="44"/>
      <c r="C648" s="56"/>
      <c r="D648" s="56"/>
      <c r="E648" s="56"/>
      <c r="F648" s="56"/>
      <c r="G648" s="44"/>
    </row>
    <row r="649">
      <c r="A649" s="44"/>
      <c r="B649" s="44"/>
      <c r="C649" s="56"/>
      <c r="D649" s="56"/>
      <c r="E649" s="56"/>
      <c r="F649" s="56"/>
      <c r="G649" s="44"/>
    </row>
    <row r="650">
      <c r="A650" s="44"/>
      <c r="B650" s="44"/>
      <c r="C650" s="56"/>
      <c r="D650" s="56"/>
      <c r="E650" s="56"/>
      <c r="F650" s="56"/>
      <c r="G650" s="44"/>
    </row>
    <row r="651">
      <c r="A651" s="44"/>
      <c r="B651" s="44"/>
      <c r="C651" s="56"/>
      <c r="D651" s="56"/>
      <c r="E651" s="56"/>
      <c r="F651" s="56"/>
      <c r="G651" s="44"/>
    </row>
    <row r="652">
      <c r="A652" s="44"/>
      <c r="B652" s="44"/>
      <c r="C652" s="56"/>
      <c r="D652" s="56"/>
      <c r="E652" s="56"/>
      <c r="F652" s="56"/>
      <c r="G652" s="44"/>
    </row>
    <row r="653">
      <c r="A653" s="44"/>
      <c r="B653" s="44"/>
      <c r="C653" s="56"/>
      <c r="D653" s="56"/>
      <c r="E653" s="56"/>
      <c r="F653" s="56"/>
      <c r="G653" s="44"/>
    </row>
    <row r="654">
      <c r="A654" s="44"/>
      <c r="B654" s="44"/>
      <c r="C654" s="56"/>
      <c r="D654" s="56"/>
      <c r="E654" s="56"/>
      <c r="F654" s="56"/>
      <c r="G654" s="44"/>
    </row>
    <row r="655">
      <c r="A655" s="44"/>
      <c r="B655" s="44"/>
      <c r="C655" s="56"/>
      <c r="D655" s="56"/>
      <c r="E655" s="56"/>
      <c r="F655" s="56"/>
      <c r="G655" s="44"/>
    </row>
    <row r="656">
      <c r="A656" s="44"/>
      <c r="B656" s="44"/>
      <c r="C656" s="56"/>
      <c r="D656" s="56"/>
      <c r="E656" s="56"/>
      <c r="F656" s="56"/>
      <c r="G656" s="44"/>
    </row>
    <row r="657">
      <c r="A657" s="44"/>
      <c r="B657" s="44"/>
      <c r="C657" s="56"/>
      <c r="D657" s="56"/>
      <c r="E657" s="56"/>
      <c r="F657" s="56"/>
      <c r="G657" s="44"/>
    </row>
    <row r="658">
      <c r="A658" s="44"/>
      <c r="B658" s="44"/>
      <c r="C658" s="56"/>
      <c r="D658" s="56"/>
      <c r="E658" s="56"/>
      <c r="F658" s="56"/>
      <c r="G658" s="44"/>
    </row>
    <row r="659">
      <c r="A659" s="44"/>
      <c r="B659" s="44"/>
      <c r="C659" s="56"/>
      <c r="D659" s="56"/>
      <c r="E659" s="56"/>
      <c r="F659" s="56"/>
      <c r="G659" s="44"/>
    </row>
    <row r="660">
      <c r="A660" s="44"/>
      <c r="B660" s="44"/>
      <c r="C660" s="56"/>
      <c r="D660" s="56"/>
      <c r="E660" s="56"/>
      <c r="F660" s="56"/>
      <c r="G660" s="44"/>
    </row>
    <row r="661">
      <c r="A661" s="44"/>
      <c r="B661" s="44"/>
      <c r="C661" s="56"/>
      <c r="D661" s="56"/>
      <c r="E661" s="56"/>
      <c r="F661" s="56"/>
      <c r="G661" s="44"/>
    </row>
    <row r="662">
      <c r="A662" s="44"/>
      <c r="B662" s="44"/>
      <c r="C662" s="56"/>
      <c r="D662" s="56"/>
      <c r="E662" s="56"/>
      <c r="F662" s="56"/>
      <c r="G662" s="44"/>
    </row>
    <row r="663">
      <c r="A663" s="44"/>
      <c r="B663" s="44"/>
      <c r="C663" s="56"/>
      <c r="D663" s="56"/>
      <c r="E663" s="56"/>
      <c r="F663" s="56"/>
      <c r="G663" s="44"/>
    </row>
    <row r="664">
      <c r="A664" s="44"/>
      <c r="B664" s="44"/>
      <c r="C664" s="56"/>
      <c r="D664" s="56"/>
      <c r="E664" s="56"/>
      <c r="F664" s="56"/>
      <c r="G664" s="44"/>
    </row>
    <row r="665">
      <c r="A665" s="44"/>
      <c r="B665" s="44"/>
      <c r="C665" s="56"/>
      <c r="D665" s="56"/>
      <c r="E665" s="56"/>
      <c r="F665" s="56"/>
      <c r="G665" s="44"/>
    </row>
    <row r="666">
      <c r="A666" s="44"/>
      <c r="B666" s="44"/>
      <c r="C666" s="56"/>
      <c r="D666" s="56"/>
      <c r="E666" s="56"/>
      <c r="F666" s="56"/>
      <c r="G666" s="44"/>
    </row>
    <row r="667">
      <c r="A667" s="44"/>
      <c r="B667" s="44"/>
      <c r="C667" s="56"/>
      <c r="D667" s="56"/>
      <c r="E667" s="56"/>
      <c r="F667" s="56"/>
      <c r="G667" s="44"/>
    </row>
    <row r="668">
      <c r="A668" s="44"/>
      <c r="B668" s="44"/>
      <c r="C668" s="56"/>
      <c r="D668" s="56"/>
      <c r="E668" s="56"/>
      <c r="F668" s="56"/>
      <c r="G668" s="44"/>
    </row>
    <row r="669">
      <c r="A669" s="44"/>
      <c r="B669" s="44"/>
      <c r="C669" s="56"/>
      <c r="D669" s="56"/>
      <c r="E669" s="56"/>
      <c r="F669" s="56"/>
      <c r="G669" s="44"/>
    </row>
    <row r="670">
      <c r="A670" s="44"/>
      <c r="B670" s="44"/>
      <c r="C670" s="56"/>
      <c r="D670" s="56"/>
      <c r="E670" s="56"/>
      <c r="F670" s="56"/>
      <c r="G670" s="44"/>
    </row>
    <row r="671">
      <c r="A671" s="44"/>
      <c r="B671" s="44"/>
      <c r="C671" s="56"/>
      <c r="D671" s="56"/>
      <c r="E671" s="56"/>
      <c r="F671" s="56"/>
      <c r="G671" s="44"/>
    </row>
    <row r="672">
      <c r="A672" s="44"/>
      <c r="B672" s="44"/>
      <c r="C672" s="56"/>
      <c r="D672" s="56"/>
      <c r="E672" s="56"/>
      <c r="F672" s="56"/>
      <c r="G672" s="44"/>
    </row>
    <row r="673">
      <c r="A673" s="44"/>
      <c r="B673" s="44"/>
      <c r="C673" s="56"/>
      <c r="D673" s="56"/>
      <c r="E673" s="56"/>
      <c r="F673" s="56"/>
      <c r="G673" s="44"/>
    </row>
    <row r="674">
      <c r="A674" s="44"/>
      <c r="B674" s="44"/>
      <c r="C674" s="56"/>
      <c r="D674" s="56"/>
      <c r="E674" s="56"/>
      <c r="F674" s="56"/>
      <c r="G674" s="44"/>
    </row>
    <row r="675">
      <c r="A675" s="44"/>
      <c r="B675" s="44"/>
      <c r="C675" s="56"/>
      <c r="D675" s="56"/>
      <c r="E675" s="56"/>
      <c r="F675" s="56"/>
      <c r="G675" s="44"/>
    </row>
    <row r="676">
      <c r="A676" s="44"/>
      <c r="B676" s="44"/>
      <c r="C676" s="56"/>
      <c r="D676" s="56"/>
      <c r="E676" s="56"/>
      <c r="F676" s="56"/>
      <c r="G676" s="44"/>
    </row>
    <row r="677">
      <c r="A677" s="44"/>
      <c r="B677" s="44"/>
      <c r="C677" s="56"/>
      <c r="D677" s="56"/>
      <c r="E677" s="56"/>
      <c r="F677" s="56"/>
      <c r="G677" s="44"/>
    </row>
    <row r="678">
      <c r="A678" s="44"/>
      <c r="B678" s="44"/>
      <c r="C678" s="56"/>
      <c r="D678" s="56"/>
      <c r="E678" s="56"/>
      <c r="F678" s="56"/>
      <c r="G678" s="44"/>
    </row>
    <row r="679">
      <c r="A679" s="44"/>
      <c r="B679" s="44"/>
      <c r="C679" s="56"/>
      <c r="D679" s="56"/>
      <c r="E679" s="56"/>
      <c r="F679" s="56"/>
      <c r="G679" s="44"/>
    </row>
    <row r="680">
      <c r="A680" s="44"/>
      <c r="B680" s="44"/>
      <c r="C680" s="56"/>
      <c r="D680" s="56"/>
      <c r="E680" s="56"/>
      <c r="F680" s="56"/>
      <c r="G680" s="44"/>
    </row>
    <row r="681">
      <c r="A681" s="44"/>
      <c r="B681" s="44"/>
      <c r="C681" s="56"/>
      <c r="D681" s="56"/>
      <c r="E681" s="56"/>
      <c r="F681" s="56"/>
      <c r="G681" s="44"/>
    </row>
    <row r="682">
      <c r="A682" s="44"/>
      <c r="B682" s="44"/>
      <c r="C682" s="56"/>
      <c r="D682" s="56"/>
      <c r="E682" s="56"/>
      <c r="F682" s="56"/>
      <c r="G682" s="44"/>
    </row>
    <row r="683">
      <c r="A683" s="44"/>
      <c r="B683" s="44"/>
      <c r="C683" s="56"/>
      <c r="D683" s="56"/>
      <c r="E683" s="56"/>
      <c r="F683" s="56"/>
      <c r="G683" s="44"/>
    </row>
    <row r="684">
      <c r="A684" s="44"/>
      <c r="B684" s="44"/>
      <c r="C684" s="56"/>
      <c r="D684" s="56"/>
      <c r="E684" s="56"/>
      <c r="F684" s="56"/>
      <c r="G684" s="44"/>
    </row>
    <row r="685">
      <c r="A685" s="44"/>
      <c r="B685" s="44"/>
      <c r="C685" s="56"/>
      <c r="D685" s="56"/>
      <c r="E685" s="56"/>
      <c r="F685" s="56"/>
      <c r="G685" s="44"/>
    </row>
    <row r="686">
      <c r="A686" s="44"/>
      <c r="B686" s="44"/>
      <c r="C686" s="56"/>
      <c r="D686" s="56"/>
      <c r="E686" s="56"/>
      <c r="F686" s="56"/>
      <c r="G686" s="44"/>
    </row>
    <row r="687">
      <c r="A687" s="44"/>
      <c r="B687" s="44"/>
      <c r="C687" s="56"/>
      <c r="D687" s="56"/>
      <c r="E687" s="56"/>
      <c r="F687" s="56"/>
      <c r="G687" s="44"/>
    </row>
    <row r="688">
      <c r="A688" s="44"/>
      <c r="B688" s="44"/>
      <c r="C688" s="56"/>
      <c r="D688" s="56"/>
      <c r="E688" s="56"/>
      <c r="F688" s="56"/>
      <c r="G688" s="44"/>
    </row>
    <row r="689">
      <c r="A689" s="44"/>
      <c r="B689" s="44"/>
      <c r="C689" s="56"/>
      <c r="D689" s="56"/>
      <c r="E689" s="56"/>
      <c r="F689" s="56"/>
      <c r="G689" s="44"/>
    </row>
    <row r="690">
      <c r="A690" s="44"/>
      <c r="B690" s="44"/>
      <c r="C690" s="56"/>
      <c r="D690" s="56"/>
      <c r="E690" s="56"/>
      <c r="F690" s="56"/>
      <c r="G690" s="44"/>
    </row>
    <row r="691">
      <c r="A691" s="44"/>
      <c r="B691" s="44"/>
      <c r="C691" s="56"/>
      <c r="D691" s="56"/>
      <c r="E691" s="56"/>
      <c r="F691" s="56"/>
      <c r="G691" s="44"/>
    </row>
    <row r="692">
      <c r="A692" s="44"/>
      <c r="B692" s="44"/>
      <c r="C692" s="56"/>
      <c r="D692" s="56"/>
      <c r="E692" s="56"/>
      <c r="F692" s="56"/>
      <c r="G692" s="44"/>
    </row>
    <row r="693">
      <c r="A693" s="44"/>
      <c r="B693" s="44"/>
      <c r="C693" s="56"/>
      <c r="D693" s="56"/>
      <c r="E693" s="56"/>
      <c r="F693" s="56"/>
      <c r="G693" s="44"/>
    </row>
    <row r="694">
      <c r="A694" s="44"/>
      <c r="B694" s="44"/>
      <c r="C694" s="56"/>
      <c r="D694" s="56"/>
      <c r="E694" s="56"/>
      <c r="F694" s="56"/>
      <c r="G694" s="44"/>
    </row>
    <row r="695">
      <c r="A695" s="44"/>
      <c r="B695" s="44"/>
      <c r="C695" s="56"/>
      <c r="D695" s="56"/>
      <c r="E695" s="56"/>
      <c r="F695" s="56"/>
      <c r="G695" s="44"/>
    </row>
    <row r="696">
      <c r="A696" s="44"/>
      <c r="B696" s="44"/>
      <c r="C696" s="56"/>
      <c r="D696" s="56"/>
      <c r="E696" s="56"/>
      <c r="F696" s="56"/>
      <c r="G696" s="44"/>
    </row>
    <row r="697">
      <c r="A697" s="44"/>
      <c r="B697" s="44"/>
      <c r="C697" s="56"/>
      <c r="D697" s="56"/>
      <c r="E697" s="56"/>
      <c r="F697" s="56"/>
      <c r="G697" s="44"/>
    </row>
    <row r="698">
      <c r="A698" s="44"/>
      <c r="B698" s="44"/>
      <c r="C698" s="56"/>
      <c r="D698" s="56"/>
      <c r="E698" s="56"/>
      <c r="F698" s="56"/>
      <c r="G698" s="44"/>
    </row>
    <row r="699">
      <c r="A699" s="44"/>
      <c r="B699" s="44"/>
      <c r="C699" s="56"/>
      <c r="D699" s="56"/>
      <c r="E699" s="56"/>
      <c r="F699" s="56"/>
      <c r="G699" s="44"/>
    </row>
    <row r="700">
      <c r="A700" s="44"/>
      <c r="B700" s="44"/>
      <c r="C700" s="56"/>
      <c r="D700" s="56"/>
      <c r="E700" s="56"/>
      <c r="F700" s="56"/>
      <c r="G700" s="44"/>
    </row>
    <row r="701">
      <c r="A701" s="44"/>
      <c r="B701" s="44"/>
      <c r="C701" s="56"/>
      <c r="D701" s="56"/>
      <c r="E701" s="56"/>
      <c r="F701" s="56"/>
      <c r="G701" s="44"/>
    </row>
    <row r="702">
      <c r="A702" s="44"/>
      <c r="B702" s="44"/>
      <c r="C702" s="56"/>
      <c r="D702" s="56"/>
      <c r="E702" s="56"/>
      <c r="F702" s="56"/>
      <c r="G702" s="44"/>
    </row>
    <row r="703">
      <c r="A703" s="44"/>
      <c r="B703" s="44"/>
      <c r="C703" s="56"/>
      <c r="D703" s="56"/>
      <c r="E703" s="56"/>
      <c r="F703" s="56"/>
      <c r="G703" s="44"/>
    </row>
    <row r="704">
      <c r="A704" s="44"/>
      <c r="B704" s="44"/>
      <c r="C704" s="56"/>
      <c r="D704" s="56"/>
      <c r="E704" s="56"/>
      <c r="F704" s="56"/>
      <c r="G704" s="44"/>
    </row>
    <row r="705">
      <c r="A705" s="44"/>
      <c r="B705" s="44"/>
      <c r="C705" s="56"/>
      <c r="D705" s="56"/>
      <c r="E705" s="56"/>
      <c r="F705" s="56"/>
      <c r="G705" s="44"/>
    </row>
    <row r="706">
      <c r="A706" s="44"/>
      <c r="B706" s="44"/>
      <c r="C706" s="56"/>
      <c r="D706" s="56"/>
      <c r="E706" s="56"/>
      <c r="F706" s="56"/>
      <c r="G706" s="44"/>
    </row>
    <row r="707">
      <c r="A707" s="44"/>
      <c r="B707" s="44"/>
      <c r="C707" s="56"/>
      <c r="D707" s="56"/>
      <c r="E707" s="56"/>
      <c r="F707" s="56"/>
      <c r="G707" s="44"/>
    </row>
    <row r="708">
      <c r="A708" s="44"/>
      <c r="B708" s="44"/>
      <c r="C708" s="56"/>
      <c r="D708" s="56"/>
      <c r="E708" s="56"/>
      <c r="F708" s="56"/>
      <c r="G708" s="44"/>
    </row>
    <row r="709">
      <c r="A709" s="44"/>
      <c r="B709" s="44"/>
      <c r="C709" s="56"/>
      <c r="D709" s="56"/>
      <c r="E709" s="56"/>
      <c r="F709" s="56"/>
      <c r="G709" s="44"/>
    </row>
    <row r="710">
      <c r="A710" s="44"/>
      <c r="B710" s="44"/>
      <c r="C710" s="56"/>
      <c r="D710" s="56"/>
      <c r="E710" s="56"/>
      <c r="F710" s="56"/>
      <c r="G710" s="44"/>
    </row>
    <row r="711">
      <c r="A711" s="44"/>
      <c r="B711" s="44"/>
      <c r="C711" s="56"/>
      <c r="D711" s="56"/>
      <c r="E711" s="56"/>
      <c r="F711" s="56"/>
      <c r="G711" s="44"/>
    </row>
    <row r="712">
      <c r="A712" s="44"/>
      <c r="B712" s="44"/>
      <c r="C712" s="56"/>
      <c r="D712" s="56"/>
      <c r="E712" s="56"/>
      <c r="F712" s="56"/>
      <c r="G712" s="44"/>
    </row>
    <row r="713">
      <c r="A713" s="44"/>
      <c r="B713" s="44"/>
      <c r="C713" s="56"/>
      <c r="D713" s="56"/>
      <c r="E713" s="56"/>
      <c r="F713" s="56"/>
      <c r="G713" s="44"/>
    </row>
    <row r="714">
      <c r="A714" s="44"/>
      <c r="B714" s="44"/>
      <c r="C714" s="56"/>
      <c r="D714" s="56"/>
      <c r="E714" s="56"/>
      <c r="F714" s="56"/>
      <c r="G714" s="44"/>
    </row>
    <row r="715">
      <c r="A715" s="44"/>
      <c r="B715" s="44"/>
      <c r="C715" s="56"/>
      <c r="D715" s="56"/>
      <c r="E715" s="56"/>
      <c r="F715" s="56"/>
      <c r="G715" s="44"/>
    </row>
    <row r="716">
      <c r="A716" s="44"/>
      <c r="B716" s="44"/>
      <c r="C716" s="56"/>
      <c r="D716" s="56"/>
      <c r="E716" s="56"/>
      <c r="F716" s="56"/>
      <c r="G716" s="44"/>
    </row>
    <row r="717">
      <c r="A717" s="44"/>
      <c r="B717" s="44"/>
      <c r="C717" s="56"/>
      <c r="D717" s="56"/>
      <c r="E717" s="56"/>
      <c r="F717" s="56"/>
      <c r="G717" s="44"/>
    </row>
    <row r="718">
      <c r="A718" s="44"/>
      <c r="B718" s="44"/>
      <c r="C718" s="56"/>
      <c r="D718" s="56"/>
      <c r="E718" s="56"/>
      <c r="F718" s="56"/>
      <c r="G718" s="44"/>
    </row>
    <row r="719">
      <c r="A719" s="44"/>
      <c r="B719" s="44"/>
      <c r="C719" s="56"/>
      <c r="D719" s="56"/>
      <c r="E719" s="56"/>
      <c r="F719" s="56"/>
      <c r="G719" s="44"/>
    </row>
    <row r="720">
      <c r="A720" s="44"/>
      <c r="B720" s="44"/>
      <c r="C720" s="56"/>
      <c r="D720" s="56"/>
      <c r="E720" s="56"/>
      <c r="F720" s="56"/>
      <c r="G720" s="44"/>
    </row>
    <row r="721">
      <c r="A721" s="44"/>
      <c r="B721" s="44"/>
      <c r="C721" s="56"/>
      <c r="D721" s="56"/>
      <c r="E721" s="56"/>
      <c r="F721" s="56"/>
      <c r="G721" s="44"/>
    </row>
    <row r="722">
      <c r="A722" s="44"/>
      <c r="B722" s="44"/>
      <c r="C722" s="56"/>
      <c r="D722" s="56"/>
      <c r="E722" s="56"/>
      <c r="F722" s="56"/>
      <c r="G722" s="44"/>
    </row>
    <row r="723">
      <c r="A723" s="44"/>
      <c r="B723" s="44"/>
      <c r="C723" s="56"/>
      <c r="D723" s="56"/>
      <c r="E723" s="56"/>
      <c r="F723" s="56"/>
      <c r="G723" s="44"/>
    </row>
    <row r="724">
      <c r="A724" s="44"/>
      <c r="B724" s="44"/>
      <c r="C724" s="56"/>
      <c r="D724" s="56"/>
      <c r="E724" s="56"/>
      <c r="F724" s="56"/>
      <c r="G724" s="44"/>
    </row>
    <row r="725">
      <c r="A725" s="44"/>
      <c r="B725" s="44"/>
      <c r="C725" s="56"/>
      <c r="D725" s="56"/>
      <c r="E725" s="56"/>
      <c r="F725" s="56"/>
      <c r="G725" s="44"/>
    </row>
    <row r="726">
      <c r="A726" s="44"/>
      <c r="B726" s="44"/>
      <c r="C726" s="56"/>
      <c r="D726" s="56"/>
      <c r="E726" s="56"/>
      <c r="F726" s="56"/>
      <c r="G726" s="44"/>
    </row>
    <row r="727">
      <c r="A727" s="44"/>
      <c r="B727" s="44"/>
      <c r="C727" s="56"/>
      <c r="D727" s="56"/>
      <c r="E727" s="56"/>
      <c r="F727" s="56"/>
      <c r="G727" s="44"/>
    </row>
    <row r="728">
      <c r="A728" s="44"/>
      <c r="B728" s="44"/>
      <c r="C728" s="56"/>
      <c r="D728" s="56"/>
      <c r="E728" s="56"/>
      <c r="F728" s="56"/>
      <c r="G728" s="44"/>
    </row>
    <row r="729">
      <c r="A729" s="44"/>
      <c r="B729" s="44"/>
      <c r="C729" s="56"/>
      <c r="D729" s="56"/>
      <c r="E729" s="56"/>
      <c r="F729" s="56"/>
      <c r="G729" s="44"/>
    </row>
    <row r="730">
      <c r="A730" s="44"/>
      <c r="B730" s="44"/>
      <c r="C730" s="56"/>
      <c r="D730" s="56"/>
      <c r="E730" s="56"/>
      <c r="F730" s="56"/>
      <c r="G730" s="44"/>
    </row>
    <row r="731">
      <c r="A731" s="44"/>
      <c r="B731" s="44"/>
      <c r="C731" s="56"/>
      <c r="D731" s="56"/>
      <c r="E731" s="56"/>
      <c r="F731" s="56"/>
      <c r="G731" s="44"/>
    </row>
    <row r="732">
      <c r="A732" s="44"/>
      <c r="B732" s="44"/>
      <c r="C732" s="56"/>
      <c r="D732" s="56"/>
      <c r="E732" s="56"/>
      <c r="F732" s="56"/>
      <c r="G732" s="44"/>
    </row>
    <row r="733">
      <c r="A733" s="44"/>
      <c r="B733" s="44"/>
      <c r="C733" s="56"/>
      <c r="D733" s="56"/>
      <c r="E733" s="56"/>
      <c r="F733" s="56"/>
      <c r="G733" s="44"/>
    </row>
    <row r="734">
      <c r="A734" s="44"/>
      <c r="B734" s="44"/>
      <c r="C734" s="56"/>
      <c r="D734" s="56"/>
      <c r="E734" s="56"/>
      <c r="F734" s="56"/>
      <c r="G734" s="44"/>
    </row>
    <row r="735">
      <c r="A735" s="44"/>
      <c r="B735" s="44"/>
      <c r="C735" s="56"/>
      <c r="D735" s="56"/>
      <c r="E735" s="56"/>
      <c r="F735" s="56"/>
      <c r="G735" s="44"/>
    </row>
    <row r="736">
      <c r="A736" s="44"/>
      <c r="B736" s="44"/>
      <c r="C736" s="56"/>
      <c r="D736" s="56"/>
      <c r="E736" s="56"/>
      <c r="F736" s="56"/>
      <c r="G736" s="44"/>
    </row>
    <row r="737">
      <c r="A737" s="44"/>
      <c r="B737" s="44"/>
      <c r="C737" s="56"/>
      <c r="D737" s="56"/>
      <c r="E737" s="56"/>
      <c r="F737" s="56"/>
      <c r="G737" s="44"/>
    </row>
    <row r="738">
      <c r="A738" s="44"/>
      <c r="B738" s="44"/>
      <c r="C738" s="56"/>
      <c r="D738" s="56"/>
      <c r="E738" s="56"/>
      <c r="F738" s="56"/>
      <c r="G738" s="44"/>
    </row>
    <row r="739">
      <c r="A739" s="44"/>
      <c r="B739" s="44"/>
      <c r="C739" s="56"/>
      <c r="D739" s="56"/>
      <c r="E739" s="56"/>
      <c r="F739" s="56"/>
      <c r="G739" s="44"/>
    </row>
    <row r="740">
      <c r="A740" s="44"/>
      <c r="B740" s="44"/>
      <c r="C740" s="56"/>
      <c r="D740" s="56"/>
      <c r="E740" s="56"/>
      <c r="F740" s="56"/>
      <c r="G740" s="44"/>
    </row>
    <row r="741">
      <c r="A741" s="44"/>
      <c r="B741" s="44"/>
      <c r="C741" s="56"/>
      <c r="D741" s="56"/>
      <c r="E741" s="56"/>
      <c r="F741" s="56"/>
      <c r="G741" s="44"/>
    </row>
    <row r="742">
      <c r="A742" s="44"/>
      <c r="B742" s="44"/>
      <c r="C742" s="56"/>
      <c r="D742" s="56"/>
      <c r="E742" s="56"/>
      <c r="F742" s="56"/>
      <c r="G742" s="44"/>
    </row>
    <row r="743">
      <c r="A743" s="44"/>
      <c r="B743" s="44"/>
      <c r="C743" s="56"/>
      <c r="D743" s="56"/>
      <c r="E743" s="56"/>
      <c r="F743" s="56"/>
      <c r="G743" s="44"/>
    </row>
    <row r="744">
      <c r="A744" s="44"/>
      <c r="B744" s="44"/>
      <c r="C744" s="56"/>
      <c r="D744" s="56"/>
      <c r="E744" s="56"/>
      <c r="F744" s="56"/>
      <c r="G744" s="44"/>
    </row>
    <row r="745">
      <c r="A745" s="44"/>
      <c r="B745" s="44"/>
      <c r="C745" s="56"/>
      <c r="D745" s="56"/>
      <c r="E745" s="56"/>
      <c r="F745" s="56"/>
      <c r="G745" s="44"/>
    </row>
    <row r="746">
      <c r="A746" s="44"/>
      <c r="B746" s="44"/>
      <c r="C746" s="56"/>
      <c r="D746" s="56"/>
      <c r="E746" s="56"/>
      <c r="F746" s="56"/>
      <c r="G746" s="44"/>
    </row>
    <row r="747">
      <c r="A747" s="44"/>
      <c r="B747" s="44"/>
      <c r="C747" s="56"/>
      <c r="D747" s="56"/>
      <c r="E747" s="56"/>
      <c r="F747" s="56"/>
      <c r="G747" s="44"/>
    </row>
    <row r="748">
      <c r="A748" s="44"/>
      <c r="B748" s="44"/>
      <c r="C748" s="56"/>
      <c r="D748" s="56"/>
      <c r="E748" s="56"/>
      <c r="F748" s="56"/>
      <c r="G748" s="44"/>
    </row>
    <row r="749">
      <c r="A749" s="44"/>
      <c r="B749" s="44"/>
      <c r="C749" s="56"/>
      <c r="D749" s="56"/>
      <c r="E749" s="56"/>
      <c r="F749" s="56"/>
      <c r="G749" s="44"/>
    </row>
    <row r="750">
      <c r="A750" s="44"/>
      <c r="B750" s="44"/>
      <c r="C750" s="56"/>
      <c r="D750" s="56"/>
      <c r="E750" s="56"/>
      <c r="F750" s="56"/>
      <c r="G750" s="44"/>
    </row>
    <row r="751">
      <c r="A751" s="44"/>
      <c r="B751" s="44"/>
      <c r="C751" s="56"/>
      <c r="D751" s="56"/>
      <c r="E751" s="56"/>
      <c r="F751" s="56"/>
      <c r="G751" s="44"/>
    </row>
    <row r="752">
      <c r="A752" s="44"/>
      <c r="B752" s="44"/>
      <c r="C752" s="56"/>
      <c r="D752" s="56"/>
      <c r="E752" s="56"/>
      <c r="F752" s="56"/>
      <c r="G752" s="44"/>
    </row>
    <row r="753">
      <c r="A753" s="44"/>
      <c r="B753" s="44"/>
      <c r="C753" s="56"/>
      <c r="D753" s="56"/>
      <c r="E753" s="56"/>
      <c r="F753" s="56"/>
      <c r="G753" s="44"/>
    </row>
    <row r="754">
      <c r="A754" s="44"/>
      <c r="B754" s="44"/>
      <c r="C754" s="56"/>
      <c r="D754" s="56"/>
      <c r="E754" s="56"/>
      <c r="F754" s="56"/>
      <c r="G754" s="44"/>
    </row>
    <row r="755">
      <c r="A755" s="44"/>
      <c r="B755" s="44"/>
      <c r="C755" s="56"/>
      <c r="D755" s="56"/>
      <c r="E755" s="56"/>
      <c r="F755" s="56"/>
      <c r="G755" s="44"/>
    </row>
    <row r="756">
      <c r="A756" s="44"/>
      <c r="B756" s="44"/>
      <c r="C756" s="56"/>
      <c r="D756" s="56"/>
      <c r="E756" s="56"/>
      <c r="F756" s="56"/>
      <c r="G756" s="44"/>
    </row>
    <row r="757">
      <c r="A757" s="44"/>
      <c r="B757" s="44"/>
      <c r="C757" s="56"/>
      <c r="D757" s="56"/>
      <c r="E757" s="56"/>
      <c r="F757" s="56"/>
      <c r="G757" s="44"/>
    </row>
    <row r="758">
      <c r="A758" s="44"/>
      <c r="B758" s="44"/>
      <c r="C758" s="56"/>
      <c r="D758" s="56"/>
      <c r="E758" s="56"/>
      <c r="F758" s="56"/>
      <c r="G758" s="44"/>
    </row>
    <row r="759">
      <c r="A759" s="44"/>
      <c r="B759" s="44"/>
      <c r="C759" s="56"/>
      <c r="D759" s="56"/>
      <c r="E759" s="56"/>
      <c r="F759" s="56"/>
      <c r="G759" s="44"/>
    </row>
    <row r="760">
      <c r="A760" s="44"/>
      <c r="B760" s="44"/>
      <c r="C760" s="56"/>
      <c r="D760" s="56"/>
      <c r="E760" s="56"/>
      <c r="F760" s="56"/>
      <c r="G760" s="44"/>
    </row>
    <row r="761">
      <c r="A761" s="44"/>
      <c r="B761" s="44"/>
      <c r="C761" s="56"/>
      <c r="D761" s="56"/>
      <c r="E761" s="56"/>
      <c r="F761" s="56"/>
      <c r="G761" s="44"/>
    </row>
    <row r="762">
      <c r="A762" s="44"/>
      <c r="B762" s="44"/>
      <c r="C762" s="56"/>
      <c r="D762" s="56"/>
      <c r="E762" s="56"/>
      <c r="F762" s="56"/>
      <c r="G762" s="44"/>
    </row>
    <row r="763">
      <c r="A763" s="44"/>
      <c r="B763" s="44"/>
      <c r="C763" s="56"/>
      <c r="D763" s="56"/>
      <c r="E763" s="56"/>
      <c r="F763" s="56"/>
      <c r="G763" s="44"/>
    </row>
    <row r="764">
      <c r="A764" s="44"/>
      <c r="B764" s="44"/>
      <c r="C764" s="56"/>
      <c r="D764" s="56"/>
      <c r="E764" s="56"/>
      <c r="F764" s="56"/>
      <c r="G764" s="44"/>
    </row>
    <row r="765">
      <c r="A765" s="44"/>
      <c r="B765" s="44"/>
      <c r="C765" s="56"/>
      <c r="D765" s="56"/>
      <c r="E765" s="56"/>
      <c r="F765" s="56"/>
      <c r="G765" s="44"/>
    </row>
    <row r="766">
      <c r="A766" s="44"/>
      <c r="B766" s="44"/>
      <c r="C766" s="56"/>
      <c r="D766" s="56"/>
      <c r="E766" s="56"/>
      <c r="F766" s="56"/>
      <c r="G766" s="44"/>
    </row>
    <row r="767">
      <c r="A767" s="44"/>
      <c r="B767" s="44"/>
      <c r="C767" s="56"/>
      <c r="D767" s="56"/>
      <c r="E767" s="56"/>
      <c r="F767" s="56"/>
      <c r="G767" s="44"/>
    </row>
    <row r="768">
      <c r="A768" s="44"/>
      <c r="B768" s="44"/>
      <c r="C768" s="56"/>
      <c r="D768" s="56"/>
      <c r="E768" s="56"/>
      <c r="F768" s="56"/>
      <c r="G768" s="44"/>
    </row>
    <row r="769">
      <c r="A769" s="44"/>
      <c r="B769" s="44"/>
      <c r="C769" s="56"/>
      <c r="D769" s="56"/>
      <c r="E769" s="56"/>
      <c r="F769" s="56"/>
      <c r="G769" s="44"/>
    </row>
    <row r="770">
      <c r="A770" s="44"/>
      <c r="B770" s="44"/>
      <c r="C770" s="56"/>
      <c r="D770" s="56"/>
      <c r="E770" s="56"/>
      <c r="F770" s="56"/>
      <c r="G770" s="44"/>
    </row>
    <row r="771">
      <c r="A771" s="44"/>
      <c r="B771" s="44"/>
      <c r="C771" s="56"/>
      <c r="D771" s="56"/>
      <c r="E771" s="56"/>
      <c r="F771" s="56"/>
      <c r="G771" s="44"/>
    </row>
    <row r="772">
      <c r="A772" s="44"/>
      <c r="B772" s="44"/>
      <c r="C772" s="56"/>
      <c r="D772" s="56"/>
      <c r="E772" s="56"/>
      <c r="F772" s="56"/>
      <c r="G772" s="44"/>
    </row>
    <row r="773">
      <c r="A773" s="44"/>
      <c r="B773" s="44"/>
      <c r="C773" s="56"/>
      <c r="D773" s="56"/>
      <c r="E773" s="56"/>
      <c r="F773" s="56"/>
      <c r="G773" s="44"/>
    </row>
    <row r="774">
      <c r="A774" s="44"/>
      <c r="B774" s="44"/>
      <c r="C774" s="56"/>
      <c r="D774" s="56"/>
      <c r="E774" s="56"/>
      <c r="F774" s="56"/>
      <c r="G774" s="44"/>
    </row>
    <row r="775">
      <c r="A775" s="44"/>
      <c r="B775" s="44"/>
      <c r="C775" s="56"/>
      <c r="D775" s="56"/>
      <c r="E775" s="56"/>
      <c r="F775" s="56"/>
      <c r="G775" s="44"/>
    </row>
    <row r="776">
      <c r="A776" s="44"/>
      <c r="B776" s="44"/>
      <c r="C776" s="56"/>
      <c r="D776" s="56"/>
      <c r="E776" s="56"/>
      <c r="F776" s="56"/>
      <c r="G776" s="44"/>
    </row>
    <row r="777">
      <c r="A777" s="44"/>
      <c r="B777" s="44"/>
      <c r="C777" s="56"/>
      <c r="D777" s="56"/>
      <c r="E777" s="56"/>
      <c r="F777" s="56"/>
      <c r="G777" s="44"/>
    </row>
    <row r="778">
      <c r="A778" s="44"/>
      <c r="B778" s="44"/>
      <c r="C778" s="56"/>
      <c r="D778" s="56"/>
      <c r="E778" s="56"/>
      <c r="F778" s="56"/>
      <c r="G778" s="44"/>
    </row>
    <row r="779">
      <c r="A779" s="44"/>
      <c r="B779" s="44"/>
      <c r="C779" s="56"/>
      <c r="D779" s="56"/>
      <c r="E779" s="56"/>
      <c r="F779" s="56"/>
      <c r="G779" s="44"/>
    </row>
    <row r="780">
      <c r="A780" s="44"/>
      <c r="B780" s="44"/>
      <c r="C780" s="56"/>
      <c r="D780" s="56"/>
      <c r="E780" s="56"/>
      <c r="F780" s="56"/>
      <c r="G780" s="44"/>
    </row>
    <row r="781">
      <c r="A781" s="44"/>
      <c r="B781" s="44"/>
      <c r="C781" s="56"/>
      <c r="D781" s="56"/>
      <c r="E781" s="56"/>
      <c r="F781" s="56"/>
      <c r="G781" s="44"/>
    </row>
    <row r="782">
      <c r="A782" s="44"/>
      <c r="B782" s="44"/>
      <c r="C782" s="56"/>
      <c r="D782" s="56"/>
      <c r="E782" s="56"/>
      <c r="F782" s="56"/>
      <c r="G782" s="44"/>
    </row>
    <row r="783">
      <c r="A783" s="44"/>
      <c r="B783" s="44"/>
      <c r="C783" s="56"/>
      <c r="D783" s="56"/>
      <c r="E783" s="56"/>
      <c r="F783" s="56"/>
      <c r="G783" s="44"/>
    </row>
    <row r="784">
      <c r="A784" s="44"/>
      <c r="B784" s="44"/>
      <c r="C784" s="56"/>
      <c r="D784" s="56"/>
      <c r="E784" s="56"/>
      <c r="F784" s="56"/>
      <c r="G784" s="44"/>
    </row>
    <row r="785">
      <c r="A785" s="44"/>
      <c r="B785" s="44"/>
      <c r="C785" s="56"/>
      <c r="D785" s="56"/>
      <c r="E785" s="56"/>
      <c r="F785" s="56"/>
      <c r="G785" s="44"/>
    </row>
    <row r="786">
      <c r="A786" s="44"/>
      <c r="B786" s="44"/>
      <c r="C786" s="56"/>
      <c r="D786" s="56"/>
      <c r="E786" s="56"/>
      <c r="F786" s="56"/>
      <c r="G786" s="44"/>
    </row>
    <row r="787">
      <c r="A787" s="44"/>
      <c r="B787" s="44"/>
      <c r="C787" s="56"/>
      <c r="D787" s="56"/>
      <c r="E787" s="56"/>
      <c r="F787" s="56"/>
      <c r="G787" s="44"/>
    </row>
    <row r="788">
      <c r="A788" s="44"/>
      <c r="B788" s="44"/>
      <c r="C788" s="56"/>
      <c r="D788" s="56"/>
      <c r="E788" s="56"/>
      <c r="F788" s="56"/>
      <c r="G788" s="44"/>
    </row>
    <row r="789">
      <c r="A789" s="44"/>
      <c r="B789" s="44"/>
      <c r="C789" s="56"/>
      <c r="D789" s="56"/>
      <c r="E789" s="56"/>
      <c r="F789" s="56"/>
      <c r="G789" s="44"/>
    </row>
    <row r="790">
      <c r="A790" s="44"/>
      <c r="B790" s="44"/>
      <c r="C790" s="56"/>
      <c r="D790" s="56"/>
      <c r="E790" s="56"/>
      <c r="F790" s="56"/>
      <c r="G790" s="44"/>
    </row>
    <row r="791">
      <c r="A791" s="44"/>
      <c r="B791" s="44"/>
      <c r="C791" s="56"/>
      <c r="D791" s="56"/>
      <c r="E791" s="56"/>
      <c r="F791" s="56"/>
      <c r="G791" s="44"/>
    </row>
    <row r="792">
      <c r="A792" s="44"/>
      <c r="B792" s="44"/>
      <c r="C792" s="56"/>
      <c r="D792" s="56"/>
      <c r="E792" s="56"/>
      <c r="F792" s="56"/>
      <c r="G792" s="44"/>
    </row>
    <row r="793">
      <c r="A793" s="44"/>
      <c r="B793" s="44"/>
      <c r="C793" s="56"/>
      <c r="D793" s="56"/>
      <c r="E793" s="56"/>
      <c r="F793" s="56"/>
      <c r="G793" s="44"/>
    </row>
    <row r="794">
      <c r="A794" s="44"/>
      <c r="B794" s="44"/>
      <c r="C794" s="56"/>
      <c r="D794" s="56"/>
      <c r="E794" s="56"/>
      <c r="F794" s="56"/>
      <c r="G794" s="44"/>
    </row>
    <row r="795">
      <c r="A795" s="44"/>
      <c r="B795" s="44"/>
      <c r="C795" s="56"/>
      <c r="D795" s="56"/>
      <c r="E795" s="56"/>
      <c r="F795" s="56"/>
      <c r="G795" s="44"/>
    </row>
    <row r="796">
      <c r="A796" s="44"/>
      <c r="B796" s="44"/>
      <c r="C796" s="56"/>
      <c r="D796" s="56"/>
      <c r="E796" s="56"/>
      <c r="F796" s="56"/>
      <c r="G796" s="44"/>
    </row>
    <row r="797">
      <c r="A797" s="44"/>
      <c r="B797" s="44"/>
      <c r="C797" s="56"/>
      <c r="D797" s="56"/>
      <c r="E797" s="56"/>
      <c r="F797" s="56"/>
      <c r="G797" s="44"/>
    </row>
    <row r="798">
      <c r="A798" s="44"/>
      <c r="B798" s="44"/>
      <c r="C798" s="56"/>
      <c r="D798" s="56"/>
      <c r="E798" s="56"/>
      <c r="F798" s="56"/>
      <c r="G798" s="44"/>
    </row>
    <row r="799">
      <c r="A799" s="44"/>
      <c r="B799" s="44"/>
      <c r="C799" s="56"/>
      <c r="D799" s="56"/>
      <c r="E799" s="56"/>
      <c r="F799" s="56"/>
      <c r="G799" s="44"/>
    </row>
    <row r="800">
      <c r="A800" s="44"/>
      <c r="B800" s="44"/>
      <c r="C800" s="56"/>
      <c r="D800" s="56"/>
      <c r="E800" s="56"/>
      <c r="F800" s="56"/>
      <c r="G800" s="44"/>
    </row>
    <row r="801">
      <c r="A801" s="44"/>
      <c r="B801" s="44"/>
      <c r="C801" s="56"/>
      <c r="D801" s="56"/>
      <c r="E801" s="56"/>
      <c r="F801" s="56"/>
      <c r="G801" s="44"/>
    </row>
    <row r="802">
      <c r="A802" s="44"/>
      <c r="B802" s="44"/>
      <c r="C802" s="56"/>
      <c r="D802" s="56"/>
      <c r="E802" s="56"/>
      <c r="F802" s="56"/>
      <c r="G802" s="44"/>
    </row>
    <row r="803">
      <c r="A803" s="44"/>
      <c r="B803" s="44"/>
      <c r="C803" s="56"/>
      <c r="D803" s="56"/>
      <c r="E803" s="56"/>
      <c r="F803" s="56"/>
      <c r="G803" s="44"/>
    </row>
    <row r="804">
      <c r="A804" s="44"/>
      <c r="B804" s="44"/>
      <c r="C804" s="56"/>
      <c r="D804" s="56"/>
      <c r="E804" s="56"/>
      <c r="F804" s="56"/>
      <c r="G804" s="44"/>
    </row>
    <row r="805">
      <c r="A805" s="44"/>
      <c r="B805" s="44"/>
      <c r="C805" s="56"/>
      <c r="D805" s="56"/>
      <c r="E805" s="56"/>
      <c r="F805" s="56"/>
      <c r="G805" s="44"/>
    </row>
    <row r="806">
      <c r="A806" s="44"/>
      <c r="B806" s="44"/>
      <c r="C806" s="56"/>
      <c r="D806" s="56"/>
      <c r="E806" s="56"/>
      <c r="F806" s="56"/>
      <c r="G806" s="44"/>
    </row>
    <row r="807">
      <c r="A807" s="44"/>
      <c r="B807" s="44"/>
      <c r="C807" s="56"/>
      <c r="D807" s="56"/>
      <c r="E807" s="56"/>
      <c r="F807" s="56"/>
      <c r="G807" s="44"/>
    </row>
    <row r="808">
      <c r="A808" s="44"/>
      <c r="B808" s="44"/>
      <c r="C808" s="56"/>
      <c r="D808" s="56"/>
      <c r="E808" s="56"/>
      <c r="F808" s="56"/>
      <c r="G808" s="44"/>
    </row>
    <row r="809">
      <c r="A809" s="44"/>
      <c r="B809" s="44"/>
      <c r="C809" s="56"/>
      <c r="D809" s="56"/>
      <c r="E809" s="56"/>
      <c r="F809" s="56"/>
      <c r="G809" s="44"/>
    </row>
    <row r="810">
      <c r="A810" s="44"/>
      <c r="B810" s="44"/>
      <c r="C810" s="56"/>
      <c r="D810" s="56"/>
      <c r="E810" s="56"/>
      <c r="F810" s="56"/>
      <c r="G810" s="44"/>
    </row>
    <row r="811">
      <c r="A811" s="44"/>
      <c r="B811" s="44"/>
      <c r="C811" s="56"/>
      <c r="D811" s="56"/>
      <c r="E811" s="56"/>
      <c r="F811" s="56"/>
      <c r="G811" s="44"/>
    </row>
    <row r="812">
      <c r="A812" s="44"/>
      <c r="B812" s="44"/>
      <c r="C812" s="56"/>
      <c r="D812" s="56"/>
      <c r="E812" s="56"/>
      <c r="F812" s="56"/>
      <c r="G812" s="44"/>
    </row>
    <row r="813">
      <c r="A813" s="44"/>
      <c r="B813" s="44"/>
      <c r="C813" s="56"/>
      <c r="D813" s="56"/>
      <c r="E813" s="56"/>
      <c r="F813" s="56"/>
      <c r="G813" s="44"/>
    </row>
    <row r="814">
      <c r="A814" s="44"/>
      <c r="B814" s="44"/>
      <c r="C814" s="56"/>
      <c r="D814" s="56"/>
      <c r="E814" s="56"/>
      <c r="F814" s="56"/>
      <c r="G814" s="44"/>
    </row>
    <row r="815">
      <c r="A815" s="44"/>
      <c r="B815" s="44"/>
      <c r="C815" s="56"/>
      <c r="D815" s="56"/>
      <c r="E815" s="56"/>
      <c r="F815" s="56"/>
      <c r="G815" s="44"/>
    </row>
    <row r="816">
      <c r="A816" s="44"/>
      <c r="B816" s="44"/>
      <c r="C816" s="56"/>
      <c r="D816" s="56"/>
      <c r="E816" s="56"/>
      <c r="F816" s="56"/>
      <c r="G816" s="44"/>
    </row>
    <row r="817">
      <c r="A817" s="44"/>
      <c r="B817" s="44"/>
      <c r="C817" s="56"/>
      <c r="D817" s="56"/>
      <c r="E817" s="56"/>
      <c r="F817" s="56"/>
      <c r="G817" s="44"/>
    </row>
    <row r="818">
      <c r="A818" s="44"/>
      <c r="B818" s="44"/>
      <c r="C818" s="56"/>
      <c r="D818" s="56"/>
      <c r="E818" s="56"/>
      <c r="F818" s="56"/>
      <c r="G818" s="44"/>
    </row>
    <row r="819">
      <c r="A819" s="44"/>
      <c r="B819" s="44"/>
      <c r="C819" s="56"/>
      <c r="D819" s="56"/>
      <c r="E819" s="56"/>
      <c r="F819" s="56"/>
      <c r="G819" s="44"/>
    </row>
    <row r="820">
      <c r="A820" s="44"/>
      <c r="B820" s="44"/>
      <c r="C820" s="56"/>
      <c r="D820" s="56"/>
      <c r="E820" s="56"/>
      <c r="F820" s="56"/>
      <c r="G820" s="44"/>
    </row>
    <row r="821">
      <c r="A821" s="44"/>
      <c r="B821" s="44"/>
      <c r="C821" s="56"/>
      <c r="D821" s="56"/>
      <c r="E821" s="56"/>
      <c r="F821" s="56"/>
      <c r="G821" s="44"/>
    </row>
    <row r="822">
      <c r="A822" s="44"/>
      <c r="B822" s="44"/>
      <c r="C822" s="56"/>
      <c r="D822" s="56"/>
      <c r="E822" s="56"/>
      <c r="F822" s="56"/>
      <c r="G822" s="44"/>
    </row>
    <row r="823">
      <c r="A823" s="44"/>
      <c r="B823" s="44"/>
      <c r="C823" s="56"/>
      <c r="D823" s="56"/>
      <c r="E823" s="56"/>
      <c r="F823" s="56"/>
      <c r="G823" s="44"/>
    </row>
    <row r="824">
      <c r="A824" s="44"/>
      <c r="B824" s="44"/>
      <c r="C824" s="56"/>
      <c r="D824" s="56"/>
      <c r="E824" s="56"/>
      <c r="F824" s="56"/>
      <c r="G824" s="44"/>
    </row>
    <row r="825">
      <c r="A825" s="44"/>
      <c r="B825" s="44"/>
      <c r="C825" s="56"/>
      <c r="D825" s="56"/>
      <c r="E825" s="56"/>
      <c r="F825" s="56"/>
      <c r="G825" s="44"/>
    </row>
    <row r="826">
      <c r="A826" s="44"/>
      <c r="B826" s="44"/>
      <c r="C826" s="56"/>
      <c r="D826" s="56"/>
      <c r="E826" s="56"/>
      <c r="F826" s="56"/>
      <c r="G826" s="44"/>
    </row>
    <row r="827">
      <c r="A827" s="44"/>
      <c r="B827" s="44"/>
      <c r="C827" s="56"/>
      <c r="D827" s="56"/>
      <c r="E827" s="56"/>
      <c r="F827" s="56"/>
      <c r="G827" s="44"/>
    </row>
    <row r="828">
      <c r="A828" s="44"/>
      <c r="B828" s="44"/>
      <c r="C828" s="56"/>
      <c r="D828" s="56"/>
      <c r="E828" s="56"/>
      <c r="F828" s="56"/>
      <c r="G828" s="44"/>
    </row>
    <row r="829">
      <c r="A829" s="44"/>
      <c r="B829" s="44"/>
      <c r="C829" s="56"/>
      <c r="D829" s="56"/>
      <c r="E829" s="56"/>
      <c r="F829" s="56"/>
      <c r="G829" s="44"/>
    </row>
    <row r="830">
      <c r="A830" s="44"/>
      <c r="B830" s="44"/>
      <c r="C830" s="56"/>
      <c r="D830" s="56"/>
      <c r="E830" s="56"/>
      <c r="F830" s="56"/>
      <c r="G830" s="44"/>
    </row>
    <row r="831">
      <c r="A831" s="44"/>
      <c r="B831" s="44"/>
      <c r="C831" s="56"/>
      <c r="D831" s="56"/>
      <c r="E831" s="56"/>
      <c r="F831" s="56"/>
      <c r="G831" s="44"/>
    </row>
    <row r="832">
      <c r="A832" s="44"/>
      <c r="B832" s="44"/>
      <c r="C832" s="56"/>
      <c r="D832" s="56"/>
      <c r="E832" s="56"/>
      <c r="F832" s="56"/>
      <c r="G832" s="44"/>
    </row>
    <row r="833">
      <c r="A833" s="44"/>
      <c r="B833" s="44"/>
      <c r="C833" s="56"/>
      <c r="D833" s="56"/>
      <c r="E833" s="56"/>
      <c r="F833" s="56"/>
      <c r="G833" s="44"/>
    </row>
    <row r="834">
      <c r="A834" s="44"/>
      <c r="B834" s="44"/>
      <c r="C834" s="56"/>
      <c r="D834" s="56"/>
      <c r="E834" s="56"/>
      <c r="F834" s="56"/>
      <c r="G834" s="44"/>
    </row>
    <row r="835">
      <c r="A835" s="44"/>
      <c r="B835" s="44"/>
      <c r="C835" s="56"/>
      <c r="D835" s="56"/>
      <c r="E835" s="56"/>
      <c r="F835" s="56"/>
      <c r="G835" s="44"/>
    </row>
    <row r="836">
      <c r="A836" s="44"/>
      <c r="B836" s="44"/>
      <c r="C836" s="56"/>
      <c r="D836" s="56"/>
      <c r="E836" s="56"/>
      <c r="F836" s="56"/>
      <c r="G836" s="44"/>
    </row>
    <row r="837">
      <c r="A837" s="44"/>
      <c r="B837" s="44"/>
      <c r="C837" s="56"/>
      <c r="D837" s="56"/>
      <c r="E837" s="56"/>
      <c r="F837" s="56"/>
      <c r="G837" s="44"/>
    </row>
    <row r="838">
      <c r="A838" s="44"/>
      <c r="B838" s="44"/>
      <c r="C838" s="56"/>
      <c r="D838" s="56"/>
      <c r="E838" s="56"/>
      <c r="F838" s="56"/>
      <c r="G838" s="44"/>
    </row>
    <row r="839">
      <c r="A839" s="44"/>
      <c r="B839" s="44"/>
      <c r="C839" s="56"/>
      <c r="D839" s="56"/>
      <c r="E839" s="56"/>
      <c r="F839" s="56"/>
      <c r="G839" s="44"/>
    </row>
    <row r="840">
      <c r="A840" s="44"/>
      <c r="B840" s="44"/>
      <c r="C840" s="56"/>
      <c r="D840" s="56"/>
      <c r="E840" s="56"/>
      <c r="F840" s="56"/>
      <c r="G840" s="44"/>
    </row>
    <row r="841">
      <c r="A841" s="44"/>
      <c r="B841" s="44"/>
      <c r="C841" s="56"/>
      <c r="D841" s="56"/>
      <c r="E841" s="56"/>
      <c r="F841" s="56"/>
      <c r="G841" s="44"/>
    </row>
    <row r="842">
      <c r="A842" s="44"/>
      <c r="B842" s="44"/>
      <c r="C842" s="56"/>
      <c r="D842" s="56"/>
      <c r="E842" s="56"/>
      <c r="F842" s="56"/>
      <c r="G842" s="44"/>
    </row>
    <row r="843">
      <c r="A843" s="44"/>
      <c r="B843" s="44"/>
      <c r="C843" s="56"/>
      <c r="D843" s="56"/>
      <c r="E843" s="56"/>
      <c r="F843" s="56"/>
      <c r="G843" s="44"/>
    </row>
    <row r="844">
      <c r="A844" s="44"/>
      <c r="B844" s="44"/>
      <c r="C844" s="56"/>
      <c r="D844" s="56"/>
      <c r="E844" s="56"/>
      <c r="F844" s="56"/>
      <c r="G844" s="44"/>
    </row>
    <row r="845">
      <c r="A845" s="44"/>
      <c r="B845" s="44"/>
      <c r="C845" s="56"/>
      <c r="D845" s="56"/>
      <c r="E845" s="56"/>
      <c r="F845" s="56"/>
      <c r="G845" s="44"/>
    </row>
    <row r="846">
      <c r="A846" s="44"/>
      <c r="B846" s="44"/>
      <c r="C846" s="56"/>
      <c r="D846" s="56"/>
      <c r="E846" s="56"/>
      <c r="F846" s="56"/>
      <c r="G846" s="44"/>
    </row>
    <row r="847">
      <c r="A847" s="44"/>
      <c r="B847" s="44"/>
      <c r="C847" s="56"/>
      <c r="D847" s="56"/>
      <c r="E847" s="56"/>
      <c r="F847" s="56"/>
      <c r="G847" s="44"/>
    </row>
    <row r="848">
      <c r="A848" s="44"/>
      <c r="B848" s="44"/>
      <c r="C848" s="56"/>
      <c r="D848" s="56"/>
      <c r="E848" s="56"/>
      <c r="F848" s="56"/>
      <c r="G848" s="44"/>
    </row>
    <row r="849">
      <c r="A849" s="44"/>
      <c r="B849" s="44"/>
      <c r="C849" s="56"/>
      <c r="D849" s="56"/>
      <c r="E849" s="56"/>
      <c r="F849" s="56"/>
      <c r="G849" s="44"/>
    </row>
    <row r="850">
      <c r="A850" s="44"/>
      <c r="B850" s="44"/>
      <c r="C850" s="56"/>
      <c r="D850" s="56"/>
      <c r="E850" s="56"/>
      <c r="F850" s="56"/>
      <c r="G850" s="44"/>
    </row>
    <row r="851">
      <c r="A851" s="44"/>
      <c r="B851" s="44"/>
      <c r="C851" s="56"/>
      <c r="D851" s="56"/>
      <c r="E851" s="56"/>
      <c r="F851" s="56"/>
      <c r="G851" s="44"/>
    </row>
    <row r="852">
      <c r="A852" s="44"/>
      <c r="B852" s="44"/>
      <c r="C852" s="56"/>
      <c r="D852" s="56"/>
      <c r="E852" s="56"/>
      <c r="F852" s="56"/>
      <c r="G852" s="44"/>
    </row>
    <row r="853">
      <c r="A853" s="44"/>
      <c r="B853" s="44"/>
      <c r="C853" s="56"/>
      <c r="D853" s="56"/>
      <c r="E853" s="56"/>
      <c r="F853" s="56"/>
      <c r="G853" s="44"/>
    </row>
    <row r="854">
      <c r="A854" s="44"/>
      <c r="B854" s="44"/>
      <c r="C854" s="56"/>
      <c r="D854" s="56"/>
      <c r="E854" s="56"/>
      <c r="F854" s="56"/>
      <c r="G854" s="44"/>
    </row>
    <row r="855">
      <c r="A855" s="44"/>
      <c r="B855" s="44"/>
      <c r="C855" s="56"/>
      <c r="D855" s="56"/>
      <c r="E855" s="56"/>
      <c r="F855" s="56"/>
      <c r="G855" s="44"/>
    </row>
    <row r="856">
      <c r="A856" s="44"/>
      <c r="B856" s="44"/>
      <c r="C856" s="56"/>
      <c r="D856" s="56"/>
      <c r="E856" s="56"/>
      <c r="F856" s="56"/>
      <c r="G856" s="44"/>
    </row>
    <row r="857">
      <c r="A857" s="44"/>
      <c r="B857" s="44"/>
      <c r="C857" s="56"/>
      <c r="D857" s="56"/>
      <c r="E857" s="56"/>
      <c r="F857" s="56"/>
      <c r="G857" s="44"/>
    </row>
    <row r="858">
      <c r="A858" s="44"/>
      <c r="B858" s="44"/>
      <c r="C858" s="56"/>
      <c r="D858" s="56"/>
      <c r="E858" s="56"/>
      <c r="F858" s="56"/>
      <c r="G858" s="44"/>
    </row>
    <row r="859">
      <c r="A859" s="44"/>
      <c r="B859" s="44"/>
      <c r="C859" s="56"/>
      <c r="D859" s="56"/>
      <c r="E859" s="56"/>
      <c r="F859" s="56"/>
      <c r="G859" s="44"/>
    </row>
    <row r="860">
      <c r="A860" s="44"/>
      <c r="B860" s="44"/>
      <c r="C860" s="56"/>
      <c r="D860" s="56"/>
      <c r="E860" s="56"/>
      <c r="F860" s="56"/>
      <c r="G860" s="44"/>
    </row>
    <row r="861">
      <c r="A861" s="44"/>
      <c r="B861" s="44"/>
      <c r="C861" s="56"/>
      <c r="D861" s="56"/>
      <c r="E861" s="56"/>
      <c r="F861" s="56"/>
      <c r="G861" s="44"/>
    </row>
    <row r="862">
      <c r="A862" s="44"/>
      <c r="B862" s="44"/>
      <c r="C862" s="56"/>
      <c r="D862" s="56"/>
      <c r="E862" s="56"/>
      <c r="F862" s="56"/>
      <c r="G862" s="44"/>
    </row>
    <row r="863">
      <c r="A863" s="44"/>
      <c r="B863" s="44"/>
      <c r="C863" s="56"/>
      <c r="D863" s="56"/>
      <c r="E863" s="56"/>
      <c r="F863" s="56"/>
      <c r="G863" s="44"/>
    </row>
    <row r="864">
      <c r="A864" s="44"/>
      <c r="B864" s="44"/>
      <c r="C864" s="56"/>
      <c r="D864" s="56"/>
      <c r="E864" s="56"/>
      <c r="F864" s="56"/>
      <c r="G864" s="44"/>
    </row>
    <row r="865">
      <c r="A865" s="44"/>
      <c r="B865" s="44"/>
      <c r="C865" s="56"/>
      <c r="D865" s="56"/>
      <c r="E865" s="56"/>
      <c r="F865" s="56"/>
      <c r="G865" s="44"/>
    </row>
    <row r="866">
      <c r="A866" s="44"/>
      <c r="B866" s="44"/>
      <c r="C866" s="56"/>
      <c r="D866" s="56"/>
      <c r="E866" s="56"/>
      <c r="F866" s="56"/>
      <c r="G866" s="44"/>
    </row>
    <row r="867">
      <c r="A867" s="44"/>
      <c r="B867" s="44"/>
      <c r="C867" s="56"/>
      <c r="D867" s="56"/>
      <c r="E867" s="56"/>
      <c r="F867" s="56"/>
      <c r="G867" s="44"/>
    </row>
    <row r="868">
      <c r="A868" s="44"/>
      <c r="B868" s="44"/>
      <c r="C868" s="56"/>
      <c r="D868" s="56"/>
      <c r="E868" s="56"/>
      <c r="F868" s="56"/>
      <c r="G868" s="44"/>
    </row>
    <row r="869">
      <c r="A869" s="44"/>
      <c r="B869" s="44"/>
      <c r="C869" s="56"/>
      <c r="D869" s="56"/>
      <c r="E869" s="56"/>
      <c r="F869" s="56"/>
      <c r="G869" s="44"/>
    </row>
    <row r="870">
      <c r="A870" s="44"/>
      <c r="B870" s="44"/>
      <c r="C870" s="56"/>
      <c r="D870" s="56"/>
      <c r="E870" s="56"/>
      <c r="F870" s="56"/>
      <c r="G870" s="44"/>
    </row>
    <row r="871">
      <c r="A871" s="44"/>
      <c r="B871" s="44"/>
      <c r="C871" s="56"/>
      <c r="D871" s="56"/>
      <c r="E871" s="56"/>
      <c r="F871" s="56"/>
      <c r="G871" s="44"/>
    </row>
    <row r="872">
      <c r="A872" s="44"/>
      <c r="B872" s="44"/>
      <c r="C872" s="56"/>
      <c r="D872" s="56"/>
      <c r="E872" s="56"/>
      <c r="F872" s="56"/>
      <c r="G872" s="44"/>
    </row>
    <row r="873">
      <c r="A873" s="44"/>
      <c r="B873" s="44"/>
      <c r="C873" s="56"/>
      <c r="D873" s="56"/>
      <c r="E873" s="56"/>
      <c r="F873" s="56"/>
      <c r="G873" s="44"/>
    </row>
    <row r="874">
      <c r="A874" s="44"/>
      <c r="B874" s="44"/>
      <c r="C874" s="56"/>
      <c r="D874" s="56"/>
      <c r="E874" s="56"/>
      <c r="F874" s="56"/>
      <c r="G874" s="44"/>
    </row>
    <row r="875">
      <c r="A875" s="44"/>
      <c r="B875" s="44"/>
      <c r="C875" s="56"/>
      <c r="D875" s="56"/>
      <c r="E875" s="56"/>
      <c r="F875" s="56"/>
      <c r="G875" s="44"/>
    </row>
    <row r="876">
      <c r="A876" s="44"/>
      <c r="B876" s="44"/>
      <c r="C876" s="56"/>
      <c r="D876" s="56"/>
      <c r="E876" s="56"/>
      <c r="F876" s="56"/>
      <c r="G876" s="44"/>
    </row>
    <row r="877">
      <c r="A877" s="44"/>
      <c r="B877" s="44"/>
      <c r="C877" s="56"/>
      <c r="D877" s="56"/>
      <c r="E877" s="56"/>
      <c r="F877" s="56"/>
      <c r="G877" s="44"/>
    </row>
    <row r="878">
      <c r="A878" s="44"/>
      <c r="B878" s="44"/>
      <c r="C878" s="56"/>
      <c r="D878" s="56"/>
      <c r="E878" s="56"/>
      <c r="F878" s="56"/>
      <c r="G878" s="44"/>
    </row>
    <row r="879">
      <c r="A879" s="44"/>
      <c r="B879" s="44"/>
      <c r="C879" s="56"/>
      <c r="D879" s="56"/>
      <c r="E879" s="56"/>
      <c r="F879" s="56"/>
      <c r="G879" s="44"/>
    </row>
    <row r="880">
      <c r="A880" s="44"/>
      <c r="B880" s="44"/>
      <c r="C880" s="56"/>
      <c r="D880" s="56"/>
      <c r="E880" s="56"/>
      <c r="F880" s="56"/>
      <c r="G880" s="44"/>
    </row>
    <row r="881">
      <c r="A881" s="44"/>
      <c r="B881" s="44"/>
      <c r="C881" s="56"/>
      <c r="D881" s="56"/>
      <c r="E881" s="56"/>
      <c r="F881" s="56"/>
      <c r="G881" s="44"/>
    </row>
    <row r="882">
      <c r="A882" s="44"/>
      <c r="B882" s="44"/>
      <c r="C882" s="56"/>
      <c r="D882" s="56"/>
      <c r="E882" s="56"/>
      <c r="F882" s="56"/>
      <c r="G882" s="44"/>
    </row>
    <row r="883">
      <c r="A883" s="44"/>
      <c r="B883" s="44"/>
      <c r="C883" s="56"/>
      <c r="D883" s="56"/>
      <c r="E883" s="56"/>
      <c r="F883" s="56"/>
      <c r="G883" s="44"/>
    </row>
    <row r="884">
      <c r="A884" s="44"/>
      <c r="B884" s="44"/>
      <c r="C884" s="56"/>
      <c r="D884" s="56"/>
      <c r="E884" s="56"/>
      <c r="F884" s="56"/>
      <c r="G884" s="44"/>
    </row>
    <row r="885">
      <c r="A885" s="44"/>
      <c r="B885" s="44"/>
      <c r="C885" s="56"/>
      <c r="D885" s="56"/>
      <c r="E885" s="56"/>
      <c r="F885" s="56"/>
      <c r="G885" s="44"/>
    </row>
    <row r="886">
      <c r="A886" s="44"/>
      <c r="B886" s="44"/>
      <c r="C886" s="56"/>
      <c r="D886" s="56"/>
      <c r="E886" s="56"/>
      <c r="F886" s="56"/>
      <c r="G886" s="44"/>
    </row>
    <row r="887">
      <c r="A887" s="44"/>
      <c r="B887" s="44"/>
      <c r="C887" s="56"/>
      <c r="D887" s="56"/>
      <c r="E887" s="56"/>
      <c r="F887" s="56"/>
      <c r="G887" s="44"/>
    </row>
    <row r="888">
      <c r="A888" s="44"/>
      <c r="B888" s="44"/>
      <c r="C888" s="56"/>
      <c r="D888" s="56"/>
      <c r="E888" s="56"/>
      <c r="F888" s="56"/>
      <c r="G888" s="44"/>
    </row>
    <row r="889">
      <c r="A889" s="44"/>
      <c r="B889" s="44"/>
      <c r="C889" s="56"/>
      <c r="D889" s="56"/>
      <c r="E889" s="56"/>
      <c r="F889" s="56"/>
      <c r="G889" s="44"/>
    </row>
    <row r="890">
      <c r="A890" s="44"/>
      <c r="B890" s="44"/>
      <c r="C890" s="56"/>
      <c r="D890" s="56"/>
      <c r="E890" s="56"/>
      <c r="F890" s="56"/>
      <c r="G890" s="44"/>
    </row>
    <row r="891">
      <c r="A891" s="44"/>
      <c r="B891" s="44"/>
      <c r="C891" s="56"/>
      <c r="D891" s="56"/>
      <c r="E891" s="56"/>
      <c r="F891" s="56"/>
      <c r="G891" s="44"/>
    </row>
    <row r="892">
      <c r="A892" s="44"/>
      <c r="B892" s="44"/>
      <c r="C892" s="56"/>
      <c r="D892" s="56"/>
      <c r="E892" s="56"/>
      <c r="F892" s="56"/>
      <c r="G892" s="44"/>
    </row>
    <row r="893">
      <c r="A893" s="44"/>
      <c r="B893" s="44"/>
      <c r="C893" s="56"/>
      <c r="D893" s="56"/>
      <c r="E893" s="56"/>
      <c r="F893" s="56"/>
      <c r="G893" s="44"/>
    </row>
    <row r="894">
      <c r="A894" s="44"/>
      <c r="B894" s="44"/>
      <c r="C894" s="56"/>
      <c r="D894" s="56"/>
      <c r="E894" s="56"/>
      <c r="F894" s="56"/>
      <c r="G894" s="44"/>
    </row>
    <row r="895">
      <c r="A895" s="44"/>
      <c r="B895" s="44"/>
      <c r="C895" s="56"/>
      <c r="D895" s="56"/>
      <c r="E895" s="56"/>
      <c r="F895" s="56"/>
      <c r="G895" s="44"/>
    </row>
    <row r="896">
      <c r="A896" s="44"/>
      <c r="B896" s="44"/>
      <c r="C896" s="56"/>
      <c r="D896" s="56"/>
      <c r="E896" s="56"/>
      <c r="F896" s="56"/>
      <c r="G896" s="44"/>
    </row>
    <row r="897">
      <c r="A897" s="44"/>
      <c r="B897" s="44"/>
      <c r="C897" s="56"/>
      <c r="D897" s="56"/>
      <c r="E897" s="56"/>
      <c r="F897" s="56"/>
      <c r="G897" s="44"/>
    </row>
    <row r="898">
      <c r="A898" s="44"/>
      <c r="B898" s="44"/>
      <c r="C898" s="56"/>
      <c r="D898" s="56"/>
      <c r="E898" s="56"/>
      <c r="F898" s="56"/>
      <c r="G898" s="44"/>
    </row>
    <row r="899">
      <c r="A899" s="44"/>
      <c r="B899" s="44"/>
      <c r="C899" s="56"/>
      <c r="D899" s="56"/>
      <c r="E899" s="56"/>
      <c r="F899" s="56"/>
      <c r="G899" s="44"/>
    </row>
    <row r="900">
      <c r="A900" s="44"/>
      <c r="B900" s="44"/>
      <c r="C900" s="56"/>
      <c r="D900" s="56"/>
      <c r="E900" s="56"/>
      <c r="F900" s="56"/>
      <c r="G900" s="44"/>
    </row>
    <row r="901">
      <c r="A901" s="44"/>
      <c r="B901" s="44"/>
      <c r="C901" s="56"/>
      <c r="D901" s="56"/>
      <c r="E901" s="56"/>
      <c r="F901" s="56"/>
      <c r="G901" s="44"/>
    </row>
    <row r="902">
      <c r="A902" s="44"/>
      <c r="B902" s="44"/>
      <c r="C902" s="56"/>
      <c r="D902" s="56"/>
      <c r="E902" s="56"/>
      <c r="F902" s="56"/>
      <c r="G902" s="44"/>
    </row>
    <row r="903">
      <c r="A903" s="44"/>
      <c r="B903" s="44"/>
      <c r="C903" s="56"/>
      <c r="D903" s="56"/>
      <c r="E903" s="56"/>
      <c r="F903" s="56"/>
      <c r="G903" s="44"/>
    </row>
    <row r="904">
      <c r="A904" s="44"/>
      <c r="B904" s="44"/>
      <c r="C904" s="56"/>
      <c r="D904" s="56"/>
      <c r="E904" s="56"/>
      <c r="F904" s="56"/>
      <c r="G904" s="44"/>
    </row>
    <row r="905">
      <c r="A905" s="44"/>
      <c r="B905" s="44"/>
      <c r="C905" s="56"/>
      <c r="D905" s="56"/>
      <c r="E905" s="56"/>
      <c r="F905" s="56"/>
      <c r="G905" s="44"/>
    </row>
    <row r="906">
      <c r="A906" s="44"/>
      <c r="B906" s="44"/>
      <c r="C906" s="56"/>
      <c r="D906" s="56"/>
      <c r="E906" s="56"/>
      <c r="F906" s="56"/>
      <c r="G906" s="44"/>
    </row>
    <row r="907">
      <c r="A907" s="44"/>
      <c r="B907" s="44"/>
      <c r="C907" s="56"/>
      <c r="D907" s="56"/>
      <c r="E907" s="56"/>
      <c r="F907" s="56"/>
      <c r="G907" s="44"/>
    </row>
    <row r="908">
      <c r="A908" s="44"/>
      <c r="B908" s="44"/>
      <c r="C908" s="56"/>
      <c r="D908" s="56"/>
      <c r="E908" s="56"/>
      <c r="F908" s="56"/>
      <c r="G908" s="44"/>
    </row>
    <row r="909">
      <c r="A909" s="44"/>
      <c r="B909" s="44"/>
      <c r="C909" s="56"/>
      <c r="D909" s="56"/>
      <c r="E909" s="56"/>
      <c r="F909" s="56"/>
      <c r="G909" s="44"/>
    </row>
    <row r="910">
      <c r="A910" s="44"/>
      <c r="B910" s="44"/>
      <c r="C910" s="56"/>
      <c r="D910" s="56"/>
      <c r="E910" s="56"/>
      <c r="F910" s="56"/>
      <c r="G910" s="44"/>
    </row>
    <row r="911">
      <c r="A911" s="44"/>
      <c r="B911" s="44"/>
      <c r="C911" s="56"/>
      <c r="D911" s="56"/>
      <c r="E911" s="56"/>
      <c r="F911" s="56"/>
      <c r="G911" s="44"/>
    </row>
    <row r="912">
      <c r="A912" s="44"/>
      <c r="B912" s="44"/>
      <c r="C912" s="56"/>
      <c r="D912" s="56"/>
      <c r="E912" s="56"/>
      <c r="F912" s="56"/>
      <c r="G912" s="44"/>
    </row>
    <row r="913">
      <c r="A913" s="44"/>
      <c r="B913" s="44"/>
      <c r="C913" s="56"/>
      <c r="D913" s="56"/>
      <c r="E913" s="56"/>
      <c r="F913" s="56"/>
      <c r="G913" s="44"/>
    </row>
    <row r="914">
      <c r="A914" s="44"/>
      <c r="B914" s="44"/>
      <c r="C914" s="56"/>
      <c r="D914" s="56"/>
      <c r="E914" s="56"/>
      <c r="F914" s="56"/>
      <c r="G914" s="44"/>
    </row>
    <row r="915">
      <c r="A915" s="44"/>
      <c r="B915" s="44"/>
      <c r="C915" s="56"/>
      <c r="D915" s="56"/>
      <c r="E915" s="56"/>
      <c r="F915" s="56"/>
      <c r="G915" s="44"/>
    </row>
    <row r="916">
      <c r="A916" s="44"/>
      <c r="B916" s="44"/>
      <c r="C916" s="56"/>
      <c r="D916" s="56"/>
      <c r="E916" s="56"/>
      <c r="F916" s="56"/>
      <c r="G916" s="44"/>
    </row>
    <row r="917">
      <c r="A917" s="44"/>
      <c r="B917" s="44"/>
      <c r="C917" s="56"/>
      <c r="D917" s="56"/>
      <c r="E917" s="56"/>
      <c r="F917" s="56"/>
      <c r="G917" s="44"/>
    </row>
    <row r="918">
      <c r="A918" s="44"/>
      <c r="B918" s="44"/>
      <c r="C918" s="56"/>
      <c r="D918" s="56"/>
      <c r="E918" s="56"/>
      <c r="F918" s="56"/>
      <c r="G918" s="44"/>
    </row>
    <row r="919">
      <c r="A919" s="44"/>
      <c r="B919" s="44"/>
      <c r="C919" s="56"/>
      <c r="D919" s="56"/>
      <c r="E919" s="56"/>
      <c r="F919" s="56"/>
      <c r="G919" s="44"/>
    </row>
    <row r="920">
      <c r="A920" s="44"/>
      <c r="B920" s="44"/>
      <c r="C920" s="56"/>
      <c r="D920" s="56"/>
      <c r="E920" s="56"/>
      <c r="F920" s="56"/>
      <c r="G920" s="44"/>
    </row>
    <row r="921">
      <c r="A921" s="44"/>
      <c r="B921" s="44"/>
      <c r="C921" s="56"/>
      <c r="D921" s="56"/>
      <c r="E921" s="56"/>
      <c r="F921" s="56"/>
      <c r="G921" s="44"/>
    </row>
    <row r="922">
      <c r="A922" s="44"/>
      <c r="B922" s="44"/>
      <c r="C922" s="56"/>
      <c r="D922" s="56"/>
      <c r="E922" s="56"/>
      <c r="F922" s="56"/>
      <c r="G922" s="44"/>
    </row>
    <row r="923">
      <c r="A923" s="44"/>
      <c r="B923" s="44"/>
      <c r="C923" s="56"/>
      <c r="D923" s="56"/>
      <c r="E923" s="56"/>
      <c r="F923" s="56"/>
      <c r="G923" s="44"/>
    </row>
    <row r="924">
      <c r="A924" s="44"/>
      <c r="B924" s="44"/>
      <c r="C924" s="56"/>
      <c r="D924" s="56"/>
      <c r="E924" s="56"/>
      <c r="F924" s="56"/>
      <c r="G924" s="44"/>
    </row>
    <row r="925">
      <c r="A925" s="44"/>
      <c r="B925" s="44"/>
      <c r="C925" s="56"/>
      <c r="D925" s="56"/>
      <c r="E925" s="56"/>
      <c r="F925" s="56"/>
      <c r="G925" s="44"/>
    </row>
    <row r="926">
      <c r="A926" s="44"/>
      <c r="B926" s="44"/>
      <c r="C926" s="56"/>
      <c r="D926" s="56"/>
      <c r="E926" s="56"/>
      <c r="F926" s="56"/>
      <c r="G926" s="44"/>
    </row>
    <row r="927">
      <c r="A927" s="44"/>
      <c r="B927" s="44"/>
      <c r="C927" s="56"/>
      <c r="D927" s="56"/>
      <c r="E927" s="56"/>
      <c r="F927" s="56"/>
      <c r="G927" s="44"/>
    </row>
    <row r="928">
      <c r="A928" s="44"/>
      <c r="B928" s="44"/>
      <c r="C928" s="56"/>
      <c r="D928" s="56"/>
      <c r="E928" s="56"/>
      <c r="F928" s="56"/>
      <c r="G928" s="44"/>
    </row>
    <row r="929">
      <c r="A929" s="44"/>
      <c r="B929" s="44"/>
      <c r="C929" s="56"/>
      <c r="D929" s="56"/>
      <c r="E929" s="56"/>
      <c r="F929" s="56"/>
      <c r="G929" s="44"/>
    </row>
    <row r="930">
      <c r="A930" s="44"/>
      <c r="B930" s="44"/>
      <c r="C930" s="56"/>
      <c r="D930" s="56"/>
      <c r="E930" s="56"/>
      <c r="F930" s="56"/>
      <c r="G930" s="44"/>
    </row>
    <row r="931">
      <c r="A931" s="44"/>
      <c r="B931" s="44"/>
      <c r="C931" s="56"/>
      <c r="D931" s="56"/>
      <c r="E931" s="56"/>
      <c r="F931" s="56"/>
      <c r="G931" s="44"/>
    </row>
    <row r="932">
      <c r="A932" s="44"/>
      <c r="B932" s="44"/>
      <c r="C932" s="56"/>
      <c r="D932" s="56"/>
      <c r="E932" s="56"/>
      <c r="F932" s="56"/>
      <c r="G932" s="44"/>
    </row>
    <row r="933">
      <c r="A933" s="44"/>
      <c r="B933" s="44"/>
      <c r="C933" s="56"/>
      <c r="D933" s="56"/>
      <c r="E933" s="56"/>
      <c r="F933" s="56"/>
      <c r="G933" s="44"/>
    </row>
    <row r="934">
      <c r="A934" s="44"/>
      <c r="B934" s="44"/>
      <c r="C934" s="56"/>
      <c r="D934" s="56"/>
      <c r="E934" s="56"/>
      <c r="F934" s="56"/>
      <c r="G934" s="44"/>
    </row>
    <row r="935">
      <c r="A935" s="44"/>
      <c r="B935" s="44"/>
      <c r="C935" s="56"/>
      <c r="D935" s="56"/>
      <c r="E935" s="56"/>
      <c r="F935" s="56"/>
      <c r="G935" s="44"/>
    </row>
    <row r="936">
      <c r="A936" s="44"/>
      <c r="B936" s="44"/>
      <c r="C936" s="56"/>
      <c r="D936" s="56"/>
      <c r="E936" s="56"/>
      <c r="F936" s="56"/>
      <c r="G936" s="44"/>
    </row>
    <row r="937">
      <c r="A937" s="44"/>
      <c r="B937" s="44"/>
      <c r="C937" s="56"/>
      <c r="D937" s="56"/>
      <c r="E937" s="56"/>
      <c r="F937" s="56"/>
      <c r="G937" s="44"/>
    </row>
    <row r="938">
      <c r="A938" s="44"/>
      <c r="B938" s="44"/>
      <c r="C938" s="56"/>
      <c r="D938" s="56"/>
      <c r="E938" s="56"/>
      <c r="F938" s="56"/>
      <c r="G938" s="44"/>
    </row>
    <row r="939">
      <c r="A939" s="44"/>
      <c r="B939" s="44"/>
      <c r="C939" s="56"/>
      <c r="D939" s="56"/>
      <c r="E939" s="56"/>
      <c r="F939" s="56"/>
      <c r="G939" s="44"/>
    </row>
    <row r="940">
      <c r="A940" s="44"/>
      <c r="B940" s="44"/>
      <c r="C940" s="56"/>
      <c r="D940" s="56"/>
      <c r="E940" s="56"/>
      <c r="F940" s="56"/>
      <c r="G940" s="44"/>
    </row>
    <row r="941">
      <c r="A941" s="44"/>
      <c r="B941" s="44"/>
      <c r="C941" s="56"/>
      <c r="D941" s="56"/>
      <c r="E941" s="56"/>
      <c r="F941" s="56"/>
      <c r="G941" s="44"/>
    </row>
    <row r="942">
      <c r="A942" s="44"/>
      <c r="B942" s="44"/>
      <c r="C942" s="56"/>
      <c r="D942" s="56"/>
      <c r="E942" s="56"/>
      <c r="F942" s="56"/>
      <c r="G942" s="44"/>
    </row>
    <row r="943">
      <c r="A943" s="44"/>
      <c r="B943" s="44"/>
      <c r="C943" s="56"/>
      <c r="D943" s="56"/>
      <c r="E943" s="56"/>
      <c r="F943" s="56"/>
      <c r="G943" s="44"/>
    </row>
    <row r="944">
      <c r="A944" s="44"/>
      <c r="B944" s="44"/>
      <c r="C944" s="56"/>
      <c r="D944" s="56"/>
      <c r="E944" s="56"/>
      <c r="F944" s="56"/>
      <c r="G944" s="44"/>
    </row>
    <row r="945">
      <c r="A945" s="44"/>
      <c r="B945" s="44"/>
      <c r="C945" s="56"/>
      <c r="D945" s="56"/>
      <c r="E945" s="56"/>
      <c r="F945" s="56"/>
      <c r="G945" s="44"/>
    </row>
    <row r="946">
      <c r="A946" s="44"/>
      <c r="B946" s="44"/>
      <c r="C946" s="56"/>
      <c r="D946" s="56"/>
      <c r="E946" s="56"/>
      <c r="F946" s="56"/>
      <c r="G946" s="44"/>
    </row>
    <row r="947">
      <c r="A947" s="44"/>
      <c r="B947" s="44"/>
      <c r="C947" s="56"/>
      <c r="D947" s="56"/>
      <c r="E947" s="56"/>
      <c r="F947" s="56"/>
      <c r="G947" s="44"/>
    </row>
    <row r="948">
      <c r="A948" s="44"/>
      <c r="B948" s="44"/>
      <c r="C948" s="56"/>
      <c r="D948" s="56"/>
      <c r="E948" s="56"/>
      <c r="F948" s="56"/>
      <c r="G948" s="44"/>
    </row>
    <row r="949">
      <c r="A949" s="44"/>
      <c r="B949" s="44"/>
      <c r="C949" s="56"/>
      <c r="D949" s="56"/>
      <c r="E949" s="56"/>
      <c r="F949" s="56"/>
      <c r="G949" s="44"/>
    </row>
    <row r="950">
      <c r="A950" s="44"/>
      <c r="B950" s="44"/>
      <c r="C950" s="56"/>
      <c r="D950" s="56"/>
      <c r="E950" s="56"/>
      <c r="F950" s="56"/>
      <c r="G950" s="44"/>
    </row>
    <row r="951">
      <c r="A951" s="44"/>
      <c r="B951" s="44"/>
      <c r="C951" s="56"/>
      <c r="D951" s="56"/>
      <c r="E951" s="56"/>
      <c r="F951" s="56"/>
      <c r="G951" s="44"/>
    </row>
    <row r="952">
      <c r="A952" s="44"/>
      <c r="B952" s="44"/>
      <c r="C952" s="56"/>
      <c r="D952" s="56"/>
      <c r="E952" s="56"/>
      <c r="F952" s="56"/>
      <c r="G952" s="44"/>
    </row>
    <row r="953">
      <c r="A953" s="44"/>
      <c r="B953" s="44"/>
      <c r="C953" s="56"/>
      <c r="D953" s="56"/>
      <c r="E953" s="56"/>
      <c r="F953" s="56"/>
      <c r="G953" s="44"/>
    </row>
    <row r="954">
      <c r="A954" s="44"/>
      <c r="B954" s="44"/>
      <c r="C954" s="56"/>
      <c r="D954" s="56"/>
      <c r="E954" s="56"/>
      <c r="F954" s="56"/>
      <c r="G954" s="44"/>
    </row>
    <row r="955">
      <c r="A955" s="44"/>
      <c r="B955" s="44"/>
      <c r="C955" s="56"/>
      <c r="D955" s="56"/>
      <c r="E955" s="56"/>
      <c r="F955" s="56"/>
      <c r="G955" s="44"/>
    </row>
    <row r="956">
      <c r="A956" s="44"/>
      <c r="B956" s="44"/>
      <c r="C956" s="56"/>
      <c r="D956" s="56"/>
      <c r="E956" s="56"/>
      <c r="F956" s="56"/>
      <c r="G956" s="44"/>
    </row>
    <row r="957">
      <c r="A957" s="44"/>
      <c r="B957" s="44"/>
      <c r="C957" s="56"/>
      <c r="D957" s="56"/>
      <c r="E957" s="56"/>
      <c r="F957" s="56"/>
      <c r="G957" s="44"/>
    </row>
    <row r="958">
      <c r="A958" s="44"/>
      <c r="B958" s="44"/>
      <c r="C958" s="56"/>
      <c r="D958" s="56"/>
      <c r="E958" s="56"/>
      <c r="F958" s="56"/>
      <c r="G958" s="44"/>
    </row>
    <row r="959">
      <c r="A959" s="44"/>
      <c r="B959" s="44"/>
      <c r="C959" s="56"/>
      <c r="D959" s="56"/>
      <c r="E959" s="56"/>
      <c r="F959" s="56"/>
      <c r="G959" s="44"/>
    </row>
    <row r="960">
      <c r="A960" s="44"/>
      <c r="B960" s="44"/>
      <c r="C960" s="56"/>
      <c r="D960" s="56"/>
      <c r="E960" s="56"/>
      <c r="F960" s="56"/>
      <c r="G960" s="44"/>
    </row>
    <row r="961">
      <c r="A961" s="44"/>
      <c r="B961" s="44"/>
      <c r="C961" s="56"/>
      <c r="D961" s="56"/>
      <c r="E961" s="56"/>
      <c r="F961" s="56"/>
      <c r="G961" s="44"/>
    </row>
    <row r="962">
      <c r="A962" s="44"/>
      <c r="B962" s="44"/>
      <c r="C962" s="56"/>
      <c r="D962" s="56"/>
      <c r="E962" s="56"/>
      <c r="F962" s="56"/>
      <c r="G962" s="44"/>
    </row>
    <row r="963">
      <c r="A963" s="44"/>
      <c r="B963" s="44"/>
      <c r="C963" s="56"/>
      <c r="D963" s="56"/>
      <c r="E963" s="56"/>
      <c r="F963" s="56"/>
      <c r="G963" s="44"/>
    </row>
    <row r="964">
      <c r="A964" s="44"/>
      <c r="B964" s="44"/>
      <c r="C964" s="56"/>
      <c r="D964" s="56"/>
      <c r="E964" s="56"/>
      <c r="F964" s="56"/>
      <c r="G964" s="44"/>
    </row>
    <row r="965">
      <c r="A965" s="44"/>
      <c r="B965" s="44"/>
      <c r="C965" s="56"/>
      <c r="D965" s="56"/>
      <c r="E965" s="56"/>
      <c r="F965" s="56"/>
      <c r="G965" s="44"/>
    </row>
    <row r="966">
      <c r="A966" s="44"/>
      <c r="B966" s="44"/>
      <c r="C966" s="56"/>
      <c r="D966" s="56"/>
      <c r="E966" s="56"/>
      <c r="F966" s="56"/>
      <c r="G966" s="44"/>
    </row>
    <row r="967">
      <c r="A967" s="44"/>
      <c r="B967" s="44"/>
      <c r="C967" s="56"/>
      <c r="D967" s="56"/>
      <c r="E967" s="56"/>
      <c r="F967" s="56"/>
      <c r="G967" s="44"/>
    </row>
    <row r="968">
      <c r="A968" s="44"/>
      <c r="B968" s="44"/>
      <c r="C968" s="56"/>
      <c r="D968" s="56"/>
      <c r="E968" s="56"/>
      <c r="F968" s="56"/>
      <c r="G968" s="44"/>
    </row>
    <row r="969">
      <c r="A969" s="44"/>
      <c r="B969" s="44"/>
      <c r="C969" s="56"/>
      <c r="D969" s="56"/>
      <c r="E969" s="56"/>
      <c r="F969" s="56"/>
      <c r="G969" s="44"/>
    </row>
    <row r="970">
      <c r="A970" s="44"/>
      <c r="B970" s="44"/>
      <c r="C970" s="56"/>
      <c r="D970" s="56"/>
      <c r="E970" s="56"/>
      <c r="F970" s="56"/>
      <c r="G970" s="44"/>
    </row>
    <row r="971">
      <c r="A971" s="44"/>
      <c r="B971" s="44"/>
      <c r="C971" s="56"/>
      <c r="D971" s="56"/>
      <c r="E971" s="56"/>
      <c r="F971" s="56"/>
      <c r="G971" s="44"/>
    </row>
    <row r="972">
      <c r="A972" s="44"/>
      <c r="B972" s="44"/>
      <c r="C972" s="56"/>
      <c r="D972" s="56"/>
      <c r="E972" s="56"/>
      <c r="F972" s="56"/>
      <c r="G972" s="44"/>
    </row>
    <row r="973">
      <c r="A973" s="44"/>
      <c r="B973" s="44"/>
      <c r="C973" s="56"/>
      <c r="D973" s="56"/>
      <c r="E973" s="56"/>
      <c r="F973" s="56"/>
      <c r="G973" s="44"/>
    </row>
    <row r="974">
      <c r="A974" s="44"/>
      <c r="B974" s="44"/>
      <c r="C974" s="56"/>
      <c r="D974" s="56"/>
      <c r="E974" s="56"/>
      <c r="F974" s="56"/>
      <c r="G974" s="44"/>
    </row>
    <row r="975">
      <c r="A975" s="44"/>
      <c r="B975" s="44"/>
      <c r="C975" s="56"/>
      <c r="D975" s="56"/>
      <c r="E975" s="56"/>
      <c r="F975" s="56"/>
      <c r="G975" s="44"/>
    </row>
    <row r="976">
      <c r="A976" s="44"/>
      <c r="B976" s="44"/>
      <c r="C976" s="56"/>
      <c r="D976" s="56"/>
      <c r="E976" s="56"/>
      <c r="F976" s="56"/>
      <c r="G976" s="44"/>
    </row>
    <row r="977">
      <c r="A977" s="44"/>
      <c r="B977" s="44"/>
      <c r="C977" s="56"/>
      <c r="D977" s="56"/>
      <c r="E977" s="56"/>
      <c r="F977" s="56"/>
      <c r="G977" s="44"/>
    </row>
    <row r="978">
      <c r="A978" s="44"/>
      <c r="B978" s="44"/>
      <c r="C978" s="56"/>
      <c r="D978" s="56"/>
      <c r="E978" s="56"/>
      <c r="F978" s="56"/>
      <c r="G978" s="44"/>
    </row>
    <row r="979">
      <c r="A979" s="44"/>
      <c r="B979" s="44"/>
      <c r="C979" s="56"/>
      <c r="D979" s="56"/>
      <c r="E979" s="56"/>
      <c r="F979" s="56"/>
      <c r="G979" s="44"/>
    </row>
    <row r="980">
      <c r="A980" s="44"/>
      <c r="B980" s="44"/>
      <c r="C980" s="56"/>
      <c r="D980" s="56"/>
      <c r="E980" s="56"/>
      <c r="F980" s="56"/>
      <c r="G980" s="44"/>
    </row>
    <row r="981">
      <c r="A981" s="44"/>
      <c r="B981" s="44"/>
      <c r="C981" s="56"/>
      <c r="D981" s="56"/>
      <c r="E981" s="56"/>
      <c r="F981" s="56"/>
      <c r="G981" s="44"/>
    </row>
    <row r="982">
      <c r="A982" s="44"/>
      <c r="B982" s="44"/>
      <c r="C982" s="56"/>
      <c r="D982" s="56"/>
      <c r="E982" s="56"/>
      <c r="F982" s="56"/>
      <c r="G982" s="44"/>
    </row>
    <row r="983">
      <c r="A983" s="44"/>
      <c r="B983" s="44"/>
      <c r="C983" s="56"/>
      <c r="D983" s="56"/>
      <c r="E983" s="56"/>
      <c r="F983" s="56"/>
      <c r="G983" s="44"/>
    </row>
    <row r="984">
      <c r="A984" s="44"/>
      <c r="B984" s="44"/>
      <c r="C984" s="56"/>
      <c r="D984" s="56"/>
      <c r="E984" s="56"/>
      <c r="F984" s="56"/>
      <c r="G984" s="44"/>
    </row>
    <row r="985">
      <c r="A985" s="44"/>
      <c r="B985" s="44"/>
      <c r="C985" s="56"/>
      <c r="D985" s="56"/>
      <c r="E985" s="56"/>
      <c r="F985" s="56"/>
      <c r="G985" s="44"/>
    </row>
    <row r="986">
      <c r="A986" s="44"/>
      <c r="B986" s="44"/>
      <c r="C986" s="56"/>
      <c r="D986" s="56"/>
      <c r="E986" s="56"/>
      <c r="F986" s="56"/>
      <c r="G986" s="44"/>
    </row>
    <row r="987">
      <c r="A987" s="44"/>
      <c r="B987" s="44"/>
      <c r="C987" s="56"/>
      <c r="D987" s="56"/>
      <c r="E987" s="56"/>
      <c r="F987" s="56"/>
      <c r="G987" s="44"/>
    </row>
    <row r="988">
      <c r="A988" s="44"/>
      <c r="B988" s="44"/>
      <c r="C988" s="56"/>
      <c r="D988" s="56"/>
      <c r="E988" s="56"/>
      <c r="F988" s="56"/>
      <c r="G988" s="44"/>
    </row>
    <row r="989">
      <c r="A989" s="44"/>
      <c r="B989" s="44"/>
      <c r="C989" s="56"/>
      <c r="D989" s="56"/>
      <c r="E989" s="56"/>
      <c r="F989" s="56"/>
      <c r="G989" s="44"/>
    </row>
    <row r="990">
      <c r="A990" s="44"/>
      <c r="B990" s="44"/>
      <c r="C990" s="56"/>
      <c r="D990" s="56"/>
      <c r="E990" s="56"/>
      <c r="F990" s="56"/>
      <c r="G990" s="44"/>
    </row>
    <row r="991">
      <c r="A991" s="44"/>
      <c r="B991" s="44"/>
      <c r="C991" s="56"/>
      <c r="D991" s="56"/>
      <c r="E991" s="56"/>
      <c r="F991" s="56"/>
      <c r="G991" s="44"/>
    </row>
    <row r="992">
      <c r="A992" s="44"/>
      <c r="B992" s="44"/>
      <c r="C992" s="56"/>
      <c r="D992" s="56"/>
      <c r="E992" s="56"/>
      <c r="F992" s="56"/>
      <c r="G992" s="44"/>
    </row>
    <row r="993">
      <c r="A993" s="44"/>
      <c r="B993" s="44"/>
      <c r="C993" s="56"/>
      <c r="D993" s="56"/>
      <c r="E993" s="56"/>
      <c r="F993" s="56"/>
      <c r="G993" s="44"/>
    </row>
    <row r="994">
      <c r="A994" s="44"/>
      <c r="B994" s="44"/>
      <c r="C994" s="56"/>
      <c r="D994" s="56"/>
      <c r="E994" s="56"/>
      <c r="F994" s="56"/>
      <c r="G994" s="44"/>
    </row>
    <row r="995">
      <c r="A995" s="44"/>
      <c r="B995" s="44"/>
      <c r="C995" s="56"/>
      <c r="D995" s="56"/>
      <c r="E995" s="56"/>
      <c r="F995" s="56"/>
      <c r="G995" s="44"/>
    </row>
    <row r="996">
      <c r="A996" s="44"/>
      <c r="B996" s="44"/>
      <c r="C996" s="56"/>
      <c r="D996" s="56"/>
      <c r="E996" s="56"/>
      <c r="F996" s="56"/>
      <c r="G996" s="44"/>
    </row>
    <row r="997">
      <c r="A997" s="44"/>
      <c r="B997" s="44"/>
      <c r="C997" s="56"/>
      <c r="D997" s="56"/>
      <c r="E997" s="56"/>
      <c r="F997" s="56"/>
      <c r="G997" s="44"/>
    </row>
    <row r="998">
      <c r="A998" s="44"/>
      <c r="B998" s="44"/>
      <c r="C998" s="56"/>
      <c r="D998" s="56"/>
      <c r="E998" s="56"/>
      <c r="F998" s="56"/>
      <c r="G998" s="44"/>
    </row>
    <row r="999">
      <c r="A999" s="44"/>
      <c r="B999" s="44"/>
      <c r="C999" s="56"/>
      <c r="D999" s="56"/>
      <c r="E999" s="56"/>
      <c r="F999" s="56"/>
      <c r="G999" s="44"/>
    </row>
    <row r="1000">
      <c r="A1000" s="44"/>
      <c r="B1000" s="44"/>
      <c r="C1000" s="56"/>
      <c r="D1000" s="56"/>
      <c r="E1000" s="56"/>
      <c r="F1000" s="56"/>
      <c r="G1000" s="44"/>
    </row>
  </sheetData>
  <conditionalFormatting sqref="C1:D1000">
    <cfRule type="cellIs" dxfId="0" priority="1" operator="lessThan">
      <formula>0</formula>
    </cfRule>
  </conditionalFormatting>
  <drawing r:id="rId1"/>
</worksheet>
</file>