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" sheetId="1" r:id="rId4"/>
    <sheet state="visible" name="ACAP BR PH 7.6 01-04-21.xls" sheetId="2" r:id="rId5"/>
    <sheet state="visible" name="Dados planilhados" sheetId="3" r:id="rId6"/>
    <sheet state="visible" name="Dados com e sem ABAP" sheetId="4" r:id="rId7"/>
  </sheets>
  <definedNames>
    <definedName hidden="1" localSheetId="2" name="_xlnm._FilterDatabase">'Dados planilhados'!$A$1:$H$1249</definedName>
  </definedNames>
  <calcPr/>
  <extLst>
    <ext uri="GoogleSheetsCustomDataVersion1">
      <go:sheetsCustomData xmlns:go="http://customooxmlschemas.google.com/" r:id="rId8" roundtripDataSignature="AMtx7mgwE+rPPFG0g9543fJoQPKy3DNMPA=="/>
    </ext>
  </extLst>
</workbook>
</file>

<file path=xl/sharedStrings.xml><?xml version="1.0" encoding="utf-8"?>
<sst xmlns="http://schemas.openxmlformats.org/spreadsheetml/2006/main" count="2735" uniqueCount="61">
  <si>
    <t>pH 7.6</t>
  </si>
  <si>
    <t>JUNIOR</t>
  </si>
  <si>
    <t>Amostra</t>
  </si>
  <si>
    <t>Área relativa</t>
  </si>
  <si>
    <t>Área relativa -1</t>
  </si>
  <si>
    <t xml:space="preserve">média </t>
  </si>
  <si>
    <t>Erro Pd</t>
  </si>
  <si>
    <t>1c</t>
  </si>
  <si>
    <t>C1</t>
  </si>
  <si>
    <t>2c</t>
  </si>
  <si>
    <t>C2</t>
  </si>
  <si>
    <t>3c</t>
  </si>
  <si>
    <t>C3</t>
  </si>
  <si>
    <t>4c</t>
  </si>
  <si>
    <t>C4</t>
  </si>
  <si>
    <t>5c</t>
  </si>
  <si>
    <t>C5</t>
  </si>
  <si>
    <t>1 BP3 1</t>
  </si>
  <si>
    <t>1BP3_1</t>
  </si>
  <si>
    <t>1 BP3 2</t>
  </si>
  <si>
    <t>1BP3_2</t>
  </si>
  <si>
    <t>1 BP3 3</t>
  </si>
  <si>
    <t>1BP3_3</t>
  </si>
  <si>
    <t>1 BP3 4</t>
  </si>
  <si>
    <t>1BP3_4</t>
  </si>
  <si>
    <t>1 BP3 5</t>
  </si>
  <si>
    <t>1BP3_5</t>
  </si>
  <si>
    <t>10 BP3 1</t>
  </si>
  <si>
    <t>10BP3_1</t>
  </si>
  <si>
    <t>10 BP3 2</t>
  </si>
  <si>
    <t>10BP3_2</t>
  </si>
  <si>
    <t>10 BP3 3</t>
  </si>
  <si>
    <t>10BP3_3</t>
  </si>
  <si>
    <t>10 BP3 4</t>
  </si>
  <si>
    <t>10BP3_4</t>
  </si>
  <si>
    <t>10 BP3 5</t>
  </si>
  <si>
    <t>10BP3_5</t>
  </si>
  <si>
    <t>parece estar tudo certo</t>
  </si>
  <si>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</si>
  <si>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</si>
  <si>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</si>
  <si>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</si>
  <si>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</si>
  <si>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</si>
  <si>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</si>
  <si>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</si>
  <si>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</si>
  <si>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</si>
  <si>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</si>
  <si>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BR PH 7.6 01-04-21; Date Last Saved: 01/04/2021 15:31:00</t>
  </si>
  <si>
    <t>Status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</si>
  <si>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</si>
  <si>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</si>
  <si>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</si>
  <si>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</si>
  <si>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</si>
  <si>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</si>
  <si>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</si>
  <si>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</si>
  <si>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Com ABAP</t>
  </si>
  <si>
    <t>Minuto da leitura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</si>
</sst>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000000000"/>
    <numFmt numFmtId="166" formatCode="d.m"/>
    <numFmt numFmtId="167" formatCode="hh:mm:ss"/>
  </numFmts>
  <fonts count="9">
    <font>
      <sz val="10.0"/>
      <color rgb="FF000000"/>
      <name val="Arial"/>
    </font>
    <font>
      <b/>
      <sz val="11.0"/>
      <color theme="1"/>
      <name val="Calibri"/>
    </font>
    <font/>
    <font>
      <color theme="1"/>
      <name val="Arial"/>
    </font>
    <font>
      <sz val="11.0"/>
      <color theme="1"/>
      <name val="Calibri"/>
    </font>
    <font>
      <sz val="11.0"/>
      <color theme="1"/>
      <name val="Inconsolata"/>
    </font>
    <font>
      <sz val="14.0"/>
      <color theme="1"/>
      <name val="Arial"/>
    </font>
    <font>
      <b/>
      <sz val="11.0"/>
      <color rgb="FFF48E3A"/>
      <name val="Calibri"/>
    </font>
    <font>
      <b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BF9000"/>
        <bgColor rgb="FFBF9000"/>
      </patternFill>
    </fill>
    <fill>
      <patternFill patternType="solid">
        <fgColor rgb="FFFFFF00"/>
        <bgColor rgb="FFFFFF0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right" vertical="bottom"/>
    </xf>
    <xf borderId="0" fillId="0" fontId="4" numFmtId="0" xfId="0" applyAlignment="1" applyFont="1">
      <alignment horizontal="right" vertical="bottom"/>
    </xf>
    <xf borderId="7" fillId="0" fontId="4" numFmtId="0" xfId="0" applyAlignment="1" applyBorder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vertical="bottom"/>
    </xf>
    <xf borderId="7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7" fillId="0" fontId="3" numFmtId="0" xfId="0" applyAlignment="1" applyBorder="1" applyFont="1">
      <alignment horizontal="right" readingOrder="0" vertical="bottom"/>
    </xf>
    <xf borderId="7" fillId="0" fontId="3" numFmtId="165" xfId="0" applyAlignment="1" applyBorder="1" applyFont="1" applyNumberFormat="1">
      <alignment horizontal="right" vertical="bottom"/>
    </xf>
    <xf borderId="7" fillId="2" fontId="3" numFmtId="0" xfId="0" applyAlignment="1" applyBorder="1" applyFill="1" applyFont="1">
      <alignment horizontal="right" vertical="bottom"/>
    </xf>
    <xf borderId="4" fillId="0" fontId="4" numFmtId="0" xfId="0" applyAlignment="1" applyBorder="1" applyFont="1">
      <alignment horizontal="right" vertical="bottom"/>
    </xf>
    <xf borderId="8" fillId="0" fontId="4" numFmtId="0" xfId="0" applyAlignment="1" applyBorder="1" applyFont="1">
      <alignment horizontal="right" vertical="bottom"/>
    </xf>
    <xf borderId="4" fillId="0" fontId="4" numFmtId="164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right" vertical="bottom"/>
    </xf>
    <xf borderId="8" fillId="0" fontId="3" numFmtId="165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horizontal="right" vertical="bottom"/>
    </xf>
    <xf borderId="4" fillId="3" fontId="5" numFmtId="0" xfId="0" applyAlignment="1" applyBorder="1" applyFill="1" applyFont="1">
      <alignment horizontal="right" vertical="bottom"/>
    </xf>
    <xf borderId="9" fillId="0" fontId="3" numFmtId="0" xfId="0" applyAlignment="1" applyBorder="1" applyFon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9" fillId="2" fontId="3" numFmtId="0" xfId="0" applyAlignment="1" applyBorder="1" applyFont="1">
      <alignment horizontal="right" vertical="bottom"/>
    </xf>
    <xf borderId="10" fillId="0" fontId="3" numFmtId="0" xfId="0" applyAlignment="1" applyBorder="1" applyFont="1">
      <alignment horizontal="right" vertical="bottom"/>
    </xf>
    <xf borderId="7" fillId="3" fontId="3" numFmtId="0" xfId="0" applyAlignment="1" applyBorder="1" applyFont="1">
      <alignment horizontal="right" vertical="bottom"/>
    </xf>
    <xf borderId="7" fillId="0" fontId="4" numFmtId="165" xfId="0" applyAlignment="1" applyBorder="1" applyFont="1" applyNumberFormat="1">
      <alignment horizontal="right" vertical="bottom"/>
    </xf>
    <xf borderId="8" fillId="3" fontId="3" numFmtId="0" xfId="0" applyAlignment="1" applyBorder="1" applyFont="1">
      <alignment horizontal="right" vertical="bottom"/>
    </xf>
    <xf borderId="0" fillId="0" fontId="3" numFmtId="0" xfId="0" applyAlignment="1" applyFont="1">
      <alignment vertical="bottom"/>
    </xf>
    <xf borderId="11" fillId="4" fontId="6" numFmtId="0" xfId="0" applyAlignment="1" applyBorder="1" applyFill="1" applyFont="1">
      <alignment horizontal="center" readingOrder="0" shrinkToFit="0" vertical="center" wrapText="1"/>
    </xf>
    <xf borderId="12" fillId="0" fontId="2" numFmtId="0" xfId="0" applyBorder="1" applyFont="1"/>
    <xf borderId="13" fillId="0" fontId="2" numFmtId="0" xfId="0" applyBorder="1" applyFont="1"/>
    <xf borderId="7" fillId="0" fontId="2" numFmtId="0" xfId="0" applyBorder="1" applyFont="1"/>
    <xf borderId="14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readingOrder="0"/>
    </xf>
    <xf borderId="0" fillId="0" fontId="3" numFmtId="166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0" fontId="7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Font="1"/>
    <xf borderId="0" fillId="3" fontId="3" numFmtId="0" xfId="0" applyAlignment="1" applyFont="1">
      <alignment horizontal="center" vertical="bottom"/>
    </xf>
    <xf borderId="0" fillId="0" fontId="3" numFmtId="1" xfId="0" applyFont="1" applyNumberFormat="1"/>
    <xf borderId="0" fillId="0" fontId="8" numFmtId="0" xfId="0" applyAlignment="1" applyFont="1">
      <alignment horizontal="center" vertical="bottom"/>
    </xf>
    <xf borderId="0" fillId="3" fontId="8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9" fontId="3" numFmtId="0" xfId="0" applyFill="1" applyFont="1"/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3"/>
      <c r="F1" s="4" t="s">
        <v>1</v>
      </c>
      <c r="G1" s="5"/>
      <c r="H1" s="5"/>
      <c r="I1" s="5"/>
      <c r="J1" s="6"/>
    </row>
    <row r="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2</v>
      </c>
      <c r="G2" s="8" t="s">
        <v>3</v>
      </c>
      <c r="H2" s="8" t="s">
        <v>4</v>
      </c>
      <c r="I2" s="8" t="s">
        <v>5</v>
      </c>
      <c r="J2" s="8" t="s">
        <v>6</v>
      </c>
    </row>
    <row r="3">
      <c r="A3" s="9" t="s">
        <v>7</v>
      </c>
      <c r="B3" s="10">
        <v>0.24353051446712923</v>
      </c>
      <c r="C3" s="11">
        <f t="shared" ref="C3:C17" si="1">1/B3</f>
        <v>4.1062616</v>
      </c>
      <c r="D3" s="12"/>
      <c r="E3" s="13"/>
      <c r="F3" s="14" t="s">
        <v>8</v>
      </c>
      <c r="G3" s="14">
        <f>'Dados com e sem ABAP'!G11</f>
        <v>0.2608369911</v>
      </c>
      <c r="H3" s="15">
        <f t="shared" ref="H3:H17" si="2">1/G3</f>
        <v>3.833812052</v>
      </c>
      <c r="I3" s="15"/>
      <c r="J3" s="15"/>
    </row>
    <row r="4">
      <c r="A4" s="9" t="s">
        <v>9</v>
      </c>
      <c r="B4" s="10">
        <v>0.23632266847913708</v>
      </c>
      <c r="C4" s="11">
        <f t="shared" si="1"/>
        <v>4.231502659</v>
      </c>
      <c r="D4" s="12"/>
      <c r="E4" s="13"/>
      <c r="F4" s="16" t="s">
        <v>10</v>
      </c>
      <c r="G4" s="17">
        <f>'Dados com e sem ABAP'!G21</f>
        <v>0.2079466048</v>
      </c>
      <c r="H4" s="15">
        <f t="shared" si="2"/>
        <v>4.808926797</v>
      </c>
      <c r="I4" s="15"/>
      <c r="J4" s="15"/>
    </row>
    <row r="5">
      <c r="A5" s="9" t="s">
        <v>11</v>
      </c>
      <c r="B5" s="10">
        <v>0.5050533327727735</v>
      </c>
      <c r="C5" s="11">
        <f t="shared" si="1"/>
        <v>1.979988914</v>
      </c>
      <c r="D5" s="12"/>
      <c r="E5" s="13"/>
      <c r="F5" s="14" t="s">
        <v>12</v>
      </c>
      <c r="G5" s="17">
        <f>'Dados com e sem ABAP'!G31</f>
        <v>0.5450110953</v>
      </c>
      <c r="H5" s="15">
        <f t="shared" si="2"/>
        <v>1.834825031</v>
      </c>
      <c r="I5" s="15"/>
      <c r="J5" s="15"/>
    </row>
    <row r="6">
      <c r="A6" s="9" t="s">
        <v>13</v>
      </c>
      <c r="B6" s="10">
        <v>0.23671341649877353</v>
      </c>
      <c r="C6" s="11">
        <f t="shared" si="1"/>
        <v>4.224517625</v>
      </c>
      <c r="D6" s="12"/>
      <c r="E6" s="13"/>
      <c r="F6" s="18" t="s">
        <v>14</v>
      </c>
      <c r="G6" s="14">
        <f>'Dados com e sem ABAP'!G41</f>
        <v>0.2808688955</v>
      </c>
      <c r="H6" s="15">
        <f t="shared" si="2"/>
        <v>3.560380006</v>
      </c>
      <c r="I6" s="15"/>
      <c r="J6" s="15"/>
    </row>
    <row r="7">
      <c r="A7" s="19" t="s">
        <v>15</v>
      </c>
      <c r="B7" s="20">
        <v>0.3306691017174579</v>
      </c>
      <c r="C7" s="21">
        <f t="shared" si="1"/>
        <v>3.024171278</v>
      </c>
      <c r="D7" s="21">
        <f>AVERAGE(C3:C7)</f>
        <v>3.513288415</v>
      </c>
      <c r="E7" s="19">
        <f>STDEV(B3:B7)/SQRT(5)</f>
        <v>0.05181188641</v>
      </c>
      <c r="F7" s="22" t="s">
        <v>16</v>
      </c>
      <c r="G7" s="23">
        <f>'Dados com e sem ABAP'!G51</f>
        <v>0.3078140257</v>
      </c>
      <c r="H7" s="24">
        <f t="shared" si="2"/>
        <v>3.248714862</v>
      </c>
      <c r="I7" s="24">
        <f>AVERAGE(H3:H7)</f>
        <v>3.45733175</v>
      </c>
      <c r="J7" s="25">
        <f>STDEV(H3:H7)/SQRT(5)</f>
        <v>0.4824528262</v>
      </c>
    </row>
    <row r="8">
      <c r="A8" s="9" t="s">
        <v>17</v>
      </c>
      <c r="B8" s="10">
        <v>0.24131174578450196</v>
      </c>
      <c r="C8" s="11">
        <f t="shared" si="1"/>
        <v>4.144017096</v>
      </c>
      <c r="D8" s="12"/>
      <c r="E8" s="13"/>
      <c r="F8" s="26" t="s">
        <v>18</v>
      </c>
      <c r="G8" s="27">
        <f>'Dados com e sem ABAP'!G61</f>
        <v>0.2257039183</v>
      </c>
      <c r="H8" s="15">
        <f t="shared" si="2"/>
        <v>4.430583251</v>
      </c>
      <c r="I8" s="15"/>
      <c r="J8" s="15"/>
    </row>
    <row r="9">
      <c r="A9" s="9" t="s">
        <v>19</v>
      </c>
      <c r="B9" s="10">
        <v>0.378996621120377</v>
      </c>
      <c r="C9" s="11">
        <f t="shared" si="1"/>
        <v>2.638545951</v>
      </c>
      <c r="D9" s="12"/>
      <c r="E9" s="13"/>
      <c r="F9" s="28" t="s">
        <v>20</v>
      </c>
      <c r="G9" s="27">
        <f>'Dados com e sem ABAP'!G71</f>
        <v>0.3916551512</v>
      </c>
      <c r="H9" s="15">
        <f t="shared" si="2"/>
        <v>2.553266558</v>
      </c>
      <c r="I9" s="15"/>
      <c r="J9" s="15"/>
    </row>
    <row r="10">
      <c r="A10" s="9" t="s">
        <v>21</v>
      </c>
      <c r="B10" s="10">
        <v>0.29001457355699306</v>
      </c>
      <c r="C10" s="11">
        <f t="shared" si="1"/>
        <v>3.448102582</v>
      </c>
      <c r="D10" s="12"/>
      <c r="E10" s="13"/>
      <c r="F10" s="28" t="s">
        <v>22</v>
      </c>
      <c r="G10" s="15">
        <f>'Dados com e sem ABAP'!G81</f>
        <v>0.2964097501</v>
      </c>
      <c r="H10" s="15">
        <f t="shared" si="2"/>
        <v>3.373708185</v>
      </c>
      <c r="I10" s="15"/>
      <c r="J10" s="15"/>
    </row>
    <row r="11">
      <c r="A11" s="9" t="s">
        <v>23</v>
      </c>
      <c r="B11" s="10">
        <v>0.2189072236812822</v>
      </c>
      <c r="C11" s="11">
        <f t="shared" si="1"/>
        <v>4.568145277</v>
      </c>
      <c r="D11" s="12"/>
      <c r="E11" s="13"/>
      <c r="F11" s="26" t="s">
        <v>24</v>
      </c>
      <c r="G11" s="15">
        <f>'Dados com e sem ABAP'!G91</f>
        <v>0.2435545633</v>
      </c>
      <c r="H11" s="15">
        <f t="shared" si="2"/>
        <v>4.105856143</v>
      </c>
      <c r="I11" s="15"/>
      <c r="J11" s="15"/>
    </row>
    <row r="12">
      <c r="A12" s="19" t="s">
        <v>25</v>
      </c>
      <c r="B12" s="20">
        <v>0.1914734443531191</v>
      </c>
      <c r="C12" s="21">
        <f t="shared" si="1"/>
        <v>5.22265635</v>
      </c>
      <c r="D12" s="21">
        <f>AVERAGE(C8:C12)</f>
        <v>4.004293451</v>
      </c>
      <c r="E12" s="19">
        <f>STDEV(B8:B12)/SQRT(5)</f>
        <v>0.03294624297</v>
      </c>
      <c r="F12" s="29" t="s">
        <v>26</v>
      </c>
      <c r="G12" s="24">
        <f>'Dados com e sem ABAP'!G101</f>
        <v>0.1983762663</v>
      </c>
      <c r="H12" s="24">
        <f t="shared" si="2"/>
        <v>5.040925603</v>
      </c>
      <c r="I12" s="24">
        <f>AVERAGE(H8:H12)</f>
        <v>3.900867948</v>
      </c>
      <c r="J12" s="25">
        <f>STDEV(H8:H12)/SQRT(5)</f>
        <v>0.4310612973</v>
      </c>
    </row>
    <row r="13">
      <c r="A13" s="9" t="s">
        <v>27</v>
      </c>
      <c r="B13" s="10">
        <v>0.30286540568878023</v>
      </c>
      <c r="C13" s="11">
        <f t="shared" si="1"/>
        <v>3.30179671</v>
      </c>
      <c r="D13" s="12"/>
      <c r="E13" s="13"/>
      <c r="F13" s="14" t="s">
        <v>28</v>
      </c>
      <c r="G13" s="14">
        <f>'Dados com e sem ABAP'!G111</f>
        <v>0.3335554608</v>
      </c>
      <c r="H13" s="15">
        <f t="shared" si="2"/>
        <v>2.998002184</v>
      </c>
      <c r="I13" s="15"/>
      <c r="J13" s="15"/>
    </row>
    <row r="14">
      <c r="A14" s="9" t="s">
        <v>29</v>
      </c>
      <c r="B14" s="10">
        <v>0.29311178671731114</v>
      </c>
      <c r="C14" s="11">
        <f t="shared" si="1"/>
        <v>3.411667648</v>
      </c>
      <c r="D14" s="12"/>
      <c r="E14" s="13"/>
      <c r="F14" s="18" t="s">
        <v>30</v>
      </c>
      <c r="G14" s="14">
        <f>'Dados com e sem ABAP'!G121</f>
        <v>0.3130941786</v>
      </c>
      <c r="H14" s="15">
        <f t="shared" si="2"/>
        <v>3.193927158</v>
      </c>
      <c r="I14" s="15"/>
      <c r="J14" s="15"/>
    </row>
    <row r="15">
      <c r="A15" s="9" t="s">
        <v>31</v>
      </c>
      <c r="B15" s="10">
        <v>0.3514190903379459</v>
      </c>
      <c r="C15" s="11">
        <f t="shared" si="1"/>
        <v>2.845605226</v>
      </c>
      <c r="D15" s="12"/>
      <c r="E15" s="13"/>
      <c r="F15" s="30" t="s">
        <v>32</v>
      </c>
      <c r="G15" s="14">
        <f>'Dados com e sem ABAP'!G131</f>
        <v>0.3945925394</v>
      </c>
      <c r="H15" s="15">
        <f t="shared" si="2"/>
        <v>2.534259775</v>
      </c>
      <c r="I15" s="15"/>
      <c r="J15" s="15"/>
    </row>
    <row r="16">
      <c r="A16" s="9" t="s">
        <v>33</v>
      </c>
      <c r="B16" s="31">
        <v>0.31423385096472106</v>
      </c>
      <c r="C16" s="11">
        <f t="shared" si="1"/>
        <v>3.182343331</v>
      </c>
      <c r="D16" s="12"/>
      <c r="E16" s="13"/>
      <c r="F16" s="30" t="s">
        <v>34</v>
      </c>
      <c r="G16" s="17">
        <f>'Dados com e sem ABAP'!G141</f>
        <v>0.321168922</v>
      </c>
      <c r="H16" s="15">
        <f t="shared" si="2"/>
        <v>3.113626293</v>
      </c>
      <c r="I16" s="15"/>
      <c r="J16" s="15"/>
    </row>
    <row r="17">
      <c r="A17" s="19" t="s">
        <v>35</v>
      </c>
      <c r="B17" s="20">
        <v>0.1569405266223118</v>
      </c>
      <c r="C17" s="21">
        <f t="shared" si="1"/>
        <v>6.371840477</v>
      </c>
      <c r="D17" s="21">
        <f>AVERAGE(C13:C17)</f>
        <v>3.822650678</v>
      </c>
      <c r="E17" s="19">
        <f>STDEV(B13:B17)/SQRT(5)</f>
        <v>0.03319792828</v>
      </c>
      <c r="F17" s="32" t="s">
        <v>36</v>
      </c>
      <c r="G17" s="23">
        <f>'Dados com e sem ABAP'!G151</f>
        <v>0.1715897352</v>
      </c>
      <c r="H17" s="24">
        <f t="shared" si="2"/>
        <v>5.82785444</v>
      </c>
      <c r="I17" s="24">
        <f>AVERAGE(H13:H17)</f>
        <v>3.53353397</v>
      </c>
      <c r="J17" s="25">
        <f>STDEV(H13:H17)/SQRT(5)</f>
        <v>0.584846342</v>
      </c>
    </row>
    <row r="18">
      <c r="A18" s="13"/>
      <c r="B18" s="13"/>
      <c r="C18" s="13"/>
      <c r="D18" s="13"/>
      <c r="E18" s="13"/>
      <c r="F18" s="33"/>
      <c r="G18" s="15"/>
      <c r="H18" s="15"/>
      <c r="I18" s="15"/>
      <c r="J18" s="15"/>
    </row>
    <row r="19">
      <c r="A19" s="15"/>
      <c r="B19" s="15"/>
      <c r="C19" s="15"/>
      <c r="D19" s="15"/>
      <c r="E19" s="13"/>
      <c r="F19" s="34" t="s">
        <v>37</v>
      </c>
      <c r="G19" s="35"/>
      <c r="H19" s="35"/>
      <c r="I19" s="35"/>
      <c r="J19" s="36"/>
    </row>
    <row r="20">
      <c r="A20" s="15"/>
      <c r="B20" s="15"/>
      <c r="C20" s="15"/>
      <c r="D20" s="15"/>
      <c r="E20" s="13"/>
      <c r="F20" s="37"/>
      <c r="J20" s="38"/>
    </row>
    <row r="21">
      <c r="A21" s="15"/>
      <c r="B21" s="15"/>
      <c r="C21" s="15"/>
      <c r="D21" s="15"/>
      <c r="E21" s="13"/>
      <c r="F21" s="37"/>
      <c r="J21" s="38"/>
    </row>
    <row r="22">
      <c r="F22" s="39"/>
      <c r="G22" s="5"/>
      <c r="H22" s="5"/>
      <c r="I22" s="5"/>
      <c r="J22" s="6"/>
    </row>
    <row r="23">
      <c r="A23" s="33"/>
      <c r="B23" s="15"/>
      <c r="C23" s="15"/>
      <c r="D23" s="15"/>
      <c r="E23" s="15"/>
      <c r="F23" s="33"/>
    </row>
    <row r="24">
      <c r="A24" s="33"/>
      <c r="B24" s="15"/>
      <c r="C24" s="15"/>
      <c r="D24" s="15"/>
      <c r="E24" s="15"/>
      <c r="F24" s="33"/>
    </row>
    <row r="25">
      <c r="A25" s="33"/>
      <c r="B25" s="15"/>
      <c r="C25" s="15"/>
      <c r="D25" s="15"/>
      <c r="E25" s="15"/>
      <c r="F25" s="33"/>
    </row>
    <row r="26">
      <c r="A26" s="33"/>
      <c r="B26" s="15"/>
      <c r="C26" s="15"/>
      <c r="D26" s="15"/>
      <c r="E26" s="15"/>
      <c r="F26" s="33"/>
    </row>
    <row r="27">
      <c r="A27" s="33"/>
      <c r="B27" s="15"/>
      <c r="C27" s="15"/>
      <c r="D27" s="15"/>
      <c r="E27" s="15"/>
      <c r="F27" s="33"/>
    </row>
    <row r="28">
      <c r="A28" s="33"/>
      <c r="B28" s="15"/>
      <c r="C28" s="15"/>
      <c r="D28" s="15"/>
      <c r="E28" s="15"/>
      <c r="F28" s="33"/>
    </row>
    <row r="29">
      <c r="A29" s="33"/>
      <c r="B29" s="15"/>
      <c r="C29" s="15"/>
      <c r="D29" s="15"/>
      <c r="E29" s="15"/>
      <c r="F29" s="33"/>
    </row>
    <row r="30">
      <c r="A30" s="33"/>
      <c r="B30" s="15"/>
      <c r="C30" s="15"/>
      <c r="D30" s="15"/>
      <c r="E30" s="15"/>
      <c r="F30" s="33"/>
    </row>
    <row r="31">
      <c r="A31" s="33"/>
      <c r="B31" s="15"/>
      <c r="C31" s="15"/>
      <c r="D31" s="15"/>
      <c r="E31" s="15"/>
      <c r="F31" s="33"/>
    </row>
    <row r="32">
      <c r="A32" s="33"/>
      <c r="B32" s="15"/>
      <c r="C32" s="15"/>
      <c r="D32" s="15"/>
      <c r="E32" s="15"/>
      <c r="F32" s="33"/>
    </row>
    <row r="33">
      <c r="A33" s="33"/>
      <c r="B33" s="15"/>
      <c r="C33" s="15"/>
      <c r="D33" s="15"/>
      <c r="E33" s="15"/>
      <c r="F33" s="33"/>
    </row>
    <row r="34">
      <c r="A34" s="33"/>
      <c r="B34" s="15"/>
      <c r="C34" s="15"/>
      <c r="D34" s="15"/>
      <c r="E34" s="15"/>
      <c r="F34" s="33"/>
    </row>
    <row r="35">
      <c r="A35" s="33"/>
      <c r="B35" s="15"/>
      <c r="C35" s="15"/>
      <c r="D35" s="15"/>
      <c r="E35" s="15"/>
      <c r="F35" s="33"/>
    </row>
    <row r="36">
      <c r="A36" s="33"/>
      <c r="B36" s="15"/>
      <c r="C36" s="15"/>
      <c r="D36" s="15"/>
      <c r="E36" s="15"/>
      <c r="F36" s="33"/>
    </row>
    <row r="37">
      <c r="A37" s="33"/>
      <c r="B37" s="15"/>
      <c r="C37" s="15"/>
      <c r="D37" s="15"/>
      <c r="E37" s="15"/>
      <c r="F37" s="33"/>
    </row>
    <row r="38">
      <c r="A38" s="33"/>
      <c r="B38" s="15"/>
      <c r="C38" s="15"/>
      <c r="D38" s="15"/>
      <c r="E38" s="15"/>
      <c r="F38" s="33"/>
    </row>
    <row r="39">
      <c r="A39" s="33"/>
      <c r="B39" s="15"/>
      <c r="C39" s="15"/>
      <c r="D39" s="15"/>
      <c r="E39" s="15"/>
      <c r="F39" s="33"/>
    </row>
    <row r="40">
      <c r="A40" s="33"/>
      <c r="B40" s="15"/>
      <c r="C40" s="15"/>
      <c r="D40" s="15"/>
      <c r="E40" s="15"/>
      <c r="F40" s="33"/>
    </row>
    <row r="41">
      <c r="A41" s="33"/>
      <c r="B41" s="15"/>
      <c r="C41" s="15"/>
      <c r="D41" s="15"/>
      <c r="E41" s="15"/>
      <c r="F41" s="33"/>
    </row>
    <row r="42">
      <c r="A42" s="33"/>
      <c r="B42" s="15"/>
      <c r="C42" s="15"/>
      <c r="D42" s="15"/>
      <c r="E42" s="15"/>
      <c r="F42" s="33"/>
    </row>
    <row r="43">
      <c r="A43" s="33"/>
      <c r="B43" s="15"/>
      <c r="C43" s="15"/>
      <c r="D43" s="15"/>
      <c r="E43" s="15"/>
      <c r="F43" s="33"/>
    </row>
    <row r="44">
      <c r="A44" s="33"/>
      <c r="B44" s="15"/>
      <c r="C44" s="15"/>
      <c r="D44" s="15"/>
      <c r="E44" s="15"/>
      <c r="F44" s="33"/>
    </row>
    <row r="45">
      <c r="A45" s="33"/>
      <c r="B45" s="15"/>
      <c r="C45" s="15"/>
      <c r="D45" s="15"/>
      <c r="E45" s="15"/>
      <c r="F45" s="33"/>
    </row>
    <row r="46">
      <c r="A46" s="33"/>
      <c r="B46" s="15"/>
      <c r="C46" s="15"/>
      <c r="D46" s="15"/>
      <c r="E46" s="15"/>
      <c r="F46" s="33"/>
    </row>
    <row r="47">
      <c r="A47" s="33"/>
      <c r="B47" s="15"/>
      <c r="C47" s="15"/>
      <c r="D47" s="15"/>
      <c r="E47" s="15"/>
      <c r="F47" s="33"/>
    </row>
    <row r="48">
      <c r="A48" s="33"/>
      <c r="B48" s="15"/>
      <c r="C48" s="15"/>
      <c r="D48" s="15"/>
      <c r="E48" s="15"/>
      <c r="F48" s="33"/>
    </row>
    <row r="49">
      <c r="A49" s="33"/>
      <c r="B49" s="15"/>
      <c r="C49" s="15"/>
      <c r="D49" s="15"/>
      <c r="E49" s="15"/>
      <c r="F49" s="33"/>
    </row>
    <row r="50">
      <c r="A50" s="33"/>
      <c r="B50" s="15"/>
      <c r="C50" s="15"/>
      <c r="D50" s="15"/>
      <c r="E50" s="15"/>
      <c r="F50" s="33"/>
    </row>
    <row r="51">
      <c r="A51" s="33"/>
      <c r="B51" s="15"/>
      <c r="C51" s="15"/>
      <c r="D51" s="15"/>
      <c r="E51" s="15"/>
      <c r="F51" s="33"/>
    </row>
    <row r="52">
      <c r="A52" s="33"/>
      <c r="B52" s="15"/>
      <c r="C52" s="15"/>
      <c r="D52" s="15"/>
      <c r="E52" s="15"/>
      <c r="F52" s="33"/>
    </row>
    <row r="53">
      <c r="A53" s="33"/>
      <c r="B53" s="15"/>
      <c r="C53" s="15"/>
      <c r="D53" s="15"/>
      <c r="E53" s="15"/>
      <c r="F53" s="33"/>
    </row>
    <row r="54">
      <c r="A54" s="33"/>
      <c r="B54" s="15"/>
      <c r="C54" s="15"/>
      <c r="D54" s="15"/>
      <c r="E54" s="15"/>
      <c r="F54" s="33"/>
    </row>
    <row r="55">
      <c r="A55" s="33"/>
      <c r="B55" s="15"/>
      <c r="C55" s="15"/>
      <c r="D55" s="15"/>
      <c r="E55" s="15"/>
      <c r="F55" s="33"/>
    </row>
    <row r="56">
      <c r="A56" s="33"/>
      <c r="B56" s="15"/>
      <c r="C56" s="15"/>
      <c r="D56" s="15"/>
      <c r="E56" s="15"/>
      <c r="F56" s="33"/>
    </row>
    <row r="57">
      <c r="A57" s="33"/>
      <c r="B57" s="15"/>
      <c r="C57" s="15"/>
      <c r="D57" s="15"/>
      <c r="E57" s="15"/>
      <c r="F57" s="33"/>
    </row>
    <row r="58">
      <c r="A58" s="33"/>
      <c r="B58" s="15"/>
      <c r="C58" s="15"/>
      <c r="D58" s="15"/>
      <c r="E58" s="15"/>
      <c r="F58" s="33"/>
    </row>
    <row r="59">
      <c r="A59" s="33"/>
      <c r="B59" s="15"/>
      <c r="C59" s="15"/>
      <c r="D59" s="15"/>
      <c r="E59" s="15"/>
      <c r="F59" s="33"/>
    </row>
    <row r="60">
      <c r="A60" s="33"/>
      <c r="B60" s="15"/>
      <c r="C60" s="15"/>
      <c r="D60" s="15"/>
      <c r="E60" s="15"/>
      <c r="F60" s="33"/>
    </row>
    <row r="61">
      <c r="A61" s="33"/>
      <c r="B61" s="15"/>
      <c r="C61" s="15"/>
      <c r="D61" s="15"/>
      <c r="E61" s="15"/>
      <c r="F61" s="33"/>
    </row>
    <row r="62">
      <c r="A62" s="33"/>
      <c r="B62" s="15"/>
      <c r="C62" s="15"/>
      <c r="D62" s="15"/>
      <c r="E62" s="15"/>
      <c r="F62" s="33"/>
    </row>
    <row r="63">
      <c r="A63" s="33"/>
      <c r="B63" s="15"/>
      <c r="C63" s="15"/>
      <c r="D63" s="15"/>
      <c r="E63" s="15"/>
      <c r="F63" s="33"/>
    </row>
    <row r="64">
      <c r="A64" s="33"/>
      <c r="B64" s="15"/>
      <c r="C64" s="15"/>
      <c r="D64" s="15"/>
      <c r="E64" s="15"/>
      <c r="F64" s="33"/>
    </row>
    <row r="65">
      <c r="A65" s="33"/>
      <c r="B65" s="15"/>
      <c r="C65" s="15"/>
      <c r="D65" s="15"/>
      <c r="E65" s="15"/>
      <c r="F65" s="33"/>
    </row>
    <row r="66">
      <c r="A66" s="33"/>
      <c r="B66" s="15"/>
      <c r="C66" s="15"/>
      <c r="D66" s="15"/>
      <c r="E66" s="15"/>
      <c r="F66" s="33"/>
    </row>
    <row r="67">
      <c r="A67" s="33"/>
      <c r="B67" s="15"/>
      <c r="C67" s="15"/>
      <c r="D67" s="15"/>
      <c r="E67" s="15"/>
      <c r="F67" s="33"/>
    </row>
    <row r="68">
      <c r="A68" s="33"/>
      <c r="B68" s="15"/>
      <c r="C68" s="15"/>
      <c r="D68" s="15"/>
      <c r="E68" s="15"/>
      <c r="F68" s="33"/>
    </row>
    <row r="69">
      <c r="A69" s="33"/>
      <c r="B69" s="15"/>
      <c r="C69" s="15"/>
      <c r="D69" s="15"/>
      <c r="E69" s="15"/>
      <c r="F69" s="33"/>
    </row>
    <row r="70">
      <c r="A70" s="33"/>
      <c r="B70" s="15"/>
      <c r="C70" s="15"/>
      <c r="D70" s="15"/>
      <c r="E70" s="15"/>
      <c r="F70" s="33"/>
    </row>
    <row r="71">
      <c r="A71" s="33"/>
      <c r="B71" s="15"/>
      <c r="C71" s="15"/>
      <c r="D71" s="15"/>
      <c r="E71" s="15"/>
      <c r="F71" s="33"/>
    </row>
    <row r="72">
      <c r="A72" s="33"/>
      <c r="B72" s="15"/>
      <c r="C72" s="15"/>
      <c r="D72" s="15"/>
      <c r="E72" s="15"/>
      <c r="F72" s="33"/>
    </row>
    <row r="73">
      <c r="A73" s="33"/>
      <c r="B73" s="15"/>
      <c r="C73" s="15"/>
      <c r="D73" s="15"/>
      <c r="E73" s="15"/>
      <c r="F73" s="33"/>
    </row>
    <row r="74">
      <c r="A74" s="33"/>
      <c r="B74" s="15"/>
      <c r="C74" s="15"/>
      <c r="D74" s="15"/>
      <c r="E74" s="15"/>
      <c r="F74" s="33"/>
    </row>
    <row r="75">
      <c r="A75" s="33"/>
      <c r="B75" s="15"/>
      <c r="C75" s="15"/>
      <c r="D75" s="15"/>
      <c r="E75" s="15"/>
      <c r="F75" s="33"/>
    </row>
    <row r="76">
      <c r="A76" s="33"/>
      <c r="B76" s="15"/>
      <c r="C76" s="15"/>
      <c r="D76" s="15"/>
      <c r="E76" s="15"/>
      <c r="F76" s="33"/>
    </row>
    <row r="77">
      <c r="A77" s="33"/>
      <c r="B77" s="15"/>
      <c r="C77" s="15"/>
      <c r="D77" s="15"/>
      <c r="E77" s="15"/>
      <c r="F77" s="33"/>
    </row>
    <row r="78">
      <c r="A78" s="33"/>
      <c r="B78" s="15"/>
      <c r="C78" s="15"/>
      <c r="D78" s="15"/>
      <c r="E78" s="15"/>
      <c r="F78" s="33"/>
    </row>
    <row r="79">
      <c r="A79" s="33"/>
      <c r="B79" s="15"/>
      <c r="C79" s="15"/>
      <c r="D79" s="15"/>
      <c r="E79" s="15"/>
      <c r="F79" s="33"/>
    </row>
    <row r="80">
      <c r="A80" s="33"/>
      <c r="B80" s="15"/>
      <c r="C80" s="15"/>
      <c r="D80" s="15"/>
      <c r="E80" s="15"/>
      <c r="F80" s="33"/>
    </row>
    <row r="81">
      <c r="A81" s="33"/>
      <c r="B81" s="15"/>
      <c r="C81" s="15"/>
      <c r="D81" s="15"/>
      <c r="E81" s="15"/>
      <c r="F81" s="33"/>
    </row>
    <row r="82">
      <c r="A82" s="33"/>
      <c r="B82" s="15"/>
      <c r="C82" s="15"/>
      <c r="D82" s="15"/>
      <c r="E82" s="15"/>
      <c r="F82" s="33"/>
    </row>
    <row r="83">
      <c r="A83" s="33"/>
      <c r="B83" s="15"/>
      <c r="C83" s="15"/>
      <c r="D83" s="15"/>
      <c r="E83" s="15"/>
      <c r="F83" s="33"/>
    </row>
    <row r="84">
      <c r="A84" s="33"/>
      <c r="B84" s="15"/>
      <c r="C84" s="15"/>
      <c r="D84" s="15"/>
      <c r="E84" s="15"/>
      <c r="F84" s="33"/>
    </row>
    <row r="85">
      <c r="A85" s="33"/>
      <c r="B85" s="15"/>
      <c r="C85" s="15"/>
      <c r="D85" s="15"/>
      <c r="E85" s="15"/>
      <c r="F85" s="33"/>
    </row>
    <row r="86">
      <c r="A86" s="33"/>
      <c r="B86" s="15"/>
      <c r="C86" s="15"/>
      <c r="D86" s="15"/>
      <c r="E86" s="15"/>
      <c r="F86" s="33"/>
    </row>
    <row r="87">
      <c r="A87" s="33"/>
      <c r="B87" s="15"/>
      <c r="C87" s="15"/>
      <c r="D87" s="15"/>
      <c r="E87" s="15"/>
      <c r="F87" s="33"/>
    </row>
    <row r="88">
      <c r="A88" s="33"/>
      <c r="B88" s="15"/>
      <c r="C88" s="15"/>
      <c r="D88" s="15"/>
      <c r="E88" s="15"/>
      <c r="F88" s="33"/>
    </row>
    <row r="89">
      <c r="A89" s="33"/>
      <c r="B89" s="15"/>
      <c r="C89" s="15"/>
      <c r="D89" s="15"/>
      <c r="E89" s="15"/>
      <c r="F89" s="33"/>
    </row>
    <row r="90">
      <c r="A90" s="33"/>
      <c r="B90" s="15"/>
      <c r="C90" s="15"/>
      <c r="D90" s="15"/>
      <c r="E90" s="15"/>
      <c r="F90" s="33"/>
    </row>
    <row r="91">
      <c r="A91" s="33"/>
      <c r="B91" s="15"/>
      <c r="C91" s="15"/>
      <c r="D91" s="15"/>
      <c r="E91" s="15"/>
      <c r="F91" s="33"/>
    </row>
    <row r="92">
      <c r="A92" s="33"/>
      <c r="B92" s="15"/>
      <c r="C92" s="15"/>
      <c r="D92" s="15"/>
      <c r="E92" s="15"/>
      <c r="F92" s="33"/>
    </row>
    <row r="93">
      <c r="A93" s="33"/>
      <c r="B93" s="15"/>
      <c r="C93" s="15"/>
      <c r="D93" s="15"/>
      <c r="E93" s="15"/>
      <c r="F93" s="33"/>
    </row>
    <row r="94">
      <c r="A94" s="33"/>
      <c r="B94" s="15"/>
      <c r="C94" s="15"/>
      <c r="D94" s="15"/>
      <c r="E94" s="15"/>
      <c r="F94" s="33"/>
    </row>
    <row r="95">
      <c r="A95" s="33"/>
      <c r="B95" s="15"/>
      <c r="C95" s="15"/>
      <c r="D95" s="15"/>
      <c r="E95" s="15"/>
      <c r="F95" s="33"/>
    </row>
    <row r="96">
      <c r="A96" s="33"/>
      <c r="B96" s="15"/>
      <c r="C96" s="15"/>
      <c r="D96" s="15"/>
      <c r="E96" s="15"/>
      <c r="F96" s="33"/>
    </row>
    <row r="97">
      <c r="A97" s="33"/>
      <c r="B97" s="15"/>
      <c r="C97" s="15"/>
      <c r="D97" s="15"/>
      <c r="E97" s="15"/>
      <c r="F97" s="33"/>
    </row>
    <row r="98">
      <c r="A98" s="33"/>
      <c r="B98" s="15"/>
      <c r="C98" s="15"/>
      <c r="D98" s="15"/>
      <c r="E98" s="15"/>
      <c r="F98" s="33"/>
    </row>
    <row r="99">
      <c r="A99" s="33"/>
      <c r="B99" s="15"/>
      <c r="C99" s="15"/>
      <c r="D99" s="15"/>
      <c r="E99" s="15"/>
      <c r="F99" s="33"/>
    </row>
    <row r="100">
      <c r="A100" s="33"/>
      <c r="B100" s="15"/>
      <c r="C100" s="15"/>
      <c r="D100" s="15"/>
      <c r="E100" s="15"/>
      <c r="F100" s="33"/>
    </row>
    <row r="101">
      <c r="A101" s="33"/>
      <c r="B101" s="15"/>
      <c r="C101" s="15"/>
      <c r="D101" s="15"/>
      <c r="E101" s="15"/>
      <c r="F101" s="33"/>
    </row>
    <row r="102">
      <c r="A102" s="33"/>
      <c r="B102" s="15"/>
      <c r="C102" s="15"/>
      <c r="D102" s="15"/>
      <c r="E102" s="15"/>
      <c r="F102" s="33"/>
    </row>
    <row r="103">
      <c r="A103" s="33"/>
      <c r="B103" s="15"/>
      <c r="C103" s="15"/>
      <c r="D103" s="15"/>
      <c r="E103" s="15"/>
      <c r="F103" s="33"/>
    </row>
    <row r="104">
      <c r="A104" s="33"/>
      <c r="B104" s="15"/>
      <c r="C104" s="15"/>
      <c r="D104" s="15"/>
      <c r="E104" s="15"/>
      <c r="F104" s="33"/>
    </row>
    <row r="105">
      <c r="A105" s="33"/>
      <c r="B105" s="15"/>
      <c r="C105" s="15"/>
      <c r="D105" s="15"/>
      <c r="E105" s="15"/>
      <c r="F105" s="33"/>
    </row>
    <row r="106">
      <c r="A106" s="33"/>
      <c r="B106" s="15"/>
      <c r="C106" s="15"/>
      <c r="D106" s="15"/>
      <c r="E106" s="15"/>
      <c r="F106" s="33"/>
    </row>
    <row r="107">
      <c r="A107" s="33"/>
      <c r="B107" s="15"/>
      <c r="C107" s="15"/>
      <c r="D107" s="15"/>
      <c r="E107" s="15"/>
      <c r="F107" s="33"/>
    </row>
    <row r="108">
      <c r="A108" s="33"/>
      <c r="B108" s="15"/>
      <c r="C108" s="15"/>
      <c r="D108" s="15"/>
      <c r="E108" s="15"/>
      <c r="F108" s="33"/>
    </row>
    <row r="109">
      <c r="A109" s="33"/>
      <c r="B109" s="15"/>
      <c r="C109" s="15"/>
      <c r="D109" s="15"/>
      <c r="E109" s="15"/>
      <c r="F109" s="33"/>
    </row>
    <row r="110">
      <c r="A110" s="33"/>
      <c r="B110" s="15"/>
      <c r="C110" s="15"/>
      <c r="D110" s="15"/>
      <c r="E110" s="15"/>
      <c r="F110" s="33"/>
    </row>
    <row r="111">
      <c r="A111" s="33"/>
      <c r="B111" s="15"/>
      <c r="C111" s="15"/>
      <c r="D111" s="15"/>
      <c r="E111" s="15"/>
      <c r="F111" s="33"/>
    </row>
    <row r="112">
      <c r="A112" s="33"/>
      <c r="B112" s="15"/>
      <c r="C112" s="15"/>
      <c r="D112" s="15"/>
      <c r="E112" s="15"/>
      <c r="F112" s="33"/>
    </row>
    <row r="113">
      <c r="A113" s="33"/>
      <c r="B113" s="15"/>
      <c r="C113" s="15"/>
      <c r="D113" s="15"/>
      <c r="E113" s="15"/>
      <c r="F113" s="33"/>
    </row>
    <row r="114">
      <c r="A114" s="33"/>
      <c r="B114" s="15"/>
      <c r="C114" s="15"/>
      <c r="D114" s="15"/>
      <c r="E114" s="15"/>
      <c r="F114" s="33"/>
    </row>
    <row r="115">
      <c r="A115" s="33"/>
      <c r="B115" s="15"/>
      <c r="C115" s="15"/>
      <c r="D115" s="15"/>
      <c r="E115" s="15"/>
      <c r="F115" s="33"/>
    </row>
    <row r="116">
      <c r="A116" s="33"/>
      <c r="B116" s="15"/>
      <c r="C116" s="15"/>
      <c r="D116" s="15"/>
      <c r="E116" s="15"/>
      <c r="F116" s="33"/>
    </row>
    <row r="117">
      <c r="A117" s="33"/>
      <c r="B117" s="15"/>
      <c r="C117" s="15"/>
      <c r="D117" s="15"/>
      <c r="E117" s="15"/>
      <c r="F117" s="33"/>
    </row>
    <row r="118">
      <c r="A118" s="33"/>
      <c r="B118" s="15"/>
      <c r="C118" s="15"/>
      <c r="D118" s="15"/>
      <c r="E118" s="15"/>
      <c r="F118" s="33"/>
    </row>
    <row r="119">
      <c r="A119" s="33"/>
      <c r="B119" s="15"/>
      <c r="C119" s="15"/>
      <c r="D119" s="15"/>
      <c r="E119" s="15"/>
      <c r="F119" s="33"/>
    </row>
    <row r="120">
      <c r="A120" s="33"/>
      <c r="B120" s="15"/>
      <c r="C120" s="15"/>
      <c r="D120" s="15"/>
      <c r="E120" s="15"/>
      <c r="F120" s="33"/>
    </row>
    <row r="121">
      <c r="A121" s="33"/>
      <c r="B121" s="15"/>
      <c r="C121" s="15"/>
      <c r="D121" s="15"/>
      <c r="E121" s="15"/>
      <c r="F121" s="33"/>
    </row>
    <row r="122">
      <c r="A122" s="33"/>
      <c r="B122" s="15"/>
      <c r="C122" s="15"/>
      <c r="D122" s="15"/>
      <c r="E122" s="15"/>
      <c r="F122" s="33"/>
    </row>
    <row r="123">
      <c r="A123" s="33"/>
      <c r="B123" s="15"/>
      <c r="C123" s="15"/>
      <c r="D123" s="15"/>
      <c r="E123" s="15"/>
      <c r="F123" s="33"/>
    </row>
    <row r="124">
      <c r="A124" s="33"/>
      <c r="B124" s="15"/>
      <c r="C124" s="15"/>
      <c r="D124" s="15"/>
      <c r="E124" s="15"/>
      <c r="F124" s="33"/>
    </row>
    <row r="125">
      <c r="A125" s="33"/>
      <c r="B125" s="15"/>
      <c r="C125" s="15"/>
      <c r="D125" s="15"/>
      <c r="E125" s="15"/>
      <c r="F125" s="33"/>
    </row>
    <row r="126">
      <c r="A126" s="33"/>
      <c r="B126" s="15"/>
      <c r="C126" s="15"/>
      <c r="D126" s="15"/>
      <c r="E126" s="15"/>
      <c r="F126" s="33"/>
    </row>
    <row r="127">
      <c r="A127" s="33"/>
      <c r="B127" s="15"/>
      <c r="C127" s="15"/>
      <c r="D127" s="15"/>
      <c r="E127" s="15"/>
      <c r="F127" s="33"/>
    </row>
    <row r="128">
      <c r="A128" s="33"/>
      <c r="B128" s="15"/>
      <c r="C128" s="15"/>
      <c r="D128" s="15"/>
      <c r="E128" s="15"/>
      <c r="F128" s="33"/>
    </row>
    <row r="129">
      <c r="A129" s="33"/>
      <c r="B129" s="15"/>
      <c r="C129" s="15"/>
      <c r="D129" s="15"/>
      <c r="E129" s="15"/>
      <c r="F129" s="33"/>
    </row>
    <row r="130">
      <c r="A130" s="33"/>
      <c r="B130" s="15"/>
      <c r="C130" s="15"/>
      <c r="D130" s="15"/>
      <c r="E130" s="15"/>
      <c r="F130" s="33"/>
    </row>
    <row r="131">
      <c r="A131" s="33"/>
      <c r="B131" s="15"/>
      <c r="C131" s="15"/>
      <c r="D131" s="15"/>
      <c r="E131" s="15"/>
      <c r="F131" s="33"/>
    </row>
    <row r="132">
      <c r="A132" s="33"/>
      <c r="B132" s="15"/>
      <c r="C132" s="15"/>
      <c r="D132" s="15"/>
      <c r="E132" s="15"/>
      <c r="F132" s="33"/>
    </row>
    <row r="133">
      <c r="A133" s="33"/>
      <c r="B133" s="15"/>
      <c r="C133" s="15"/>
      <c r="D133" s="15"/>
      <c r="E133" s="15"/>
      <c r="F133" s="33"/>
    </row>
    <row r="134">
      <c r="A134" s="33"/>
      <c r="B134" s="15"/>
      <c r="C134" s="15"/>
      <c r="D134" s="15"/>
      <c r="E134" s="15"/>
      <c r="F134" s="33"/>
    </row>
    <row r="135">
      <c r="A135" s="33"/>
      <c r="B135" s="15"/>
      <c r="C135" s="15"/>
      <c r="D135" s="15"/>
      <c r="E135" s="15"/>
      <c r="F135" s="33"/>
    </row>
    <row r="136">
      <c r="A136" s="33"/>
      <c r="B136" s="15"/>
      <c r="C136" s="15"/>
      <c r="D136" s="15"/>
      <c r="E136" s="15"/>
      <c r="F136" s="33"/>
    </row>
    <row r="137">
      <c r="A137" s="33"/>
      <c r="B137" s="15"/>
      <c r="C137" s="15"/>
      <c r="D137" s="15"/>
      <c r="E137" s="15"/>
      <c r="F137" s="33"/>
    </row>
    <row r="138">
      <c r="A138" s="33"/>
      <c r="B138" s="15"/>
      <c r="C138" s="15"/>
      <c r="D138" s="15"/>
      <c r="E138" s="15"/>
      <c r="F138" s="33"/>
    </row>
    <row r="139">
      <c r="A139" s="33"/>
      <c r="B139" s="15"/>
      <c r="C139" s="15"/>
      <c r="D139" s="15"/>
      <c r="E139" s="15"/>
      <c r="F139" s="33"/>
    </row>
    <row r="140">
      <c r="A140" s="33"/>
      <c r="B140" s="15"/>
      <c r="C140" s="15"/>
      <c r="D140" s="15"/>
      <c r="E140" s="15"/>
      <c r="F140" s="33"/>
    </row>
    <row r="141">
      <c r="A141" s="33"/>
      <c r="B141" s="15"/>
      <c r="C141" s="15"/>
      <c r="D141" s="15"/>
      <c r="E141" s="15"/>
      <c r="F141" s="33"/>
    </row>
    <row r="142">
      <c r="A142" s="33"/>
      <c r="B142" s="15"/>
      <c r="C142" s="15"/>
      <c r="D142" s="15"/>
      <c r="E142" s="15"/>
      <c r="F142" s="33"/>
    </row>
    <row r="143">
      <c r="A143" s="33"/>
      <c r="B143" s="15"/>
      <c r="C143" s="15"/>
      <c r="D143" s="15"/>
      <c r="E143" s="15"/>
      <c r="F143" s="33"/>
    </row>
    <row r="144">
      <c r="A144" s="33"/>
      <c r="B144" s="15"/>
      <c r="C144" s="15"/>
      <c r="D144" s="15"/>
      <c r="E144" s="15"/>
      <c r="F144" s="33"/>
    </row>
    <row r="145">
      <c r="A145" s="33"/>
      <c r="B145" s="15"/>
      <c r="C145" s="15"/>
      <c r="D145" s="15"/>
      <c r="E145" s="15"/>
      <c r="F145" s="33"/>
    </row>
    <row r="146">
      <c r="A146" s="33"/>
      <c r="B146" s="15"/>
      <c r="C146" s="15"/>
      <c r="D146" s="15"/>
      <c r="E146" s="15"/>
      <c r="F146" s="33"/>
    </row>
    <row r="147">
      <c r="A147" s="33"/>
      <c r="B147" s="15"/>
      <c r="C147" s="15"/>
      <c r="D147" s="15"/>
      <c r="E147" s="15"/>
      <c r="F147" s="33"/>
    </row>
    <row r="148">
      <c r="A148" s="33"/>
      <c r="B148" s="15"/>
      <c r="C148" s="15"/>
      <c r="D148" s="15"/>
      <c r="E148" s="15"/>
      <c r="F148" s="33"/>
    </row>
    <row r="149">
      <c r="A149" s="33"/>
      <c r="B149" s="15"/>
      <c r="C149" s="15"/>
      <c r="D149" s="15"/>
      <c r="E149" s="15"/>
      <c r="F149" s="33"/>
    </row>
    <row r="150">
      <c r="A150" s="33"/>
      <c r="B150" s="15"/>
      <c r="C150" s="15"/>
      <c r="D150" s="15"/>
      <c r="E150" s="15"/>
      <c r="F150" s="33"/>
    </row>
    <row r="151">
      <c r="A151" s="33"/>
      <c r="B151" s="15"/>
      <c r="C151" s="15"/>
      <c r="D151" s="15"/>
      <c r="E151" s="15"/>
      <c r="F151" s="33"/>
    </row>
    <row r="152">
      <c r="A152" s="33"/>
      <c r="B152" s="15"/>
      <c r="C152" s="15"/>
      <c r="D152" s="15"/>
      <c r="E152" s="15"/>
      <c r="F152" s="33"/>
    </row>
    <row r="153">
      <c r="A153" s="33"/>
      <c r="B153" s="15"/>
      <c r="C153" s="15"/>
      <c r="D153" s="15"/>
      <c r="E153" s="15"/>
      <c r="F153" s="33"/>
    </row>
    <row r="154">
      <c r="A154" s="33"/>
      <c r="B154" s="15"/>
      <c r="C154" s="15"/>
      <c r="D154" s="15"/>
      <c r="E154" s="15"/>
      <c r="F154" s="33"/>
    </row>
    <row r="155">
      <c r="A155" s="33"/>
      <c r="B155" s="15"/>
      <c r="C155" s="15"/>
      <c r="D155" s="15"/>
      <c r="E155" s="15"/>
      <c r="F155" s="33"/>
    </row>
    <row r="156">
      <c r="A156" s="33"/>
      <c r="B156" s="15"/>
      <c r="C156" s="15"/>
      <c r="D156" s="15"/>
      <c r="E156" s="15"/>
      <c r="F156" s="33"/>
    </row>
    <row r="157">
      <c r="A157" s="33"/>
      <c r="B157" s="15"/>
      <c r="C157" s="15"/>
      <c r="D157" s="15"/>
      <c r="E157" s="15"/>
      <c r="F157" s="33"/>
    </row>
    <row r="158">
      <c r="A158" s="33"/>
      <c r="B158" s="15"/>
      <c r="C158" s="15"/>
      <c r="D158" s="15"/>
      <c r="E158" s="15"/>
      <c r="F158" s="33"/>
    </row>
    <row r="159">
      <c r="A159" s="33"/>
      <c r="B159" s="15"/>
      <c r="C159" s="15"/>
      <c r="D159" s="15"/>
      <c r="E159" s="15"/>
      <c r="F159" s="33"/>
    </row>
    <row r="160">
      <c r="A160" s="33"/>
      <c r="B160" s="15"/>
      <c r="C160" s="15"/>
      <c r="D160" s="15"/>
      <c r="E160" s="15"/>
      <c r="F160" s="33"/>
    </row>
    <row r="161">
      <c r="A161" s="33"/>
      <c r="B161" s="15"/>
      <c r="C161" s="15"/>
      <c r="D161" s="15"/>
      <c r="E161" s="15"/>
      <c r="F161" s="33"/>
    </row>
    <row r="162">
      <c r="A162" s="33"/>
      <c r="B162" s="15"/>
      <c r="C162" s="15"/>
      <c r="D162" s="15"/>
      <c r="E162" s="15"/>
      <c r="F162" s="33"/>
    </row>
    <row r="163">
      <c r="A163" s="33"/>
      <c r="B163" s="15"/>
      <c r="C163" s="15"/>
      <c r="D163" s="15"/>
      <c r="E163" s="15"/>
      <c r="F163" s="33"/>
    </row>
    <row r="164">
      <c r="A164" s="33"/>
      <c r="B164" s="15"/>
      <c r="C164" s="15"/>
      <c r="D164" s="15"/>
      <c r="E164" s="15"/>
      <c r="F164" s="33"/>
    </row>
    <row r="165">
      <c r="A165" s="33"/>
      <c r="B165" s="15"/>
      <c r="C165" s="15"/>
      <c r="D165" s="15"/>
      <c r="E165" s="15"/>
      <c r="F165" s="33"/>
    </row>
    <row r="166">
      <c r="A166" s="33"/>
      <c r="B166" s="15"/>
      <c r="C166" s="15"/>
      <c r="D166" s="15"/>
      <c r="E166" s="15"/>
      <c r="F166" s="33"/>
    </row>
    <row r="167">
      <c r="A167" s="33"/>
      <c r="B167" s="15"/>
      <c r="C167" s="15"/>
      <c r="D167" s="15"/>
      <c r="E167" s="15"/>
      <c r="F167" s="33"/>
    </row>
    <row r="168">
      <c r="A168" s="33"/>
      <c r="B168" s="15"/>
      <c r="C168" s="15"/>
      <c r="D168" s="15"/>
      <c r="E168" s="15"/>
      <c r="F168" s="33"/>
    </row>
    <row r="169">
      <c r="A169" s="33"/>
      <c r="B169" s="15"/>
      <c r="C169" s="15"/>
      <c r="D169" s="15"/>
      <c r="E169" s="15"/>
      <c r="F169" s="33"/>
    </row>
    <row r="170">
      <c r="A170" s="33"/>
      <c r="B170" s="15"/>
      <c r="C170" s="15"/>
      <c r="D170" s="15"/>
      <c r="E170" s="15"/>
      <c r="F170" s="33"/>
    </row>
    <row r="171">
      <c r="A171" s="33"/>
      <c r="B171" s="15"/>
      <c r="C171" s="15"/>
      <c r="D171" s="15"/>
      <c r="E171" s="15"/>
      <c r="F171" s="33"/>
    </row>
    <row r="172">
      <c r="A172" s="33"/>
      <c r="B172" s="15"/>
      <c r="C172" s="15"/>
      <c r="D172" s="15"/>
      <c r="E172" s="15"/>
      <c r="F172" s="33"/>
    </row>
    <row r="173">
      <c r="A173" s="33"/>
      <c r="B173" s="15"/>
      <c r="C173" s="15"/>
      <c r="D173" s="15"/>
      <c r="E173" s="15"/>
      <c r="F173" s="33"/>
    </row>
    <row r="174">
      <c r="A174" s="33"/>
      <c r="B174" s="15"/>
      <c r="C174" s="15"/>
      <c r="D174" s="15"/>
      <c r="E174" s="15"/>
      <c r="F174" s="33"/>
    </row>
    <row r="175">
      <c r="A175" s="33"/>
      <c r="B175" s="15"/>
      <c r="C175" s="15"/>
      <c r="D175" s="15"/>
      <c r="E175" s="15"/>
      <c r="F175" s="33"/>
    </row>
    <row r="176">
      <c r="A176" s="33"/>
      <c r="B176" s="15"/>
      <c r="C176" s="15"/>
      <c r="D176" s="15"/>
      <c r="E176" s="15"/>
      <c r="F176" s="33"/>
    </row>
    <row r="177">
      <c r="A177" s="33"/>
      <c r="B177" s="15"/>
      <c r="C177" s="15"/>
      <c r="D177" s="15"/>
      <c r="E177" s="15"/>
      <c r="F177" s="33"/>
    </row>
    <row r="178">
      <c r="A178" s="33"/>
      <c r="B178" s="15"/>
      <c r="C178" s="15"/>
      <c r="D178" s="15"/>
      <c r="E178" s="15"/>
      <c r="F178" s="33"/>
    </row>
    <row r="179">
      <c r="A179" s="33"/>
      <c r="B179" s="15"/>
      <c r="C179" s="15"/>
      <c r="D179" s="15"/>
      <c r="E179" s="15"/>
      <c r="F179" s="33"/>
    </row>
    <row r="180">
      <c r="A180" s="33"/>
      <c r="B180" s="15"/>
      <c r="C180" s="15"/>
      <c r="D180" s="15"/>
      <c r="E180" s="15"/>
      <c r="F180" s="33"/>
    </row>
    <row r="181">
      <c r="A181" s="33"/>
      <c r="B181" s="15"/>
      <c r="C181" s="15"/>
      <c r="D181" s="15"/>
      <c r="E181" s="15"/>
      <c r="F181" s="33"/>
    </row>
    <row r="182">
      <c r="A182" s="33"/>
      <c r="B182" s="15"/>
      <c r="C182" s="15"/>
      <c r="D182" s="15"/>
      <c r="E182" s="15"/>
      <c r="F182" s="33"/>
    </row>
    <row r="183">
      <c r="A183" s="33"/>
      <c r="B183" s="15"/>
      <c r="C183" s="15"/>
      <c r="D183" s="15"/>
      <c r="E183" s="15"/>
      <c r="F183" s="33"/>
    </row>
    <row r="184">
      <c r="A184" s="33"/>
      <c r="B184" s="15"/>
      <c r="C184" s="15"/>
      <c r="D184" s="15"/>
      <c r="E184" s="15"/>
      <c r="F184" s="33"/>
    </row>
    <row r="185">
      <c r="A185" s="33"/>
      <c r="B185" s="15"/>
      <c r="C185" s="15"/>
      <c r="D185" s="15"/>
      <c r="E185" s="15"/>
      <c r="F185" s="33"/>
    </row>
    <row r="186">
      <c r="A186" s="33"/>
      <c r="B186" s="15"/>
      <c r="C186" s="15"/>
      <c r="D186" s="15"/>
      <c r="E186" s="15"/>
      <c r="F186" s="33"/>
    </row>
    <row r="187">
      <c r="A187" s="33"/>
      <c r="B187" s="15"/>
      <c r="C187" s="15"/>
      <c r="D187" s="15"/>
      <c r="E187" s="15"/>
      <c r="F187" s="33"/>
    </row>
    <row r="188">
      <c r="A188" s="33"/>
      <c r="B188" s="15"/>
      <c r="C188" s="15"/>
      <c r="D188" s="15"/>
      <c r="E188" s="15"/>
      <c r="F188" s="33"/>
    </row>
    <row r="189">
      <c r="A189" s="33"/>
      <c r="B189" s="15"/>
      <c r="C189" s="15"/>
      <c r="D189" s="15"/>
      <c r="E189" s="15"/>
      <c r="F189" s="33"/>
    </row>
    <row r="190">
      <c r="A190" s="33"/>
      <c r="B190" s="15"/>
      <c r="C190" s="15"/>
      <c r="D190" s="15"/>
      <c r="E190" s="15"/>
      <c r="F190" s="33"/>
    </row>
    <row r="191">
      <c r="A191" s="33"/>
      <c r="B191" s="15"/>
      <c r="C191" s="15"/>
      <c r="D191" s="15"/>
      <c r="E191" s="15"/>
      <c r="F191" s="33"/>
    </row>
    <row r="192">
      <c r="A192" s="33"/>
      <c r="B192" s="15"/>
      <c r="C192" s="15"/>
      <c r="D192" s="15"/>
      <c r="E192" s="15"/>
      <c r="F192" s="33"/>
    </row>
    <row r="193">
      <c r="A193" s="33"/>
      <c r="B193" s="15"/>
      <c r="C193" s="15"/>
      <c r="D193" s="15"/>
      <c r="E193" s="15"/>
      <c r="F193" s="33"/>
    </row>
    <row r="194">
      <c r="A194" s="33"/>
      <c r="B194" s="15"/>
      <c r="C194" s="15"/>
      <c r="D194" s="15"/>
      <c r="E194" s="15"/>
      <c r="F194" s="33"/>
    </row>
    <row r="195">
      <c r="A195" s="33"/>
      <c r="B195" s="15"/>
      <c r="C195" s="15"/>
      <c r="D195" s="15"/>
      <c r="E195" s="15"/>
      <c r="F195" s="33"/>
    </row>
    <row r="196">
      <c r="A196" s="33"/>
      <c r="B196" s="15"/>
      <c r="C196" s="15"/>
      <c r="D196" s="15"/>
      <c r="E196" s="15"/>
      <c r="F196" s="33"/>
    </row>
    <row r="197">
      <c r="A197" s="33"/>
      <c r="B197" s="15"/>
      <c r="C197" s="15"/>
      <c r="D197" s="15"/>
      <c r="E197" s="15"/>
      <c r="F197" s="33"/>
    </row>
    <row r="198">
      <c r="A198" s="33"/>
      <c r="B198" s="15"/>
      <c r="C198" s="15"/>
      <c r="D198" s="15"/>
      <c r="E198" s="15"/>
      <c r="F198" s="33"/>
    </row>
    <row r="199">
      <c r="A199" s="33"/>
      <c r="B199" s="15"/>
      <c r="C199" s="15"/>
      <c r="D199" s="15"/>
      <c r="E199" s="15"/>
      <c r="F199" s="33"/>
    </row>
    <row r="200">
      <c r="A200" s="33"/>
      <c r="B200" s="15"/>
      <c r="C200" s="15"/>
      <c r="D200" s="15"/>
      <c r="E200" s="15"/>
      <c r="F200" s="33"/>
    </row>
    <row r="201">
      <c r="A201" s="33"/>
      <c r="B201" s="15"/>
      <c r="C201" s="15"/>
      <c r="D201" s="15"/>
      <c r="E201" s="15"/>
      <c r="F201" s="33"/>
    </row>
    <row r="202">
      <c r="A202" s="33"/>
      <c r="B202" s="15"/>
      <c r="C202" s="15"/>
      <c r="D202" s="15"/>
      <c r="E202" s="15"/>
      <c r="F202" s="33"/>
    </row>
    <row r="203">
      <c r="A203" s="33"/>
      <c r="B203" s="15"/>
      <c r="C203" s="15"/>
      <c r="D203" s="15"/>
      <c r="E203" s="15"/>
      <c r="F203" s="33"/>
    </row>
    <row r="204">
      <c r="A204" s="33"/>
      <c r="B204" s="15"/>
      <c r="C204" s="15"/>
      <c r="D204" s="15"/>
      <c r="E204" s="15"/>
      <c r="F204" s="33"/>
    </row>
    <row r="205">
      <c r="A205" s="33"/>
      <c r="B205" s="15"/>
      <c r="C205" s="15"/>
      <c r="D205" s="15"/>
      <c r="E205" s="15"/>
      <c r="F205" s="33"/>
    </row>
    <row r="206">
      <c r="A206" s="33"/>
      <c r="B206" s="15"/>
      <c r="C206" s="15"/>
      <c r="D206" s="15"/>
      <c r="E206" s="15"/>
      <c r="F206" s="33"/>
    </row>
    <row r="207">
      <c r="A207" s="33"/>
      <c r="B207" s="15"/>
      <c r="C207" s="15"/>
      <c r="D207" s="15"/>
      <c r="E207" s="15"/>
      <c r="F207" s="33"/>
    </row>
    <row r="208">
      <c r="A208" s="33"/>
      <c r="B208" s="15"/>
      <c r="C208" s="15"/>
      <c r="D208" s="15"/>
      <c r="E208" s="15"/>
      <c r="F208" s="33"/>
    </row>
    <row r="209">
      <c r="A209" s="33"/>
      <c r="B209" s="15"/>
      <c r="C209" s="15"/>
      <c r="D209" s="15"/>
      <c r="E209" s="15"/>
      <c r="F209" s="33"/>
    </row>
    <row r="210">
      <c r="A210" s="33"/>
      <c r="B210" s="15"/>
      <c r="C210" s="15"/>
      <c r="D210" s="15"/>
      <c r="E210" s="15"/>
      <c r="F210" s="33"/>
    </row>
    <row r="211">
      <c r="A211" s="33"/>
      <c r="B211" s="15"/>
      <c r="C211" s="15"/>
      <c r="D211" s="15"/>
      <c r="E211" s="15"/>
      <c r="F211" s="33"/>
    </row>
    <row r="212">
      <c r="A212" s="33"/>
      <c r="B212" s="15"/>
      <c r="C212" s="15"/>
      <c r="D212" s="15"/>
      <c r="E212" s="15"/>
      <c r="F212" s="33"/>
    </row>
    <row r="213">
      <c r="A213" s="33"/>
      <c r="B213" s="15"/>
      <c r="C213" s="15"/>
      <c r="D213" s="15"/>
      <c r="E213" s="15"/>
      <c r="F213" s="33"/>
    </row>
    <row r="214">
      <c r="A214" s="33"/>
      <c r="B214" s="15"/>
      <c r="C214" s="15"/>
      <c r="D214" s="15"/>
      <c r="E214" s="15"/>
      <c r="F214" s="33"/>
    </row>
    <row r="215">
      <c r="A215" s="33"/>
      <c r="B215" s="15"/>
      <c r="C215" s="15"/>
      <c r="D215" s="15"/>
      <c r="E215" s="15"/>
      <c r="F215" s="33"/>
    </row>
    <row r="216">
      <c r="A216" s="33"/>
      <c r="B216" s="15"/>
      <c r="C216" s="15"/>
      <c r="D216" s="15"/>
      <c r="E216" s="15"/>
      <c r="F216" s="33"/>
    </row>
    <row r="217">
      <c r="A217" s="33"/>
      <c r="B217" s="15"/>
      <c r="C217" s="15"/>
      <c r="D217" s="15"/>
      <c r="E217" s="15"/>
      <c r="F217" s="33"/>
    </row>
    <row r="218">
      <c r="A218" s="33"/>
      <c r="B218" s="15"/>
      <c r="C218" s="15"/>
      <c r="D218" s="15"/>
      <c r="E218" s="15"/>
      <c r="F218" s="33"/>
    </row>
    <row r="219">
      <c r="A219" s="33"/>
      <c r="B219" s="15"/>
      <c r="C219" s="15"/>
      <c r="D219" s="15"/>
      <c r="E219" s="15"/>
      <c r="F219" s="33"/>
    </row>
    <row r="220">
      <c r="A220" s="33"/>
      <c r="B220" s="15"/>
      <c r="C220" s="15"/>
      <c r="D220" s="15"/>
      <c r="E220" s="15"/>
      <c r="F220" s="33"/>
    </row>
    <row r="221">
      <c r="A221" s="33"/>
      <c r="B221" s="15"/>
      <c r="C221" s="15"/>
      <c r="D221" s="15"/>
      <c r="E221" s="15"/>
      <c r="F221" s="33"/>
    </row>
    <row r="222">
      <c r="A222" s="33"/>
      <c r="B222" s="15"/>
      <c r="C222" s="15"/>
      <c r="D222" s="15"/>
      <c r="E222" s="15"/>
      <c r="F222" s="33"/>
    </row>
    <row r="223">
      <c r="A223" s="33"/>
      <c r="B223" s="15"/>
      <c r="C223" s="15"/>
      <c r="D223" s="15"/>
      <c r="E223" s="15"/>
      <c r="F223" s="33"/>
    </row>
    <row r="224">
      <c r="A224" s="33"/>
      <c r="B224" s="15"/>
      <c r="C224" s="15"/>
      <c r="D224" s="15"/>
      <c r="E224" s="15"/>
      <c r="F224" s="33"/>
    </row>
    <row r="225">
      <c r="A225" s="33"/>
      <c r="B225" s="15"/>
      <c r="C225" s="15"/>
      <c r="D225" s="15"/>
      <c r="E225" s="15"/>
      <c r="F225" s="33"/>
    </row>
    <row r="226">
      <c r="A226" s="33"/>
      <c r="B226" s="15"/>
      <c r="C226" s="15"/>
      <c r="D226" s="15"/>
      <c r="E226" s="15"/>
      <c r="F226" s="33"/>
    </row>
    <row r="227">
      <c r="A227" s="33"/>
      <c r="B227" s="15"/>
      <c r="C227" s="15"/>
      <c r="D227" s="15"/>
      <c r="E227" s="15"/>
      <c r="F227" s="33"/>
    </row>
    <row r="228">
      <c r="A228" s="33"/>
      <c r="B228" s="15"/>
      <c r="C228" s="15"/>
      <c r="D228" s="15"/>
      <c r="E228" s="15"/>
      <c r="F228" s="33"/>
    </row>
    <row r="229">
      <c r="A229" s="33"/>
      <c r="B229" s="15"/>
      <c r="C229" s="15"/>
      <c r="D229" s="15"/>
      <c r="E229" s="15"/>
      <c r="F229" s="33"/>
    </row>
    <row r="230">
      <c r="A230" s="33"/>
      <c r="B230" s="15"/>
      <c r="C230" s="15"/>
      <c r="D230" s="15"/>
      <c r="E230" s="15"/>
      <c r="F230" s="33"/>
    </row>
    <row r="231">
      <c r="A231" s="33"/>
      <c r="B231" s="15"/>
      <c r="C231" s="15"/>
      <c r="D231" s="15"/>
      <c r="E231" s="15"/>
      <c r="F231" s="33"/>
    </row>
    <row r="232">
      <c r="A232" s="33"/>
      <c r="B232" s="15"/>
      <c r="C232" s="15"/>
      <c r="D232" s="15"/>
      <c r="E232" s="15"/>
      <c r="F232" s="33"/>
    </row>
    <row r="233">
      <c r="A233" s="33"/>
      <c r="B233" s="15"/>
      <c r="C233" s="15"/>
      <c r="D233" s="15"/>
      <c r="E233" s="15"/>
      <c r="F233" s="33"/>
    </row>
    <row r="234">
      <c r="A234" s="33"/>
      <c r="B234" s="15"/>
      <c r="C234" s="15"/>
      <c r="D234" s="15"/>
      <c r="E234" s="15"/>
      <c r="F234" s="33"/>
    </row>
    <row r="235">
      <c r="A235" s="33"/>
      <c r="B235" s="15"/>
      <c r="C235" s="15"/>
      <c r="D235" s="15"/>
      <c r="E235" s="15"/>
      <c r="F235" s="33"/>
    </row>
    <row r="236">
      <c r="A236" s="33"/>
      <c r="B236" s="15"/>
      <c r="C236" s="15"/>
      <c r="D236" s="15"/>
      <c r="E236" s="15"/>
      <c r="F236" s="33"/>
    </row>
    <row r="237">
      <c r="A237" s="33"/>
      <c r="B237" s="15"/>
      <c r="C237" s="15"/>
      <c r="D237" s="15"/>
      <c r="E237" s="15"/>
      <c r="F237" s="33"/>
    </row>
    <row r="238">
      <c r="A238" s="33"/>
      <c r="B238" s="15"/>
      <c r="C238" s="15"/>
      <c r="D238" s="15"/>
      <c r="E238" s="15"/>
      <c r="F238" s="33"/>
    </row>
    <row r="239">
      <c r="A239" s="33"/>
      <c r="B239" s="15"/>
      <c r="C239" s="15"/>
      <c r="D239" s="15"/>
      <c r="E239" s="15"/>
      <c r="F239" s="33"/>
    </row>
    <row r="240">
      <c r="A240" s="33"/>
      <c r="B240" s="15"/>
      <c r="C240" s="15"/>
      <c r="D240" s="15"/>
      <c r="E240" s="15"/>
      <c r="F240" s="33"/>
    </row>
    <row r="241">
      <c r="A241" s="33"/>
      <c r="B241" s="15"/>
      <c r="C241" s="15"/>
      <c r="D241" s="15"/>
      <c r="E241" s="15"/>
      <c r="F241" s="33"/>
    </row>
    <row r="242">
      <c r="A242" s="33"/>
      <c r="B242" s="15"/>
      <c r="C242" s="15"/>
      <c r="D242" s="15"/>
      <c r="E242" s="15"/>
      <c r="F242" s="33"/>
    </row>
    <row r="243">
      <c r="A243" s="33"/>
      <c r="B243" s="15"/>
      <c r="C243" s="15"/>
      <c r="D243" s="15"/>
      <c r="E243" s="15"/>
      <c r="F243" s="33"/>
    </row>
    <row r="244">
      <c r="A244" s="33"/>
      <c r="B244" s="15"/>
      <c r="C244" s="15"/>
      <c r="D244" s="15"/>
      <c r="E244" s="15"/>
      <c r="F244" s="33"/>
    </row>
    <row r="245">
      <c r="A245" s="33"/>
      <c r="B245" s="15"/>
      <c r="C245" s="15"/>
      <c r="D245" s="15"/>
      <c r="E245" s="15"/>
      <c r="F245" s="33"/>
    </row>
    <row r="246">
      <c r="A246" s="33"/>
      <c r="B246" s="15"/>
      <c r="C246" s="15"/>
      <c r="D246" s="15"/>
      <c r="E246" s="15"/>
      <c r="F246" s="33"/>
    </row>
    <row r="247">
      <c r="A247" s="33"/>
      <c r="B247" s="15"/>
      <c r="C247" s="15"/>
      <c r="D247" s="15"/>
      <c r="E247" s="15"/>
      <c r="F247" s="33"/>
    </row>
    <row r="248">
      <c r="A248" s="33"/>
      <c r="B248" s="15"/>
      <c r="C248" s="15"/>
      <c r="D248" s="15"/>
      <c r="E248" s="15"/>
      <c r="F248" s="33"/>
    </row>
    <row r="249">
      <c r="A249" s="33"/>
      <c r="B249" s="15"/>
      <c r="C249" s="15"/>
      <c r="D249" s="15"/>
      <c r="E249" s="15"/>
      <c r="F249" s="33"/>
    </row>
    <row r="250">
      <c r="A250" s="33"/>
      <c r="B250" s="15"/>
      <c r="C250" s="15"/>
      <c r="D250" s="15"/>
      <c r="E250" s="15"/>
      <c r="F250" s="33"/>
    </row>
    <row r="251">
      <c r="A251" s="33"/>
      <c r="B251" s="15"/>
      <c r="C251" s="15"/>
      <c r="D251" s="15"/>
      <c r="E251" s="15"/>
      <c r="F251" s="33"/>
    </row>
    <row r="252">
      <c r="A252" s="33"/>
      <c r="B252" s="15"/>
      <c r="C252" s="15"/>
      <c r="D252" s="15"/>
      <c r="E252" s="15"/>
      <c r="F252" s="33"/>
    </row>
    <row r="253">
      <c r="A253" s="33"/>
      <c r="B253" s="15"/>
      <c r="C253" s="15"/>
      <c r="D253" s="15"/>
      <c r="E253" s="15"/>
      <c r="F253" s="33"/>
    </row>
    <row r="254">
      <c r="A254" s="33"/>
      <c r="B254" s="15"/>
      <c r="C254" s="15"/>
      <c r="D254" s="15"/>
      <c r="E254" s="15"/>
      <c r="F254" s="33"/>
    </row>
    <row r="255">
      <c r="A255" s="33"/>
      <c r="B255" s="15"/>
      <c r="C255" s="15"/>
      <c r="D255" s="15"/>
      <c r="E255" s="15"/>
      <c r="F255" s="33"/>
    </row>
    <row r="256">
      <c r="A256" s="33"/>
      <c r="B256" s="15"/>
      <c r="C256" s="15"/>
      <c r="D256" s="15"/>
      <c r="E256" s="15"/>
      <c r="F256" s="33"/>
    </row>
    <row r="257">
      <c r="A257" s="33"/>
      <c r="B257" s="15"/>
      <c r="C257" s="15"/>
      <c r="D257" s="15"/>
      <c r="E257" s="15"/>
      <c r="F257" s="33"/>
    </row>
    <row r="258">
      <c r="A258" s="33"/>
      <c r="B258" s="15"/>
      <c r="C258" s="15"/>
      <c r="D258" s="15"/>
      <c r="E258" s="15"/>
      <c r="F258" s="33"/>
    </row>
    <row r="259">
      <c r="A259" s="33"/>
      <c r="B259" s="15"/>
      <c r="C259" s="15"/>
      <c r="D259" s="15"/>
      <c r="E259" s="15"/>
      <c r="F259" s="33"/>
    </row>
    <row r="260">
      <c r="A260" s="33"/>
      <c r="B260" s="15"/>
      <c r="C260" s="15"/>
      <c r="D260" s="15"/>
      <c r="E260" s="15"/>
      <c r="F260" s="33"/>
    </row>
    <row r="261">
      <c r="A261" s="33"/>
      <c r="B261" s="15"/>
      <c r="C261" s="15"/>
      <c r="D261" s="15"/>
      <c r="E261" s="15"/>
      <c r="F261" s="33"/>
    </row>
    <row r="262">
      <c r="A262" s="33"/>
      <c r="B262" s="15"/>
      <c r="C262" s="15"/>
      <c r="D262" s="15"/>
      <c r="E262" s="15"/>
      <c r="F262" s="33"/>
    </row>
    <row r="263">
      <c r="A263" s="33"/>
      <c r="B263" s="15"/>
      <c r="C263" s="15"/>
      <c r="D263" s="15"/>
      <c r="E263" s="15"/>
      <c r="F263" s="33"/>
    </row>
    <row r="264">
      <c r="A264" s="33"/>
      <c r="B264" s="15"/>
      <c r="C264" s="15"/>
      <c r="D264" s="15"/>
      <c r="E264" s="15"/>
      <c r="F264" s="33"/>
    </row>
    <row r="265">
      <c r="A265" s="33"/>
      <c r="B265" s="15"/>
      <c r="C265" s="15"/>
      <c r="D265" s="15"/>
      <c r="E265" s="15"/>
      <c r="F265" s="33"/>
    </row>
    <row r="266">
      <c r="A266" s="33"/>
      <c r="B266" s="15"/>
      <c r="C266" s="15"/>
      <c r="D266" s="15"/>
      <c r="E266" s="15"/>
      <c r="F266" s="33"/>
    </row>
    <row r="267">
      <c r="A267" s="33"/>
      <c r="B267" s="15"/>
      <c r="C267" s="15"/>
      <c r="D267" s="15"/>
      <c r="E267" s="15"/>
      <c r="F267" s="33"/>
    </row>
    <row r="268">
      <c r="A268" s="33"/>
      <c r="B268" s="15"/>
      <c r="C268" s="15"/>
      <c r="D268" s="15"/>
      <c r="E268" s="15"/>
      <c r="F268" s="33"/>
    </row>
    <row r="269">
      <c r="A269" s="33"/>
      <c r="B269" s="15"/>
      <c r="C269" s="15"/>
      <c r="D269" s="15"/>
      <c r="E269" s="15"/>
      <c r="F269" s="33"/>
    </row>
    <row r="270">
      <c r="A270" s="33"/>
      <c r="B270" s="15"/>
      <c r="C270" s="15"/>
      <c r="D270" s="15"/>
      <c r="E270" s="15"/>
      <c r="F270" s="33"/>
    </row>
    <row r="271">
      <c r="A271" s="33"/>
      <c r="B271" s="15"/>
      <c r="C271" s="15"/>
      <c r="D271" s="15"/>
      <c r="E271" s="15"/>
      <c r="F271" s="33"/>
    </row>
    <row r="272">
      <c r="A272" s="33"/>
      <c r="B272" s="15"/>
      <c r="C272" s="15"/>
      <c r="D272" s="15"/>
      <c r="E272" s="15"/>
      <c r="F272" s="33"/>
    </row>
    <row r="273">
      <c r="A273" s="33"/>
      <c r="B273" s="15"/>
      <c r="C273" s="15"/>
      <c r="D273" s="15"/>
      <c r="E273" s="15"/>
      <c r="F273" s="33"/>
    </row>
    <row r="274">
      <c r="A274" s="33"/>
      <c r="B274" s="15"/>
      <c r="C274" s="15"/>
      <c r="D274" s="15"/>
      <c r="E274" s="15"/>
      <c r="F274" s="33"/>
    </row>
    <row r="275">
      <c r="A275" s="33"/>
      <c r="B275" s="15"/>
      <c r="C275" s="15"/>
      <c r="D275" s="15"/>
      <c r="E275" s="15"/>
      <c r="F275" s="33"/>
    </row>
    <row r="276">
      <c r="A276" s="33"/>
      <c r="B276" s="15"/>
      <c r="C276" s="15"/>
      <c r="D276" s="15"/>
      <c r="E276" s="15"/>
      <c r="F276" s="33"/>
    </row>
    <row r="277">
      <c r="A277" s="33"/>
      <c r="B277" s="15"/>
      <c r="C277" s="15"/>
      <c r="D277" s="15"/>
      <c r="E277" s="15"/>
      <c r="F277" s="33"/>
    </row>
    <row r="278">
      <c r="A278" s="33"/>
      <c r="B278" s="15"/>
      <c r="C278" s="15"/>
      <c r="D278" s="15"/>
      <c r="E278" s="15"/>
      <c r="F278" s="33"/>
    </row>
    <row r="279">
      <c r="A279" s="33"/>
      <c r="B279" s="15"/>
      <c r="C279" s="15"/>
      <c r="D279" s="15"/>
      <c r="E279" s="15"/>
      <c r="F279" s="33"/>
    </row>
    <row r="280">
      <c r="A280" s="33"/>
      <c r="B280" s="15"/>
      <c r="C280" s="15"/>
      <c r="D280" s="15"/>
      <c r="E280" s="15"/>
      <c r="F280" s="33"/>
    </row>
    <row r="281">
      <c r="A281" s="33"/>
      <c r="B281" s="15"/>
      <c r="C281" s="15"/>
      <c r="D281" s="15"/>
      <c r="E281" s="15"/>
      <c r="F281" s="33"/>
    </row>
    <row r="282">
      <c r="A282" s="33"/>
      <c r="B282" s="15"/>
      <c r="C282" s="15"/>
      <c r="D282" s="15"/>
      <c r="E282" s="15"/>
      <c r="F282" s="33"/>
    </row>
    <row r="283">
      <c r="A283" s="33"/>
      <c r="B283" s="15"/>
      <c r="C283" s="15"/>
      <c r="D283" s="15"/>
      <c r="E283" s="15"/>
      <c r="F283" s="33"/>
    </row>
    <row r="284">
      <c r="A284" s="33"/>
      <c r="B284" s="15"/>
      <c r="C284" s="15"/>
      <c r="D284" s="15"/>
      <c r="E284" s="15"/>
      <c r="F284" s="33"/>
    </row>
    <row r="285">
      <c r="A285" s="33"/>
      <c r="B285" s="15"/>
      <c r="C285" s="15"/>
      <c r="D285" s="15"/>
      <c r="E285" s="15"/>
      <c r="F285" s="33"/>
    </row>
    <row r="286">
      <c r="A286" s="33"/>
      <c r="B286" s="15"/>
      <c r="C286" s="15"/>
      <c r="D286" s="15"/>
      <c r="E286" s="15"/>
      <c r="F286" s="33"/>
    </row>
    <row r="287">
      <c r="A287" s="33"/>
      <c r="B287" s="15"/>
      <c r="C287" s="15"/>
      <c r="D287" s="15"/>
      <c r="E287" s="15"/>
      <c r="F287" s="33"/>
    </row>
    <row r="288">
      <c r="A288" s="33"/>
      <c r="B288" s="15"/>
      <c r="C288" s="15"/>
      <c r="D288" s="15"/>
      <c r="E288" s="15"/>
      <c r="F288" s="33"/>
    </row>
    <row r="289">
      <c r="A289" s="33"/>
      <c r="B289" s="15"/>
      <c r="C289" s="15"/>
      <c r="D289" s="15"/>
      <c r="E289" s="15"/>
      <c r="F289" s="33"/>
    </row>
    <row r="290">
      <c r="A290" s="33"/>
      <c r="B290" s="15"/>
      <c r="C290" s="15"/>
      <c r="D290" s="15"/>
      <c r="E290" s="15"/>
      <c r="F290" s="33"/>
    </row>
    <row r="291">
      <c r="A291" s="33"/>
      <c r="B291" s="15"/>
      <c r="C291" s="15"/>
      <c r="D291" s="15"/>
      <c r="E291" s="15"/>
      <c r="F291" s="33"/>
    </row>
    <row r="292">
      <c r="A292" s="33"/>
      <c r="B292" s="15"/>
      <c r="C292" s="15"/>
      <c r="D292" s="15"/>
      <c r="E292" s="15"/>
      <c r="F292" s="33"/>
    </row>
    <row r="293">
      <c r="A293" s="33"/>
      <c r="B293" s="15"/>
      <c r="C293" s="15"/>
      <c r="D293" s="15"/>
      <c r="E293" s="15"/>
      <c r="F293" s="33"/>
    </row>
    <row r="294">
      <c r="A294" s="33"/>
      <c r="B294" s="15"/>
      <c r="C294" s="15"/>
      <c r="D294" s="15"/>
      <c r="E294" s="15"/>
      <c r="F294" s="33"/>
    </row>
    <row r="295">
      <c r="A295" s="33"/>
      <c r="B295" s="15"/>
      <c r="C295" s="15"/>
      <c r="D295" s="15"/>
      <c r="E295" s="15"/>
      <c r="F295" s="33"/>
    </row>
    <row r="296">
      <c r="A296" s="33"/>
      <c r="B296" s="15"/>
      <c r="C296" s="15"/>
      <c r="D296" s="15"/>
      <c r="E296" s="15"/>
      <c r="F296" s="33"/>
    </row>
    <row r="297">
      <c r="A297" s="33"/>
      <c r="B297" s="15"/>
      <c r="C297" s="15"/>
      <c r="D297" s="15"/>
      <c r="E297" s="15"/>
      <c r="F297" s="33"/>
    </row>
    <row r="298">
      <c r="A298" s="33"/>
      <c r="B298" s="15"/>
      <c r="C298" s="15"/>
      <c r="D298" s="15"/>
      <c r="E298" s="15"/>
      <c r="F298" s="33"/>
    </row>
    <row r="299">
      <c r="A299" s="33"/>
      <c r="B299" s="15"/>
      <c r="C299" s="15"/>
      <c r="D299" s="15"/>
      <c r="E299" s="15"/>
      <c r="F299" s="33"/>
    </row>
    <row r="300">
      <c r="A300" s="33"/>
      <c r="B300" s="15"/>
      <c r="C300" s="15"/>
      <c r="D300" s="15"/>
      <c r="E300" s="15"/>
      <c r="F300" s="33"/>
    </row>
    <row r="301">
      <c r="A301" s="33"/>
      <c r="B301" s="15"/>
      <c r="C301" s="15"/>
      <c r="D301" s="15"/>
      <c r="E301" s="15"/>
      <c r="F301" s="33"/>
    </row>
    <row r="302">
      <c r="A302" s="33"/>
      <c r="B302" s="15"/>
      <c r="C302" s="15"/>
      <c r="D302" s="15"/>
      <c r="E302" s="15"/>
      <c r="F302" s="33"/>
    </row>
    <row r="303">
      <c r="A303" s="33"/>
      <c r="B303" s="15"/>
      <c r="C303" s="15"/>
      <c r="D303" s="15"/>
      <c r="E303" s="15"/>
      <c r="F303" s="33"/>
    </row>
    <row r="304">
      <c r="A304" s="33"/>
      <c r="B304" s="15"/>
      <c r="C304" s="15"/>
      <c r="D304" s="15"/>
      <c r="E304" s="15"/>
      <c r="F304" s="33"/>
    </row>
    <row r="305">
      <c r="A305" s="33"/>
      <c r="B305" s="15"/>
      <c r="C305" s="15"/>
      <c r="D305" s="15"/>
      <c r="E305" s="15"/>
      <c r="F305" s="33"/>
    </row>
    <row r="306">
      <c r="A306" s="33"/>
      <c r="B306" s="15"/>
      <c r="C306" s="15"/>
      <c r="D306" s="15"/>
      <c r="E306" s="15"/>
      <c r="F306" s="33"/>
    </row>
    <row r="307">
      <c r="A307" s="33"/>
      <c r="B307" s="15"/>
      <c r="C307" s="15"/>
      <c r="D307" s="15"/>
      <c r="E307" s="15"/>
      <c r="F307" s="33"/>
    </row>
    <row r="308">
      <c r="A308" s="33"/>
      <c r="B308" s="15"/>
      <c r="C308" s="15"/>
      <c r="D308" s="15"/>
      <c r="E308" s="15"/>
      <c r="F308" s="33"/>
    </row>
    <row r="309">
      <c r="A309" s="33"/>
      <c r="B309" s="15"/>
      <c r="C309" s="15"/>
      <c r="D309" s="15"/>
      <c r="E309" s="15"/>
      <c r="F309" s="33"/>
    </row>
    <row r="310">
      <c r="A310" s="33"/>
      <c r="B310" s="15"/>
      <c r="C310" s="15"/>
      <c r="D310" s="15"/>
      <c r="E310" s="15"/>
      <c r="F310" s="33"/>
    </row>
    <row r="311">
      <c r="A311" s="33"/>
      <c r="B311" s="15"/>
      <c r="C311" s="15"/>
      <c r="D311" s="15"/>
      <c r="E311" s="15"/>
      <c r="F311" s="33"/>
    </row>
    <row r="312">
      <c r="A312" s="33"/>
      <c r="B312" s="15"/>
      <c r="C312" s="15"/>
      <c r="D312" s="15"/>
      <c r="E312" s="15"/>
      <c r="F312" s="33"/>
    </row>
    <row r="313">
      <c r="A313" s="33"/>
      <c r="B313" s="15"/>
      <c r="C313" s="15"/>
      <c r="D313" s="15"/>
      <c r="E313" s="15"/>
      <c r="F313" s="33"/>
    </row>
    <row r="314">
      <c r="A314" s="33"/>
      <c r="B314" s="15"/>
      <c r="C314" s="15"/>
      <c r="D314" s="15"/>
      <c r="E314" s="15"/>
      <c r="F314" s="33"/>
    </row>
    <row r="315">
      <c r="A315" s="33"/>
      <c r="B315" s="15"/>
      <c r="C315" s="15"/>
      <c r="D315" s="15"/>
      <c r="E315" s="15"/>
      <c r="F315" s="33"/>
    </row>
    <row r="316">
      <c r="A316" s="33"/>
      <c r="B316" s="15"/>
      <c r="C316" s="15"/>
      <c r="D316" s="15"/>
      <c r="E316" s="15"/>
      <c r="F316" s="33"/>
    </row>
    <row r="317">
      <c r="A317" s="33"/>
      <c r="B317" s="15"/>
      <c r="C317" s="15"/>
      <c r="D317" s="15"/>
      <c r="E317" s="15"/>
      <c r="F317" s="33"/>
    </row>
    <row r="318">
      <c r="A318" s="33"/>
      <c r="B318" s="15"/>
      <c r="C318" s="15"/>
      <c r="D318" s="15"/>
      <c r="E318" s="15"/>
      <c r="F318" s="33"/>
    </row>
    <row r="319">
      <c r="A319" s="33"/>
      <c r="B319" s="15"/>
      <c r="C319" s="15"/>
      <c r="D319" s="15"/>
      <c r="E319" s="15"/>
      <c r="F319" s="33"/>
    </row>
    <row r="320">
      <c r="A320" s="33"/>
      <c r="B320" s="15"/>
      <c r="C320" s="15"/>
      <c r="D320" s="15"/>
      <c r="E320" s="15"/>
      <c r="F320" s="33"/>
    </row>
    <row r="321">
      <c r="A321" s="33"/>
      <c r="B321" s="15"/>
      <c r="C321" s="15"/>
      <c r="D321" s="15"/>
      <c r="E321" s="15"/>
      <c r="F321" s="33"/>
    </row>
    <row r="322">
      <c r="A322" s="33"/>
      <c r="B322" s="15"/>
      <c r="C322" s="15"/>
      <c r="D322" s="15"/>
      <c r="E322" s="15"/>
      <c r="F322" s="33"/>
    </row>
    <row r="323">
      <c r="A323" s="33"/>
      <c r="B323" s="15"/>
      <c r="C323" s="15"/>
      <c r="D323" s="15"/>
      <c r="E323" s="15"/>
      <c r="F323" s="33"/>
    </row>
    <row r="324">
      <c r="A324" s="33"/>
      <c r="B324" s="15"/>
      <c r="C324" s="15"/>
      <c r="D324" s="15"/>
      <c r="E324" s="15"/>
      <c r="F324" s="33"/>
    </row>
    <row r="325">
      <c r="A325" s="33"/>
      <c r="B325" s="15"/>
      <c r="C325" s="15"/>
      <c r="D325" s="15"/>
      <c r="E325" s="15"/>
      <c r="F325" s="33"/>
    </row>
    <row r="326">
      <c r="A326" s="33"/>
      <c r="B326" s="15"/>
      <c r="C326" s="15"/>
      <c r="D326" s="15"/>
      <c r="E326" s="15"/>
      <c r="F326" s="33"/>
    </row>
    <row r="327">
      <c r="A327" s="33"/>
      <c r="B327" s="15"/>
      <c r="C327" s="15"/>
      <c r="D327" s="15"/>
      <c r="E327" s="15"/>
      <c r="F327" s="33"/>
    </row>
    <row r="328">
      <c r="A328" s="33"/>
      <c r="B328" s="15"/>
      <c r="C328" s="15"/>
      <c r="D328" s="15"/>
      <c r="E328" s="15"/>
      <c r="F328" s="33"/>
    </row>
    <row r="329">
      <c r="A329" s="33"/>
      <c r="B329" s="15"/>
      <c r="C329" s="15"/>
      <c r="D329" s="15"/>
      <c r="E329" s="15"/>
      <c r="F329" s="33"/>
    </row>
    <row r="330">
      <c r="A330" s="33"/>
      <c r="B330" s="15"/>
      <c r="C330" s="15"/>
      <c r="D330" s="15"/>
      <c r="E330" s="15"/>
      <c r="F330" s="33"/>
    </row>
    <row r="331">
      <c r="A331" s="33"/>
      <c r="B331" s="15"/>
      <c r="C331" s="15"/>
      <c r="D331" s="15"/>
      <c r="E331" s="15"/>
      <c r="F331" s="33"/>
    </row>
    <row r="332">
      <c r="A332" s="33"/>
      <c r="B332" s="15"/>
      <c r="C332" s="15"/>
      <c r="D332" s="15"/>
      <c r="E332" s="15"/>
      <c r="F332" s="33"/>
    </row>
    <row r="333">
      <c r="A333" s="33"/>
      <c r="B333" s="15"/>
      <c r="C333" s="15"/>
      <c r="D333" s="15"/>
      <c r="E333" s="15"/>
      <c r="F333" s="33"/>
    </row>
    <row r="334">
      <c r="A334" s="33"/>
      <c r="B334" s="15"/>
      <c r="C334" s="15"/>
      <c r="D334" s="15"/>
      <c r="E334" s="15"/>
      <c r="F334" s="33"/>
    </row>
    <row r="335">
      <c r="A335" s="33"/>
      <c r="B335" s="15"/>
      <c r="C335" s="15"/>
      <c r="D335" s="15"/>
      <c r="E335" s="15"/>
      <c r="F335" s="33"/>
    </row>
    <row r="336">
      <c r="A336" s="33"/>
      <c r="B336" s="15"/>
      <c r="C336" s="15"/>
      <c r="D336" s="15"/>
      <c r="E336" s="15"/>
      <c r="F336" s="33"/>
    </row>
    <row r="337">
      <c r="A337" s="33"/>
      <c r="B337" s="15"/>
      <c r="C337" s="15"/>
      <c r="D337" s="15"/>
      <c r="E337" s="15"/>
      <c r="F337" s="33"/>
    </row>
    <row r="338">
      <c r="A338" s="33"/>
      <c r="B338" s="15"/>
      <c r="C338" s="15"/>
      <c r="D338" s="15"/>
      <c r="E338" s="15"/>
      <c r="F338" s="33"/>
    </row>
    <row r="339">
      <c r="A339" s="33"/>
      <c r="B339" s="15"/>
      <c r="C339" s="15"/>
      <c r="D339" s="15"/>
      <c r="E339" s="15"/>
      <c r="F339" s="33"/>
    </row>
    <row r="340">
      <c r="A340" s="33"/>
      <c r="B340" s="15"/>
      <c r="C340" s="15"/>
      <c r="D340" s="15"/>
      <c r="E340" s="15"/>
      <c r="F340" s="33"/>
    </row>
    <row r="341">
      <c r="A341" s="33"/>
      <c r="B341" s="15"/>
      <c r="C341" s="15"/>
      <c r="D341" s="15"/>
      <c r="E341" s="15"/>
      <c r="F341" s="33"/>
    </row>
    <row r="342">
      <c r="A342" s="33"/>
      <c r="B342" s="15"/>
      <c r="C342" s="15"/>
      <c r="D342" s="15"/>
      <c r="E342" s="15"/>
      <c r="F342" s="33"/>
    </row>
    <row r="343">
      <c r="A343" s="33"/>
      <c r="B343" s="15"/>
      <c r="C343" s="15"/>
      <c r="D343" s="15"/>
      <c r="E343" s="15"/>
      <c r="F343" s="33"/>
    </row>
    <row r="344">
      <c r="A344" s="33"/>
      <c r="B344" s="15"/>
      <c r="C344" s="15"/>
      <c r="D344" s="15"/>
      <c r="E344" s="15"/>
      <c r="F344" s="33"/>
    </row>
    <row r="345">
      <c r="A345" s="33"/>
      <c r="B345" s="15"/>
      <c r="C345" s="15"/>
      <c r="D345" s="15"/>
      <c r="E345" s="15"/>
      <c r="F345" s="33"/>
    </row>
    <row r="346">
      <c r="A346" s="33"/>
      <c r="B346" s="15"/>
      <c r="C346" s="15"/>
      <c r="D346" s="15"/>
      <c r="E346" s="15"/>
      <c r="F346" s="33"/>
    </row>
    <row r="347">
      <c r="A347" s="33"/>
      <c r="B347" s="15"/>
      <c r="C347" s="15"/>
      <c r="D347" s="15"/>
      <c r="E347" s="15"/>
      <c r="F347" s="33"/>
    </row>
    <row r="348">
      <c r="A348" s="33"/>
      <c r="B348" s="15"/>
      <c r="C348" s="15"/>
      <c r="D348" s="15"/>
      <c r="E348" s="15"/>
      <c r="F348" s="33"/>
    </row>
    <row r="349">
      <c r="A349" s="33"/>
      <c r="B349" s="15"/>
      <c r="C349" s="15"/>
      <c r="D349" s="15"/>
      <c r="E349" s="15"/>
      <c r="F349" s="33"/>
    </row>
    <row r="350">
      <c r="A350" s="33"/>
      <c r="B350" s="15"/>
      <c r="C350" s="15"/>
      <c r="D350" s="15"/>
      <c r="E350" s="15"/>
      <c r="F350" s="33"/>
    </row>
    <row r="351">
      <c r="A351" s="33"/>
      <c r="B351" s="15"/>
      <c r="C351" s="15"/>
      <c r="D351" s="15"/>
      <c r="E351" s="15"/>
      <c r="F351" s="33"/>
    </row>
    <row r="352">
      <c r="A352" s="33"/>
      <c r="B352" s="15"/>
      <c r="C352" s="15"/>
      <c r="D352" s="15"/>
      <c r="E352" s="15"/>
      <c r="F352" s="33"/>
    </row>
    <row r="353">
      <c r="A353" s="33"/>
      <c r="B353" s="15"/>
      <c r="C353" s="15"/>
      <c r="D353" s="15"/>
      <c r="E353" s="15"/>
      <c r="F353" s="33"/>
    </row>
    <row r="354">
      <c r="A354" s="33"/>
      <c r="B354" s="15"/>
      <c r="C354" s="15"/>
      <c r="D354" s="15"/>
      <c r="E354" s="15"/>
      <c r="F354" s="33"/>
    </row>
    <row r="355">
      <c r="A355" s="33"/>
      <c r="B355" s="15"/>
      <c r="C355" s="15"/>
      <c r="D355" s="15"/>
      <c r="E355" s="15"/>
      <c r="F355" s="33"/>
    </row>
    <row r="356">
      <c r="A356" s="33"/>
      <c r="B356" s="15"/>
      <c r="C356" s="15"/>
      <c r="D356" s="15"/>
      <c r="E356" s="15"/>
      <c r="F356" s="33"/>
    </row>
    <row r="357">
      <c r="A357" s="33"/>
      <c r="B357" s="15"/>
      <c r="C357" s="15"/>
      <c r="D357" s="15"/>
      <c r="E357" s="15"/>
      <c r="F357" s="33"/>
    </row>
    <row r="358">
      <c r="A358" s="33"/>
      <c r="B358" s="15"/>
      <c r="C358" s="15"/>
      <c r="D358" s="15"/>
      <c r="E358" s="15"/>
      <c r="F358" s="33"/>
    </row>
    <row r="359">
      <c r="A359" s="33"/>
      <c r="B359" s="15"/>
      <c r="C359" s="15"/>
      <c r="D359" s="15"/>
      <c r="E359" s="15"/>
      <c r="F359" s="33"/>
    </row>
    <row r="360">
      <c r="A360" s="33"/>
      <c r="B360" s="15"/>
      <c r="C360" s="15"/>
      <c r="D360" s="15"/>
      <c r="E360" s="15"/>
      <c r="F360" s="33"/>
    </row>
    <row r="361">
      <c r="A361" s="33"/>
      <c r="B361" s="15"/>
      <c r="C361" s="15"/>
      <c r="D361" s="15"/>
      <c r="E361" s="15"/>
      <c r="F361" s="33"/>
    </row>
    <row r="362">
      <c r="A362" s="33"/>
      <c r="B362" s="15"/>
      <c r="C362" s="15"/>
      <c r="D362" s="15"/>
      <c r="E362" s="15"/>
      <c r="F362" s="33"/>
    </row>
    <row r="363">
      <c r="A363" s="33"/>
      <c r="B363" s="15"/>
      <c r="C363" s="15"/>
      <c r="D363" s="15"/>
      <c r="E363" s="15"/>
      <c r="F363" s="33"/>
    </row>
    <row r="364">
      <c r="A364" s="33"/>
      <c r="B364" s="15"/>
      <c r="C364" s="15"/>
      <c r="D364" s="15"/>
      <c r="E364" s="15"/>
      <c r="F364" s="33"/>
    </row>
    <row r="365">
      <c r="A365" s="33"/>
      <c r="B365" s="15"/>
      <c r="C365" s="15"/>
      <c r="D365" s="15"/>
      <c r="E365" s="15"/>
      <c r="F365" s="33"/>
    </row>
    <row r="366">
      <c r="A366" s="33"/>
      <c r="B366" s="15"/>
      <c r="C366" s="15"/>
      <c r="D366" s="15"/>
      <c r="E366" s="15"/>
      <c r="F366" s="33"/>
    </row>
    <row r="367">
      <c r="A367" s="33"/>
      <c r="B367" s="15"/>
      <c r="C367" s="15"/>
      <c r="D367" s="15"/>
      <c r="E367" s="15"/>
      <c r="F367" s="33"/>
    </row>
    <row r="368">
      <c r="A368" s="33"/>
      <c r="B368" s="15"/>
      <c r="C368" s="15"/>
      <c r="D368" s="15"/>
      <c r="E368" s="15"/>
      <c r="F368" s="33"/>
    </row>
    <row r="369">
      <c r="A369" s="33"/>
      <c r="B369" s="15"/>
      <c r="C369" s="15"/>
      <c r="D369" s="15"/>
      <c r="E369" s="15"/>
      <c r="F369" s="33"/>
    </row>
    <row r="370">
      <c r="A370" s="33"/>
      <c r="B370" s="15"/>
      <c r="C370" s="15"/>
      <c r="D370" s="15"/>
      <c r="E370" s="15"/>
      <c r="F370" s="33"/>
    </row>
    <row r="371">
      <c r="A371" s="33"/>
      <c r="B371" s="15"/>
      <c r="C371" s="15"/>
      <c r="D371" s="15"/>
      <c r="E371" s="15"/>
      <c r="F371" s="33"/>
    </row>
    <row r="372">
      <c r="A372" s="33"/>
      <c r="B372" s="15"/>
      <c r="C372" s="15"/>
      <c r="D372" s="15"/>
      <c r="E372" s="15"/>
      <c r="F372" s="33"/>
    </row>
    <row r="373">
      <c r="A373" s="33"/>
      <c r="B373" s="15"/>
      <c r="C373" s="15"/>
      <c r="D373" s="15"/>
      <c r="E373" s="15"/>
      <c r="F373" s="33"/>
    </row>
    <row r="374">
      <c r="A374" s="33"/>
      <c r="B374" s="15"/>
      <c r="C374" s="15"/>
      <c r="D374" s="15"/>
      <c r="E374" s="15"/>
      <c r="F374" s="33"/>
    </row>
    <row r="375">
      <c r="A375" s="33"/>
      <c r="B375" s="15"/>
      <c r="C375" s="15"/>
      <c r="D375" s="15"/>
      <c r="E375" s="15"/>
      <c r="F375" s="33"/>
    </row>
    <row r="376">
      <c r="A376" s="33"/>
      <c r="B376" s="15"/>
      <c r="C376" s="15"/>
      <c r="D376" s="15"/>
      <c r="E376" s="15"/>
      <c r="F376" s="33"/>
    </row>
    <row r="377">
      <c r="A377" s="33"/>
      <c r="B377" s="15"/>
      <c r="C377" s="15"/>
      <c r="D377" s="15"/>
      <c r="E377" s="15"/>
      <c r="F377" s="33"/>
    </row>
    <row r="378">
      <c r="A378" s="33"/>
      <c r="B378" s="15"/>
      <c r="C378" s="15"/>
      <c r="D378" s="15"/>
      <c r="E378" s="15"/>
      <c r="F378" s="33"/>
    </row>
    <row r="379">
      <c r="A379" s="33"/>
      <c r="B379" s="15"/>
      <c r="C379" s="15"/>
      <c r="D379" s="15"/>
      <c r="E379" s="15"/>
      <c r="F379" s="33"/>
    </row>
    <row r="380">
      <c r="A380" s="33"/>
      <c r="B380" s="15"/>
      <c r="C380" s="15"/>
      <c r="D380" s="15"/>
      <c r="E380" s="15"/>
      <c r="F380" s="33"/>
    </row>
    <row r="381">
      <c r="A381" s="33"/>
      <c r="B381" s="15"/>
      <c r="C381" s="15"/>
      <c r="D381" s="15"/>
      <c r="E381" s="15"/>
      <c r="F381" s="33"/>
    </row>
    <row r="382">
      <c r="A382" s="33"/>
      <c r="B382" s="15"/>
      <c r="C382" s="15"/>
      <c r="D382" s="15"/>
      <c r="E382" s="15"/>
      <c r="F382" s="33"/>
    </row>
    <row r="383">
      <c r="A383" s="33"/>
      <c r="B383" s="15"/>
      <c r="C383" s="15"/>
      <c r="D383" s="15"/>
      <c r="E383" s="15"/>
      <c r="F383" s="33"/>
    </row>
    <row r="384">
      <c r="A384" s="33"/>
      <c r="B384" s="15"/>
      <c r="C384" s="15"/>
      <c r="D384" s="15"/>
      <c r="E384" s="15"/>
      <c r="F384" s="33"/>
    </row>
    <row r="385">
      <c r="A385" s="33"/>
      <c r="B385" s="15"/>
      <c r="C385" s="15"/>
      <c r="D385" s="15"/>
      <c r="E385" s="15"/>
      <c r="F385" s="33"/>
    </row>
    <row r="386">
      <c r="A386" s="33"/>
      <c r="B386" s="15"/>
      <c r="C386" s="15"/>
      <c r="D386" s="15"/>
      <c r="E386" s="15"/>
      <c r="F386" s="33"/>
    </row>
    <row r="387">
      <c r="A387" s="33"/>
      <c r="B387" s="15"/>
      <c r="C387" s="15"/>
      <c r="D387" s="15"/>
      <c r="E387" s="15"/>
      <c r="F387" s="33"/>
    </row>
    <row r="388">
      <c r="A388" s="33"/>
      <c r="B388" s="15"/>
      <c r="C388" s="15"/>
      <c r="D388" s="15"/>
      <c r="E388" s="15"/>
      <c r="F388" s="33"/>
    </row>
    <row r="389">
      <c r="A389" s="33"/>
      <c r="B389" s="15"/>
      <c r="C389" s="15"/>
      <c r="D389" s="15"/>
      <c r="E389" s="15"/>
      <c r="F389" s="33"/>
    </row>
    <row r="390">
      <c r="A390" s="33"/>
      <c r="B390" s="15"/>
      <c r="C390" s="15"/>
      <c r="D390" s="15"/>
      <c r="E390" s="15"/>
      <c r="F390" s="33"/>
    </row>
    <row r="391">
      <c r="A391" s="33"/>
      <c r="B391" s="15"/>
      <c r="C391" s="15"/>
      <c r="D391" s="15"/>
      <c r="E391" s="15"/>
      <c r="F391" s="33"/>
    </row>
    <row r="392">
      <c r="A392" s="33"/>
      <c r="B392" s="15"/>
      <c r="C392" s="15"/>
      <c r="D392" s="15"/>
      <c r="E392" s="15"/>
      <c r="F392" s="33"/>
    </row>
    <row r="393">
      <c r="A393" s="33"/>
      <c r="B393" s="15"/>
      <c r="C393" s="15"/>
      <c r="D393" s="15"/>
      <c r="E393" s="15"/>
      <c r="F393" s="33"/>
    </row>
    <row r="394">
      <c r="A394" s="33"/>
      <c r="B394" s="15"/>
      <c r="C394" s="15"/>
      <c r="D394" s="15"/>
      <c r="E394" s="15"/>
      <c r="F394" s="33"/>
    </row>
    <row r="395">
      <c r="A395" s="33"/>
      <c r="B395" s="15"/>
      <c r="C395" s="15"/>
      <c r="D395" s="15"/>
      <c r="E395" s="15"/>
      <c r="F395" s="33"/>
    </row>
    <row r="396">
      <c r="A396" s="33"/>
      <c r="B396" s="15"/>
      <c r="C396" s="15"/>
      <c r="D396" s="15"/>
      <c r="E396" s="15"/>
      <c r="F396" s="33"/>
    </row>
    <row r="397">
      <c r="A397" s="33"/>
      <c r="B397" s="15"/>
      <c r="C397" s="15"/>
      <c r="D397" s="15"/>
      <c r="E397" s="15"/>
      <c r="F397" s="33"/>
    </row>
    <row r="398">
      <c r="A398" s="33"/>
      <c r="B398" s="15"/>
      <c r="C398" s="15"/>
      <c r="D398" s="15"/>
      <c r="E398" s="15"/>
      <c r="F398" s="33"/>
    </row>
    <row r="399">
      <c r="A399" s="33"/>
      <c r="B399" s="15"/>
      <c r="C399" s="15"/>
      <c r="D399" s="15"/>
      <c r="E399" s="15"/>
      <c r="F399" s="33"/>
    </row>
    <row r="400">
      <c r="A400" s="33"/>
      <c r="B400" s="15"/>
      <c r="C400" s="15"/>
      <c r="D400" s="15"/>
      <c r="E400" s="15"/>
      <c r="F400" s="33"/>
    </row>
    <row r="401">
      <c r="A401" s="33"/>
      <c r="B401" s="15"/>
      <c r="C401" s="15"/>
      <c r="D401" s="15"/>
      <c r="E401" s="15"/>
      <c r="F401" s="33"/>
    </row>
    <row r="402">
      <c r="A402" s="33"/>
      <c r="B402" s="15"/>
      <c r="C402" s="15"/>
      <c r="D402" s="15"/>
      <c r="E402" s="15"/>
      <c r="F402" s="33"/>
    </row>
    <row r="403">
      <c r="A403" s="33"/>
      <c r="B403" s="15"/>
      <c r="C403" s="15"/>
      <c r="D403" s="15"/>
      <c r="E403" s="15"/>
      <c r="F403" s="33"/>
    </row>
    <row r="404">
      <c r="A404" s="33"/>
      <c r="B404" s="15"/>
      <c r="C404" s="15"/>
      <c r="D404" s="15"/>
      <c r="E404" s="15"/>
      <c r="F404" s="33"/>
    </row>
    <row r="405">
      <c r="A405" s="33"/>
      <c r="B405" s="15"/>
      <c r="C405" s="15"/>
      <c r="D405" s="15"/>
      <c r="E405" s="15"/>
      <c r="F405" s="33"/>
    </row>
    <row r="406">
      <c r="A406" s="33"/>
      <c r="B406" s="15"/>
      <c r="C406" s="15"/>
      <c r="D406" s="15"/>
      <c r="E406" s="15"/>
      <c r="F406" s="33"/>
    </row>
    <row r="407">
      <c r="A407" s="33"/>
      <c r="B407" s="15"/>
      <c r="C407" s="15"/>
      <c r="D407" s="15"/>
      <c r="E407" s="15"/>
      <c r="F407" s="33"/>
    </row>
    <row r="408">
      <c r="A408" s="33"/>
      <c r="B408" s="15"/>
      <c r="C408" s="15"/>
      <c r="D408" s="15"/>
      <c r="E408" s="15"/>
      <c r="F408" s="33"/>
    </row>
    <row r="409">
      <c r="A409" s="33"/>
      <c r="B409" s="15"/>
      <c r="C409" s="15"/>
      <c r="D409" s="15"/>
      <c r="E409" s="15"/>
      <c r="F409" s="33"/>
    </row>
    <row r="410">
      <c r="A410" s="33"/>
      <c r="B410" s="15"/>
      <c r="C410" s="15"/>
      <c r="D410" s="15"/>
      <c r="E410" s="15"/>
      <c r="F410" s="33"/>
    </row>
    <row r="411">
      <c r="A411" s="33"/>
      <c r="B411" s="15"/>
      <c r="C411" s="15"/>
      <c r="D411" s="15"/>
      <c r="E411" s="15"/>
      <c r="F411" s="33"/>
    </row>
    <row r="412">
      <c r="A412" s="33"/>
      <c r="B412" s="15"/>
      <c r="C412" s="15"/>
      <c r="D412" s="15"/>
      <c r="E412" s="15"/>
      <c r="F412" s="33"/>
    </row>
    <row r="413">
      <c r="A413" s="33"/>
      <c r="B413" s="15"/>
      <c r="C413" s="15"/>
      <c r="D413" s="15"/>
      <c r="E413" s="15"/>
      <c r="F413" s="33"/>
    </row>
    <row r="414">
      <c r="A414" s="33"/>
      <c r="B414" s="15"/>
      <c r="C414" s="15"/>
      <c r="D414" s="15"/>
      <c r="E414" s="15"/>
      <c r="F414" s="33"/>
    </row>
    <row r="415">
      <c r="A415" s="33"/>
      <c r="B415" s="15"/>
      <c r="C415" s="15"/>
      <c r="D415" s="15"/>
      <c r="E415" s="15"/>
      <c r="F415" s="33"/>
    </row>
    <row r="416">
      <c r="A416" s="33"/>
      <c r="B416" s="15"/>
      <c r="C416" s="15"/>
      <c r="D416" s="15"/>
      <c r="E416" s="15"/>
      <c r="F416" s="33"/>
    </row>
    <row r="417">
      <c r="A417" s="33"/>
      <c r="B417" s="15"/>
      <c r="C417" s="15"/>
      <c r="D417" s="15"/>
      <c r="E417" s="15"/>
      <c r="F417" s="33"/>
    </row>
    <row r="418">
      <c r="A418" s="33"/>
      <c r="B418" s="15"/>
      <c r="C418" s="15"/>
      <c r="D418" s="15"/>
      <c r="E418" s="15"/>
      <c r="F418" s="33"/>
    </row>
    <row r="419">
      <c r="A419" s="33"/>
      <c r="B419" s="15"/>
      <c r="C419" s="15"/>
      <c r="D419" s="15"/>
      <c r="E419" s="15"/>
      <c r="F419" s="33"/>
    </row>
    <row r="420">
      <c r="A420" s="33"/>
      <c r="B420" s="15"/>
      <c r="C420" s="15"/>
      <c r="D420" s="15"/>
      <c r="E420" s="15"/>
      <c r="F420" s="33"/>
    </row>
    <row r="421">
      <c r="A421" s="33"/>
      <c r="B421" s="15"/>
      <c r="C421" s="15"/>
      <c r="D421" s="15"/>
      <c r="E421" s="15"/>
      <c r="F421" s="33"/>
    </row>
    <row r="422">
      <c r="A422" s="33"/>
      <c r="B422" s="15"/>
      <c r="C422" s="15"/>
      <c r="D422" s="15"/>
      <c r="E422" s="15"/>
      <c r="F422" s="33"/>
    </row>
    <row r="423">
      <c r="A423" s="33"/>
      <c r="B423" s="15"/>
      <c r="C423" s="15"/>
      <c r="D423" s="15"/>
      <c r="E423" s="15"/>
      <c r="F423" s="33"/>
    </row>
    <row r="424">
      <c r="A424" s="33"/>
      <c r="B424" s="15"/>
      <c r="C424" s="15"/>
      <c r="D424" s="15"/>
      <c r="E424" s="15"/>
      <c r="F424" s="33"/>
    </row>
    <row r="425">
      <c r="A425" s="33"/>
      <c r="B425" s="15"/>
      <c r="C425" s="15"/>
      <c r="D425" s="15"/>
      <c r="E425" s="15"/>
      <c r="F425" s="33"/>
    </row>
    <row r="426">
      <c r="A426" s="33"/>
      <c r="B426" s="15"/>
      <c r="C426" s="15"/>
      <c r="D426" s="15"/>
      <c r="E426" s="15"/>
      <c r="F426" s="33"/>
    </row>
    <row r="427">
      <c r="A427" s="33"/>
      <c r="B427" s="15"/>
      <c r="C427" s="15"/>
      <c r="D427" s="15"/>
      <c r="E427" s="15"/>
      <c r="F427" s="33"/>
    </row>
    <row r="428">
      <c r="A428" s="33"/>
      <c r="B428" s="15"/>
      <c r="C428" s="15"/>
      <c r="D428" s="15"/>
      <c r="E428" s="15"/>
      <c r="F428" s="33"/>
    </row>
    <row r="429">
      <c r="A429" s="33"/>
      <c r="B429" s="15"/>
      <c r="C429" s="15"/>
      <c r="D429" s="15"/>
      <c r="E429" s="15"/>
      <c r="F429" s="33"/>
    </row>
    <row r="430">
      <c r="A430" s="33"/>
      <c r="B430" s="15"/>
      <c r="C430" s="15"/>
      <c r="D430" s="15"/>
      <c r="E430" s="15"/>
      <c r="F430" s="33"/>
    </row>
    <row r="431">
      <c r="A431" s="33"/>
      <c r="B431" s="15"/>
      <c r="C431" s="15"/>
      <c r="D431" s="15"/>
      <c r="E431" s="15"/>
      <c r="F431" s="33"/>
    </row>
    <row r="432">
      <c r="A432" s="33"/>
      <c r="B432" s="15"/>
      <c r="C432" s="15"/>
      <c r="D432" s="15"/>
      <c r="E432" s="15"/>
      <c r="F432" s="33"/>
    </row>
    <row r="433">
      <c r="A433" s="33"/>
      <c r="B433" s="15"/>
      <c r="C433" s="15"/>
      <c r="D433" s="15"/>
      <c r="E433" s="15"/>
      <c r="F433" s="33"/>
    </row>
    <row r="434">
      <c r="A434" s="33"/>
      <c r="B434" s="15"/>
      <c r="C434" s="15"/>
      <c r="D434" s="15"/>
      <c r="E434" s="15"/>
      <c r="F434" s="33"/>
    </row>
    <row r="435">
      <c r="A435" s="33"/>
      <c r="B435" s="15"/>
      <c r="C435" s="15"/>
      <c r="D435" s="15"/>
      <c r="E435" s="15"/>
      <c r="F435" s="33"/>
    </row>
    <row r="436">
      <c r="A436" s="33"/>
      <c r="B436" s="15"/>
      <c r="C436" s="15"/>
      <c r="D436" s="15"/>
      <c r="E436" s="15"/>
      <c r="F436" s="33"/>
    </row>
    <row r="437">
      <c r="A437" s="33"/>
      <c r="B437" s="15"/>
      <c r="C437" s="15"/>
      <c r="D437" s="15"/>
      <c r="E437" s="15"/>
      <c r="F437" s="33"/>
    </row>
    <row r="438">
      <c r="A438" s="33"/>
      <c r="B438" s="15"/>
      <c r="C438" s="15"/>
      <c r="D438" s="15"/>
      <c r="E438" s="15"/>
      <c r="F438" s="33"/>
    </row>
    <row r="439">
      <c r="A439" s="33"/>
      <c r="B439" s="15"/>
      <c r="C439" s="15"/>
      <c r="D439" s="15"/>
      <c r="E439" s="15"/>
      <c r="F439" s="33"/>
    </row>
    <row r="440">
      <c r="A440" s="33"/>
      <c r="B440" s="15"/>
      <c r="C440" s="15"/>
      <c r="D440" s="15"/>
      <c r="E440" s="15"/>
      <c r="F440" s="33"/>
    </row>
    <row r="441">
      <c r="A441" s="33"/>
      <c r="B441" s="15"/>
      <c r="C441" s="15"/>
      <c r="D441" s="15"/>
      <c r="E441" s="15"/>
      <c r="F441" s="33"/>
    </row>
    <row r="442">
      <c r="A442" s="33"/>
      <c r="B442" s="15"/>
      <c r="C442" s="15"/>
      <c r="D442" s="15"/>
      <c r="E442" s="15"/>
      <c r="F442" s="33"/>
    </row>
    <row r="443">
      <c r="A443" s="33"/>
      <c r="B443" s="15"/>
      <c r="C443" s="15"/>
      <c r="D443" s="15"/>
      <c r="E443" s="15"/>
      <c r="F443" s="33"/>
    </row>
    <row r="444">
      <c r="A444" s="33"/>
      <c r="B444" s="15"/>
      <c r="C444" s="15"/>
      <c r="D444" s="15"/>
      <c r="E444" s="15"/>
      <c r="F444" s="33"/>
    </row>
    <row r="445">
      <c r="A445" s="33"/>
      <c r="B445" s="15"/>
      <c r="C445" s="15"/>
      <c r="D445" s="15"/>
      <c r="E445" s="15"/>
      <c r="F445" s="33"/>
    </row>
    <row r="446">
      <c r="A446" s="33"/>
      <c r="B446" s="15"/>
      <c r="C446" s="15"/>
      <c r="D446" s="15"/>
      <c r="E446" s="15"/>
      <c r="F446" s="33"/>
    </row>
    <row r="447">
      <c r="A447" s="33"/>
      <c r="B447" s="15"/>
      <c r="C447" s="15"/>
      <c r="D447" s="15"/>
      <c r="E447" s="15"/>
      <c r="F447" s="33"/>
    </row>
    <row r="448">
      <c r="A448" s="33"/>
      <c r="B448" s="15"/>
      <c r="C448" s="15"/>
      <c r="D448" s="15"/>
      <c r="E448" s="15"/>
      <c r="F448" s="33"/>
    </row>
    <row r="449">
      <c r="A449" s="33"/>
      <c r="B449" s="15"/>
      <c r="C449" s="15"/>
      <c r="D449" s="15"/>
      <c r="E449" s="15"/>
      <c r="F449" s="33"/>
    </row>
    <row r="450">
      <c r="A450" s="33"/>
      <c r="B450" s="15"/>
      <c r="C450" s="15"/>
      <c r="D450" s="15"/>
      <c r="E450" s="15"/>
      <c r="F450" s="33"/>
    </row>
    <row r="451">
      <c r="A451" s="33"/>
      <c r="B451" s="15"/>
      <c r="C451" s="15"/>
      <c r="D451" s="15"/>
      <c r="E451" s="15"/>
      <c r="F451" s="33"/>
    </row>
    <row r="452">
      <c r="A452" s="33"/>
      <c r="B452" s="15"/>
      <c r="C452" s="15"/>
      <c r="D452" s="15"/>
      <c r="E452" s="15"/>
      <c r="F452" s="33"/>
    </row>
    <row r="453">
      <c r="A453" s="33"/>
      <c r="B453" s="15"/>
      <c r="C453" s="15"/>
      <c r="D453" s="15"/>
      <c r="E453" s="15"/>
      <c r="F453" s="33"/>
    </row>
    <row r="454">
      <c r="A454" s="33"/>
      <c r="B454" s="15"/>
      <c r="C454" s="15"/>
      <c r="D454" s="15"/>
      <c r="E454" s="15"/>
      <c r="F454" s="33"/>
    </row>
    <row r="455">
      <c r="A455" s="33"/>
      <c r="B455" s="15"/>
      <c r="C455" s="15"/>
      <c r="D455" s="15"/>
      <c r="E455" s="15"/>
      <c r="F455" s="33"/>
    </row>
    <row r="456">
      <c r="A456" s="33"/>
      <c r="B456" s="15"/>
      <c r="C456" s="15"/>
      <c r="D456" s="15"/>
      <c r="E456" s="15"/>
      <c r="F456" s="33"/>
    </row>
    <row r="457">
      <c r="A457" s="33"/>
      <c r="B457" s="15"/>
      <c r="C457" s="15"/>
      <c r="D457" s="15"/>
      <c r="E457" s="15"/>
      <c r="F457" s="33"/>
    </row>
    <row r="458">
      <c r="A458" s="33"/>
      <c r="B458" s="15"/>
      <c r="C458" s="15"/>
      <c r="D458" s="15"/>
      <c r="E458" s="15"/>
      <c r="F458" s="33"/>
    </row>
    <row r="459">
      <c r="A459" s="33"/>
      <c r="B459" s="15"/>
      <c r="C459" s="15"/>
      <c r="D459" s="15"/>
      <c r="E459" s="15"/>
      <c r="F459" s="33"/>
    </row>
    <row r="460">
      <c r="A460" s="33"/>
      <c r="B460" s="15"/>
      <c r="C460" s="15"/>
      <c r="D460" s="15"/>
      <c r="E460" s="15"/>
      <c r="F460" s="33"/>
    </row>
    <row r="461">
      <c r="A461" s="33"/>
      <c r="B461" s="15"/>
      <c r="C461" s="15"/>
      <c r="D461" s="15"/>
      <c r="E461" s="15"/>
      <c r="F461" s="33"/>
    </row>
    <row r="462">
      <c r="A462" s="33"/>
      <c r="B462" s="15"/>
      <c r="C462" s="15"/>
      <c r="D462" s="15"/>
      <c r="E462" s="15"/>
      <c r="F462" s="33"/>
    </row>
    <row r="463">
      <c r="A463" s="33"/>
      <c r="B463" s="15"/>
      <c r="C463" s="15"/>
      <c r="D463" s="15"/>
      <c r="E463" s="15"/>
      <c r="F463" s="33"/>
    </row>
    <row r="464">
      <c r="A464" s="33"/>
      <c r="B464" s="15"/>
      <c r="C464" s="15"/>
      <c r="D464" s="15"/>
      <c r="E464" s="15"/>
      <c r="F464" s="33"/>
    </row>
    <row r="465">
      <c r="A465" s="33"/>
      <c r="B465" s="15"/>
      <c r="C465" s="15"/>
      <c r="D465" s="15"/>
      <c r="E465" s="15"/>
      <c r="F465" s="33"/>
    </row>
    <row r="466">
      <c r="A466" s="33"/>
      <c r="B466" s="15"/>
      <c r="C466" s="15"/>
      <c r="D466" s="15"/>
      <c r="E466" s="15"/>
      <c r="F466" s="33"/>
    </row>
    <row r="467">
      <c r="A467" s="33"/>
      <c r="B467" s="15"/>
      <c r="C467" s="15"/>
      <c r="D467" s="15"/>
      <c r="E467" s="15"/>
      <c r="F467" s="33"/>
    </row>
    <row r="468">
      <c r="A468" s="33"/>
      <c r="B468" s="15"/>
      <c r="C468" s="15"/>
      <c r="D468" s="15"/>
      <c r="E468" s="15"/>
      <c r="F468" s="33"/>
    </row>
    <row r="469">
      <c r="A469" s="33"/>
      <c r="B469" s="15"/>
      <c r="C469" s="15"/>
      <c r="D469" s="15"/>
      <c r="E469" s="15"/>
      <c r="F469" s="33"/>
    </row>
    <row r="470">
      <c r="A470" s="33"/>
      <c r="B470" s="15"/>
      <c r="C470" s="15"/>
      <c r="D470" s="15"/>
      <c r="E470" s="15"/>
      <c r="F470" s="33"/>
    </row>
    <row r="471">
      <c r="A471" s="33"/>
      <c r="B471" s="15"/>
      <c r="C471" s="15"/>
      <c r="D471" s="15"/>
      <c r="E471" s="15"/>
      <c r="F471" s="33"/>
    </row>
    <row r="472">
      <c r="A472" s="33"/>
      <c r="B472" s="15"/>
      <c r="C472" s="15"/>
      <c r="D472" s="15"/>
      <c r="E472" s="15"/>
      <c r="F472" s="33"/>
    </row>
    <row r="473">
      <c r="A473" s="33"/>
      <c r="B473" s="15"/>
      <c r="C473" s="15"/>
      <c r="D473" s="15"/>
      <c r="E473" s="15"/>
      <c r="F473" s="33"/>
    </row>
    <row r="474">
      <c r="A474" s="33"/>
      <c r="B474" s="15"/>
      <c r="C474" s="15"/>
      <c r="D474" s="15"/>
      <c r="E474" s="15"/>
      <c r="F474" s="33"/>
    </row>
    <row r="475">
      <c r="A475" s="33"/>
      <c r="B475" s="15"/>
      <c r="C475" s="15"/>
      <c r="D475" s="15"/>
      <c r="E475" s="15"/>
      <c r="F475" s="33"/>
    </row>
    <row r="476">
      <c r="A476" s="33"/>
      <c r="B476" s="15"/>
      <c r="C476" s="15"/>
      <c r="D476" s="15"/>
      <c r="E476" s="15"/>
      <c r="F476" s="33"/>
    </row>
    <row r="477">
      <c r="A477" s="33"/>
      <c r="B477" s="15"/>
      <c r="C477" s="15"/>
      <c r="D477" s="15"/>
      <c r="E477" s="15"/>
      <c r="F477" s="33"/>
    </row>
    <row r="478">
      <c r="A478" s="33"/>
      <c r="B478" s="15"/>
      <c r="C478" s="15"/>
      <c r="D478" s="15"/>
      <c r="E478" s="15"/>
      <c r="F478" s="33"/>
    </row>
    <row r="479">
      <c r="A479" s="33"/>
      <c r="B479" s="15"/>
      <c r="C479" s="15"/>
      <c r="D479" s="15"/>
      <c r="E479" s="15"/>
      <c r="F479" s="33"/>
    </row>
    <row r="480">
      <c r="A480" s="33"/>
      <c r="B480" s="15"/>
      <c r="C480" s="15"/>
      <c r="D480" s="15"/>
      <c r="E480" s="15"/>
      <c r="F480" s="33"/>
    </row>
    <row r="481">
      <c r="A481" s="33"/>
      <c r="B481" s="15"/>
      <c r="C481" s="15"/>
      <c r="D481" s="15"/>
      <c r="E481" s="15"/>
      <c r="F481" s="33"/>
    </row>
    <row r="482">
      <c r="A482" s="33"/>
      <c r="B482" s="15"/>
      <c r="C482" s="15"/>
      <c r="D482" s="15"/>
      <c r="E482" s="15"/>
      <c r="F482" s="33"/>
    </row>
    <row r="483">
      <c r="A483" s="33"/>
      <c r="B483" s="15"/>
      <c r="C483" s="15"/>
      <c r="D483" s="15"/>
      <c r="E483" s="15"/>
      <c r="F483" s="33"/>
    </row>
    <row r="484">
      <c r="A484" s="33"/>
      <c r="B484" s="15"/>
      <c r="C484" s="15"/>
      <c r="D484" s="15"/>
      <c r="E484" s="15"/>
      <c r="F484" s="33"/>
    </row>
    <row r="485">
      <c r="A485" s="33"/>
      <c r="B485" s="15"/>
      <c r="C485" s="15"/>
      <c r="D485" s="15"/>
      <c r="E485" s="15"/>
      <c r="F485" s="33"/>
    </row>
    <row r="486">
      <c r="A486" s="33"/>
      <c r="B486" s="15"/>
      <c r="C486" s="15"/>
      <c r="D486" s="15"/>
      <c r="E486" s="15"/>
      <c r="F486" s="33"/>
    </row>
    <row r="487">
      <c r="A487" s="33"/>
      <c r="B487" s="15"/>
      <c r="C487" s="15"/>
      <c r="D487" s="15"/>
      <c r="E487" s="15"/>
      <c r="F487" s="33"/>
    </row>
    <row r="488">
      <c r="A488" s="33"/>
      <c r="B488" s="15"/>
      <c r="C488" s="15"/>
      <c r="D488" s="15"/>
      <c r="E488" s="15"/>
      <c r="F488" s="33"/>
    </row>
    <row r="489">
      <c r="A489" s="33"/>
      <c r="B489" s="15"/>
      <c r="C489" s="15"/>
      <c r="D489" s="15"/>
      <c r="E489" s="15"/>
      <c r="F489" s="33"/>
    </row>
    <row r="490">
      <c r="A490" s="33"/>
      <c r="B490" s="15"/>
      <c r="C490" s="15"/>
      <c r="D490" s="15"/>
      <c r="E490" s="15"/>
      <c r="F490" s="33"/>
    </row>
    <row r="491">
      <c r="A491" s="33"/>
      <c r="B491" s="15"/>
      <c r="C491" s="15"/>
      <c r="D491" s="15"/>
      <c r="E491" s="15"/>
      <c r="F491" s="33"/>
    </row>
    <row r="492">
      <c r="A492" s="33"/>
      <c r="B492" s="15"/>
      <c r="C492" s="15"/>
      <c r="D492" s="15"/>
      <c r="E492" s="15"/>
      <c r="F492" s="33"/>
    </row>
    <row r="493">
      <c r="A493" s="33"/>
      <c r="B493" s="15"/>
      <c r="C493" s="15"/>
      <c r="D493" s="15"/>
      <c r="E493" s="15"/>
      <c r="F493" s="33"/>
    </row>
    <row r="494">
      <c r="A494" s="33"/>
      <c r="B494" s="15"/>
      <c r="C494" s="15"/>
      <c r="D494" s="15"/>
      <c r="E494" s="15"/>
      <c r="F494" s="33"/>
    </row>
    <row r="495">
      <c r="A495" s="33"/>
      <c r="B495" s="15"/>
      <c r="C495" s="15"/>
      <c r="D495" s="15"/>
      <c r="E495" s="15"/>
      <c r="F495" s="33"/>
    </row>
    <row r="496">
      <c r="A496" s="33"/>
      <c r="B496" s="15"/>
      <c r="C496" s="15"/>
      <c r="D496" s="15"/>
      <c r="E496" s="15"/>
      <c r="F496" s="33"/>
    </row>
    <row r="497">
      <c r="A497" s="33"/>
      <c r="B497" s="15"/>
      <c r="C497" s="15"/>
      <c r="D497" s="15"/>
      <c r="E497" s="15"/>
      <c r="F497" s="33"/>
    </row>
    <row r="498">
      <c r="A498" s="33"/>
      <c r="B498" s="15"/>
      <c r="C498" s="15"/>
      <c r="D498" s="15"/>
      <c r="E498" s="15"/>
      <c r="F498" s="33"/>
    </row>
    <row r="499">
      <c r="A499" s="33"/>
      <c r="B499" s="15"/>
      <c r="C499" s="15"/>
      <c r="D499" s="15"/>
      <c r="E499" s="15"/>
      <c r="F499" s="33"/>
    </row>
    <row r="500">
      <c r="A500" s="33"/>
      <c r="B500" s="15"/>
      <c r="C500" s="15"/>
      <c r="D500" s="15"/>
      <c r="E500" s="15"/>
      <c r="F500" s="33"/>
    </row>
    <row r="501">
      <c r="A501" s="33"/>
      <c r="B501" s="15"/>
      <c r="C501" s="15"/>
      <c r="D501" s="15"/>
      <c r="E501" s="15"/>
      <c r="F501" s="33"/>
    </row>
    <row r="502">
      <c r="A502" s="33"/>
      <c r="B502" s="15"/>
      <c r="C502" s="15"/>
      <c r="D502" s="15"/>
      <c r="E502" s="15"/>
      <c r="F502" s="33"/>
    </row>
    <row r="503">
      <c r="A503" s="33"/>
      <c r="B503" s="15"/>
      <c r="C503" s="15"/>
      <c r="D503" s="15"/>
      <c r="E503" s="15"/>
      <c r="F503" s="33"/>
    </row>
    <row r="504">
      <c r="A504" s="33"/>
      <c r="B504" s="15"/>
      <c r="C504" s="15"/>
      <c r="D504" s="15"/>
      <c r="E504" s="15"/>
      <c r="F504" s="33"/>
    </row>
    <row r="505">
      <c r="A505" s="33"/>
      <c r="B505" s="15"/>
      <c r="C505" s="15"/>
      <c r="D505" s="15"/>
      <c r="E505" s="15"/>
      <c r="F505" s="33"/>
    </row>
    <row r="506">
      <c r="A506" s="33"/>
      <c r="B506" s="15"/>
      <c r="C506" s="15"/>
      <c r="D506" s="15"/>
      <c r="E506" s="15"/>
      <c r="F506" s="33"/>
    </row>
    <row r="507">
      <c r="A507" s="33"/>
      <c r="B507" s="15"/>
      <c r="C507" s="15"/>
      <c r="D507" s="15"/>
      <c r="E507" s="15"/>
      <c r="F507" s="33"/>
    </row>
    <row r="508">
      <c r="A508" s="33"/>
      <c r="B508" s="15"/>
      <c r="C508" s="15"/>
      <c r="D508" s="15"/>
      <c r="E508" s="15"/>
      <c r="F508" s="33"/>
    </row>
    <row r="509">
      <c r="A509" s="33"/>
      <c r="B509" s="15"/>
      <c r="C509" s="15"/>
      <c r="D509" s="15"/>
      <c r="E509" s="15"/>
      <c r="F509" s="33"/>
    </row>
    <row r="510">
      <c r="A510" s="33"/>
      <c r="B510" s="15"/>
      <c r="C510" s="15"/>
      <c r="D510" s="15"/>
      <c r="E510" s="15"/>
      <c r="F510" s="33"/>
    </row>
    <row r="511">
      <c r="A511" s="33"/>
      <c r="B511" s="15"/>
      <c r="C511" s="15"/>
      <c r="D511" s="15"/>
      <c r="E511" s="15"/>
      <c r="F511" s="33"/>
    </row>
    <row r="512">
      <c r="A512" s="33"/>
      <c r="B512" s="15"/>
      <c r="C512" s="15"/>
      <c r="D512" s="15"/>
      <c r="E512" s="15"/>
      <c r="F512" s="33"/>
    </row>
    <row r="513">
      <c r="A513" s="33"/>
      <c r="B513" s="15"/>
      <c r="C513" s="15"/>
      <c r="D513" s="15"/>
      <c r="E513" s="15"/>
      <c r="F513" s="33"/>
    </row>
    <row r="514">
      <c r="A514" s="33"/>
      <c r="B514" s="15"/>
      <c r="C514" s="15"/>
      <c r="D514" s="15"/>
      <c r="E514" s="15"/>
      <c r="F514" s="33"/>
    </row>
    <row r="515">
      <c r="A515" s="33"/>
      <c r="B515" s="15"/>
      <c r="C515" s="15"/>
      <c r="D515" s="15"/>
      <c r="E515" s="15"/>
      <c r="F515" s="33"/>
    </row>
    <row r="516">
      <c r="A516" s="33"/>
      <c r="B516" s="15"/>
      <c r="C516" s="15"/>
      <c r="D516" s="15"/>
      <c r="E516" s="15"/>
      <c r="F516" s="33"/>
    </row>
    <row r="517">
      <c r="A517" s="33"/>
      <c r="B517" s="15"/>
      <c r="C517" s="15"/>
      <c r="D517" s="15"/>
      <c r="E517" s="15"/>
      <c r="F517" s="33"/>
    </row>
    <row r="518">
      <c r="A518" s="33"/>
      <c r="B518" s="15"/>
      <c r="C518" s="15"/>
      <c r="D518" s="15"/>
      <c r="E518" s="15"/>
      <c r="F518" s="33"/>
    </row>
    <row r="519">
      <c r="A519" s="33"/>
      <c r="B519" s="15"/>
      <c r="C519" s="15"/>
      <c r="D519" s="15"/>
      <c r="E519" s="15"/>
      <c r="F519" s="33"/>
    </row>
    <row r="520">
      <c r="A520" s="33"/>
      <c r="B520" s="15"/>
      <c r="C520" s="15"/>
      <c r="D520" s="15"/>
      <c r="E520" s="15"/>
      <c r="F520" s="33"/>
    </row>
    <row r="521">
      <c r="A521" s="33"/>
      <c r="B521" s="15"/>
      <c r="C521" s="15"/>
      <c r="D521" s="15"/>
      <c r="E521" s="15"/>
      <c r="F521" s="33"/>
    </row>
    <row r="522">
      <c r="A522" s="33"/>
      <c r="B522" s="15"/>
      <c r="C522" s="15"/>
      <c r="D522" s="15"/>
      <c r="E522" s="15"/>
      <c r="F522" s="33"/>
    </row>
    <row r="523">
      <c r="A523" s="33"/>
      <c r="B523" s="15"/>
      <c r="C523" s="15"/>
      <c r="D523" s="15"/>
      <c r="E523" s="15"/>
      <c r="F523" s="33"/>
    </row>
    <row r="524">
      <c r="A524" s="33"/>
      <c r="B524" s="15"/>
      <c r="C524" s="15"/>
      <c r="D524" s="15"/>
      <c r="E524" s="15"/>
      <c r="F524" s="33"/>
    </row>
    <row r="525">
      <c r="A525" s="33"/>
      <c r="B525" s="15"/>
      <c r="C525" s="15"/>
      <c r="D525" s="15"/>
      <c r="E525" s="15"/>
      <c r="F525" s="33"/>
    </row>
    <row r="526">
      <c r="A526" s="33"/>
      <c r="B526" s="15"/>
      <c r="C526" s="15"/>
      <c r="D526" s="15"/>
      <c r="E526" s="15"/>
      <c r="F526" s="33"/>
    </row>
    <row r="527">
      <c r="A527" s="33"/>
      <c r="B527" s="15"/>
      <c r="C527" s="15"/>
      <c r="D527" s="15"/>
      <c r="E527" s="15"/>
      <c r="F527" s="33"/>
    </row>
    <row r="528">
      <c r="A528" s="33"/>
      <c r="B528" s="15"/>
      <c r="C528" s="15"/>
      <c r="D528" s="15"/>
      <c r="E528" s="15"/>
      <c r="F528" s="33"/>
    </row>
    <row r="529">
      <c r="A529" s="33"/>
      <c r="B529" s="15"/>
      <c r="C529" s="15"/>
      <c r="D529" s="15"/>
      <c r="E529" s="15"/>
      <c r="F529" s="33"/>
    </row>
    <row r="530">
      <c r="A530" s="33"/>
      <c r="B530" s="15"/>
      <c r="C530" s="15"/>
      <c r="D530" s="15"/>
      <c r="E530" s="15"/>
      <c r="F530" s="33"/>
    </row>
    <row r="531">
      <c r="A531" s="33"/>
      <c r="B531" s="15"/>
      <c r="C531" s="15"/>
      <c r="D531" s="15"/>
      <c r="E531" s="15"/>
      <c r="F531" s="33"/>
    </row>
    <row r="532">
      <c r="A532" s="33"/>
      <c r="B532" s="15"/>
      <c r="C532" s="15"/>
      <c r="D532" s="15"/>
      <c r="E532" s="15"/>
      <c r="F532" s="33"/>
    </row>
    <row r="533">
      <c r="A533" s="33"/>
      <c r="B533" s="15"/>
      <c r="C533" s="15"/>
      <c r="D533" s="15"/>
      <c r="E533" s="15"/>
      <c r="F533" s="33"/>
    </row>
    <row r="534">
      <c r="A534" s="33"/>
      <c r="B534" s="15"/>
      <c r="C534" s="15"/>
      <c r="D534" s="15"/>
      <c r="E534" s="15"/>
      <c r="F534" s="33"/>
    </row>
    <row r="535">
      <c r="A535" s="33"/>
      <c r="B535" s="15"/>
      <c r="C535" s="15"/>
      <c r="D535" s="15"/>
      <c r="E535" s="15"/>
      <c r="F535" s="33"/>
    </row>
    <row r="536">
      <c r="A536" s="33"/>
      <c r="B536" s="15"/>
      <c r="C536" s="15"/>
      <c r="D536" s="15"/>
      <c r="E536" s="15"/>
      <c r="F536" s="33"/>
    </row>
    <row r="537">
      <c r="A537" s="33"/>
      <c r="B537" s="15"/>
      <c r="C537" s="15"/>
      <c r="D537" s="15"/>
      <c r="E537" s="15"/>
      <c r="F537" s="33"/>
    </row>
    <row r="538">
      <c r="A538" s="33"/>
      <c r="B538" s="15"/>
      <c r="C538" s="15"/>
      <c r="D538" s="15"/>
      <c r="E538" s="15"/>
      <c r="F538" s="33"/>
    </row>
    <row r="539">
      <c r="A539" s="33"/>
      <c r="B539" s="15"/>
      <c r="C539" s="15"/>
      <c r="D539" s="15"/>
      <c r="E539" s="15"/>
      <c r="F539" s="33"/>
    </row>
    <row r="540">
      <c r="A540" s="33"/>
      <c r="B540" s="15"/>
      <c r="C540" s="15"/>
      <c r="D540" s="15"/>
      <c r="E540" s="15"/>
      <c r="F540" s="33"/>
    </row>
    <row r="541">
      <c r="A541" s="33"/>
      <c r="B541" s="15"/>
      <c r="C541" s="15"/>
      <c r="D541" s="15"/>
      <c r="E541" s="15"/>
      <c r="F541" s="33"/>
    </row>
    <row r="542">
      <c r="A542" s="33"/>
      <c r="B542" s="15"/>
      <c r="C542" s="15"/>
      <c r="D542" s="15"/>
      <c r="E542" s="15"/>
      <c r="F542" s="33"/>
    </row>
    <row r="543">
      <c r="A543" s="33"/>
      <c r="B543" s="15"/>
      <c r="C543" s="15"/>
      <c r="D543" s="15"/>
      <c r="E543" s="15"/>
      <c r="F543" s="33"/>
    </row>
    <row r="544">
      <c r="A544" s="33"/>
      <c r="B544" s="15"/>
      <c r="C544" s="15"/>
      <c r="D544" s="15"/>
      <c r="E544" s="15"/>
      <c r="F544" s="33"/>
    </row>
    <row r="545">
      <c r="A545" s="33"/>
      <c r="B545" s="15"/>
      <c r="C545" s="15"/>
      <c r="D545" s="15"/>
      <c r="E545" s="15"/>
      <c r="F545" s="33"/>
    </row>
    <row r="546">
      <c r="A546" s="33"/>
      <c r="B546" s="15"/>
      <c r="C546" s="15"/>
      <c r="D546" s="15"/>
      <c r="E546" s="15"/>
      <c r="F546" s="33"/>
    </row>
    <row r="547">
      <c r="A547" s="33"/>
      <c r="B547" s="15"/>
      <c r="C547" s="15"/>
      <c r="D547" s="15"/>
      <c r="E547" s="15"/>
      <c r="F547" s="33"/>
    </row>
    <row r="548">
      <c r="A548" s="33"/>
      <c r="B548" s="15"/>
      <c r="C548" s="15"/>
      <c r="D548" s="15"/>
      <c r="E548" s="15"/>
      <c r="F548" s="33"/>
    </row>
    <row r="549">
      <c r="A549" s="33"/>
      <c r="B549" s="15"/>
      <c r="C549" s="15"/>
      <c r="D549" s="15"/>
      <c r="E549" s="15"/>
      <c r="F549" s="33"/>
    </row>
    <row r="550">
      <c r="A550" s="33"/>
      <c r="B550" s="15"/>
      <c r="C550" s="15"/>
      <c r="D550" s="15"/>
      <c r="E550" s="15"/>
      <c r="F550" s="33"/>
    </row>
    <row r="551">
      <c r="A551" s="33"/>
      <c r="B551" s="15"/>
      <c r="C551" s="15"/>
      <c r="D551" s="15"/>
      <c r="E551" s="15"/>
      <c r="F551" s="33"/>
    </row>
    <row r="552">
      <c r="A552" s="33"/>
      <c r="B552" s="15"/>
      <c r="C552" s="15"/>
      <c r="D552" s="15"/>
      <c r="E552" s="15"/>
      <c r="F552" s="33"/>
    </row>
    <row r="553">
      <c r="A553" s="33"/>
      <c r="B553" s="15"/>
      <c r="C553" s="15"/>
      <c r="D553" s="15"/>
      <c r="E553" s="15"/>
      <c r="F553" s="33"/>
    </row>
    <row r="554">
      <c r="A554" s="33"/>
      <c r="B554" s="15"/>
      <c r="C554" s="15"/>
      <c r="D554" s="15"/>
      <c r="E554" s="15"/>
      <c r="F554" s="33"/>
    </row>
    <row r="555">
      <c r="A555" s="33"/>
      <c r="B555" s="15"/>
      <c r="C555" s="15"/>
      <c r="D555" s="15"/>
      <c r="E555" s="15"/>
      <c r="F555" s="33"/>
    </row>
    <row r="556">
      <c r="A556" s="33"/>
      <c r="B556" s="15"/>
      <c r="C556" s="15"/>
      <c r="D556" s="15"/>
      <c r="E556" s="15"/>
      <c r="F556" s="33"/>
    </row>
    <row r="557">
      <c r="A557" s="33"/>
      <c r="B557" s="15"/>
      <c r="C557" s="15"/>
      <c r="D557" s="15"/>
      <c r="E557" s="15"/>
      <c r="F557" s="33"/>
    </row>
    <row r="558">
      <c r="A558" s="33"/>
      <c r="B558" s="15"/>
      <c r="C558" s="15"/>
      <c r="D558" s="15"/>
      <c r="E558" s="15"/>
      <c r="F558" s="33"/>
    </row>
    <row r="559">
      <c r="A559" s="33"/>
      <c r="B559" s="15"/>
      <c r="C559" s="15"/>
      <c r="D559" s="15"/>
      <c r="E559" s="15"/>
      <c r="F559" s="33"/>
    </row>
    <row r="560">
      <c r="A560" s="33"/>
      <c r="B560" s="15"/>
      <c r="C560" s="15"/>
      <c r="D560" s="15"/>
      <c r="E560" s="15"/>
      <c r="F560" s="33"/>
    </row>
    <row r="561">
      <c r="A561" s="33"/>
      <c r="B561" s="15"/>
      <c r="C561" s="15"/>
      <c r="D561" s="15"/>
      <c r="E561" s="15"/>
      <c r="F561" s="33"/>
    </row>
    <row r="562">
      <c r="A562" s="33"/>
      <c r="B562" s="15"/>
      <c r="C562" s="15"/>
      <c r="D562" s="15"/>
      <c r="E562" s="15"/>
      <c r="F562" s="33"/>
    </row>
    <row r="563">
      <c r="A563" s="33"/>
      <c r="B563" s="15"/>
      <c r="C563" s="15"/>
      <c r="D563" s="15"/>
      <c r="E563" s="15"/>
      <c r="F563" s="33"/>
    </row>
    <row r="564">
      <c r="A564" s="33"/>
      <c r="B564" s="15"/>
      <c r="C564" s="15"/>
      <c r="D564" s="15"/>
      <c r="E564" s="15"/>
      <c r="F564" s="33"/>
    </row>
    <row r="565">
      <c r="A565" s="33"/>
      <c r="B565" s="15"/>
      <c r="C565" s="15"/>
      <c r="D565" s="15"/>
      <c r="E565" s="15"/>
      <c r="F565" s="33"/>
    </row>
    <row r="566">
      <c r="A566" s="33"/>
      <c r="B566" s="15"/>
      <c r="C566" s="15"/>
      <c r="D566" s="15"/>
      <c r="E566" s="15"/>
      <c r="F566" s="33"/>
    </row>
    <row r="567">
      <c r="A567" s="33"/>
      <c r="B567" s="15"/>
      <c r="C567" s="15"/>
      <c r="D567" s="15"/>
      <c r="E567" s="15"/>
      <c r="F567" s="33"/>
    </row>
    <row r="568">
      <c r="A568" s="33"/>
      <c r="B568" s="15"/>
      <c r="C568" s="15"/>
      <c r="D568" s="15"/>
      <c r="E568" s="15"/>
      <c r="F568" s="33"/>
    </row>
    <row r="569">
      <c r="A569" s="33"/>
      <c r="B569" s="15"/>
      <c r="C569" s="15"/>
      <c r="D569" s="15"/>
      <c r="E569" s="15"/>
      <c r="F569" s="33"/>
    </row>
    <row r="570">
      <c r="A570" s="33"/>
      <c r="B570" s="15"/>
      <c r="C570" s="15"/>
      <c r="D570" s="15"/>
      <c r="E570" s="15"/>
      <c r="F570" s="33"/>
    </row>
    <row r="571">
      <c r="A571" s="33"/>
      <c r="B571" s="15"/>
      <c r="C571" s="15"/>
      <c r="D571" s="15"/>
      <c r="E571" s="15"/>
      <c r="F571" s="33"/>
    </row>
    <row r="572">
      <c r="A572" s="33"/>
      <c r="B572" s="15"/>
      <c r="C572" s="15"/>
      <c r="D572" s="15"/>
      <c r="E572" s="15"/>
      <c r="F572" s="33"/>
    </row>
    <row r="573">
      <c r="A573" s="33"/>
      <c r="B573" s="15"/>
      <c r="C573" s="15"/>
      <c r="D573" s="15"/>
      <c r="E573" s="15"/>
      <c r="F573" s="33"/>
    </row>
    <row r="574">
      <c r="A574" s="33"/>
      <c r="B574" s="15"/>
      <c r="C574" s="15"/>
      <c r="D574" s="15"/>
      <c r="E574" s="15"/>
      <c r="F574" s="33"/>
    </row>
    <row r="575">
      <c r="A575" s="33"/>
      <c r="B575" s="15"/>
      <c r="C575" s="15"/>
      <c r="D575" s="15"/>
      <c r="E575" s="15"/>
      <c r="F575" s="33"/>
    </row>
    <row r="576">
      <c r="A576" s="33"/>
      <c r="B576" s="15"/>
      <c r="C576" s="15"/>
      <c r="D576" s="15"/>
      <c r="E576" s="15"/>
      <c r="F576" s="33"/>
    </row>
    <row r="577">
      <c r="A577" s="33"/>
      <c r="B577" s="15"/>
      <c r="C577" s="15"/>
      <c r="D577" s="15"/>
      <c r="E577" s="15"/>
      <c r="F577" s="33"/>
    </row>
    <row r="578">
      <c r="A578" s="33"/>
      <c r="B578" s="15"/>
      <c r="C578" s="15"/>
      <c r="D578" s="15"/>
      <c r="E578" s="15"/>
      <c r="F578" s="33"/>
    </row>
    <row r="579">
      <c r="A579" s="33"/>
      <c r="B579" s="15"/>
      <c r="C579" s="15"/>
      <c r="D579" s="15"/>
      <c r="E579" s="15"/>
      <c r="F579" s="33"/>
    </row>
    <row r="580">
      <c r="A580" s="33"/>
      <c r="B580" s="15"/>
      <c r="C580" s="15"/>
      <c r="D580" s="15"/>
      <c r="E580" s="15"/>
      <c r="F580" s="33"/>
    </row>
    <row r="581">
      <c r="A581" s="33"/>
      <c r="B581" s="15"/>
      <c r="C581" s="15"/>
      <c r="D581" s="15"/>
      <c r="E581" s="15"/>
      <c r="F581" s="33"/>
    </row>
    <row r="582">
      <c r="A582" s="33"/>
      <c r="B582" s="15"/>
      <c r="C582" s="15"/>
      <c r="D582" s="15"/>
      <c r="E582" s="15"/>
      <c r="F582" s="33"/>
    </row>
    <row r="583">
      <c r="A583" s="33"/>
      <c r="B583" s="15"/>
      <c r="C583" s="15"/>
      <c r="D583" s="15"/>
      <c r="E583" s="15"/>
      <c r="F583" s="33"/>
    </row>
    <row r="584">
      <c r="A584" s="33"/>
      <c r="B584" s="15"/>
      <c r="C584" s="15"/>
      <c r="D584" s="15"/>
      <c r="E584" s="15"/>
      <c r="F584" s="33"/>
    </row>
    <row r="585">
      <c r="A585" s="33"/>
      <c r="B585" s="15"/>
      <c r="C585" s="15"/>
      <c r="D585" s="15"/>
      <c r="E585" s="15"/>
      <c r="F585" s="33"/>
    </row>
    <row r="586">
      <c r="A586" s="33"/>
      <c r="B586" s="15"/>
      <c r="C586" s="15"/>
      <c r="D586" s="15"/>
      <c r="E586" s="15"/>
      <c r="F586" s="33"/>
    </row>
    <row r="587">
      <c r="A587" s="33"/>
      <c r="B587" s="15"/>
      <c r="C587" s="15"/>
      <c r="D587" s="15"/>
      <c r="E587" s="15"/>
      <c r="F587" s="33"/>
    </row>
    <row r="588">
      <c r="A588" s="33"/>
      <c r="B588" s="15"/>
      <c r="C588" s="15"/>
      <c r="D588" s="15"/>
      <c r="E588" s="15"/>
      <c r="F588" s="33"/>
    </row>
    <row r="589">
      <c r="A589" s="33"/>
      <c r="B589" s="15"/>
      <c r="C589" s="15"/>
      <c r="D589" s="15"/>
      <c r="E589" s="15"/>
      <c r="F589" s="33"/>
    </row>
    <row r="590">
      <c r="A590" s="33"/>
      <c r="B590" s="15"/>
      <c r="C590" s="15"/>
      <c r="D590" s="15"/>
      <c r="E590" s="15"/>
      <c r="F590" s="33"/>
    </row>
    <row r="591">
      <c r="A591" s="33"/>
      <c r="B591" s="15"/>
      <c r="C591" s="15"/>
      <c r="D591" s="15"/>
      <c r="E591" s="15"/>
      <c r="F591" s="33"/>
    </row>
    <row r="592">
      <c r="A592" s="33"/>
      <c r="B592" s="15"/>
      <c r="C592" s="15"/>
      <c r="D592" s="15"/>
      <c r="E592" s="15"/>
      <c r="F592" s="33"/>
    </row>
    <row r="593">
      <c r="A593" s="33"/>
      <c r="B593" s="15"/>
      <c r="C593" s="15"/>
      <c r="D593" s="15"/>
      <c r="E593" s="15"/>
      <c r="F593" s="33"/>
    </row>
    <row r="594">
      <c r="A594" s="33"/>
      <c r="B594" s="15"/>
      <c r="C594" s="15"/>
      <c r="D594" s="15"/>
      <c r="E594" s="15"/>
      <c r="F594" s="33"/>
    </row>
    <row r="595">
      <c r="A595" s="33"/>
      <c r="B595" s="15"/>
      <c r="C595" s="15"/>
      <c r="D595" s="15"/>
      <c r="E595" s="15"/>
      <c r="F595" s="33"/>
    </row>
    <row r="596">
      <c r="A596" s="33"/>
      <c r="B596" s="15"/>
      <c r="C596" s="15"/>
      <c r="D596" s="15"/>
      <c r="E596" s="15"/>
      <c r="F596" s="33"/>
    </row>
    <row r="597">
      <c r="A597" s="33"/>
      <c r="B597" s="15"/>
      <c r="C597" s="15"/>
      <c r="D597" s="15"/>
      <c r="E597" s="15"/>
      <c r="F597" s="33"/>
    </row>
    <row r="598">
      <c r="A598" s="33"/>
      <c r="B598" s="15"/>
      <c r="C598" s="15"/>
      <c r="D598" s="15"/>
      <c r="E598" s="15"/>
      <c r="F598" s="33"/>
    </row>
    <row r="599">
      <c r="A599" s="33"/>
      <c r="B599" s="15"/>
      <c r="C599" s="15"/>
      <c r="D599" s="15"/>
      <c r="E599" s="15"/>
      <c r="F599" s="33"/>
    </row>
    <row r="600">
      <c r="A600" s="33"/>
      <c r="B600" s="15"/>
      <c r="C600" s="15"/>
      <c r="D600" s="15"/>
      <c r="E600" s="15"/>
      <c r="F600" s="33"/>
    </row>
    <row r="601">
      <c r="A601" s="33"/>
      <c r="B601" s="15"/>
      <c r="C601" s="15"/>
      <c r="D601" s="15"/>
      <c r="E601" s="15"/>
      <c r="F601" s="33"/>
    </row>
    <row r="602">
      <c r="A602" s="33"/>
      <c r="B602" s="15"/>
      <c r="C602" s="15"/>
      <c r="D602" s="15"/>
      <c r="E602" s="15"/>
      <c r="F602" s="33"/>
    </row>
    <row r="603">
      <c r="A603" s="33"/>
      <c r="B603" s="15"/>
      <c r="C603" s="15"/>
      <c r="D603" s="15"/>
      <c r="E603" s="15"/>
      <c r="F603" s="33"/>
    </row>
    <row r="604">
      <c r="A604" s="33"/>
      <c r="B604" s="15"/>
      <c r="C604" s="15"/>
      <c r="D604" s="15"/>
      <c r="E604" s="15"/>
      <c r="F604" s="33"/>
    </row>
    <row r="605">
      <c r="A605" s="33"/>
      <c r="B605" s="15"/>
      <c r="C605" s="15"/>
      <c r="D605" s="15"/>
      <c r="E605" s="15"/>
      <c r="F605" s="33"/>
    </row>
    <row r="606">
      <c r="A606" s="33"/>
      <c r="B606" s="15"/>
      <c r="C606" s="15"/>
      <c r="D606" s="15"/>
      <c r="E606" s="15"/>
      <c r="F606" s="33"/>
    </row>
    <row r="607">
      <c r="A607" s="33"/>
      <c r="B607" s="15"/>
      <c r="C607" s="15"/>
      <c r="D607" s="15"/>
      <c r="E607" s="15"/>
      <c r="F607" s="33"/>
    </row>
    <row r="608">
      <c r="A608" s="33"/>
      <c r="B608" s="15"/>
      <c r="C608" s="15"/>
      <c r="D608" s="15"/>
      <c r="E608" s="15"/>
      <c r="F608" s="33"/>
    </row>
    <row r="609">
      <c r="A609" s="33"/>
      <c r="B609" s="15"/>
      <c r="C609" s="15"/>
      <c r="D609" s="15"/>
      <c r="E609" s="15"/>
      <c r="F609" s="33"/>
    </row>
    <row r="610">
      <c r="A610" s="33"/>
      <c r="B610" s="15"/>
      <c r="C610" s="15"/>
      <c r="D610" s="15"/>
      <c r="E610" s="15"/>
      <c r="F610" s="33"/>
    </row>
    <row r="611">
      <c r="A611" s="33"/>
      <c r="B611" s="15"/>
      <c r="C611" s="15"/>
      <c r="D611" s="15"/>
      <c r="E611" s="15"/>
      <c r="F611" s="33"/>
    </row>
    <row r="612">
      <c r="A612" s="33"/>
      <c r="B612" s="15"/>
      <c r="C612" s="15"/>
      <c r="D612" s="15"/>
      <c r="E612" s="15"/>
      <c r="F612" s="33"/>
    </row>
    <row r="613">
      <c r="A613" s="33"/>
      <c r="B613" s="15"/>
      <c r="C613" s="15"/>
      <c r="D613" s="15"/>
      <c r="E613" s="15"/>
      <c r="F613" s="33"/>
    </row>
    <row r="614">
      <c r="A614" s="33"/>
      <c r="B614" s="15"/>
      <c r="C614" s="15"/>
      <c r="D614" s="15"/>
      <c r="E614" s="15"/>
      <c r="F614" s="33"/>
    </row>
    <row r="615">
      <c r="A615" s="33"/>
      <c r="B615" s="15"/>
      <c r="C615" s="15"/>
      <c r="D615" s="15"/>
      <c r="E615" s="15"/>
      <c r="F615" s="33"/>
    </row>
    <row r="616">
      <c r="A616" s="33"/>
      <c r="B616" s="15"/>
      <c r="C616" s="15"/>
      <c r="D616" s="15"/>
      <c r="E616" s="15"/>
      <c r="F616" s="33"/>
    </row>
    <row r="617">
      <c r="A617" s="33"/>
      <c r="B617" s="15"/>
      <c r="C617" s="15"/>
      <c r="D617" s="15"/>
      <c r="E617" s="15"/>
      <c r="F617" s="33"/>
    </row>
    <row r="618">
      <c r="A618" s="33"/>
      <c r="B618" s="15"/>
      <c r="C618" s="15"/>
      <c r="D618" s="15"/>
      <c r="E618" s="15"/>
      <c r="F618" s="33"/>
    </row>
    <row r="619">
      <c r="A619" s="33"/>
      <c r="B619" s="15"/>
      <c r="C619" s="15"/>
      <c r="D619" s="15"/>
      <c r="E619" s="15"/>
      <c r="F619" s="33"/>
    </row>
    <row r="620">
      <c r="A620" s="33"/>
      <c r="B620" s="15"/>
      <c r="C620" s="15"/>
      <c r="D620" s="15"/>
      <c r="E620" s="15"/>
      <c r="F620" s="33"/>
    </row>
    <row r="621">
      <c r="A621" s="33"/>
      <c r="B621" s="15"/>
      <c r="C621" s="15"/>
      <c r="D621" s="15"/>
      <c r="E621" s="15"/>
      <c r="F621" s="33"/>
    </row>
    <row r="622">
      <c r="A622" s="33"/>
      <c r="B622" s="15"/>
      <c r="C622" s="15"/>
      <c r="D622" s="15"/>
      <c r="E622" s="15"/>
      <c r="F622" s="33"/>
    </row>
    <row r="623">
      <c r="A623" s="33"/>
      <c r="B623" s="15"/>
      <c r="C623" s="15"/>
      <c r="D623" s="15"/>
      <c r="E623" s="15"/>
      <c r="F623" s="33"/>
    </row>
    <row r="624">
      <c r="A624" s="33"/>
      <c r="B624" s="15"/>
      <c r="C624" s="15"/>
      <c r="D624" s="15"/>
      <c r="E624" s="15"/>
      <c r="F624" s="33"/>
    </row>
    <row r="625">
      <c r="A625" s="33"/>
      <c r="B625" s="15"/>
      <c r="C625" s="15"/>
      <c r="D625" s="15"/>
      <c r="E625" s="15"/>
      <c r="F625" s="33"/>
    </row>
    <row r="626">
      <c r="A626" s="33"/>
      <c r="B626" s="15"/>
      <c r="C626" s="15"/>
      <c r="D626" s="15"/>
      <c r="E626" s="15"/>
      <c r="F626" s="33"/>
    </row>
    <row r="627">
      <c r="A627" s="33"/>
      <c r="B627" s="15"/>
      <c r="C627" s="15"/>
      <c r="D627" s="15"/>
      <c r="E627" s="15"/>
      <c r="F627" s="33"/>
    </row>
    <row r="628">
      <c r="A628" s="33"/>
      <c r="B628" s="15"/>
      <c r="C628" s="15"/>
      <c r="D628" s="15"/>
      <c r="E628" s="15"/>
      <c r="F628" s="33"/>
    </row>
    <row r="629">
      <c r="A629" s="33"/>
      <c r="B629" s="15"/>
      <c r="C629" s="15"/>
      <c r="D629" s="15"/>
      <c r="E629" s="15"/>
      <c r="F629" s="33"/>
    </row>
    <row r="630">
      <c r="A630" s="33"/>
      <c r="B630" s="15"/>
      <c r="C630" s="15"/>
      <c r="D630" s="15"/>
      <c r="E630" s="15"/>
      <c r="F630" s="33"/>
    </row>
    <row r="631">
      <c r="A631" s="33"/>
      <c r="B631" s="15"/>
      <c r="C631" s="15"/>
      <c r="D631" s="15"/>
      <c r="E631" s="15"/>
      <c r="F631" s="33"/>
    </row>
    <row r="632">
      <c r="A632" s="33"/>
      <c r="B632" s="15"/>
      <c r="C632" s="15"/>
      <c r="D632" s="15"/>
      <c r="E632" s="15"/>
      <c r="F632" s="33"/>
    </row>
    <row r="633">
      <c r="A633" s="33"/>
      <c r="B633" s="15"/>
      <c r="C633" s="15"/>
      <c r="D633" s="15"/>
      <c r="E633" s="15"/>
      <c r="F633" s="33"/>
    </row>
    <row r="634">
      <c r="A634" s="33"/>
      <c r="B634" s="15"/>
      <c r="C634" s="15"/>
      <c r="D634" s="15"/>
      <c r="E634" s="15"/>
      <c r="F634" s="33"/>
    </row>
    <row r="635">
      <c r="A635" s="33"/>
      <c r="B635" s="15"/>
      <c r="C635" s="15"/>
      <c r="D635" s="15"/>
      <c r="E635" s="15"/>
      <c r="F635" s="33"/>
    </row>
    <row r="636">
      <c r="A636" s="33"/>
      <c r="B636" s="15"/>
      <c r="C636" s="15"/>
      <c r="D636" s="15"/>
      <c r="E636" s="15"/>
      <c r="F636" s="33"/>
    </row>
    <row r="637">
      <c r="A637" s="33"/>
      <c r="B637" s="15"/>
      <c r="C637" s="15"/>
      <c r="D637" s="15"/>
      <c r="E637" s="15"/>
      <c r="F637" s="33"/>
    </row>
    <row r="638">
      <c r="A638" s="33"/>
      <c r="B638" s="15"/>
      <c r="C638" s="15"/>
      <c r="D638" s="15"/>
      <c r="E638" s="15"/>
      <c r="F638" s="33"/>
    </row>
    <row r="639">
      <c r="A639" s="33"/>
      <c r="B639" s="15"/>
      <c r="C639" s="15"/>
      <c r="D639" s="15"/>
      <c r="E639" s="15"/>
      <c r="F639" s="33"/>
    </row>
    <row r="640">
      <c r="A640" s="33"/>
      <c r="B640" s="15"/>
      <c r="C640" s="15"/>
      <c r="D640" s="15"/>
      <c r="E640" s="15"/>
      <c r="F640" s="33"/>
    </row>
    <row r="641">
      <c r="A641" s="33"/>
      <c r="B641" s="15"/>
      <c r="C641" s="15"/>
      <c r="D641" s="15"/>
      <c r="E641" s="15"/>
      <c r="F641" s="33"/>
    </row>
    <row r="642">
      <c r="A642" s="33"/>
      <c r="B642" s="15"/>
      <c r="C642" s="15"/>
      <c r="D642" s="15"/>
      <c r="E642" s="15"/>
      <c r="F642" s="33"/>
    </row>
    <row r="643">
      <c r="A643" s="33"/>
      <c r="B643" s="15"/>
      <c r="C643" s="15"/>
      <c r="D643" s="15"/>
      <c r="E643" s="15"/>
      <c r="F643" s="33"/>
    </row>
    <row r="644">
      <c r="A644" s="33"/>
      <c r="B644" s="15"/>
      <c r="C644" s="15"/>
      <c r="D644" s="15"/>
      <c r="E644" s="15"/>
      <c r="F644" s="33"/>
    </row>
    <row r="645">
      <c r="A645" s="33"/>
      <c r="B645" s="15"/>
      <c r="C645" s="15"/>
      <c r="D645" s="15"/>
      <c r="E645" s="15"/>
      <c r="F645" s="33"/>
    </row>
    <row r="646">
      <c r="A646" s="33"/>
      <c r="B646" s="15"/>
      <c r="C646" s="15"/>
      <c r="D646" s="15"/>
      <c r="E646" s="15"/>
      <c r="F646" s="33"/>
    </row>
    <row r="647">
      <c r="A647" s="33"/>
      <c r="B647" s="15"/>
      <c r="C647" s="15"/>
      <c r="D647" s="15"/>
      <c r="E647" s="15"/>
      <c r="F647" s="33"/>
    </row>
    <row r="648">
      <c r="A648" s="33"/>
      <c r="B648" s="15"/>
      <c r="C648" s="15"/>
      <c r="D648" s="15"/>
      <c r="E648" s="15"/>
      <c r="F648" s="33"/>
    </row>
    <row r="649">
      <c r="A649" s="33"/>
      <c r="B649" s="15"/>
      <c r="C649" s="15"/>
      <c r="D649" s="15"/>
      <c r="E649" s="15"/>
      <c r="F649" s="33"/>
    </row>
    <row r="650">
      <c r="A650" s="33"/>
      <c r="B650" s="15"/>
      <c r="C650" s="15"/>
      <c r="D650" s="15"/>
      <c r="E650" s="15"/>
      <c r="F650" s="33"/>
    </row>
    <row r="651">
      <c r="A651" s="33"/>
      <c r="B651" s="15"/>
      <c r="C651" s="15"/>
      <c r="D651" s="15"/>
      <c r="E651" s="15"/>
      <c r="F651" s="33"/>
    </row>
    <row r="652">
      <c r="A652" s="33"/>
      <c r="B652" s="15"/>
      <c r="C652" s="15"/>
      <c r="D652" s="15"/>
      <c r="E652" s="15"/>
      <c r="F652" s="33"/>
    </row>
    <row r="653">
      <c r="A653" s="33"/>
      <c r="B653" s="15"/>
      <c r="C653" s="15"/>
      <c r="D653" s="15"/>
      <c r="E653" s="15"/>
      <c r="F653" s="33"/>
    </row>
    <row r="654">
      <c r="A654" s="33"/>
      <c r="B654" s="15"/>
      <c r="C654" s="15"/>
      <c r="D654" s="15"/>
      <c r="E654" s="15"/>
      <c r="F654" s="33"/>
    </row>
    <row r="655">
      <c r="A655" s="33"/>
      <c r="B655" s="15"/>
      <c r="C655" s="15"/>
      <c r="D655" s="15"/>
      <c r="E655" s="15"/>
      <c r="F655" s="33"/>
    </row>
    <row r="656">
      <c r="A656" s="33"/>
      <c r="B656" s="15"/>
      <c r="C656" s="15"/>
      <c r="D656" s="15"/>
      <c r="E656" s="15"/>
      <c r="F656" s="33"/>
    </row>
    <row r="657">
      <c r="A657" s="33"/>
      <c r="B657" s="15"/>
      <c r="C657" s="15"/>
      <c r="D657" s="15"/>
      <c r="E657" s="15"/>
      <c r="F657" s="33"/>
    </row>
    <row r="658">
      <c r="A658" s="33"/>
      <c r="B658" s="15"/>
      <c r="C658" s="15"/>
      <c r="D658" s="15"/>
      <c r="E658" s="15"/>
      <c r="F658" s="33"/>
    </row>
    <row r="659">
      <c r="A659" s="33"/>
      <c r="B659" s="15"/>
      <c r="C659" s="15"/>
      <c r="D659" s="15"/>
      <c r="E659" s="15"/>
      <c r="F659" s="33"/>
    </row>
    <row r="660">
      <c r="A660" s="33"/>
      <c r="B660" s="15"/>
      <c r="C660" s="15"/>
      <c r="D660" s="15"/>
      <c r="E660" s="15"/>
      <c r="F660" s="33"/>
    </row>
    <row r="661">
      <c r="A661" s="33"/>
      <c r="B661" s="15"/>
      <c r="C661" s="15"/>
      <c r="D661" s="15"/>
      <c r="E661" s="15"/>
      <c r="F661" s="33"/>
    </row>
    <row r="662">
      <c r="A662" s="33"/>
      <c r="B662" s="15"/>
      <c r="C662" s="15"/>
      <c r="D662" s="15"/>
      <c r="E662" s="15"/>
      <c r="F662" s="33"/>
    </row>
    <row r="663">
      <c r="A663" s="33"/>
      <c r="B663" s="15"/>
      <c r="C663" s="15"/>
      <c r="D663" s="15"/>
      <c r="E663" s="15"/>
      <c r="F663" s="33"/>
    </row>
    <row r="664">
      <c r="A664" s="33"/>
      <c r="B664" s="15"/>
      <c r="C664" s="15"/>
      <c r="D664" s="15"/>
      <c r="E664" s="15"/>
      <c r="F664" s="33"/>
    </row>
    <row r="665">
      <c r="A665" s="33"/>
      <c r="B665" s="15"/>
      <c r="C665" s="15"/>
      <c r="D665" s="15"/>
      <c r="E665" s="15"/>
      <c r="F665" s="33"/>
    </row>
    <row r="666">
      <c r="A666" s="33"/>
      <c r="B666" s="15"/>
      <c r="C666" s="15"/>
      <c r="D666" s="15"/>
      <c r="E666" s="15"/>
      <c r="F666" s="33"/>
    </row>
    <row r="667">
      <c r="A667" s="33"/>
      <c r="B667" s="15"/>
      <c r="C667" s="15"/>
      <c r="D667" s="15"/>
      <c r="E667" s="15"/>
      <c r="F667" s="33"/>
    </row>
    <row r="668">
      <c r="A668" s="33"/>
      <c r="B668" s="15"/>
      <c r="C668" s="15"/>
      <c r="D668" s="15"/>
      <c r="E668" s="15"/>
      <c r="F668" s="33"/>
    </row>
    <row r="669">
      <c r="A669" s="33"/>
      <c r="B669" s="15"/>
      <c r="C669" s="15"/>
      <c r="D669" s="15"/>
      <c r="E669" s="15"/>
      <c r="F669" s="33"/>
    </row>
    <row r="670">
      <c r="A670" s="33"/>
      <c r="B670" s="15"/>
      <c r="C670" s="15"/>
      <c r="D670" s="15"/>
      <c r="E670" s="15"/>
      <c r="F670" s="33"/>
    </row>
    <row r="671">
      <c r="A671" s="33"/>
      <c r="B671" s="15"/>
      <c r="C671" s="15"/>
      <c r="D671" s="15"/>
      <c r="E671" s="15"/>
      <c r="F671" s="33"/>
    </row>
    <row r="672">
      <c r="A672" s="33"/>
      <c r="B672" s="15"/>
      <c r="C672" s="15"/>
      <c r="D672" s="15"/>
      <c r="E672" s="15"/>
      <c r="F672" s="33"/>
    </row>
    <row r="673">
      <c r="A673" s="33"/>
      <c r="B673" s="15"/>
      <c r="C673" s="15"/>
      <c r="D673" s="15"/>
      <c r="E673" s="15"/>
      <c r="F673" s="33"/>
    </row>
    <row r="674">
      <c r="A674" s="33"/>
      <c r="B674" s="15"/>
      <c r="C674" s="15"/>
      <c r="D674" s="15"/>
      <c r="E674" s="15"/>
      <c r="F674" s="33"/>
    </row>
    <row r="675">
      <c r="A675" s="33"/>
      <c r="B675" s="15"/>
      <c r="C675" s="15"/>
      <c r="D675" s="15"/>
      <c r="E675" s="15"/>
      <c r="F675" s="33"/>
    </row>
    <row r="676">
      <c r="A676" s="33"/>
      <c r="B676" s="15"/>
      <c r="C676" s="15"/>
      <c r="D676" s="15"/>
      <c r="E676" s="15"/>
      <c r="F676" s="33"/>
    </row>
    <row r="677">
      <c r="A677" s="33"/>
      <c r="B677" s="15"/>
      <c r="C677" s="15"/>
      <c r="D677" s="15"/>
      <c r="E677" s="15"/>
      <c r="F677" s="33"/>
    </row>
    <row r="678">
      <c r="A678" s="33"/>
      <c r="B678" s="15"/>
      <c r="C678" s="15"/>
      <c r="D678" s="15"/>
      <c r="E678" s="15"/>
      <c r="F678" s="33"/>
    </row>
    <row r="679">
      <c r="A679" s="33"/>
      <c r="B679" s="15"/>
      <c r="C679" s="15"/>
      <c r="D679" s="15"/>
      <c r="E679" s="15"/>
      <c r="F679" s="33"/>
    </row>
    <row r="680">
      <c r="A680" s="33"/>
      <c r="B680" s="15"/>
      <c r="C680" s="15"/>
      <c r="D680" s="15"/>
      <c r="E680" s="15"/>
      <c r="F680" s="33"/>
    </row>
    <row r="681">
      <c r="A681" s="33"/>
      <c r="B681" s="15"/>
      <c r="C681" s="15"/>
      <c r="D681" s="15"/>
      <c r="E681" s="15"/>
      <c r="F681" s="33"/>
    </row>
    <row r="682">
      <c r="A682" s="33"/>
      <c r="B682" s="15"/>
      <c r="C682" s="15"/>
      <c r="D682" s="15"/>
      <c r="E682" s="15"/>
      <c r="F682" s="33"/>
    </row>
    <row r="683">
      <c r="A683" s="33"/>
      <c r="B683" s="15"/>
      <c r="C683" s="15"/>
      <c r="D683" s="15"/>
      <c r="E683" s="15"/>
      <c r="F683" s="33"/>
    </row>
    <row r="684">
      <c r="A684" s="33"/>
      <c r="B684" s="15"/>
      <c r="C684" s="15"/>
      <c r="D684" s="15"/>
      <c r="E684" s="15"/>
      <c r="F684" s="33"/>
    </row>
    <row r="685">
      <c r="A685" s="33"/>
      <c r="B685" s="15"/>
      <c r="C685" s="15"/>
      <c r="D685" s="15"/>
      <c r="E685" s="15"/>
      <c r="F685" s="33"/>
    </row>
    <row r="686">
      <c r="A686" s="33"/>
      <c r="B686" s="15"/>
      <c r="C686" s="15"/>
      <c r="D686" s="15"/>
      <c r="E686" s="15"/>
      <c r="F686" s="33"/>
    </row>
    <row r="687">
      <c r="A687" s="33"/>
      <c r="B687" s="15"/>
      <c r="C687" s="15"/>
      <c r="D687" s="15"/>
      <c r="E687" s="15"/>
      <c r="F687" s="33"/>
    </row>
    <row r="688">
      <c r="A688" s="33"/>
      <c r="B688" s="15"/>
      <c r="C688" s="15"/>
      <c r="D688" s="15"/>
      <c r="E688" s="15"/>
      <c r="F688" s="33"/>
    </row>
    <row r="689">
      <c r="A689" s="33"/>
      <c r="B689" s="15"/>
      <c r="C689" s="15"/>
      <c r="D689" s="15"/>
      <c r="E689" s="15"/>
      <c r="F689" s="33"/>
    </row>
    <row r="690">
      <c r="A690" s="33"/>
      <c r="B690" s="15"/>
      <c r="C690" s="15"/>
      <c r="D690" s="15"/>
      <c r="E690" s="15"/>
      <c r="F690" s="33"/>
    </row>
    <row r="691">
      <c r="A691" s="33"/>
      <c r="B691" s="15"/>
      <c r="C691" s="15"/>
      <c r="D691" s="15"/>
      <c r="E691" s="15"/>
      <c r="F691" s="33"/>
    </row>
    <row r="692">
      <c r="A692" s="33"/>
      <c r="B692" s="15"/>
      <c r="C692" s="15"/>
      <c r="D692" s="15"/>
      <c r="E692" s="15"/>
      <c r="F692" s="33"/>
    </row>
    <row r="693">
      <c r="A693" s="33"/>
      <c r="B693" s="15"/>
      <c r="C693" s="15"/>
      <c r="D693" s="15"/>
      <c r="E693" s="15"/>
      <c r="F693" s="33"/>
    </row>
    <row r="694">
      <c r="A694" s="33"/>
      <c r="B694" s="15"/>
      <c r="C694" s="15"/>
      <c r="D694" s="15"/>
      <c r="E694" s="15"/>
      <c r="F694" s="33"/>
    </row>
    <row r="695">
      <c r="A695" s="33"/>
      <c r="B695" s="15"/>
      <c r="C695" s="15"/>
      <c r="D695" s="15"/>
      <c r="E695" s="15"/>
      <c r="F695" s="33"/>
    </row>
    <row r="696">
      <c r="A696" s="33"/>
      <c r="B696" s="15"/>
      <c r="C696" s="15"/>
      <c r="D696" s="15"/>
      <c r="E696" s="15"/>
      <c r="F696" s="33"/>
    </row>
    <row r="697">
      <c r="A697" s="33"/>
      <c r="B697" s="15"/>
      <c r="C697" s="15"/>
      <c r="D697" s="15"/>
      <c r="E697" s="15"/>
      <c r="F697" s="33"/>
    </row>
    <row r="698">
      <c r="A698" s="33"/>
      <c r="B698" s="15"/>
      <c r="C698" s="15"/>
      <c r="D698" s="15"/>
      <c r="E698" s="15"/>
      <c r="F698" s="33"/>
    </row>
    <row r="699">
      <c r="A699" s="33"/>
      <c r="B699" s="15"/>
      <c r="C699" s="15"/>
      <c r="D699" s="15"/>
      <c r="E699" s="15"/>
      <c r="F699" s="33"/>
    </row>
    <row r="700">
      <c r="A700" s="33"/>
      <c r="B700" s="15"/>
      <c r="C700" s="15"/>
      <c r="D700" s="15"/>
      <c r="E700" s="15"/>
      <c r="F700" s="33"/>
    </row>
    <row r="701">
      <c r="A701" s="33"/>
      <c r="B701" s="15"/>
      <c r="C701" s="15"/>
      <c r="D701" s="15"/>
      <c r="E701" s="15"/>
      <c r="F701" s="33"/>
    </row>
    <row r="702">
      <c r="A702" s="33"/>
      <c r="B702" s="15"/>
      <c r="C702" s="15"/>
      <c r="D702" s="15"/>
      <c r="E702" s="15"/>
      <c r="F702" s="33"/>
    </row>
    <row r="703">
      <c r="A703" s="33"/>
      <c r="B703" s="15"/>
      <c r="C703" s="15"/>
      <c r="D703" s="15"/>
      <c r="E703" s="15"/>
      <c r="F703" s="33"/>
    </row>
    <row r="704">
      <c r="A704" s="33"/>
      <c r="B704" s="15"/>
      <c r="C704" s="15"/>
      <c r="D704" s="15"/>
      <c r="E704" s="15"/>
      <c r="F704" s="33"/>
    </row>
    <row r="705">
      <c r="A705" s="33"/>
      <c r="B705" s="15"/>
      <c r="C705" s="15"/>
      <c r="D705" s="15"/>
      <c r="E705" s="15"/>
      <c r="F705" s="33"/>
    </row>
    <row r="706">
      <c r="A706" s="33"/>
      <c r="B706" s="15"/>
      <c r="C706" s="15"/>
      <c r="D706" s="15"/>
      <c r="E706" s="15"/>
      <c r="F706" s="33"/>
    </row>
    <row r="707">
      <c r="A707" s="33"/>
      <c r="B707" s="15"/>
      <c r="C707" s="15"/>
      <c r="D707" s="15"/>
      <c r="E707" s="15"/>
      <c r="F707" s="33"/>
    </row>
    <row r="708">
      <c r="A708" s="33"/>
      <c r="B708" s="15"/>
      <c r="C708" s="15"/>
      <c r="D708" s="15"/>
      <c r="E708" s="15"/>
      <c r="F708" s="33"/>
    </row>
    <row r="709">
      <c r="A709" s="33"/>
      <c r="B709" s="15"/>
      <c r="C709" s="15"/>
      <c r="D709" s="15"/>
      <c r="E709" s="15"/>
      <c r="F709" s="33"/>
    </row>
    <row r="710">
      <c r="A710" s="33"/>
      <c r="B710" s="15"/>
      <c r="C710" s="15"/>
      <c r="D710" s="15"/>
      <c r="E710" s="15"/>
      <c r="F710" s="33"/>
    </row>
    <row r="711">
      <c r="A711" s="33"/>
      <c r="B711" s="15"/>
      <c r="C711" s="15"/>
      <c r="D711" s="15"/>
      <c r="E711" s="15"/>
      <c r="F711" s="33"/>
    </row>
    <row r="712">
      <c r="A712" s="33"/>
      <c r="B712" s="15"/>
      <c r="C712" s="15"/>
      <c r="D712" s="15"/>
      <c r="E712" s="15"/>
      <c r="F712" s="33"/>
    </row>
    <row r="713">
      <c r="A713" s="33"/>
      <c r="B713" s="15"/>
      <c r="C713" s="15"/>
      <c r="D713" s="15"/>
      <c r="E713" s="15"/>
      <c r="F713" s="33"/>
    </row>
    <row r="714">
      <c r="A714" s="33"/>
      <c r="B714" s="15"/>
      <c r="C714" s="15"/>
      <c r="D714" s="15"/>
      <c r="E714" s="15"/>
      <c r="F714" s="33"/>
    </row>
    <row r="715">
      <c r="A715" s="33"/>
      <c r="B715" s="15"/>
      <c r="C715" s="15"/>
      <c r="D715" s="15"/>
      <c r="E715" s="15"/>
      <c r="F715" s="33"/>
    </row>
    <row r="716">
      <c r="A716" s="33"/>
      <c r="B716" s="15"/>
      <c r="C716" s="15"/>
      <c r="D716" s="15"/>
      <c r="E716" s="15"/>
      <c r="F716" s="33"/>
    </row>
    <row r="717">
      <c r="A717" s="33"/>
      <c r="B717" s="15"/>
      <c r="C717" s="15"/>
      <c r="D717" s="15"/>
      <c r="E717" s="15"/>
      <c r="F717" s="33"/>
    </row>
    <row r="718">
      <c r="A718" s="33"/>
      <c r="B718" s="15"/>
      <c r="C718" s="15"/>
      <c r="D718" s="15"/>
      <c r="E718" s="15"/>
      <c r="F718" s="33"/>
    </row>
    <row r="719">
      <c r="A719" s="33"/>
      <c r="B719" s="15"/>
      <c r="C719" s="15"/>
      <c r="D719" s="15"/>
      <c r="E719" s="15"/>
      <c r="F719" s="33"/>
    </row>
    <row r="720">
      <c r="A720" s="33"/>
      <c r="B720" s="15"/>
      <c r="C720" s="15"/>
      <c r="D720" s="15"/>
      <c r="E720" s="15"/>
      <c r="F720" s="33"/>
    </row>
    <row r="721">
      <c r="A721" s="33"/>
      <c r="B721" s="15"/>
      <c r="C721" s="15"/>
      <c r="D721" s="15"/>
      <c r="E721" s="15"/>
      <c r="F721" s="33"/>
    </row>
    <row r="722">
      <c r="A722" s="33"/>
      <c r="B722" s="15"/>
      <c r="C722" s="15"/>
      <c r="D722" s="15"/>
      <c r="E722" s="15"/>
      <c r="F722" s="33"/>
    </row>
    <row r="723">
      <c r="A723" s="33"/>
      <c r="B723" s="15"/>
      <c r="C723" s="15"/>
      <c r="D723" s="15"/>
      <c r="E723" s="15"/>
      <c r="F723" s="33"/>
    </row>
    <row r="724">
      <c r="A724" s="33"/>
      <c r="B724" s="15"/>
      <c r="C724" s="15"/>
      <c r="D724" s="15"/>
      <c r="E724" s="15"/>
      <c r="F724" s="33"/>
    </row>
    <row r="725">
      <c r="A725" s="33"/>
      <c r="B725" s="15"/>
      <c r="C725" s="15"/>
      <c r="D725" s="15"/>
      <c r="E725" s="15"/>
      <c r="F725" s="33"/>
    </row>
    <row r="726">
      <c r="A726" s="33"/>
      <c r="B726" s="15"/>
      <c r="C726" s="15"/>
      <c r="D726" s="15"/>
      <c r="E726" s="15"/>
      <c r="F726" s="33"/>
    </row>
    <row r="727">
      <c r="A727" s="33"/>
      <c r="B727" s="15"/>
      <c r="C727" s="15"/>
      <c r="D727" s="15"/>
      <c r="E727" s="15"/>
      <c r="F727" s="33"/>
    </row>
    <row r="728">
      <c r="A728" s="33"/>
      <c r="B728" s="15"/>
      <c r="C728" s="15"/>
      <c r="D728" s="15"/>
      <c r="E728" s="15"/>
      <c r="F728" s="33"/>
    </row>
    <row r="729">
      <c r="A729" s="33"/>
      <c r="B729" s="15"/>
      <c r="C729" s="15"/>
      <c r="D729" s="15"/>
      <c r="E729" s="15"/>
      <c r="F729" s="33"/>
    </row>
    <row r="730">
      <c r="A730" s="33"/>
      <c r="B730" s="15"/>
      <c r="C730" s="15"/>
      <c r="D730" s="15"/>
      <c r="E730" s="15"/>
      <c r="F730" s="33"/>
    </row>
    <row r="731">
      <c r="A731" s="33"/>
      <c r="B731" s="15"/>
      <c r="C731" s="15"/>
      <c r="D731" s="15"/>
      <c r="E731" s="15"/>
      <c r="F731" s="33"/>
    </row>
    <row r="732">
      <c r="A732" s="33"/>
      <c r="B732" s="15"/>
      <c r="C732" s="15"/>
      <c r="D732" s="15"/>
      <c r="E732" s="15"/>
      <c r="F732" s="33"/>
    </row>
    <row r="733">
      <c r="A733" s="33"/>
      <c r="B733" s="15"/>
      <c r="C733" s="15"/>
      <c r="D733" s="15"/>
      <c r="E733" s="15"/>
      <c r="F733" s="33"/>
    </row>
    <row r="734">
      <c r="A734" s="33"/>
      <c r="B734" s="15"/>
      <c r="C734" s="15"/>
      <c r="D734" s="15"/>
      <c r="E734" s="15"/>
      <c r="F734" s="33"/>
    </row>
    <row r="735">
      <c r="A735" s="33"/>
      <c r="B735" s="15"/>
      <c r="C735" s="15"/>
      <c r="D735" s="15"/>
      <c r="E735" s="15"/>
      <c r="F735" s="33"/>
    </row>
    <row r="736">
      <c r="A736" s="33"/>
      <c r="B736" s="15"/>
      <c r="C736" s="15"/>
      <c r="D736" s="15"/>
      <c r="E736" s="15"/>
      <c r="F736" s="33"/>
    </row>
    <row r="737">
      <c r="A737" s="33"/>
      <c r="B737" s="15"/>
      <c r="C737" s="15"/>
      <c r="D737" s="15"/>
      <c r="E737" s="15"/>
      <c r="F737" s="33"/>
    </row>
    <row r="738">
      <c r="A738" s="33"/>
      <c r="B738" s="15"/>
      <c r="C738" s="15"/>
      <c r="D738" s="15"/>
      <c r="E738" s="15"/>
      <c r="F738" s="33"/>
    </row>
    <row r="739">
      <c r="A739" s="33"/>
      <c r="B739" s="15"/>
      <c r="C739" s="15"/>
      <c r="D739" s="15"/>
      <c r="E739" s="15"/>
      <c r="F739" s="33"/>
    </row>
    <row r="740">
      <c r="A740" s="33"/>
      <c r="B740" s="15"/>
      <c r="C740" s="15"/>
      <c r="D740" s="15"/>
      <c r="E740" s="15"/>
      <c r="F740" s="33"/>
    </row>
    <row r="741">
      <c r="A741" s="33"/>
      <c r="B741" s="15"/>
      <c r="C741" s="15"/>
      <c r="D741" s="15"/>
      <c r="E741" s="15"/>
      <c r="F741" s="33"/>
    </row>
    <row r="742">
      <c r="A742" s="33"/>
      <c r="B742" s="15"/>
      <c r="C742" s="15"/>
      <c r="D742" s="15"/>
      <c r="E742" s="15"/>
      <c r="F742" s="33"/>
    </row>
    <row r="743">
      <c r="A743" s="33"/>
      <c r="B743" s="15"/>
      <c r="C743" s="15"/>
      <c r="D743" s="15"/>
      <c r="E743" s="15"/>
      <c r="F743" s="33"/>
    </row>
    <row r="744">
      <c r="A744" s="33"/>
      <c r="B744" s="15"/>
      <c r="C744" s="15"/>
      <c r="D744" s="15"/>
      <c r="E744" s="15"/>
      <c r="F744" s="33"/>
    </row>
    <row r="745">
      <c r="A745" s="33"/>
      <c r="B745" s="15"/>
      <c r="C745" s="15"/>
      <c r="D745" s="15"/>
      <c r="E745" s="15"/>
      <c r="F745" s="33"/>
    </row>
    <row r="746">
      <c r="A746" s="33"/>
      <c r="B746" s="15"/>
      <c r="C746" s="15"/>
      <c r="D746" s="15"/>
      <c r="E746" s="15"/>
      <c r="F746" s="33"/>
    </row>
    <row r="747">
      <c r="A747" s="33"/>
      <c r="B747" s="15"/>
      <c r="C747" s="15"/>
      <c r="D747" s="15"/>
      <c r="E747" s="15"/>
      <c r="F747" s="33"/>
    </row>
    <row r="748">
      <c r="A748" s="33"/>
      <c r="B748" s="15"/>
      <c r="C748" s="15"/>
      <c r="D748" s="15"/>
      <c r="E748" s="15"/>
      <c r="F748" s="33"/>
    </row>
    <row r="749">
      <c r="A749" s="33"/>
      <c r="B749" s="15"/>
      <c r="C749" s="15"/>
      <c r="D749" s="15"/>
      <c r="E749" s="15"/>
      <c r="F749" s="33"/>
    </row>
    <row r="750">
      <c r="A750" s="33"/>
      <c r="B750" s="15"/>
      <c r="C750" s="15"/>
      <c r="D750" s="15"/>
      <c r="E750" s="15"/>
      <c r="F750" s="33"/>
    </row>
    <row r="751">
      <c r="A751" s="33"/>
      <c r="B751" s="15"/>
      <c r="C751" s="15"/>
      <c r="D751" s="15"/>
      <c r="E751" s="15"/>
      <c r="F751" s="33"/>
    </row>
    <row r="752">
      <c r="A752" s="33"/>
      <c r="B752" s="15"/>
      <c r="C752" s="15"/>
      <c r="D752" s="15"/>
      <c r="E752" s="15"/>
      <c r="F752" s="33"/>
    </row>
    <row r="753">
      <c r="A753" s="33"/>
      <c r="B753" s="15"/>
      <c r="C753" s="15"/>
      <c r="D753" s="15"/>
      <c r="E753" s="15"/>
      <c r="F753" s="33"/>
    </row>
    <row r="754">
      <c r="A754" s="33"/>
      <c r="B754" s="15"/>
      <c r="C754" s="15"/>
      <c r="D754" s="15"/>
      <c r="E754" s="15"/>
      <c r="F754" s="33"/>
    </row>
    <row r="755">
      <c r="A755" s="33"/>
      <c r="B755" s="15"/>
      <c r="C755" s="15"/>
      <c r="D755" s="15"/>
      <c r="E755" s="15"/>
      <c r="F755" s="33"/>
    </row>
    <row r="756">
      <c r="A756" s="33"/>
      <c r="B756" s="15"/>
      <c r="C756" s="15"/>
      <c r="D756" s="15"/>
      <c r="E756" s="15"/>
      <c r="F756" s="33"/>
    </row>
    <row r="757">
      <c r="A757" s="33"/>
      <c r="B757" s="15"/>
      <c r="C757" s="15"/>
      <c r="D757" s="15"/>
      <c r="E757" s="15"/>
      <c r="F757" s="33"/>
    </row>
    <row r="758">
      <c r="A758" s="33"/>
      <c r="B758" s="15"/>
      <c r="C758" s="15"/>
      <c r="D758" s="15"/>
      <c r="E758" s="15"/>
      <c r="F758" s="33"/>
    </row>
    <row r="759">
      <c r="A759" s="33"/>
      <c r="B759" s="15"/>
      <c r="C759" s="15"/>
      <c r="D759" s="15"/>
      <c r="E759" s="15"/>
      <c r="F759" s="33"/>
    </row>
    <row r="760">
      <c r="A760" s="33"/>
      <c r="B760" s="15"/>
      <c r="C760" s="15"/>
      <c r="D760" s="15"/>
      <c r="E760" s="15"/>
      <c r="F760" s="33"/>
    </row>
    <row r="761">
      <c r="A761" s="33"/>
      <c r="B761" s="15"/>
      <c r="C761" s="15"/>
      <c r="D761" s="15"/>
      <c r="E761" s="15"/>
      <c r="F761" s="33"/>
    </row>
    <row r="762">
      <c r="A762" s="33"/>
      <c r="B762" s="15"/>
      <c r="C762" s="15"/>
      <c r="D762" s="15"/>
      <c r="E762" s="15"/>
      <c r="F762" s="33"/>
    </row>
    <row r="763">
      <c r="A763" s="33"/>
      <c r="B763" s="15"/>
      <c r="C763" s="15"/>
      <c r="D763" s="15"/>
      <c r="E763" s="15"/>
      <c r="F763" s="33"/>
    </row>
    <row r="764">
      <c r="A764" s="33"/>
      <c r="B764" s="15"/>
      <c r="C764" s="15"/>
      <c r="D764" s="15"/>
      <c r="E764" s="15"/>
      <c r="F764" s="33"/>
    </row>
    <row r="765">
      <c r="A765" s="33"/>
      <c r="B765" s="15"/>
      <c r="C765" s="15"/>
      <c r="D765" s="15"/>
      <c r="E765" s="15"/>
      <c r="F765" s="33"/>
    </row>
    <row r="766">
      <c r="A766" s="33"/>
      <c r="B766" s="15"/>
      <c r="C766" s="15"/>
      <c r="D766" s="15"/>
      <c r="E766" s="15"/>
      <c r="F766" s="33"/>
    </row>
    <row r="767">
      <c r="A767" s="33"/>
      <c r="B767" s="15"/>
      <c r="C767" s="15"/>
      <c r="D767" s="15"/>
      <c r="E767" s="15"/>
      <c r="F767" s="33"/>
    </row>
    <row r="768">
      <c r="A768" s="33"/>
      <c r="B768" s="15"/>
      <c r="C768" s="15"/>
      <c r="D768" s="15"/>
      <c r="E768" s="15"/>
      <c r="F768" s="33"/>
    </row>
    <row r="769">
      <c r="A769" s="33"/>
      <c r="B769" s="15"/>
      <c r="C769" s="15"/>
      <c r="D769" s="15"/>
      <c r="E769" s="15"/>
      <c r="F769" s="33"/>
    </row>
    <row r="770">
      <c r="A770" s="33"/>
      <c r="B770" s="15"/>
      <c r="C770" s="15"/>
      <c r="D770" s="15"/>
      <c r="E770" s="15"/>
      <c r="F770" s="33"/>
    </row>
    <row r="771">
      <c r="A771" s="33"/>
      <c r="B771" s="15"/>
      <c r="C771" s="15"/>
      <c r="D771" s="15"/>
      <c r="E771" s="15"/>
      <c r="F771" s="33"/>
    </row>
    <row r="772">
      <c r="A772" s="33"/>
      <c r="B772" s="15"/>
      <c r="C772" s="15"/>
      <c r="D772" s="15"/>
      <c r="E772" s="15"/>
      <c r="F772" s="33"/>
    </row>
    <row r="773">
      <c r="A773" s="33"/>
      <c r="B773" s="15"/>
      <c r="C773" s="15"/>
      <c r="D773" s="15"/>
      <c r="E773" s="15"/>
      <c r="F773" s="33"/>
    </row>
    <row r="774">
      <c r="A774" s="33"/>
      <c r="B774" s="15"/>
      <c r="C774" s="15"/>
      <c r="D774" s="15"/>
      <c r="E774" s="15"/>
      <c r="F774" s="33"/>
    </row>
    <row r="775">
      <c r="A775" s="33"/>
      <c r="B775" s="15"/>
      <c r="C775" s="15"/>
      <c r="D775" s="15"/>
      <c r="E775" s="15"/>
      <c r="F775" s="33"/>
    </row>
    <row r="776">
      <c r="A776" s="33"/>
      <c r="B776" s="15"/>
      <c r="C776" s="15"/>
      <c r="D776" s="15"/>
      <c r="E776" s="15"/>
      <c r="F776" s="33"/>
    </row>
    <row r="777">
      <c r="A777" s="33"/>
      <c r="B777" s="15"/>
      <c r="C777" s="15"/>
      <c r="D777" s="15"/>
      <c r="E777" s="15"/>
      <c r="F777" s="33"/>
    </row>
    <row r="778">
      <c r="A778" s="33"/>
      <c r="B778" s="15"/>
      <c r="C778" s="15"/>
      <c r="D778" s="15"/>
      <c r="E778" s="15"/>
      <c r="F778" s="33"/>
    </row>
    <row r="779">
      <c r="A779" s="33"/>
      <c r="B779" s="15"/>
      <c r="C779" s="15"/>
      <c r="D779" s="15"/>
      <c r="E779" s="15"/>
      <c r="F779" s="33"/>
    </row>
    <row r="780">
      <c r="A780" s="33"/>
      <c r="B780" s="15"/>
      <c r="C780" s="15"/>
      <c r="D780" s="15"/>
      <c r="E780" s="15"/>
      <c r="F780" s="33"/>
    </row>
    <row r="781">
      <c r="A781" s="33"/>
      <c r="B781" s="15"/>
      <c r="C781" s="15"/>
      <c r="D781" s="15"/>
      <c r="E781" s="15"/>
      <c r="F781" s="33"/>
    </row>
    <row r="782">
      <c r="A782" s="33"/>
      <c r="B782" s="15"/>
      <c r="C782" s="15"/>
      <c r="D782" s="15"/>
      <c r="E782" s="15"/>
      <c r="F782" s="33"/>
    </row>
    <row r="783">
      <c r="A783" s="33"/>
      <c r="B783" s="15"/>
      <c r="C783" s="15"/>
      <c r="D783" s="15"/>
      <c r="E783" s="15"/>
      <c r="F783" s="33"/>
    </row>
    <row r="784">
      <c r="A784" s="33"/>
      <c r="B784" s="15"/>
      <c r="C784" s="15"/>
      <c r="D784" s="15"/>
      <c r="E784" s="15"/>
      <c r="F784" s="33"/>
    </row>
    <row r="785">
      <c r="A785" s="33"/>
      <c r="B785" s="15"/>
      <c r="C785" s="15"/>
      <c r="D785" s="15"/>
      <c r="E785" s="15"/>
      <c r="F785" s="33"/>
    </row>
    <row r="786">
      <c r="A786" s="33"/>
      <c r="B786" s="15"/>
      <c r="C786" s="15"/>
      <c r="D786" s="15"/>
      <c r="E786" s="15"/>
      <c r="F786" s="33"/>
    </row>
    <row r="787">
      <c r="A787" s="33"/>
      <c r="B787" s="15"/>
      <c r="C787" s="15"/>
      <c r="D787" s="15"/>
      <c r="E787" s="15"/>
      <c r="F787" s="33"/>
    </row>
    <row r="788">
      <c r="A788" s="33"/>
      <c r="B788" s="15"/>
      <c r="C788" s="15"/>
      <c r="D788" s="15"/>
      <c r="E788" s="15"/>
      <c r="F788" s="33"/>
    </row>
    <row r="789">
      <c r="A789" s="33"/>
      <c r="B789" s="15"/>
      <c r="C789" s="15"/>
      <c r="D789" s="15"/>
      <c r="E789" s="15"/>
      <c r="F789" s="33"/>
    </row>
    <row r="790">
      <c r="A790" s="33"/>
      <c r="B790" s="15"/>
      <c r="C790" s="15"/>
      <c r="D790" s="15"/>
      <c r="E790" s="15"/>
      <c r="F790" s="33"/>
    </row>
    <row r="791">
      <c r="A791" s="33"/>
      <c r="B791" s="15"/>
      <c r="C791" s="15"/>
      <c r="D791" s="15"/>
      <c r="E791" s="15"/>
      <c r="F791" s="33"/>
    </row>
    <row r="792">
      <c r="A792" s="33"/>
      <c r="B792" s="15"/>
      <c r="C792" s="15"/>
      <c r="D792" s="15"/>
      <c r="E792" s="15"/>
      <c r="F792" s="33"/>
    </row>
    <row r="793">
      <c r="A793" s="33"/>
      <c r="B793" s="15"/>
      <c r="C793" s="15"/>
      <c r="D793" s="15"/>
      <c r="E793" s="15"/>
      <c r="F793" s="33"/>
    </row>
    <row r="794">
      <c r="A794" s="33"/>
      <c r="B794" s="15"/>
      <c r="C794" s="15"/>
      <c r="D794" s="15"/>
      <c r="E794" s="15"/>
      <c r="F794" s="33"/>
    </row>
    <row r="795">
      <c r="A795" s="33"/>
      <c r="B795" s="15"/>
      <c r="C795" s="15"/>
      <c r="D795" s="15"/>
      <c r="E795" s="15"/>
      <c r="F795" s="33"/>
    </row>
    <row r="796">
      <c r="A796" s="33"/>
      <c r="B796" s="15"/>
      <c r="C796" s="15"/>
      <c r="D796" s="15"/>
      <c r="E796" s="15"/>
      <c r="F796" s="33"/>
    </row>
    <row r="797">
      <c r="A797" s="33"/>
      <c r="B797" s="15"/>
      <c r="C797" s="15"/>
      <c r="D797" s="15"/>
      <c r="E797" s="15"/>
      <c r="F797" s="33"/>
    </row>
    <row r="798">
      <c r="A798" s="33"/>
      <c r="B798" s="15"/>
      <c r="C798" s="15"/>
      <c r="D798" s="15"/>
      <c r="E798" s="15"/>
      <c r="F798" s="33"/>
    </row>
    <row r="799">
      <c r="A799" s="33"/>
      <c r="B799" s="15"/>
      <c r="C799" s="15"/>
      <c r="D799" s="15"/>
      <c r="E799" s="15"/>
      <c r="F799" s="33"/>
    </row>
    <row r="800">
      <c r="A800" s="33"/>
      <c r="B800" s="15"/>
      <c r="C800" s="15"/>
      <c r="D800" s="15"/>
      <c r="E800" s="15"/>
      <c r="F800" s="33"/>
    </row>
    <row r="801">
      <c r="A801" s="33"/>
      <c r="B801" s="15"/>
      <c r="C801" s="15"/>
      <c r="D801" s="15"/>
      <c r="E801" s="15"/>
      <c r="F801" s="33"/>
    </row>
    <row r="802">
      <c r="A802" s="33"/>
      <c r="B802" s="15"/>
      <c r="C802" s="15"/>
      <c r="D802" s="15"/>
      <c r="E802" s="15"/>
      <c r="F802" s="33"/>
    </row>
    <row r="803">
      <c r="A803" s="33"/>
      <c r="B803" s="15"/>
      <c r="C803" s="15"/>
      <c r="D803" s="15"/>
      <c r="E803" s="15"/>
      <c r="F803" s="33"/>
    </row>
    <row r="804">
      <c r="A804" s="33"/>
      <c r="B804" s="15"/>
      <c r="C804" s="15"/>
      <c r="D804" s="15"/>
      <c r="E804" s="15"/>
      <c r="F804" s="33"/>
    </row>
    <row r="805">
      <c r="A805" s="33"/>
      <c r="B805" s="15"/>
      <c r="C805" s="15"/>
      <c r="D805" s="15"/>
      <c r="E805" s="15"/>
      <c r="F805" s="33"/>
    </row>
    <row r="806">
      <c r="A806" s="33"/>
      <c r="B806" s="15"/>
      <c r="C806" s="15"/>
      <c r="D806" s="15"/>
      <c r="E806" s="15"/>
      <c r="F806" s="33"/>
    </row>
    <row r="807">
      <c r="A807" s="33"/>
      <c r="B807" s="15"/>
      <c r="C807" s="15"/>
      <c r="D807" s="15"/>
      <c r="E807" s="15"/>
      <c r="F807" s="33"/>
    </row>
    <row r="808">
      <c r="A808" s="33"/>
      <c r="B808" s="15"/>
      <c r="C808" s="15"/>
      <c r="D808" s="15"/>
      <c r="E808" s="15"/>
      <c r="F808" s="33"/>
    </row>
    <row r="809">
      <c r="A809" s="33"/>
      <c r="B809" s="15"/>
      <c r="C809" s="15"/>
      <c r="D809" s="15"/>
      <c r="E809" s="15"/>
      <c r="F809" s="33"/>
    </row>
    <row r="810">
      <c r="A810" s="33"/>
      <c r="B810" s="15"/>
      <c r="C810" s="15"/>
      <c r="D810" s="15"/>
      <c r="E810" s="15"/>
      <c r="F810" s="33"/>
    </row>
    <row r="811">
      <c r="A811" s="33"/>
      <c r="B811" s="15"/>
      <c r="C811" s="15"/>
      <c r="D811" s="15"/>
      <c r="E811" s="15"/>
      <c r="F811" s="33"/>
    </row>
    <row r="812">
      <c r="A812" s="33"/>
      <c r="B812" s="15"/>
      <c r="C812" s="15"/>
      <c r="D812" s="15"/>
      <c r="E812" s="15"/>
      <c r="F812" s="33"/>
    </row>
    <row r="813">
      <c r="A813" s="33"/>
      <c r="B813" s="15"/>
      <c r="C813" s="15"/>
      <c r="D813" s="15"/>
      <c r="E813" s="15"/>
      <c r="F813" s="33"/>
    </row>
    <row r="814">
      <c r="A814" s="33"/>
      <c r="B814" s="15"/>
      <c r="C814" s="15"/>
      <c r="D814" s="15"/>
      <c r="E814" s="15"/>
      <c r="F814" s="33"/>
    </row>
    <row r="815">
      <c r="A815" s="33"/>
      <c r="B815" s="15"/>
      <c r="C815" s="15"/>
      <c r="D815" s="15"/>
      <c r="E815" s="15"/>
      <c r="F815" s="33"/>
    </row>
    <row r="816">
      <c r="A816" s="33"/>
      <c r="B816" s="15"/>
      <c r="C816" s="15"/>
      <c r="D816" s="15"/>
      <c r="E816" s="15"/>
      <c r="F816" s="33"/>
    </row>
    <row r="817">
      <c r="A817" s="33"/>
      <c r="B817" s="15"/>
      <c r="C817" s="15"/>
      <c r="D817" s="15"/>
      <c r="E817" s="15"/>
      <c r="F817" s="33"/>
    </row>
    <row r="818">
      <c r="A818" s="33"/>
      <c r="B818" s="15"/>
      <c r="C818" s="15"/>
      <c r="D818" s="15"/>
      <c r="E818" s="15"/>
      <c r="F818" s="33"/>
    </row>
    <row r="819">
      <c r="A819" s="33"/>
      <c r="B819" s="15"/>
      <c r="C819" s="15"/>
      <c r="D819" s="15"/>
      <c r="E819" s="15"/>
      <c r="F819" s="33"/>
    </row>
    <row r="820">
      <c r="A820" s="33"/>
      <c r="B820" s="15"/>
      <c r="C820" s="15"/>
      <c r="D820" s="15"/>
      <c r="E820" s="15"/>
      <c r="F820" s="33"/>
    </row>
    <row r="821">
      <c r="A821" s="33"/>
      <c r="B821" s="15"/>
      <c r="C821" s="15"/>
      <c r="D821" s="15"/>
      <c r="E821" s="15"/>
      <c r="F821" s="33"/>
    </row>
    <row r="822">
      <c r="A822" s="33"/>
      <c r="B822" s="15"/>
      <c r="C822" s="15"/>
      <c r="D822" s="15"/>
      <c r="E822" s="15"/>
      <c r="F822" s="33"/>
    </row>
    <row r="823">
      <c r="A823" s="33"/>
      <c r="B823" s="15"/>
      <c r="C823" s="15"/>
      <c r="D823" s="15"/>
      <c r="E823" s="15"/>
      <c r="F823" s="33"/>
    </row>
    <row r="824">
      <c r="A824" s="33"/>
      <c r="B824" s="15"/>
      <c r="C824" s="15"/>
      <c r="D824" s="15"/>
      <c r="E824" s="15"/>
      <c r="F824" s="33"/>
    </row>
    <row r="825">
      <c r="A825" s="33"/>
      <c r="B825" s="15"/>
      <c r="C825" s="15"/>
      <c r="D825" s="15"/>
      <c r="E825" s="15"/>
      <c r="F825" s="33"/>
    </row>
    <row r="826">
      <c r="A826" s="33"/>
      <c r="B826" s="15"/>
      <c r="C826" s="15"/>
      <c r="D826" s="15"/>
      <c r="E826" s="15"/>
      <c r="F826" s="33"/>
    </row>
    <row r="827">
      <c r="A827" s="33"/>
      <c r="B827" s="15"/>
      <c r="C827" s="15"/>
      <c r="D827" s="15"/>
      <c r="E827" s="15"/>
      <c r="F827" s="33"/>
    </row>
    <row r="828">
      <c r="A828" s="33"/>
      <c r="B828" s="15"/>
      <c r="C828" s="15"/>
      <c r="D828" s="15"/>
      <c r="E828" s="15"/>
      <c r="F828" s="33"/>
    </row>
    <row r="829">
      <c r="A829" s="33"/>
      <c r="B829" s="15"/>
      <c r="C829" s="15"/>
      <c r="D829" s="15"/>
      <c r="E829" s="15"/>
      <c r="F829" s="33"/>
    </row>
    <row r="830">
      <c r="A830" s="33"/>
      <c r="B830" s="15"/>
      <c r="C830" s="15"/>
      <c r="D830" s="15"/>
      <c r="E830" s="15"/>
      <c r="F830" s="33"/>
    </row>
    <row r="831">
      <c r="A831" s="33"/>
      <c r="B831" s="15"/>
      <c r="C831" s="15"/>
      <c r="D831" s="15"/>
      <c r="E831" s="15"/>
      <c r="F831" s="33"/>
    </row>
    <row r="832">
      <c r="A832" s="33"/>
      <c r="B832" s="15"/>
      <c r="C832" s="15"/>
      <c r="D832" s="15"/>
      <c r="E832" s="15"/>
      <c r="F832" s="33"/>
    </row>
    <row r="833">
      <c r="A833" s="33"/>
      <c r="B833" s="15"/>
      <c r="C833" s="15"/>
      <c r="D833" s="15"/>
      <c r="E833" s="15"/>
      <c r="F833" s="33"/>
    </row>
    <row r="834">
      <c r="A834" s="33"/>
      <c r="B834" s="15"/>
      <c r="C834" s="15"/>
      <c r="D834" s="15"/>
      <c r="E834" s="15"/>
      <c r="F834" s="33"/>
    </row>
    <row r="835">
      <c r="A835" s="33"/>
      <c r="B835" s="15"/>
      <c r="C835" s="15"/>
      <c r="D835" s="15"/>
      <c r="E835" s="15"/>
      <c r="F835" s="33"/>
    </row>
    <row r="836">
      <c r="A836" s="33"/>
      <c r="B836" s="15"/>
      <c r="C836" s="15"/>
      <c r="D836" s="15"/>
      <c r="E836" s="15"/>
      <c r="F836" s="33"/>
    </row>
    <row r="837">
      <c r="A837" s="33"/>
      <c r="B837" s="15"/>
      <c r="C837" s="15"/>
      <c r="D837" s="15"/>
      <c r="E837" s="15"/>
      <c r="F837" s="33"/>
    </row>
    <row r="838">
      <c r="A838" s="33"/>
      <c r="B838" s="15"/>
      <c r="C838" s="15"/>
      <c r="D838" s="15"/>
      <c r="E838" s="15"/>
      <c r="F838" s="33"/>
    </row>
    <row r="839">
      <c r="A839" s="33"/>
      <c r="B839" s="15"/>
      <c r="C839" s="15"/>
      <c r="D839" s="15"/>
      <c r="E839" s="15"/>
      <c r="F839" s="33"/>
    </row>
    <row r="840">
      <c r="A840" s="33"/>
      <c r="B840" s="15"/>
      <c r="C840" s="15"/>
      <c r="D840" s="15"/>
      <c r="E840" s="15"/>
      <c r="F840" s="33"/>
    </row>
    <row r="841">
      <c r="A841" s="33"/>
      <c r="B841" s="15"/>
      <c r="C841" s="15"/>
      <c r="D841" s="15"/>
      <c r="E841" s="15"/>
      <c r="F841" s="33"/>
    </row>
    <row r="842">
      <c r="A842" s="33"/>
      <c r="B842" s="15"/>
      <c r="C842" s="15"/>
      <c r="D842" s="15"/>
      <c r="E842" s="15"/>
      <c r="F842" s="33"/>
    </row>
    <row r="843">
      <c r="A843" s="33"/>
      <c r="B843" s="15"/>
      <c r="C843" s="15"/>
      <c r="D843" s="15"/>
      <c r="E843" s="15"/>
      <c r="F843" s="33"/>
    </row>
    <row r="844">
      <c r="A844" s="33"/>
      <c r="B844" s="15"/>
      <c r="C844" s="15"/>
      <c r="D844" s="15"/>
      <c r="E844" s="15"/>
      <c r="F844" s="33"/>
    </row>
    <row r="845">
      <c r="A845" s="33"/>
      <c r="B845" s="15"/>
      <c r="C845" s="15"/>
      <c r="D845" s="15"/>
      <c r="E845" s="15"/>
      <c r="F845" s="33"/>
    </row>
    <row r="846">
      <c r="A846" s="33"/>
      <c r="B846" s="15"/>
      <c r="C846" s="15"/>
      <c r="D846" s="15"/>
      <c r="E846" s="15"/>
      <c r="F846" s="33"/>
    </row>
    <row r="847">
      <c r="A847" s="33"/>
      <c r="B847" s="15"/>
      <c r="C847" s="15"/>
      <c r="D847" s="15"/>
      <c r="E847" s="15"/>
      <c r="F847" s="33"/>
    </row>
    <row r="848">
      <c r="A848" s="33"/>
      <c r="B848" s="15"/>
      <c r="C848" s="15"/>
      <c r="D848" s="15"/>
      <c r="E848" s="15"/>
      <c r="F848" s="33"/>
    </row>
    <row r="849">
      <c r="A849" s="33"/>
      <c r="B849" s="15"/>
      <c r="C849" s="15"/>
      <c r="D849" s="15"/>
      <c r="E849" s="15"/>
      <c r="F849" s="33"/>
    </row>
    <row r="850">
      <c r="A850" s="33"/>
      <c r="B850" s="15"/>
      <c r="C850" s="15"/>
      <c r="D850" s="15"/>
      <c r="E850" s="15"/>
      <c r="F850" s="33"/>
    </row>
    <row r="851">
      <c r="A851" s="33"/>
      <c r="B851" s="15"/>
      <c r="C851" s="15"/>
      <c r="D851" s="15"/>
      <c r="E851" s="15"/>
      <c r="F851" s="33"/>
    </row>
    <row r="852">
      <c r="A852" s="33"/>
      <c r="B852" s="15"/>
      <c r="C852" s="15"/>
      <c r="D852" s="15"/>
      <c r="E852" s="15"/>
      <c r="F852" s="33"/>
    </row>
    <row r="853">
      <c r="A853" s="33"/>
      <c r="B853" s="15"/>
      <c r="C853" s="15"/>
      <c r="D853" s="15"/>
      <c r="E853" s="15"/>
      <c r="F853" s="33"/>
    </row>
    <row r="854">
      <c r="A854" s="33"/>
      <c r="B854" s="15"/>
      <c r="C854" s="15"/>
      <c r="D854" s="15"/>
      <c r="E854" s="15"/>
      <c r="F854" s="33"/>
    </row>
    <row r="855">
      <c r="A855" s="33"/>
      <c r="B855" s="15"/>
      <c r="C855" s="15"/>
      <c r="D855" s="15"/>
      <c r="E855" s="15"/>
      <c r="F855" s="33"/>
    </row>
    <row r="856">
      <c r="A856" s="33"/>
      <c r="B856" s="15"/>
      <c r="C856" s="15"/>
      <c r="D856" s="15"/>
      <c r="E856" s="15"/>
      <c r="F856" s="33"/>
    </row>
    <row r="857">
      <c r="A857" s="33"/>
      <c r="B857" s="15"/>
      <c r="C857" s="15"/>
      <c r="D857" s="15"/>
      <c r="E857" s="15"/>
      <c r="F857" s="33"/>
    </row>
    <row r="858">
      <c r="A858" s="33"/>
      <c r="B858" s="15"/>
      <c r="C858" s="15"/>
      <c r="D858" s="15"/>
      <c r="E858" s="15"/>
      <c r="F858" s="33"/>
    </row>
    <row r="859">
      <c r="A859" s="33"/>
      <c r="B859" s="15"/>
      <c r="C859" s="15"/>
      <c r="D859" s="15"/>
      <c r="E859" s="15"/>
      <c r="F859" s="33"/>
    </row>
    <row r="860">
      <c r="A860" s="33"/>
      <c r="B860" s="15"/>
      <c r="C860" s="15"/>
      <c r="D860" s="15"/>
      <c r="E860" s="15"/>
      <c r="F860" s="33"/>
    </row>
    <row r="861">
      <c r="A861" s="33"/>
      <c r="B861" s="15"/>
      <c r="C861" s="15"/>
      <c r="D861" s="15"/>
      <c r="E861" s="15"/>
      <c r="F861" s="33"/>
    </row>
    <row r="862">
      <c r="A862" s="33"/>
      <c r="B862" s="15"/>
      <c r="C862" s="15"/>
      <c r="D862" s="15"/>
      <c r="E862" s="15"/>
      <c r="F862" s="33"/>
    </row>
    <row r="863">
      <c r="A863" s="33"/>
      <c r="B863" s="15"/>
      <c r="C863" s="15"/>
      <c r="D863" s="15"/>
      <c r="E863" s="15"/>
      <c r="F863" s="33"/>
    </row>
    <row r="864">
      <c r="A864" s="33"/>
      <c r="B864" s="15"/>
      <c r="C864" s="15"/>
      <c r="D864" s="15"/>
      <c r="E864" s="15"/>
      <c r="F864" s="33"/>
    </row>
    <row r="865">
      <c r="A865" s="33"/>
      <c r="B865" s="15"/>
      <c r="C865" s="15"/>
      <c r="D865" s="15"/>
      <c r="E865" s="15"/>
      <c r="F865" s="33"/>
    </row>
    <row r="866">
      <c r="A866" s="33"/>
      <c r="B866" s="15"/>
      <c r="C866" s="15"/>
      <c r="D866" s="15"/>
      <c r="E866" s="15"/>
      <c r="F866" s="33"/>
    </row>
    <row r="867">
      <c r="A867" s="33"/>
      <c r="B867" s="15"/>
      <c r="C867" s="15"/>
      <c r="D867" s="15"/>
      <c r="E867" s="15"/>
      <c r="F867" s="33"/>
    </row>
    <row r="868">
      <c r="A868" s="33"/>
      <c r="B868" s="15"/>
      <c r="C868" s="15"/>
      <c r="D868" s="15"/>
      <c r="E868" s="15"/>
      <c r="F868" s="33"/>
    </row>
    <row r="869">
      <c r="A869" s="33"/>
      <c r="B869" s="15"/>
      <c r="C869" s="15"/>
      <c r="D869" s="15"/>
      <c r="E869" s="15"/>
      <c r="F869" s="33"/>
    </row>
    <row r="870">
      <c r="A870" s="33"/>
      <c r="B870" s="15"/>
      <c r="C870" s="15"/>
      <c r="D870" s="15"/>
      <c r="E870" s="15"/>
      <c r="F870" s="33"/>
    </row>
    <row r="871">
      <c r="A871" s="33"/>
      <c r="B871" s="15"/>
      <c r="C871" s="15"/>
      <c r="D871" s="15"/>
      <c r="E871" s="15"/>
      <c r="F871" s="33"/>
    </row>
    <row r="872">
      <c r="A872" s="33"/>
      <c r="B872" s="15"/>
      <c r="C872" s="15"/>
      <c r="D872" s="15"/>
      <c r="E872" s="15"/>
      <c r="F872" s="33"/>
    </row>
    <row r="873">
      <c r="A873" s="33"/>
      <c r="B873" s="15"/>
      <c r="C873" s="15"/>
      <c r="D873" s="15"/>
      <c r="E873" s="15"/>
      <c r="F873" s="33"/>
    </row>
    <row r="874">
      <c r="A874" s="33"/>
      <c r="B874" s="15"/>
      <c r="C874" s="15"/>
      <c r="D874" s="15"/>
      <c r="E874" s="15"/>
      <c r="F874" s="33"/>
    </row>
    <row r="875">
      <c r="A875" s="33"/>
      <c r="B875" s="15"/>
      <c r="C875" s="15"/>
      <c r="D875" s="15"/>
      <c r="E875" s="15"/>
      <c r="F875" s="33"/>
    </row>
    <row r="876">
      <c r="A876" s="33"/>
      <c r="B876" s="15"/>
      <c r="C876" s="15"/>
      <c r="D876" s="15"/>
      <c r="E876" s="15"/>
      <c r="F876" s="33"/>
    </row>
    <row r="877">
      <c r="A877" s="33"/>
      <c r="B877" s="15"/>
      <c r="C877" s="15"/>
      <c r="D877" s="15"/>
      <c r="E877" s="15"/>
      <c r="F877" s="33"/>
    </row>
    <row r="878">
      <c r="A878" s="33"/>
      <c r="B878" s="15"/>
      <c r="C878" s="15"/>
      <c r="D878" s="15"/>
      <c r="E878" s="15"/>
      <c r="F878" s="33"/>
    </row>
    <row r="879">
      <c r="A879" s="33"/>
      <c r="B879" s="15"/>
      <c r="C879" s="15"/>
      <c r="D879" s="15"/>
      <c r="E879" s="15"/>
      <c r="F879" s="33"/>
    </row>
    <row r="880">
      <c r="A880" s="33"/>
      <c r="B880" s="15"/>
      <c r="C880" s="15"/>
      <c r="D880" s="15"/>
      <c r="E880" s="15"/>
      <c r="F880" s="33"/>
    </row>
    <row r="881">
      <c r="A881" s="33"/>
      <c r="B881" s="15"/>
      <c r="C881" s="15"/>
      <c r="D881" s="15"/>
      <c r="E881" s="15"/>
      <c r="F881" s="33"/>
    </row>
    <row r="882">
      <c r="A882" s="33"/>
      <c r="B882" s="15"/>
      <c r="C882" s="15"/>
      <c r="D882" s="15"/>
      <c r="E882" s="15"/>
      <c r="F882" s="33"/>
    </row>
    <row r="883">
      <c r="A883" s="33"/>
      <c r="B883" s="15"/>
      <c r="C883" s="15"/>
      <c r="D883" s="15"/>
      <c r="E883" s="15"/>
      <c r="F883" s="33"/>
    </row>
    <row r="884">
      <c r="A884" s="33"/>
      <c r="B884" s="15"/>
      <c r="C884" s="15"/>
      <c r="D884" s="15"/>
      <c r="E884" s="15"/>
      <c r="F884" s="33"/>
    </row>
    <row r="885">
      <c r="A885" s="33"/>
      <c r="B885" s="15"/>
      <c r="C885" s="15"/>
      <c r="D885" s="15"/>
      <c r="E885" s="15"/>
      <c r="F885" s="33"/>
    </row>
    <row r="886">
      <c r="A886" s="33"/>
      <c r="B886" s="15"/>
      <c r="C886" s="15"/>
      <c r="D886" s="15"/>
      <c r="E886" s="15"/>
      <c r="F886" s="33"/>
    </row>
    <row r="887">
      <c r="A887" s="33"/>
      <c r="B887" s="15"/>
      <c r="C887" s="15"/>
      <c r="D887" s="15"/>
      <c r="E887" s="15"/>
      <c r="F887" s="33"/>
    </row>
    <row r="888">
      <c r="A888" s="33"/>
      <c r="B888" s="15"/>
      <c r="C888" s="15"/>
      <c r="D888" s="15"/>
      <c r="E888" s="15"/>
      <c r="F888" s="33"/>
    </row>
    <row r="889">
      <c r="A889" s="33"/>
      <c r="B889" s="15"/>
      <c r="C889" s="15"/>
      <c r="D889" s="15"/>
      <c r="E889" s="15"/>
      <c r="F889" s="33"/>
    </row>
    <row r="890">
      <c r="A890" s="33"/>
      <c r="B890" s="15"/>
      <c r="C890" s="15"/>
      <c r="D890" s="15"/>
      <c r="E890" s="15"/>
      <c r="F890" s="33"/>
    </row>
    <row r="891">
      <c r="A891" s="33"/>
      <c r="B891" s="15"/>
      <c r="C891" s="15"/>
      <c r="D891" s="15"/>
      <c r="E891" s="15"/>
      <c r="F891" s="33"/>
    </row>
    <row r="892">
      <c r="A892" s="33"/>
      <c r="B892" s="15"/>
      <c r="C892" s="15"/>
      <c r="D892" s="15"/>
      <c r="E892" s="15"/>
      <c r="F892" s="33"/>
    </row>
    <row r="893">
      <c r="A893" s="33"/>
      <c r="B893" s="15"/>
      <c r="C893" s="15"/>
      <c r="D893" s="15"/>
      <c r="E893" s="15"/>
      <c r="F893" s="33"/>
    </row>
    <row r="894">
      <c r="A894" s="33"/>
      <c r="B894" s="15"/>
      <c r="C894" s="15"/>
      <c r="D894" s="15"/>
      <c r="E894" s="15"/>
      <c r="F894" s="33"/>
    </row>
    <row r="895">
      <c r="A895" s="33"/>
      <c r="B895" s="15"/>
      <c r="C895" s="15"/>
      <c r="D895" s="15"/>
      <c r="E895" s="15"/>
      <c r="F895" s="33"/>
    </row>
    <row r="896">
      <c r="A896" s="33"/>
      <c r="B896" s="15"/>
      <c r="C896" s="15"/>
      <c r="D896" s="15"/>
      <c r="E896" s="15"/>
      <c r="F896" s="33"/>
    </row>
    <row r="897">
      <c r="A897" s="33"/>
      <c r="B897" s="15"/>
      <c r="C897" s="15"/>
      <c r="D897" s="15"/>
      <c r="E897" s="15"/>
      <c r="F897" s="33"/>
    </row>
    <row r="898">
      <c r="A898" s="33"/>
      <c r="B898" s="15"/>
      <c r="C898" s="15"/>
      <c r="D898" s="15"/>
      <c r="E898" s="15"/>
      <c r="F898" s="33"/>
    </row>
    <row r="899">
      <c r="A899" s="33"/>
      <c r="B899" s="15"/>
      <c r="C899" s="15"/>
      <c r="D899" s="15"/>
      <c r="E899" s="15"/>
      <c r="F899" s="33"/>
    </row>
    <row r="900">
      <c r="A900" s="33"/>
      <c r="B900" s="15"/>
      <c r="C900" s="15"/>
      <c r="D900" s="15"/>
      <c r="E900" s="15"/>
      <c r="F900" s="33"/>
    </row>
    <row r="901">
      <c r="A901" s="33"/>
      <c r="B901" s="15"/>
      <c r="C901" s="15"/>
      <c r="D901" s="15"/>
      <c r="E901" s="15"/>
      <c r="F901" s="33"/>
    </row>
    <row r="902">
      <c r="A902" s="33"/>
      <c r="B902" s="15"/>
      <c r="C902" s="15"/>
      <c r="D902" s="15"/>
      <c r="E902" s="15"/>
      <c r="F902" s="33"/>
    </row>
    <row r="903">
      <c r="A903" s="33"/>
      <c r="B903" s="15"/>
      <c r="C903" s="15"/>
      <c r="D903" s="15"/>
      <c r="E903" s="15"/>
      <c r="F903" s="33"/>
    </row>
    <row r="904">
      <c r="A904" s="33"/>
      <c r="B904" s="15"/>
      <c r="C904" s="15"/>
      <c r="D904" s="15"/>
      <c r="E904" s="15"/>
      <c r="F904" s="33"/>
    </row>
    <row r="905">
      <c r="A905" s="33"/>
      <c r="B905" s="15"/>
      <c r="C905" s="15"/>
      <c r="D905" s="15"/>
      <c r="E905" s="15"/>
      <c r="F905" s="33"/>
    </row>
    <row r="906">
      <c r="A906" s="33"/>
      <c r="B906" s="15"/>
      <c r="C906" s="15"/>
      <c r="D906" s="15"/>
      <c r="E906" s="15"/>
      <c r="F906" s="33"/>
    </row>
    <row r="907">
      <c r="A907" s="33"/>
      <c r="B907" s="15"/>
      <c r="C907" s="15"/>
      <c r="D907" s="15"/>
      <c r="E907" s="15"/>
      <c r="F907" s="33"/>
    </row>
    <row r="908">
      <c r="A908" s="33"/>
      <c r="B908" s="15"/>
      <c r="C908" s="15"/>
      <c r="D908" s="15"/>
      <c r="E908" s="15"/>
      <c r="F908" s="33"/>
    </row>
    <row r="909">
      <c r="A909" s="33"/>
      <c r="B909" s="15"/>
      <c r="C909" s="15"/>
      <c r="D909" s="15"/>
      <c r="E909" s="15"/>
      <c r="F909" s="33"/>
    </row>
    <row r="910">
      <c r="A910" s="33"/>
      <c r="B910" s="15"/>
      <c r="C910" s="15"/>
      <c r="D910" s="15"/>
      <c r="E910" s="15"/>
      <c r="F910" s="33"/>
    </row>
    <row r="911">
      <c r="A911" s="33"/>
      <c r="B911" s="15"/>
      <c r="C911" s="15"/>
      <c r="D911" s="15"/>
      <c r="E911" s="15"/>
      <c r="F911" s="33"/>
    </row>
    <row r="912">
      <c r="A912" s="33"/>
      <c r="B912" s="15"/>
      <c r="C912" s="15"/>
      <c r="D912" s="15"/>
      <c r="E912" s="15"/>
      <c r="F912" s="33"/>
    </row>
    <row r="913">
      <c r="A913" s="33"/>
      <c r="B913" s="15"/>
      <c r="C913" s="15"/>
      <c r="D913" s="15"/>
      <c r="E913" s="15"/>
      <c r="F913" s="33"/>
    </row>
    <row r="914">
      <c r="A914" s="33"/>
      <c r="B914" s="15"/>
      <c r="C914" s="15"/>
      <c r="D914" s="15"/>
      <c r="E914" s="15"/>
      <c r="F914" s="33"/>
    </row>
    <row r="915">
      <c r="A915" s="33"/>
      <c r="B915" s="15"/>
      <c r="C915" s="15"/>
      <c r="D915" s="15"/>
      <c r="E915" s="15"/>
      <c r="F915" s="33"/>
    </row>
    <row r="916">
      <c r="A916" s="33"/>
      <c r="B916" s="15"/>
      <c r="C916" s="15"/>
      <c r="D916" s="15"/>
      <c r="E916" s="15"/>
      <c r="F916" s="33"/>
    </row>
    <row r="917">
      <c r="A917" s="33"/>
      <c r="B917" s="15"/>
      <c r="C917" s="15"/>
      <c r="D917" s="15"/>
      <c r="E917" s="15"/>
      <c r="F917" s="33"/>
    </row>
    <row r="918">
      <c r="A918" s="33"/>
      <c r="B918" s="15"/>
      <c r="C918" s="15"/>
      <c r="D918" s="15"/>
      <c r="E918" s="15"/>
      <c r="F918" s="33"/>
    </row>
    <row r="919">
      <c r="A919" s="33"/>
      <c r="B919" s="15"/>
      <c r="C919" s="15"/>
      <c r="D919" s="15"/>
      <c r="E919" s="15"/>
      <c r="F919" s="33"/>
    </row>
    <row r="920">
      <c r="A920" s="33"/>
      <c r="B920" s="15"/>
      <c r="C920" s="15"/>
      <c r="D920" s="15"/>
      <c r="E920" s="15"/>
      <c r="F920" s="33"/>
    </row>
    <row r="921">
      <c r="A921" s="33"/>
      <c r="B921" s="15"/>
      <c r="C921" s="15"/>
      <c r="D921" s="15"/>
      <c r="E921" s="15"/>
      <c r="F921" s="33"/>
    </row>
    <row r="922">
      <c r="A922" s="33"/>
      <c r="B922" s="15"/>
      <c r="C922" s="15"/>
      <c r="D922" s="15"/>
      <c r="E922" s="15"/>
      <c r="F922" s="33"/>
    </row>
    <row r="923">
      <c r="A923" s="33"/>
      <c r="B923" s="15"/>
      <c r="C923" s="15"/>
      <c r="D923" s="15"/>
      <c r="E923" s="15"/>
      <c r="F923" s="33"/>
    </row>
    <row r="924">
      <c r="A924" s="33"/>
      <c r="B924" s="15"/>
      <c r="C924" s="15"/>
      <c r="D924" s="15"/>
      <c r="E924" s="15"/>
      <c r="F924" s="33"/>
    </row>
    <row r="925">
      <c r="A925" s="33"/>
      <c r="B925" s="15"/>
      <c r="C925" s="15"/>
      <c r="D925" s="15"/>
      <c r="E925" s="15"/>
      <c r="F925" s="33"/>
    </row>
    <row r="926">
      <c r="A926" s="33"/>
      <c r="B926" s="15"/>
      <c r="C926" s="15"/>
      <c r="D926" s="15"/>
      <c r="E926" s="15"/>
      <c r="F926" s="33"/>
    </row>
    <row r="927">
      <c r="A927" s="33"/>
      <c r="B927" s="15"/>
      <c r="C927" s="15"/>
      <c r="D927" s="15"/>
      <c r="E927" s="15"/>
      <c r="F927" s="33"/>
    </row>
    <row r="928">
      <c r="A928" s="33"/>
      <c r="B928" s="15"/>
      <c r="C928" s="15"/>
      <c r="D928" s="15"/>
      <c r="E928" s="15"/>
      <c r="F928" s="33"/>
    </row>
    <row r="929">
      <c r="A929" s="33"/>
      <c r="B929" s="15"/>
      <c r="C929" s="15"/>
      <c r="D929" s="15"/>
      <c r="E929" s="15"/>
      <c r="F929" s="33"/>
    </row>
    <row r="930">
      <c r="A930" s="33"/>
      <c r="B930" s="15"/>
      <c r="C930" s="15"/>
      <c r="D930" s="15"/>
      <c r="E930" s="15"/>
      <c r="F930" s="33"/>
    </row>
    <row r="931">
      <c r="A931" s="33"/>
      <c r="B931" s="15"/>
      <c r="C931" s="15"/>
      <c r="D931" s="15"/>
      <c r="E931" s="15"/>
      <c r="F931" s="33"/>
    </row>
    <row r="932">
      <c r="A932" s="33"/>
      <c r="B932" s="15"/>
      <c r="C932" s="15"/>
      <c r="D932" s="15"/>
      <c r="E932" s="15"/>
      <c r="F932" s="33"/>
    </row>
    <row r="933">
      <c r="A933" s="33"/>
      <c r="B933" s="15"/>
      <c r="C933" s="15"/>
      <c r="D933" s="15"/>
      <c r="E933" s="15"/>
      <c r="F933" s="33"/>
    </row>
    <row r="934">
      <c r="A934" s="33"/>
      <c r="B934" s="15"/>
      <c r="C934" s="15"/>
      <c r="D934" s="15"/>
      <c r="E934" s="15"/>
      <c r="F934" s="33"/>
    </row>
    <row r="935">
      <c r="A935" s="33"/>
      <c r="B935" s="15"/>
      <c r="C935" s="15"/>
      <c r="D935" s="15"/>
      <c r="E935" s="15"/>
      <c r="F935" s="33"/>
    </row>
    <row r="936">
      <c r="A936" s="33"/>
      <c r="B936" s="15"/>
      <c r="C936" s="15"/>
      <c r="D936" s="15"/>
      <c r="E936" s="15"/>
      <c r="F936" s="33"/>
    </row>
    <row r="937">
      <c r="A937" s="33"/>
      <c r="B937" s="15"/>
      <c r="C937" s="15"/>
      <c r="D937" s="15"/>
      <c r="E937" s="15"/>
      <c r="F937" s="33"/>
    </row>
    <row r="938">
      <c r="A938" s="33"/>
      <c r="B938" s="15"/>
      <c r="C938" s="15"/>
      <c r="D938" s="15"/>
      <c r="E938" s="15"/>
      <c r="F938" s="33"/>
    </row>
    <row r="939">
      <c r="A939" s="33"/>
      <c r="B939" s="15"/>
      <c r="C939" s="15"/>
      <c r="D939" s="15"/>
      <c r="E939" s="15"/>
      <c r="F939" s="33"/>
    </row>
    <row r="940">
      <c r="A940" s="33"/>
      <c r="B940" s="15"/>
      <c r="C940" s="15"/>
      <c r="D940" s="15"/>
      <c r="E940" s="15"/>
      <c r="F940" s="33"/>
    </row>
    <row r="941">
      <c r="A941" s="33"/>
      <c r="B941" s="15"/>
      <c r="C941" s="15"/>
      <c r="D941" s="15"/>
      <c r="E941" s="15"/>
      <c r="F941" s="33"/>
    </row>
    <row r="942">
      <c r="A942" s="33"/>
      <c r="B942" s="15"/>
      <c r="C942" s="15"/>
      <c r="D942" s="15"/>
      <c r="E942" s="15"/>
      <c r="F942" s="33"/>
    </row>
    <row r="943">
      <c r="A943" s="33"/>
      <c r="B943" s="15"/>
      <c r="C943" s="15"/>
      <c r="D943" s="15"/>
      <c r="E943" s="15"/>
      <c r="F943" s="33"/>
    </row>
    <row r="944">
      <c r="A944" s="33"/>
      <c r="B944" s="15"/>
      <c r="C944" s="15"/>
      <c r="D944" s="15"/>
      <c r="E944" s="15"/>
      <c r="F944" s="33"/>
    </row>
    <row r="945">
      <c r="A945" s="33"/>
      <c r="B945" s="15"/>
      <c r="C945" s="15"/>
      <c r="D945" s="15"/>
      <c r="E945" s="15"/>
      <c r="F945" s="33"/>
    </row>
    <row r="946">
      <c r="A946" s="33"/>
      <c r="B946" s="15"/>
      <c r="C946" s="15"/>
      <c r="D946" s="15"/>
      <c r="E946" s="15"/>
      <c r="F946" s="33"/>
    </row>
    <row r="947">
      <c r="A947" s="33"/>
      <c r="B947" s="15"/>
      <c r="C947" s="15"/>
      <c r="D947" s="15"/>
      <c r="E947" s="15"/>
      <c r="F947" s="33"/>
    </row>
    <row r="948">
      <c r="A948" s="33"/>
      <c r="B948" s="15"/>
      <c r="C948" s="15"/>
      <c r="D948" s="15"/>
      <c r="E948" s="15"/>
      <c r="F948" s="33"/>
    </row>
    <row r="949">
      <c r="A949" s="33"/>
      <c r="B949" s="15"/>
      <c r="C949" s="15"/>
      <c r="D949" s="15"/>
      <c r="E949" s="15"/>
      <c r="F949" s="33"/>
    </row>
    <row r="950">
      <c r="A950" s="33"/>
      <c r="B950" s="15"/>
      <c r="C950" s="15"/>
      <c r="D950" s="15"/>
      <c r="E950" s="15"/>
      <c r="F950" s="33"/>
    </row>
    <row r="951">
      <c r="A951" s="33"/>
      <c r="B951" s="15"/>
      <c r="C951" s="15"/>
      <c r="D951" s="15"/>
      <c r="E951" s="15"/>
      <c r="F951" s="33"/>
    </row>
    <row r="952">
      <c r="A952" s="33"/>
      <c r="B952" s="15"/>
      <c r="C952" s="15"/>
      <c r="D952" s="15"/>
      <c r="E952" s="15"/>
      <c r="F952" s="33"/>
    </row>
    <row r="953">
      <c r="A953" s="33"/>
      <c r="B953" s="15"/>
      <c r="C953" s="15"/>
      <c r="D953" s="15"/>
      <c r="E953" s="15"/>
      <c r="F953" s="33"/>
    </row>
    <row r="954">
      <c r="A954" s="33"/>
      <c r="B954" s="15"/>
      <c r="C954" s="15"/>
      <c r="D954" s="15"/>
      <c r="E954" s="15"/>
      <c r="F954" s="33"/>
    </row>
    <row r="955">
      <c r="A955" s="33"/>
      <c r="B955" s="15"/>
      <c r="C955" s="15"/>
      <c r="D955" s="15"/>
      <c r="E955" s="15"/>
      <c r="F955" s="33"/>
    </row>
    <row r="956">
      <c r="A956" s="33"/>
      <c r="B956" s="15"/>
      <c r="C956" s="15"/>
      <c r="D956" s="15"/>
      <c r="E956" s="15"/>
      <c r="F956" s="33"/>
    </row>
    <row r="957">
      <c r="A957" s="33"/>
      <c r="B957" s="15"/>
      <c r="C957" s="15"/>
      <c r="D957" s="15"/>
      <c r="E957" s="15"/>
      <c r="F957" s="33"/>
    </row>
    <row r="958">
      <c r="A958" s="33"/>
      <c r="B958" s="15"/>
      <c r="C958" s="15"/>
      <c r="D958" s="15"/>
      <c r="E958" s="15"/>
      <c r="F958" s="33"/>
    </row>
    <row r="959">
      <c r="A959" s="33"/>
      <c r="B959" s="15"/>
      <c r="C959" s="15"/>
      <c r="D959" s="15"/>
      <c r="E959" s="15"/>
      <c r="F959" s="33"/>
    </row>
    <row r="960">
      <c r="A960" s="33"/>
      <c r="B960" s="15"/>
      <c r="C960" s="15"/>
      <c r="D960" s="15"/>
      <c r="E960" s="15"/>
      <c r="F960" s="33"/>
    </row>
    <row r="961">
      <c r="A961" s="33"/>
      <c r="B961" s="15"/>
      <c r="C961" s="15"/>
      <c r="D961" s="15"/>
      <c r="E961" s="15"/>
      <c r="F961" s="33"/>
    </row>
    <row r="962">
      <c r="A962" s="33"/>
      <c r="B962" s="15"/>
      <c r="C962" s="15"/>
      <c r="D962" s="15"/>
      <c r="E962" s="15"/>
      <c r="F962" s="33"/>
    </row>
    <row r="963">
      <c r="A963" s="33"/>
      <c r="B963" s="15"/>
      <c r="C963" s="15"/>
      <c r="D963" s="15"/>
      <c r="E963" s="15"/>
      <c r="F963" s="33"/>
    </row>
    <row r="964">
      <c r="A964" s="33"/>
      <c r="B964" s="15"/>
      <c r="C964" s="15"/>
      <c r="D964" s="15"/>
      <c r="E964" s="15"/>
      <c r="F964" s="33"/>
    </row>
    <row r="965">
      <c r="A965" s="33"/>
      <c r="B965" s="15"/>
      <c r="C965" s="15"/>
      <c r="D965" s="15"/>
      <c r="E965" s="15"/>
      <c r="F965" s="33"/>
    </row>
    <row r="966">
      <c r="A966" s="33"/>
      <c r="B966" s="15"/>
      <c r="C966" s="15"/>
      <c r="D966" s="15"/>
      <c r="E966" s="15"/>
      <c r="F966" s="33"/>
    </row>
    <row r="967">
      <c r="A967" s="33"/>
      <c r="B967" s="15"/>
      <c r="C967" s="15"/>
      <c r="D967" s="15"/>
      <c r="E967" s="15"/>
      <c r="F967" s="33"/>
    </row>
    <row r="968">
      <c r="A968" s="33"/>
      <c r="B968" s="15"/>
      <c r="C968" s="15"/>
      <c r="D968" s="15"/>
      <c r="E968" s="15"/>
      <c r="F968" s="33"/>
    </row>
    <row r="969">
      <c r="A969" s="33"/>
      <c r="B969" s="15"/>
      <c r="C969" s="15"/>
      <c r="D969" s="15"/>
      <c r="E969" s="15"/>
      <c r="F969" s="33"/>
    </row>
    <row r="970">
      <c r="A970" s="33"/>
      <c r="B970" s="15"/>
      <c r="C970" s="15"/>
      <c r="D970" s="15"/>
      <c r="E970" s="15"/>
      <c r="F970" s="33"/>
    </row>
    <row r="971">
      <c r="A971" s="33"/>
      <c r="B971" s="15"/>
      <c r="C971" s="15"/>
      <c r="D971" s="15"/>
      <c r="E971" s="15"/>
      <c r="F971" s="33"/>
    </row>
    <row r="972">
      <c r="A972" s="33"/>
      <c r="B972" s="15"/>
      <c r="C972" s="15"/>
      <c r="D972" s="15"/>
      <c r="E972" s="15"/>
      <c r="F972" s="33"/>
    </row>
    <row r="973">
      <c r="A973" s="33"/>
      <c r="B973" s="15"/>
      <c r="C973" s="15"/>
      <c r="D973" s="15"/>
      <c r="E973" s="15"/>
      <c r="F973" s="33"/>
    </row>
    <row r="974">
      <c r="A974" s="33"/>
      <c r="B974" s="15"/>
      <c r="C974" s="15"/>
      <c r="D974" s="15"/>
      <c r="E974" s="15"/>
      <c r="F974" s="33"/>
    </row>
    <row r="975">
      <c r="A975" s="33"/>
      <c r="B975" s="15"/>
      <c r="C975" s="15"/>
      <c r="D975" s="15"/>
      <c r="E975" s="15"/>
      <c r="F975" s="33"/>
    </row>
    <row r="976">
      <c r="A976" s="33"/>
      <c r="B976" s="15"/>
      <c r="C976" s="15"/>
      <c r="D976" s="15"/>
      <c r="E976" s="15"/>
      <c r="F976" s="33"/>
    </row>
    <row r="977">
      <c r="A977" s="33"/>
      <c r="B977" s="15"/>
      <c r="C977" s="15"/>
      <c r="D977" s="15"/>
      <c r="E977" s="15"/>
      <c r="F977" s="33"/>
    </row>
    <row r="978">
      <c r="A978" s="33"/>
      <c r="B978" s="15"/>
      <c r="C978" s="15"/>
      <c r="D978" s="15"/>
      <c r="E978" s="15"/>
      <c r="F978" s="33"/>
    </row>
    <row r="979">
      <c r="A979" s="33"/>
      <c r="B979" s="15"/>
      <c r="C979" s="15"/>
      <c r="D979" s="15"/>
      <c r="E979" s="15"/>
      <c r="F979" s="33"/>
    </row>
    <row r="980">
      <c r="A980" s="33"/>
      <c r="B980" s="15"/>
      <c r="C980" s="15"/>
      <c r="D980" s="15"/>
      <c r="E980" s="15"/>
      <c r="F980" s="33"/>
    </row>
    <row r="981">
      <c r="A981" s="33"/>
      <c r="B981" s="15"/>
      <c r="C981" s="15"/>
      <c r="D981" s="15"/>
      <c r="E981" s="15"/>
      <c r="F981" s="33"/>
    </row>
    <row r="982">
      <c r="A982" s="33"/>
      <c r="B982" s="15"/>
      <c r="C982" s="15"/>
      <c r="D982" s="15"/>
      <c r="E982" s="15"/>
      <c r="F982" s="33"/>
    </row>
    <row r="983">
      <c r="A983" s="33"/>
      <c r="B983" s="15"/>
      <c r="C983" s="15"/>
      <c r="D983" s="15"/>
      <c r="E983" s="15"/>
      <c r="F983" s="33"/>
    </row>
    <row r="984">
      <c r="A984" s="33"/>
      <c r="B984" s="15"/>
      <c r="C984" s="15"/>
      <c r="D984" s="15"/>
      <c r="E984" s="15"/>
      <c r="F984" s="33"/>
    </row>
    <row r="985">
      <c r="A985" s="33"/>
      <c r="B985" s="15"/>
      <c r="C985" s="15"/>
      <c r="D985" s="15"/>
      <c r="E985" s="15"/>
      <c r="F985" s="33"/>
    </row>
    <row r="986">
      <c r="A986" s="33"/>
      <c r="B986" s="15"/>
      <c r="C986" s="15"/>
      <c r="D986" s="15"/>
      <c r="E986" s="15"/>
      <c r="F986" s="33"/>
    </row>
    <row r="987">
      <c r="A987" s="33"/>
      <c r="B987" s="15"/>
      <c r="C987" s="15"/>
      <c r="D987" s="15"/>
      <c r="E987" s="15"/>
      <c r="F987" s="33"/>
    </row>
    <row r="988">
      <c r="A988" s="33"/>
      <c r="B988" s="15"/>
      <c r="C988" s="15"/>
      <c r="D988" s="15"/>
      <c r="E988" s="15"/>
      <c r="F988" s="33"/>
    </row>
    <row r="989">
      <c r="A989" s="33"/>
      <c r="B989" s="15"/>
      <c r="C989" s="15"/>
      <c r="D989" s="15"/>
      <c r="E989" s="15"/>
      <c r="F989" s="33"/>
    </row>
    <row r="990">
      <c r="A990" s="33"/>
      <c r="B990" s="15"/>
      <c r="C990" s="15"/>
      <c r="D990" s="15"/>
      <c r="E990" s="15"/>
      <c r="F990" s="33"/>
    </row>
    <row r="991">
      <c r="A991" s="33"/>
      <c r="B991" s="15"/>
      <c r="C991" s="15"/>
      <c r="D991" s="15"/>
      <c r="E991" s="15"/>
      <c r="F991" s="33"/>
    </row>
    <row r="992">
      <c r="A992" s="33"/>
      <c r="B992" s="15"/>
      <c r="C992" s="15"/>
      <c r="D992" s="15"/>
      <c r="E992" s="15"/>
      <c r="F992" s="33"/>
    </row>
    <row r="993">
      <c r="A993" s="33"/>
      <c r="B993" s="15"/>
      <c r="C993" s="15"/>
      <c r="D993" s="15"/>
      <c r="E993" s="15"/>
      <c r="F993" s="33"/>
    </row>
    <row r="994">
      <c r="A994" s="33"/>
      <c r="B994" s="15"/>
      <c r="C994" s="15"/>
      <c r="D994" s="15"/>
      <c r="E994" s="15"/>
      <c r="F994" s="33"/>
    </row>
    <row r="995">
      <c r="A995" s="33"/>
      <c r="B995" s="15"/>
      <c r="C995" s="15"/>
      <c r="D995" s="15"/>
      <c r="E995" s="15"/>
      <c r="F995" s="33"/>
    </row>
    <row r="996">
      <c r="A996" s="33"/>
      <c r="B996" s="15"/>
      <c r="C996" s="15"/>
      <c r="D996" s="15"/>
      <c r="E996" s="15"/>
      <c r="F996" s="33"/>
    </row>
    <row r="997">
      <c r="A997" s="33"/>
      <c r="B997" s="15"/>
      <c r="C997" s="15"/>
      <c r="D997" s="15"/>
      <c r="E997" s="15"/>
      <c r="F997" s="33"/>
    </row>
    <row r="998">
      <c r="A998" s="33"/>
      <c r="B998" s="15"/>
      <c r="C998" s="15"/>
      <c r="D998" s="15"/>
      <c r="E998" s="15"/>
      <c r="F998" s="33"/>
    </row>
    <row r="999">
      <c r="A999" s="33"/>
      <c r="B999" s="15"/>
      <c r="C999" s="15"/>
      <c r="D999" s="15"/>
      <c r="E999" s="15"/>
      <c r="F999" s="33"/>
    </row>
    <row r="1000">
      <c r="A1000" s="33"/>
      <c r="B1000" s="15"/>
      <c r="C1000" s="15"/>
      <c r="D1000" s="15"/>
      <c r="E1000" s="15"/>
      <c r="F1000" s="33"/>
    </row>
  </sheetData>
  <mergeCells count="3">
    <mergeCell ref="F1:J1"/>
    <mergeCell ref="F19:J22"/>
    <mergeCell ref="A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sheetData>
    <row r="1">
      <c r="A1" s="40" t="s">
        <v>38</v>
      </c>
    </row>
    <row r="2">
      <c r="A2" s="40" t="s">
        <v>39</v>
      </c>
      <c r="B2" s="40" t="s">
        <v>40</v>
      </c>
      <c r="C2" s="41">
        <v>44621.0</v>
      </c>
      <c r="D2" s="40" t="s">
        <v>41</v>
      </c>
      <c r="E2" s="40" t="s">
        <v>42</v>
      </c>
      <c r="F2" s="40" t="s">
        <v>43</v>
      </c>
      <c r="G2" s="40" t="b">
        <v>0</v>
      </c>
      <c r="H2" s="40" t="s">
        <v>44</v>
      </c>
      <c r="I2" s="40" t="b">
        <v>0</v>
      </c>
      <c r="J2" s="40">
        <v>13.0</v>
      </c>
      <c r="K2" s="40">
        <v>3600.0</v>
      </c>
      <c r="L2" s="40">
        <v>300.0</v>
      </c>
      <c r="P2" s="40">
        <v>1.0</v>
      </c>
      <c r="Q2" s="40">
        <v>535.0</v>
      </c>
      <c r="R2" s="40">
        <v>1.0</v>
      </c>
      <c r="S2" s="40">
        <v>12.0</v>
      </c>
      <c r="T2" s="40">
        <v>96.0</v>
      </c>
      <c r="U2" s="40">
        <v>485.0</v>
      </c>
      <c r="V2" s="40" t="s">
        <v>45</v>
      </c>
      <c r="Z2" s="40">
        <v>0.0</v>
      </c>
      <c r="AA2" s="40" t="s">
        <v>46</v>
      </c>
      <c r="AD2" s="40">
        <v>1.0</v>
      </c>
      <c r="AE2" s="40">
        <v>8.0</v>
      </c>
    </row>
    <row r="3">
      <c r="B3" s="40" t="s">
        <v>47</v>
      </c>
      <c r="C3" s="40">
        <v>1.0</v>
      </c>
      <c r="D3" s="40">
        <v>2.0</v>
      </c>
      <c r="E3" s="40">
        <v>3.0</v>
      </c>
      <c r="F3" s="40">
        <v>4.0</v>
      </c>
      <c r="G3" s="40">
        <v>5.0</v>
      </c>
      <c r="H3" s="40">
        <v>6.0</v>
      </c>
      <c r="I3" s="40">
        <v>7.0</v>
      </c>
      <c r="J3" s="40">
        <v>8.0</v>
      </c>
      <c r="K3" s="40">
        <v>9.0</v>
      </c>
      <c r="L3" s="40">
        <v>10.0</v>
      </c>
      <c r="M3" s="40">
        <v>11.0</v>
      </c>
      <c r="N3" s="40">
        <v>12.0</v>
      </c>
    </row>
    <row r="4">
      <c r="A4" s="42">
        <v>0.0</v>
      </c>
      <c r="B4" s="40">
        <v>37.0</v>
      </c>
      <c r="C4" s="43">
        <v>2937553.0</v>
      </c>
      <c r="D4" s="43">
        <v>3503071.0</v>
      </c>
      <c r="E4" s="43">
        <v>3220409.0</v>
      </c>
      <c r="F4" s="44">
        <v>4011523.0</v>
      </c>
      <c r="G4" s="44">
        <v>4894814.0</v>
      </c>
      <c r="H4" s="44">
        <v>5234573.0</v>
      </c>
      <c r="I4" s="44">
        <v>4231502.0</v>
      </c>
      <c r="J4" s="44">
        <v>4133463.0</v>
      </c>
      <c r="K4" s="44">
        <v>4180776.0</v>
      </c>
      <c r="L4" s="44">
        <v>4009931.0</v>
      </c>
      <c r="M4" s="44">
        <v>4637486.0</v>
      </c>
      <c r="N4" s="44">
        <v>4154520.0</v>
      </c>
    </row>
    <row r="5">
      <c r="C5" s="44">
        <v>3880783.0</v>
      </c>
      <c r="D5" s="44">
        <v>5358800.0</v>
      </c>
      <c r="E5" s="44">
        <v>5050372.0</v>
      </c>
      <c r="F5" s="44">
        <v>5812600.0</v>
      </c>
      <c r="G5" s="44">
        <v>5112977.0</v>
      </c>
      <c r="H5" s="44">
        <v>5446154.0</v>
      </c>
      <c r="I5" s="45">
        <v>7193949.0</v>
      </c>
      <c r="J5" s="45">
        <v>7173988.0</v>
      </c>
      <c r="K5" s="45">
        <v>8993034.0</v>
      </c>
      <c r="L5" s="45">
        <v>4009267.0</v>
      </c>
      <c r="M5" s="45">
        <v>3744849.0</v>
      </c>
      <c r="N5" s="45">
        <v>4077521.0</v>
      </c>
    </row>
    <row r="6">
      <c r="C6" s="45">
        <v>7150168.0</v>
      </c>
      <c r="D6" s="45">
        <v>6506953.0</v>
      </c>
      <c r="E6" s="45">
        <v>7351246.0</v>
      </c>
      <c r="F6" s="45">
        <v>4325889.0</v>
      </c>
      <c r="G6" s="45">
        <v>5019106.0</v>
      </c>
      <c r="H6" s="45">
        <v>5304929.0</v>
      </c>
      <c r="I6" s="45">
        <v>6418413.0</v>
      </c>
      <c r="J6" s="45">
        <v>6792177.0</v>
      </c>
      <c r="K6" s="45">
        <v>6324812.0</v>
      </c>
      <c r="L6" s="46">
        <v>5332075.0</v>
      </c>
      <c r="M6" s="46">
        <v>6084945.0</v>
      </c>
      <c r="N6" s="46">
        <v>5692147.0</v>
      </c>
    </row>
    <row r="7">
      <c r="C7" s="46">
        <v>5701504.0</v>
      </c>
      <c r="D7" s="46">
        <v>4872370.0</v>
      </c>
      <c r="E7" s="46">
        <v>5068376.0</v>
      </c>
      <c r="F7" s="46">
        <v>5388048.0</v>
      </c>
      <c r="G7" s="46">
        <v>5278728.0</v>
      </c>
      <c r="H7" s="46">
        <v>5614663.0</v>
      </c>
      <c r="I7" s="46">
        <v>4984499.0</v>
      </c>
      <c r="J7" s="46">
        <v>5213050.0</v>
      </c>
      <c r="K7" s="46">
        <v>5211205.0</v>
      </c>
      <c r="L7" s="46">
        <v>1.0657971E7</v>
      </c>
      <c r="M7" s="46">
        <v>6856288.0</v>
      </c>
      <c r="N7" s="46">
        <v>7411374.0</v>
      </c>
    </row>
    <row r="8">
      <c r="C8" s="43">
        <v>4011420.0</v>
      </c>
      <c r="D8" s="43">
        <v>3946697.0</v>
      </c>
      <c r="E8" s="43">
        <v>4026421.0</v>
      </c>
      <c r="F8" s="44">
        <v>6112569.0</v>
      </c>
      <c r="G8" s="44">
        <v>6046228.0</v>
      </c>
      <c r="H8" s="44">
        <v>6575962.0</v>
      </c>
      <c r="I8" s="44">
        <v>4762714.0</v>
      </c>
      <c r="J8" s="44">
        <v>4693647.0</v>
      </c>
      <c r="K8" s="44">
        <v>4281741.0</v>
      </c>
      <c r="L8" s="44">
        <v>6589646.0</v>
      </c>
      <c r="M8" s="44">
        <v>4933931.0</v>
      </c>
      <c r="N8" s="44">
        <v>4907622.0</v>
      </c>
    </row>
    <row r="9">
      <c r="C9" s="44">
        <v>5598395.0</v>
      </c>
      <c r="D9" s="44">
        <v>5253489.0</v>
      </c>
      <c r="E9" s="44">
        <v>5445794.0</v>
      </c>
      <c r="F9" s="44">
        <v>6203115.0</v>
      </c>
      <c r="G9" s="44">
        <v>6615239.0</v>
      </c>
      <c r="H9" s="44">
        <v>5834495.0</v>
      </c>
      <c r="I9" s="45">
        <v>9863431.0</v>
      </c>
      <c r="J9" s="45">
        <v>8965503.0</v>
      </c>
      <c r="K9" s="45">
        <v>8943241.0</v>
      </c>
      <c r="L9" s="45">
        <v>4767769.0</v>
      </c>
      <c r="M9" s="45">
        <v>5228486.0</v>
      </c>
      <c r="N9" s="45">
        <v>4497421.0</v>
      </c>
    </row>
    <row r="10">
      <c r="C10" s="45">
        <v>8890384.0</v>
      </c>
      <c r="D10" s="45">
        <v>8094320.0</v>
      </c>
      <c r="E10" s="45">
        <v>7246595.0</v>
      </c>
      <c r="F10" s="45">
        <v>5113103.0</v>
      </c>
      <c r="G10" s="45">
        <v>4959737.0</v>
      </c>
      <c r="H10" s="45">
        <v>4866151.0</v>
      </c>
      <c r="I10" s="45">
        <v>6070008.0</v>
      </c>
      <c r="J10" s="45">
        <v>7016002.0</v>
      </c>
      <c r="K10" s="45">
        <v>6381231.0</v>
      </c>
      <c r="L10" s="46">
        <v>5397554.0</v>
      </c>
      <c r="M10" s="46">
        <v>5854648.0</v>
      </c>
      <c r="N10" s="46">
        <v>6027751.0</v>
      </c>
    </row>
    <row r="11">
      <c r="C11" s="46">
        <v>6376781.0</v>
      </c>
      <c r="D11" s="46">
        <v>5912102.0</v>
      </c>
      <c r="E11" s="46">
        <v>5964261.0</v>
      </c>
      <c r="F11" s="46">
        <v>5980554.0</v>
      </c>
      <c r="G11" s="46">
        <v>5567393.0</v>
      </c>
      <c r="H11" s="46">
        <v>6091469.0</v>
      </c>
      <c r="I11" s="46">
        <v>5399902.0</v>
      </c>
      <c r="J11" s="46">
        <v>4847819.0</v>
      </c>
      <c r="K11" s="46">
        <v>5156106.0</v>
      </c>
      <c r="L11" s="46">
        <v>6954232.0</v>
      </c>
      <c r="M11" s="46">
        <v>8083848.0</v>
      </c>
      <c r="N11" s="46">
        <v>6864721.0</v>
      </c>
    </row>
    <row r="13">
      <c r="A13" s="42">
        <v>0.003449074074074074</v>
      </c>
      <c r="B13" s="40">
        <v>37.0</v>
      </c>
      <c r="C13" s="43">
        <v>3009382.0</v>
      </c>
      <c r="D13" s="43">
        <v>3545058.0</v>
      </c>
      <c r="E13" s="43">
        <v>3246601.0</v>
      </c>
      <c r="F13" s="44">
        <v>1.0685656E7</v>
      </c>
      <c r="G13" s="44">
        <v>1.4753603E7</v>
      </c>
      <c r="H13" s="44">
        <v>1.6238077E7</v>
      </c>
      <c r="I13" s="44">
        <v>9334694.0</v>
      </c>
      <c r="J13" s="44">
        <v>9538527.0</v>
      </c>
      <c r="K13" s="44">
        <v>1.0249817E7</v>
      </c>
      <c r="L13" s="44">
        <v>9703229.0</v>
      </c>
      <c r="M13" s="44">
        <v>1.3456342E7</v>
      </c>
      <c r="N13" s="44">
        <v>1.087923E7</v>
      </c>
    </row>
    <row r="14">
      <c r="C14" s="44">
        <v>8683637.0</v>
      </c>
      <c r="D14" s="44">
        <v>1.4714043E7</v>
      </c>
      <c r="E14" s="44">
        <v>1.3170227E7</v>
      </c>
      <c r="F14" s="44">
        <v>1.6878378E7</v>
      </c>
      <c r="G14" s="44">
        <v>1.4239835E7</v>
      </c>
      <c r="H14" s="44">
        <v>1.4991988E7</v>
      </c>
      <c r="I14" s="45">
        <v>2.501759E7</v>
      </c>
      <c r="J14" s="45">
        <v>2.4742154E7</v>
      </c>
      <c r="K14" s="45">
        <v>3.395348E7</v>
      </c>
      <c r="L14" s="45">
        <v>9247590.0</v>
      </c>
      <c r="M14" s="45">
        <v>8204193.0</v>
      </c>
      <c r="N14" s="45">
        <v>1.0291901E7</v>
      </c>
    </row>
    <row r="15">
      <c r="C15" s="45">
        <v>2.2944912E7</v>
      </c>
      <c r="D15" s="45">
        <v>2.0457098E7</v>
      </c>
      <c r="E15" s="45">
        <v>2.3445582E7</v>
      </c>
      <c r="F15" s="45">
        <v>1.065479E7</v>
      </c>
      <c r="G15" s="45">
        <v>1.3253541E7</v>
      </c>
      <c r="H15" s="45">
        <v>1.3705393E7</v>
      </c>
      <c r="I15" s="45">
        <v>1.7967152E7</v>
      </c>
      <c r="J15" s="45">
        <v>1.9825758E7</v>
      </c>
      <c r="K15" s="45">
        <v>1.7528196E7</v>
      </c>
      <c r="L15" s="46">
        <v>1.3329715E7</v>
      </c>
      <c r="M15" s="46">
        <v>1.5915739E7</v>
      </c>
      <c r="N15" s="46">
        <v>1.5859161E7</v>
      </c>
    </row>
    <row r="16">
      <c r="C16" s="46">
        <v>1.7079362E7</v>
      </c>
      <c r="D16" s="46">
        <v>1.530395E7</v>
      </c>
      <c r="E16" s="46">
        <v>1.3553893E7</v>
      </c>
      <c r="F16" s="46">
        <v>1.4458321E7</v>
      </c>
      <c r="G16" s="46">
        <v>1.4759908E7</v>
      </c>
      <c r="H16" s="46">
        <v>1.4793168E7</v>
      </c>
      <c r="I16" s="46">
        <v>1.2334362E7</v>
      </c>
      <c r="J16" s="46">
        <v>1.409863E7</v>
      </c>
      <c r="K16" s="46">
        <v>1.3543945E7</v>
      </c>
      <c r="L16" s="46">
        <v>4.1586924E7</v>
      </c>
      <c r="M16" s="46">
        <v>2.1924654E7</v>
      </c>
      <c r="N16" s="46">
        <v>2.6557718E7</v>
      </c>
    </row>
    <row r="17">
      <c r="C17" s="43">
        <v>4009614.0</v>
      </c>
      <c r="D17" s="43">
        <v>3962817.0</v>
      </c>
      <c r="E17" s="43">
        <v>4045476.0</v>
      </c>
      <c r="F17" s="44">
        <v>1.8577134E7</v>
      </c>
      <c r="G17" s="44">
        <v>1.7964742E7</v>
      </c>
      <c r="H17" s="44">
        <v>1.9928374E7</v>
      </c>
      <c r="I17" s="44">
        <v>1.0953352E7</v>
      </c>
      <c r="J17" s="44">
        <v>1.0526793E7</v>
      </c>
      <c r="K17" s="44">
        <v>8823496.0</v>
      </c>
      <c r="L17" s="44">
        <v>1.7094634E7</v>
      </c>
      <c r="M17" s="44">
        <v>1.5063341E7</v>
      </c>
      <c r="N17" s="44">
        <v>1.1498626E7</v>
      </c>
    </row>
    <row r="18">
      <c r="C18" s="44">
        <v>1.5511294E7</v>
      </c>
      <c r="D18" s="44">
        <v>1.2329056E7</v>
      </c>
      <c r="E18" s="44">
        <v>1.4510342E7</v>
      </c>
      <c r="F18" s="44">
        <v>1.9669386E7</v>
      </c>
      <c r="G18" s="44">
        <v>2.055828E7</v>
      </c>
      <c r="H18" s="44">
        <v>1.6379687E7</v>
      </c>
      <c r="I18" s="45">
        <v>3.5648912E7</v>
      </c>
      <c r="J18" s="45">
        <v>3.230893E7</v>
      </c>
      <c r="K18" s="45">
        <v>3.3512614E7</v>
      </c>
      <c r="L18" s="45">
        <v>1.2513995E7</v>
      </c>
      <c r="M18" s="45">
        <v>1.3711763E7</v>
      </c>
      <c r="N18" s="45">
        <v>1.2062507E7</v>
      </c>
    </row>
    <row r="19">
      <c r="C19" s="45">
        <v>2.9092364E7</v>
      </c>
      <c r="D19" s="45">
        <v>2.5999988E7</v>
      </c>
      <c r="E19" s="45">
        <v>2.3187114E7</v>
      </c>
      <c r="F19" s="45">
        <v>1.4332577E7</v>
      </c>
      <c r="G19" s="45">
        <v>1.3508307E7</v>
      </c>
      <c r="H19" s="45">
        <v>1.2742765E7</v>
      </c>
      <c r="I19" s="45">
        <v>1.748636E7</v>
      </c>
      <c r="J19" s="45">
        <v>2.2197332E7</v>
      </c>
      <c r="K19" s="45">
        <v>1.9239686E7</v>
      </c>
      <c r="L19" s="46">
        <v>1.4630574E7</v>
      </c>
      <c r="M19" s="46">
        <v>1.7331818E7</v>
      </c>
      <c r="N19" s="46">
        <v>1.865866E7</v>
      </c>
    </row>
    <row r="20">
      <c r="C20" s="46">
        <v>2.1326626E7</v>
      </c>
      <c r="D20" s="46">
        <v>1.8579134E7</v>
      </c>
      <c r="E20" s="46">
        <v>1.8658362E7</v>
      </c>
      <c r="F20" s="46">
        <v>1.8101388E7</v>
      </c>
      <c r="G20" s="46">
        <v>1.6521323E7</v>
      </c>
      <c r="H20" s="46">
        <v>1.932705E7</v>
      </c>
      <c r="I20" s="46">
        <v>1.6475597E7</v>
      </c>
      <c r="J20" s="46">
        <v>1.3319589E7</v>
      </c>
      <c r="K20" s="46">
        <v>1.5049462E7</v>
      </c>
      <c r="L20" s="46">
        <v>2.2978098E7</v>
      </c>
      <c r="M20" s="46">
        <v>2.7403974E7</v>
      </c>
      <c r="N20" s="46">
        <v>2.3659566E7</v>
      </c>
    </row>
    <row r="22">
      <c r="A22" s="42">
        <v>0.006944444444444444</v>
      </c>
      <c r="B22" s="40">
        <v>37.0</v>
      </c>
      <c r="C22" s="43">
        <v>3045452.0</v>
      </c>
      <c r="D22" s="43">
        <v>3601148.0</v>
      </c>
      <c r="E22" s="43">
        <v>3286354.0</v>
      </c>
      <c r="F22" s="44">
        <v>2.4372108E7</v>
      </c>
      <c r="G22" s="44">
        <v>3.3425152E7</v>
      </c>
      <c r="H22" s="44">
        <v>3.6270772E7</v>
      </c>
      <c r="I22" s="44">
        <v>1.9119542E7</v>
      </c>
      <c r="J22" s="44">
        <v>2.0064584E7</v>
      </c>
      <c r="K22" s="44">
        <v>2.1931372E7</v>
      </c>
      <c r="L22" s="44">
        <v>2.080944E7</v>
      </c>
      <c r="M22" s="44">
        <v>3.0808494E7</v>
      </c>
      <c r="N22" s="44">
        <v>2.465474E7</v>
      </c>
    </row>
    <row r="23">
      <c r="C23" s="44">
        <v>1.7853782E7</v>
      </c>
      <c r="D23" s="44">
        <v>2.9516906E7</v>
      </c>
      <c r="E23" s="44">
        <v>2.631508E7</v>
      </c>
      <c r="F23" s="44">
        <v>3.5986752E7</v>
      </c>
      <c r="G23" s="44">
        <v>3.1367224E7</v>
      </c>
      <c r="H23" s="44">
        <v>3.1846808E7</v>
      </c>
      <c r="I23" s="45">
        <v>5.5006576E7</v>
      </c>
      <c r="J23" s="45">
        <v>5.3999836E7</v>
      </c>
      <c r="K23" s="45">
        <v>7.0989016E7</v>
      </c>
      <c r="L23" s="45">
        <v>1.983723E7</v>
      </c>
      <c r="M23" s="45">
        <v>1.7668726E7</v>
      </c>
      <c r="N23" s="45">
        <v>2.2294078E7</v>
      </c>
    </row>
    <row r="24">
      <c r="C24" s="45">
        <v>4.51112E7</v>
      </c>
      <c r="D24" s="45">
        <v>4.1861672E7</v>
      </c>
      <c r="E24" s="45">
        <v>4.6431904E7</v>
      </c>
      <c r="F24" s="45">
        <v>2.2757108E7</v>
      </c>
      <c r="G24" s="45">
        <v>2.7863898E7</v>
      </c>
      <c r="H24" s="45">
        <v>2.8653174E7</v>
      </c>
      <c r="I24" s="45">
        <v>3.6581112E7</v>
      </c>
      <c r="J24" s="45">
        <v>4.0720792E7</v>
      </c>
      <c r="K24" s="45">
        <v>3.5747896E7</v>
      </c>
      <c r="L24" s="46">
        <v>2.7126394E7</v>
      </c>
      <c r="M24" s="46">
        <v>3.2464648E7</v>
      </c>
      <c r="N24" s="46">
        <v>3.2949298E7</v>
      </c>
    </row>
    <row r="25">
      <c r="C25" s="46">
        <v>3.7738908E7</v>
      </c>
      <c r="D25" s="46">
        <v>3.4803216E7</v>
      </c>
      <c r="E25" s="46">
        <v>2.9051722E7</v>
      </c>
      <c r="F25" s="46">
        <v>2.9750672E7</v>
      </c>
      <c r="G25" s="46">
        <v>3.107925E7</v>
      </c>
      <c r="H25" s="46">
        <v>2.9646464E7</v>
      </c>
      <c r="I25" s="46">
        <v>2.4898652E7</v>
      </c>
      <c r="J25" s="46">
        <v>2.9220668E7</v>
      </c>
      <c r="K25" s="46">
        <v>2.759549E7</v>
      </c>
      <c r="L25" s="46">
        <v>8.0826976E7</v>
      </c>
      <c r="M25" s="46">
        <v>4.5765608E7</v>
      </c>
      <c r="N25" s="46">
        <v>5.5037E7</v>
      </c>
    </row>
    <row r="26">
      <c r="C26" s="43">
        <v>4047856.0</v>
      </c>
      <c r="D26" s="43">
        <v>4001094.0</v>
      </c>
      <c r="E26" s="43">
        <v>4069644.0</v>
      </c>
      <c r="F26" s="44">
        <v>4.0111572E7</v>
      </c>
      <c r="G26" s="44">
        <v>3.8637008E7</v>
      </c>
      <c r="H26" s="44">
        <v>4.2271372E7</v>
      </c>
      <c r="I26" s="44">
        <v>2.311028E7</v>
      </c>
      <c r="J26" s="44">
        <v>2.1923394E7</v>
      </c>
      <c r="K26" s="44">
        <v>1.7701664E7</v>
      </c>
      <c r="L26" s="44">
        <v>3.698666E7</v>
      </c>
      <c r="M26" s="44">
        <v>3.4744072E7</v>
      </c>
      <c r="N26" s="44">
        <v>2.479705E7</v>
      </c>
    </row>
    <row r="27">
      <c r="C27" s="44">
        <v>3.2972888E7</v>
      </c>
      <c r="D27" s="44">
        <v>2.5405004E7</v>
      </c>
      <c r="E27" s="44">
        <v>3.0120674E7</v>
      </c>
      <c r="F27" s="44">
        <v>4.351738E7</v>
      </c>
      <c r="G27" s="44">
        <v>4.4996084E7</v>
      </c>
      <c r="H27" s="44">
        <v>3.5631628E7</v>
      </c>
      <c r="I27" s="45">
        <v>7.4237088E7</v>
      </c>
      <c r="J27" s="45">
        <v>6.7953912E7</v>
      </c>
      <c r="K27" s="45">
        <v>7.0760656E7</v>
      </c>
      <c r="L27" s="45">
        <v>2.6852532E7</v>
      </c>
      <c r="M27" s="45">
        <v>2.902498E7</v>
      </c>
      <c r="N27" s="45">
        <v>2.641918E7</v>
      </c>
    </row>
    <row r="28">
      <c r="C28" s="45">
        <v>5.8667548E7</v>
      </c>
      <c r="D28" s="45">
        <v>5.226328E7</v>
      </c>
      <c r="E28" s="45">
        <v>4.7170124E7</v>
      </c>
      <c r="F28" s="45">
        <v>3.1876842E7</v>
      </c>
      <c r="G28" s="45">
        <v>2.9698522E7</v>
      </c>
      <c r="H28" s="45">
        <v>2.7775478E7</v>
      </c>
      <c r="I28" s="45">
        <v>3.6641876E7</v>
      </c>
      <c r="J28" s="45">
        <v>4.6701488E7</v>
      </c>
      <c r="K28" s="45">
        <v>4.072932E7</v>
      </c>
      <c r="L28" s="46">
        <v>3.134945E7</v>
      </c>
      <c r="M28" s="46">
        <v>3.7263892E7</v>
      </c>
      <c r="N28" s="46">
        <v>4.1022708E7</v>
      </c>
    </row>
    <row r="29">
      <c r="C29" s="46">
        <v>4.7952764E7</v>
      </c>
      <c r="D29" s="46">
        <v>4.1397324E7</v>
      </c>
      <c r="E29" s="46">
        <v>4.136026E7</v>
      </c>
      <c r="F29" s="46">
        <v>3.8196604E7</v>
      </c>
      <c r="G29" s="46">
        <v>3.4986744E7</v>
      </c>
      <c r="H29" s="46">
        <v>4.1153064E7</v>
      </c>
      <c r="I29" s="46">
        <v>3.5722372E7</v>
      </c>
      <c r="J29" s="46">
        <v>2.86794E7</v>
      </c>
      <c r="K29" s="46">
        <v>3.2505698E7</v>
      </c>
      <c r="L29" s="46">
        <v>4.7945512E7</v>
      </c>
      <c r="M29" s="46">
        <v>5.6653564E7</v>
      </c>
      <c r="N29" s="46">
        <v>5.0897124E7</v>
      </c>
    </row>
    <row r="31">
      <c r="A31" s="42">
        <v>0.010416666666666666</v>
      </c>
      <c r="B31" s="40">
        <v>37.0</v>
      </c>
      <c r="C31" s="43">
        <v>3083968.0</v>
      </c>
      <c r="D31" s="43">
        <v>3652401.0</v>
      </c>
      <c r="E31" s="43">
        <v>3353623.0</v>
      </c>
      <c r="F31" s="44">
        <v>4.3147052E7</v>
      </c>
      <c r="G31" s="44">
        <v>5.6910836E7</v>
      </c>
      <c r="H31" s="44">
        <v>6.0700196E7</v>
      </c>
      <c r="I31" s="44">
        <v>3.2494368E7</v>
      </c>
      <c r="J31" s="44">
        <v>3.4817032E7</v>
      </c>
      <c r="K31" s="44">
        <v>3.7976568E7</v>
      </c>
      <c r="L31" s="44">
        <v>3.6118692E7</v>
      </c>
      <c r="M31" s="44">
        <v>5.3367492E7</v>
      </c>
      <c r="N31" s="44">
        <v>4.3393944E7</v>
      </c>
    </row>
    <row r="32">
      <c r="C32" s="44">
        <v>3.0000138E7</v>
      </c>
      <c r="D32" s="44">
        <v>4.7228596E7</v>
      </c>
      <c r="E32" s="44">
        <v>4.334832E7</v>
      </c>
      <c r="F32" s="44">
        <v>6.0166572E7</v>
      </c>
      <c r="G32" s="44">
        <v>5.4315084E7</v>
      </c>
      <c r="H32" s="44">
        <v>5.349154E7</v>
      </c>
      <c r="I32" s="45">
        <v>8.7885912E7</v>
      </c>
      <c r="J32" s="45">
        <v>8.6199568E7</v>
      </c>
      <c r="K32" s="45">
        <v>1.081058E8</v>
      </c>
      <c r="L32" s="45">
        <v>3.476354E7</v>
      </c>
      <c r="M32" s="45">
        <v>3.1522872E7</v>
      </c>
      <c r="N32" s="45">
        <v>3.8569328E7</v>
      </c>
    </row>
    <row r="33">
      <c r="C33" s="45">
        <v>6.8993904E7</v>
      </c>
      <c r="D33" s="45">
        <v>6.5528752E7</v>
      </c>
      <c r="E33" s="45">
        <v>7.0944384E7</v>
      </c>
      <c r="F33" s="45">
        <v>3.9535756E7</v>
      </c>
      <c r="G33" s="45">
        <v>4.7262488E7</v>
      </c>
      <c r="H33" s="45">
        <v>4.8366728E7</v>
      </c>
      <c r="I33" s="45">
        <v>5.8664964E7</v>
      </c>
      <c r="J33" s="45">
        <v>6.511304E7</v>
      </c>
      <c r="K33" s="45">
        <v>5.7686936E7</v>
      </c>
      <c r="L33" s="46">
        <v>4.4775096E7</v>
      </c>
      <c r="M33" s="46">
        <v>5.3100004E7</v>
      </c>
      <c r="N33" s="46">
        <v>5.3796316E7</v>
      </c>
    </row>
    <row r="34">
      <c r="C34" s="46">
        <v>6.4111604E7</v>
      </c>
      <c r="D34" s="46">
        <v>6.0029896E7</v>
      </c>
      <c r="E34" s="46">
        <v>4.9360828E7</v>
      </c>
      <c r="F34" s="46">
        <v>4.8077664E7</v>
      </c>
      <c r="G34" s="46">
        <v>5.0336428E7</v>
      </c>
      <c r="H34" s="46">
        <v>4.746272E7</v>
      </c>
      <c r="I34" s="46">
        <v>4.0768088E7</v>
      </c>
      <c r="J34" s="46">
        <v>4.8027692E7</v>
      </c>
      <c r="K34" s="46">
        <v>4.5475912E7</v>
      </c>
      <c r="L34" s="46">
        <v>1.15072856E8</v>
      </c>
      <c r="M34" s="46">
        <v>7.0968408E7</v>
      </c>
      <c r="N34" s="46">
        <v>8.3161656E7</v>
      </c>
    </row>
    <row r="35">
      <c r="C35" s="43">
        <v>4083935.0</v>
      </c>
      <c r="D35" s="43">
        <v>4079823.0</v>
      </c>
      <c r="E35" s="43">
        <v>4135980.0</v>
      </c>
      <c r="F35" s="44">
        <v>6.7707648E7</v>
      </c>
      <c r="G35" s="44">
        <v>6.5227008E7</v>
      </c>
      <c r="H35" s="44">
        <v>7.1077016E7</v>
      </c>
      <c r="I35" s="44">
        <v>4.0321352E7</v>
      </c>
      <c r="J35" s="44">
        <v>3.8428416E7</v>
      </c>
      <c r="K35" s="44">
        <v>3.0946552E7</v>
      </c>
      <c r="L35" s="44">
        <v>6.3399484E7</v>
      </c>
      <c r="M35" s="44">
        <v>6.106582E7</v>
      </c>
      <c r="N35" s="44">
        <v>4.351504E7</v>
      </c>
    </row>
    <row r="36">
      <c r="C36" s="44">
        <v>5.5201632E7</v>
      </c>
      <c r="D36" s="44">
        <v>4.309886E7</v>
      </c>
      <c r="E36" s="44">
        <v>5.0539656E7</v>
      </c>
      <c r="F36" s="44">
        <v>7.4094192E7</v>
      </c>
      <c r="G36" s="44">
        <v>7.636724E7</v>
      </c>
      <c r="H36" s="44">
        <v>6.1294884E7</v>
      </c>
      <c r="I36" s="45">
        <v>1.14438048E8</v>
      </c>
      <c r="J36" s="45">
        <v>1.06052424E8</v>
      </c>
      <c r="K36" s="45">
        <v>1.09741504E8</v>
      </c>
      <c r="L36" s="45">
        <v>4.6585784E7</v>
      </c>
      <c r="M36" s="45">
        <v>4.9655948E7</v>
      </c>
      <c r="N36" s="45">
        <v>4.5981716E7</v>
      </c>
    </row>
    <row r="37">
      <c r="C37" s="45">
        <v>9.122E7</v>
      </c>
      <c r="D37" s="45">
        <v>8.2469376E7</v>
      </c>
      <c r="E37" s="45">
        <v>7.5043304E7</v>
      </c>
      <c r="F37" s="45">
        <v>5.5819244E7</v>
      </c>
      <c r="G37" s="45">
        <v>5.225054E7</v>
      </c>
      <c r="H37" s="45">
        <v>4.8924184E7</v>
      </c>
      <c r="I37" s="45">
        <v>6.0929308E7</v>
      </c>
      <c r="J37" s="45">
        <v>7.6256088E7</v>
      </c>
      <c r="K37" s="45">
        <v>6.742096E7</v>
      </c>
      <c r="L37" s="46">
        <v>5.4063128E7</v>
      </c>
      <c r="M37" s="46">
        <v>6.2524736E7</v>
      </c>
      <c r="N37" s="46">
        <v>6.9656304E7</v>
      </c>
    </row>
    <row r="38">
      <c r="C38" s="46">
        <v>8.270792E7</v>
      </c>
      <c r="D38" s="46">
        <v>7.1586512E7</v>
      </c>
      <c r="E38" s="46">
        <v>7.1339272E7</v>
      </c>
      <c r="F38" s="46">
        <v>6.2995664E7</v>
      </c>
      <c r="G38" s="46">
        <v>5.7988208E7</v>
      </c>
      <c r="H38" s="46">
        <v>6.736644E7</v>
      </c>
      <c r="I38" s="46">
        <v>6.0064656E7</v>
      </c>
      <c r="J38" s="46">
        <v>4.9368284E7</v>
      </c>
      <c r="K38" s="46">
        <v>5.5195604E7</v>
      </c>
      <c r="L38" s="46">
        <v>7.54838E7</v>
      </c>
      <c r="M38" s="46">
        <v>8.8907056E7</v>
      </c>
      <c r="N38" s="46">
        <v>8.1390056E7</v>
      </c>
    </row>
    <row r="40">
      <c r="A40" s="42">
        <v>0.013888888888888888</v>
      </c>
      <c r="B40" s="40">
        <v>37.0</v>
      </c>
      <c r="C40" s="43">
        <v>3145806.0</v>
      </c>
      <c r="D40" s="43">
        <v>3734479.0</v>
      </c>
      <c r="E40" s="43">
        <v>3415594.0</v>
      </c>
      <c r="F40" s="44">
        <v>6.3897132E7</v>
      </c>
      <c r="G40" s="44">
        <v>8.1346872E7</v>
      </c>
      <c r="H40" s="44">
        <v>8.6221144E7</v>
      </c>
      <c r="I40" s="44">
        <v>4.8072828E7</v>
      </c>
      <c r="J40" s="44">
        <v>5.1578136E7</v>
      </c>
      <c r="K40" s="44">
        <v>5.6408816E7</v>
      </c>
      <c r="L40" s="44">
        <v>5.4058372E7</v>
      </c>
      <c r="M40" s="44">
        <v>7.8540752E7</v>
      </c>
      <c r="N40" s="44">
        <v>6.4216376E7</v>
      </c>
    </row>
    <row r="41">
      <c r="C41" s="44">
        <v>4.355546E7</v>
      </c>
      <c r="D41" s="44">
        <v>6.6597884E7</v>
      </c>
      <c r="E41" s="44">
        <v>6.0751972E7</v>
      </c>
      <c r="F41" s="44">
        <v>8.6509784E7</v>
      </c>
      <c r="G41" s="44">
        <v>8.0078328E7</v>
      </c>
      <c r="H41" s="44">
        <v>7.7972552E7</v>
      </c>
      <c r="I41" s="45">
        <v>1.18362704E8</v>
      </c>
      <c r="J41" s="45">
        <v>1.15833216E8</v>
      </c>
      <c r="K41" s="45">
        <v>1.40637552E8</v>
      </c>
      <c r="L41" s="45">
        <v>5.2405904E7</v>
      </c>
      <c r="M41" s="45">
        <v>4.8335892E7</v>
      </c>
      <c r="N41" s="45">
        <v>5.6967632E7</v>
      </c>
    </row>
    <row r="42">
      <c r="C42" s="45">
        <v>9.2374192E7</v>
      </c>
      <c r="D42" s="45">
        <v>8.8490808E7</v>
      </c>
      <c r="E42" s="45">
        <v>9.4959368E7</v>
      </c>
      <c r="F42" s="45">
        <v>5.8536944E7</v>
      </c>
      <c r="G42" s="45">
        <v>7.0681424E7</v>
      </c>
      <c r="H42" s="45">
        <v>7.1773592E7</v>
      </c>
      <c r="I42" s="45">
        <v>8.2390456E7</v>
      </c>
      <c r="J42" s="45">
        <v>9.0790816E7</v>
      </c>
      <c r="K42" s="45">
        <v>8.087452E7</v>
      </c>
      <c r="L42" s="46">
        <v>6.4871412E7</v>
      </c>
      <c r="M42" s="46">
        <v>7.5146912E7</v>
      </c>
      <c r="N42" s="46">
        <v>7.5774856E7</v>
      </c>
    </row>
    <row r="43">
      <c r="C43" s="46">
        <v>9.2401128E7</v>
      </c>
      <c r="D43" s="46">
        <v>8.7946088E7</v>
      </c>
      <c r="E43" s="46">
        <v>7.292396E7</v>
      </c>
      <c r="F43" s="46">
        <v>6.7010328E7</v>
      </c>
      <c r="G43" s="46">
        <v>6.989564E7</v>
      </c>
      <c r="H43" s="46">
        <v>6.647316E7</v>
      </c>
      <c r="I43" s="46">
        <v>5.8822164E7</v>
      </c>
      <c r="J43" s="46">
        <v>6.9529992E7</v>
      </c>
      <c r="K43" s="46">
        <v>6.5648676E7</v>
      </c>
      <c r="L43" s="46">
        <v>1.43777424E8</v>
      </c>
      <c r="M43" s="46">
        <v>9.4277408E7</v>
      </c>
      <c r="N43" s="46">
        <v>1.08227752E8</v>
      </c>
    </row>
    <row r="44">
      <c r="C44" s="43">
        <v>4139598.0</v>
      </c>
      <c r="D44" s="43">
        <v>4174193.0</v>
      </c>
      <c r="E44" s="43">
        <v>4212192.0</v>
      </c>
      <c r="F44" s="44">
        <v>9.9083776E7</v>
      </c>
      <c r="G44" s="44">
        <v>9.5260376E7</v>
      </c>
      <c r="H44" s="44">
        <v>1.0388592E8</v>
      </c>
      <c r="I44" s="44">
        <v>6.1775644E7</v>
      </c>
      <c r="J44" s="44">
        <v>5.9107308E7</v>
      </c>
      <c r="K44" s="44">
        <v>4.7772916E7</v>
      </c>
      <c r="L44" s="44">
        <v>9.4199328E7</v>
      </c>
      <c r="M44" s="44">
        <v>9.133228E7</v>
      </c>
      <c r="N44" s="44">
        <v>6.6430776E7</v>
      </c>
    </row>
    <row r="45">
      <c r="C45" s="44">
        <v>8.0683624E7</v>
      </c>
      <c r="D45" s="44">
        <v>6.4081288E7</v>
      </c>
      <c r="E45" s="44">
        <v>7.4379E7</v>
      </c>
      <c r="F45" s="44">
        <v>1.08626608E8</v>
      </c>
      <c r="G45" s="44">
        <v>1.11118336E8</v>
      </c>
      <c r="H45" s="44">
        <v>9.1350008E7</v>
      </c>
      <c r="I45" s="45">
        <v>1.52235136E8</v>
      </c>
      <c r="J45" s="45">
        <v>1.42422448E8</v>
      </c>
      <c r="K45" s="45">
        <v>1.46159904E8</v>
      </c>
      <c r="L45" s="45">
        <v>7.0498376E7</v>
      </c>
      <c r="M45" s="45">
        <v>7.42036E7</v>
      </c>
      <c r="N45" s="45">
        <v>6.9748456E7</v>
      </c>
    </row>
    <row r="46">
      <c r="C46" s="45">
        <v>1.259756E8</v>
      </c>
      <c r="D46" s="45">
        <v>1.1355652E8</v>
      </c>
      <c r="E46" s="45">
        <v>1.04655592E8</v>
      </c>
      <c r="F46" s="45">
        <v>8.447872E7</v>
      </c>
      <c r="G46" s="45">
        <v>7.933932E7</v>
      </c>
      <c r="H46" s="45">
        <v>7.471844E7</v>
      </c>
      <c r="I46" s="45">
        <v>8.8596528E7</v>
      </c>
      <c r="J46" s="45">
        <v>1.07997584E8</v>
      </c>
      <c r="K46" s="45">
        <v>9.704008E7</v>
      </c>
      <c r="L46" s="46">
        <v>8.1358464E7</v>
      </c>
      <c r="M46" s="46">
        <v>9.0819216E7</v>
      </c>
      <c r="N46" s="46">
        <v>1.01550192E8</v>
      </c>
    </row>
    <row r="47">
      <c r="C47" s="46">
        <v>1.19865664E8</v>
      </c>
      <c r="D47" s="46">
        <v>1.05525064E8</v>
      </c>
      <c r="E47" s="46">
        <v>1.05464408E8</v>
      </c>
      <c r="F47" s="46">
        <v>9.1125864E7</v>
      </c>
      <c r="G47" s="46">
        <v>8.371808E7</v>
      </c>
      <c r="H47" s="46">
        <v>9.6260544E7</v>
      </c>
      <c r="I47" s="46">
        <v>8.744192E7</v>
      </c>
      <c r="J47" s="46">
        <v>7.4556616E7</v>
      </c>
      <c r="K47" s="46">
        <v>8.1646792E7</v>
      </c>
      <c r="L47" s="46">
        <v>1.0334744E8</v>
      </c>
      <c r="M47" s="46">
        <v>1.20683024E8</v>
      </c>
      <c r="N47" s="46">
        <v>1.11684544E8</v>
      </c>
    </row>
    <row r="49">
      <c r="A49" s="42">
        <v>0.017361111111111112</v>
      </c>
      <c r="B49" s="40">
        <v>37.0</v>
      </c>
      <c r="C49" s="43">
        <v>3200572.0</v>
      </c>
      <c r="D49" s="43">
        <v>3835285.0</v>
      </c>
      <c r="E49" s="43">
        <v>3489209.0</v>
      </c>
      <c r="F49" s="44">
        <v>8.4877248E7</v>
      </c>
      <c r="G49" s="44">
        <v>1.05116368E8</v>
      </c>
      <c r="H49" s="44">
        <v>1.10919792E8</v>
      </c>
      <c r="I49" s="44">
        <v>6.4865808E7</v>
      </c>
      <c r="J49" s="44">
        <v>6.99646E7</v>
      </c>
      <c r="K49" s="44">
        <v>7.6186792E7</v>
      </c>
      <c r="L49" s="44">
        <v>7.3492872E7</v>
      </c>
      <c r="M49" s="44">
        <v>1.0420304E8</v>
      </c>
      <c r="N49" s="44">
        <v>8.5917848E7</v>
      </c>
    </row>
    <row r="50">
      <c r="C50" s="44">
        <v>5.7724608E7</v>
      </c>
      <c r="D50" s="44">
        <v>8.6589968E7</v>
      </c>
      <c r="E50" s="44">
        <v>7.8705864E7</v>
      </c>
      <c r="F50" s="44">
        <v>1.1343528E8</v>
      </c>
      <c r="G50" s="44">
        <v>1.0618244E8</v>
      </c>
      <c r="H50" s="44">
        <v>1.0315624E8</v>
      </c>
      <c r="I50" s="45">
        <v>1.44604368E8</v>
      </c>
      <c r="J50" s="45">
        <v>1.41508576E8</v>
      </c>
      <c r="K50" s="45">
        <v>1.67124864E8</v>
      </c>
      <c r="L50" s="45">
        <v>7.117064E7</v>
      </c>
      <c r="M50" s="45">
        <v>6.6351612E7</v>
      </c>
      <c r="N50" s="45">
        <v>7.6492848E7</v>
      </c>
    </row>
    <row r="51">
      <c r="C51" s="45">
        <v>1.13973176E8</v>
      </c>
      <c r="D51" s="45">
        <v>1.10081088E8</v>
      </c>
      <c r="E51" s="45">
        <v>1.17726456E8</v>
      </c>
      <c r="F51" s="45">
        <v>7.8976544E7</v>
      </c>
      <c r="G51" s="45">
        <v>9.4320016E7</v>
      </c>
      <c r="H51" s="45">
        <v>9.6300352E7</v>
      </c>
      <c r="I51" s="45">
        <v>1.06378904E8</v>
      </c>
      <c r="J51" s="45">
        <v>1.16173192E8</v>
      </c>
      <c r="K51" s="45">
        <v>1.0393064E8</v>
      </c>
      <c r="L51" s="46">
        <v>8.5939056E7</v>
      </c>
      <c r="M51" s="46">
        <v>9.691208E7</v>
      </c>
      <c r="N51" s="46">
        <v>9.8532984E7</v>
      </c>
    </row>
    <row r="52">
      <c r="C52" s="46">
        <v>1.20729168E8</v>
      </c>
      <c r="D52" s="46">
        <v>1.16974488E8</v>
      </c>
      <c r="E52" s="46">
        <v>9.7550712E7</v>
      </c>
      <c r="F52" s="46">
        <v>8.5858328E7</v>
      </c>
      <c r="G52" s="46">
        <v>8.9032216E7</v>
      </c>
      <c r="H52" s="46">
        <v>8.5749736E7</v>
      </c>
      <c r="I52" s="46">
        <v>7.7944416E7</v>
      </c>
      <c r="J52" s="46">
        <v>9.2134472E7</v>
      </c>
      <c r="K52" s="46">
        <v>8.6297168E7</v>
      </c>
      <c r="L52" s="46">
        <v>1.67558512E8</v>
      </c>
      <c r="M52" s="46">
        <v>1.15264176E8</v>
      </c>
      <c r="N52" s="46">
        <v>1.30112352E8</v>
      </c>
    </row>
    <row r="53">
      <c r="C53" s="43">
        <v>4210460.0</v>
      </c>
      <c r="D53" s="43">
        <v>4280068.0</v>
      </c>
      <c r="E53" s="43">
        <v>4278622.0</v>
      </c>
      <c r="F53" s="44">
        <v>1.31932192E8</v>
      </c>
      <c r="G53" s="44">
        <v>1.27439016E8</v>
      </c>
      <c r="H53" s="44">
        <v>1.371592E8</v>
      </c>
      <c r="I53" s="44">
        <v>8.5989016E7</v>
      </c>
      <c r="J53" s="44">
        <v>8.2515256E7</v>
      </c>
      <c r="K53" s="44">
        <v>6.7268512E7</v>
      </c>
      <c r="L53" s="44">
        <v>1.27070248E8</v>
      </c>
      <c r="M53" s="44">
        <v>1.23576432E8</v>
      </c>
      <c r="N53" s="44">
        <v>9.2061768E7</v>
      </c>
    </row>
    <row r="54">
      <c r="C54" s="44">
        <v>1.07075064E8</v>
      </c>
      <c r="D54" s="44">
        <v>8.6655048E7</v>
      </c>
      <c r="E54" s="44">
        <v>9.9767912E7</v>
      </c>
      <c r="F54" s="44">
        <v>1.43729008E8</v>
      </c>
      <c r="G54" s="44">
        <v>1.46754672E8</v>
      </c>
      <c r="H54" s="44">
        <v>1.23440208E8</v>
      </c>
      <c r="I54" s="45">
        <v>1.85273392E8</v>
      </c>
      <c r="J54" s="45">
        <v>1.75160208E8</v>
      </c>
      <c r="K54" s="45">
        <v>1.7865784E8</v>
      </c>
      <c r="L54" s="45">
        <v>9.6978576E7</v>
      </c>
      <c r="M54" s="45">
        <v>1.00583464E8</v>
      </c>
      <c r="N54" s="45">
        <v>9.592144E7</v>
      </c>
    </row>
    <row r="55">
      <c r="C55" s="45">
        <v>1.58245344E8</v>
      </c>
      <c r="D55" s="45">
        <v>1.46575328E8</v>
      </c>
      <c r="E55" s="45">
        <v>1.36528512E8</v>
      </c>
      <c r="F55" s="45">
        <v>1.16835208E8</v>
      </c>
      <c r="G55" s="45">
        <v>1.0914912E8</v>
      </c>
      <c r="H55" s="45">
        <v>1.03685288E8</v>
      </c>
      <c r="I55" s="45">
        <v>1.19006544E8</v>
      </c>
      <c r="J55" s="45">
        <v>1.40635376E8</v>
      </c>
      <c r="K55" s="45">
        <v>1.27831088E8</v>
      </c>
      <c r="L55" s="46">
        <v>1.08767296E8</v>
      </c>
      <c r="M55" s="46">
        <v>1.21034488E8</v>
      </c>
      <c r="N55" s="46">
        <v>1.36069024E8</v>
      </c>
    </row>
    <row r="56">
      <c r="C56" s="46">
        <v>1.58022176E8</v>
      </c>
      <c r="D56" s="46">
        <v>1.4130432E8</v>
      </c>
      <c r="E56" s="46">
        <v>1.40777616E8</v>
      </c>
      <c r="F56" s="46">
        <v>1.18817872E8</v>
      </c>
      <c r="G56" s="46">
        <v>1.11862312E8</v>
      </c>
      <c r="H56" s="46">
        <v>1.26519104E8</v>
      </c>
      <c r="I56" s="46">
        <v>1.17090952E8</v>
      </c>
      <c r="J56" s="46">
        <v>1.01068904E8</v>
      </c>
      <c r="K56" s="46">
        <v>1.10697112E8</v>
      </c>
      <c r="L56" s="46">
        <v>1.30347848E8</v>
      </c>
      <c r="M56" s="46">
        <v>1.51132064E8</v>
      </c>
      <c r="N56" s="46">
        <v>1.40936016E8</v>
      </c>
    </row>
    <row r="58">
      <c r="A58" s="42">
        <v>0.020833333333333332</v>
      </c>
      <c r="B58" s="40">
        <v>37.0</v>
      </c>
      <c r="C58" s="43">
        <v>3275208.0</v>
      </c>
      <c r="D58" s="43">
        <v>3972717.0</v>
      </c>
      <c r="E58" s="43">
        <v>3584386.0</v>
      </c>
      <c r="F58" s="44">
        <v>1.05448648E8</v>
      </c>
      <c r="G58" s="44">
        <v>1.27581128E8</v>
      </c>
      <c r="H58" s="44">
        <v>1.34316928E8</v>
      </c>
      <c r="I58" s="44">
        <v>8.1402824E7</v>
      </c>
      <c r="J58" s="44">
        <v>8.7790992E7</v>
      </c>
      <c r="K58" s="44">
        <v>9.5740968E7</v>
      </c>
      <c r="L58" s="44">
        <v>9.3454032E7</v>
      </c>
      <c r="M58" s="44">
        <v>1.29483192E8</v>
      </c>
      <c r="N58" s="44">
        <v>1.07849152E8</v>
      </c>
    </row>
    <row r="59">
      <c r="C59" s="44">
        <v>7.1805248E7</v>
      </c>
      <c r="D59" s="44">
        <v>1.06353896E8</v>
      </c>
      <c r="E59" s="44">
        <v>9.6577376E7</v>
      </c>
      <c r="F59" s="44">
        <v>1.38696048E8</v>
      </c>
      <c r="G59" s="44">
        <v>1.31195232E8</v>
      </c>
      <c r="H59" s="44">
        <v>1.2763512E8</v>
      </c>
      <c r="I59" s="45">
        <v>1.67070864E8</v>
      </c>
      <c r="J59" s="45">
        <v>1.63458608E8</v>
      </c>
      <c r="K59" s="45">
        <v>1.8965248E8</v>
      </c>
      <c r="L59" s="45">
        <v>9.0585792E7</v>
      </c>
      <c r="M59" s="45">
        <v>8.494884E7</v>
      </c>
      <c r="N59" s="45">
        <v>9.632344E7</v>
      </c>
    </row>
    <row r="60">
      <c r="C60" s="45">
        <v>1.345984E8</v>
      </c>
      <c r="D60" s="45">
        <v>1.29430696E8</v>
      </c>
      <c r="E60" s="45">
        <v>1.38123616E8</v>
      </c>
      <c r="F60" s="45">
        <v>9.9609136E7</v>
      </c>
      <c r="G60" s="45">
        <v>1.18155584E8</v>
      </c>
      <c r="H60" s="45">
        <v>1.1942592E8</v>
      </c>
      <c r="I60" s="45">
        <v>1.28184E8</v>
      </c>
      <c r="J60" s="45">
        <v>1.40138656E8</v>
      </c>
      <c r="K60" s="45">
        <v>1.28059904E8</v>
      </c>
      <c r="L60" s="46">
        <v>1.04773872E8</v>
      </c>
      <c r="M60" s="46">
        <v>1.19186256E8</v>
      </c>
      <c r="N60" s="46">
        <v>1.19983072E8</v>
      </c>
    </row>
    <row r="61">
      <c r="C61" s="46">
        <v>1.48105712E8</v>
      </c>
      <c r="D61" s="46">
        <v>1.42888544E8</v>
      </c>
      <c r="E61" s="46">
        <v>1.22181176E8</v>
      </c>
      <c r="F61" s="46">
        <v>1.0390856E8</v>
      </c>
      <c r="G61" s="46">
        <v>1.06993312E8</v>
      </c>
      <c r="H61" s="46">
        <v>1.03521632E8</v>
      </c>
      <c r="I61" s="46">
        <v>9.7113616E7</v>
      </c>
      <c r="J61" s="46">
        <v>1.12101336E8</v>
      </c>
      <c r="K61" s="46">
        <v>1.06441496E8</v>
      </c>
      <c r="L61" s="46">
        <v>1.8952936E8</v>
      </c>
      <c r="M61" s="46">
        <v>1.33809168E8</v>
      </c>
      <c r="N61" s="46">
        <v>1.49518576E8</v>
      </c>
    </row>
    <row r="62">
      <c r="C62" s="43">
        <v>4288472.0</v>
      </c>
      <c r="D62" s="43">
        <v>4348022.0</v>
      </c>
      <c r="E62" s="43">
        <v>4342362.0</v>
      </c>
      <c r="F62" s="44">
        <v>1.63025776E8</v>
      </c>
      <c r="G62" s="44">
        <v>1.592644E8</v>
      </c>
      <c r="H62" s="44">
        <v>1.68686368E8</v>
      </c>
      <c r="I62" s="44">
        <v>1.11413184E8</v>
      </c>
      <c r="J62" s="44">
        <v>1.07798488E8</v>
      </c>
      <c r="K62" s="44">
        <v>8.899048E7</v>
      </c>
      <c r="L62" s="44">
        <v>1.60206592E8</v>
      </c>
      <c r="M62" s="44">
        <v>1.55696752E8</v>
      </c>
      <c r="N62" s="44">
        <v>1.193176E8</v>
      </c>
    </row>
    <row r="63">
      <c r="C63" s="44">
        <v>1.34428352E8</v>
      </c>
      <c r="D63" s="44">
        <v>1.1056924E8</v>
      </c>
      <c r="E63" s="44">
        <v>1.265244E8</v>
      </c>
      <c r="F63" s="44">
        <v>1.78698656E8</v>
      </c>
      <c r="G63" s="44">
        <v>1.81139872E8</v>
      </c>
      <c r="H63" s="44">
        <v>1.55474672E8</v>
      </c>
      <c r="I63" s="45">
        <v>2.15259168E8</v>
      </c>
      <c r="J63" s="45">
        <v>2.05756784E8</v>
      </c>
      <c r="K63" s="45">
        <v>2.0736672E8</v>
      </c>
      <c r="L63" s="45">
        <v>1.24513E8</v>
      </c>
      <c r="M63" s="45">
        <v>1.2722916E8</v>
      </c>
      <c r="N63" s="45">
        <v>1.23657912E8</v>
      </c>
    </row>
    <row r="64">
      <c r="C64" s="45">
        <v>1.8520928E8</v>
      </c>
      <c r="D64" s="45">
        <v>1.7411072E8</v>
      </c>
      <c r="E64" s="45">
        <v>1.63445808E8</v>
      </c>
      <c r="F64" s="45">
        <v>1.46771888E8</v>
      </c>
      <c r="G64" s="45">
        <v>1.41148112E8</v>
      </c>
      <c r="H64" s="45">
        <v>1.33184816E8</v>
      </c>
      <c r="I64" s="45">
        <v>1.46064336E8</v>
      </c>
      <c r="J64" s="45">
        <v>1.72859056E8</v>
      </c>
      <c r="K64" s="45">
        <v>1.58429232E8</v>
      </c>
      <c r="L64" s="46">
        <v>1.37011216E8</v>
      </c>
      <c r="M64" s="46">
        <v>1.474096E8</v>
      </c>
      <c r="N64" s="46">
        <v>1.66217248E8</v>
      </c>
    </row>
    <row r="65">
      <c r="C65" s="46">
        <v>1.9464816E8</v>
      </c>
      <c r="D65" s="46">
        <v>1.75630224E8</v>
      </c>
      <c r="E65" s="46">
        <v>1.7544536E8</v>
      </c>
      <c r="F65" s="46">
        <v>1.45789408E8</v>
      </c>
      <c r="G65" s="46">
        <v>1.38141744E8</v>
      </c>
      <c r="H65" s="46">
        <v>1.53491392E8</v>
      </c>
      <c r="I65" s="46">
        <v>1.45532432E8</v>
      </c>
      <c r="J65" s="46">
        <v>1.28936632E8</v>
      </c>
      <c r="K65" s="46">
        <v>1.40436512E8</v>
      </c>
      <c r="L65" s="46">
        <v>1.55379376E8</v>
      </c>
      <c r="M65" s="46">
        <v>1.7939136E8</v>
      </c>
      <c r="N65" s="46">
        <v>1.68401056E8</v>
      </c>
    </row>
    <row r="67">
      <c r="A67" s="42">
        <v>0.024305555555555556</v>
      </c>
      <c r="B67" s="40">
        <v>37.0</v>
      </c>
      <c r="C67" s="43">
        <v>3421581.0</v>
      </c>
      <c r="D67" s="43">
        <v>4071707.0</v>
      </c>
      <c r="E67" s="43">
        <v>3693503.0</v>
      </c>
      <c r="F67" s="44">
        <v>1.25171152E8</v>
      </c>
      <c r="G67" s="44">
        <v>1.48971264E8</v>
      </c>
      <c r="H67" s="44">
        <v>1.58044144E8</v>
      </c>
      <c r="I67" s="44">
        <v>9.8120704E7</v>
      </c>
      <c r="J67" s="44">
        <v>1.0600788E8</v>
      </c>
      <c r="K67" s="44">
        <v>1.14548048E8</v>
      </c>
      <c r="L67" s="44">
        <v>1.14497456E8</v>
      </c>
      <c r="M67" s="44">
        <v>1.54545072E8</v>
      </c>
      <c r="N67" s="44">
        <v>1.29545648E8</v>
      </c>
    </row>
    <row r="68">
      <c r="C68" s="44">
        <v>8.6173224E7</v>
      </c>
      <c r="D68" s="44">
        <v>1.23356384E8</v>
      </c>
      <c r="E68" s="44">
        <v>1.13504232E8</v>
      </c>
      <c r="F68" s="44">
        <v>1.63131792E8</v>
      </c>
      <c r="G68" s="44">
        <v>1.55341408E8</v>
      </c>
      <c r="H68" s="44">
        <v>1.526408E8</v>
      </c>
      <c r="I68" s="45">
        <v>1.87299872E8</v>
      </c>
      <c r="J68" s="45">
        <v>1.83378032E8</v>
      </c>
      <c r="K68" s="45">
        <v>2.12526688E8</v>
      </c>
      <c r="L68" s="45">
        <v>1.09734808E8</v>
      </c>
      <c r="M68" s="45">
        <v>1.03604904E8</v>
      </c>
      <c r="N68" s="45">
        <v>1.1559344E8</v>
      </c>
    </row>
    <row r="69">
      <c r="C69" s="45">
        <v>1.52243312E8</v>
      </c>
      <c r="D69" s="45">
        <v>1.48114912E8</v>
      </c>
      <c r="E69" s="45">
        <v>1.59946992E8</v>
      </c>
      <c r="F69" s="45">
        <v>1.20350208E8</v>
      </c>
      <c r="G69" s="45">
        <v>1.40761776E8</v>
      </c>
      <c r="H69" s="45">
        <v>1.4219032E8</v>
      </c>
      <c r="I69" s="45">
        <v>1.48899584E8</v>
      </c>
      <c r="J69" s="45">
        <v>1.62978352E8</v>
      </c>
      <c r="K69" s="45">
        <v>1.48496384E8</v>
      </c>
      <c r="L69" s="46">
        <v>1.23270992E8</v>
      </c>
      <c r="M69" s="46">
        <v>1.39224672E8</v>
      </c>
      <c r="N69" s="46">
        <v>1.3887776E8</v>
      </c>
    </row>
    <row r="70">
      <c r="C70" s="46">
        <v>1.73616272E8</v>
      </c>
      <c r="D70" s="46">
        <v>1.68057904E8</v>
      </c>
      <c r="E70" s="46">
        <v>1.45782064E8</v>
      </c>
      <c r="F70" s="46">
        <v>1.21427864E8</v>
      </c>
      <c r="G70" s="46">
        <v>1.25167104E8</v>
      </c>
      <c r="H70" s="46">
        <v>1.19317808E8</v>
      </c>
      <c r="I70" s="46">
        <v>1.1506172E8</v>
      </c>
      <c r="J70" s="46">
        <v>1.32505208E8</v>
      </c>
      <c r="K70" s="46">
        <v>1.25848648E8</v>
      </c>
      <c r="L70" s="46">
        <v>2.10664432E8</v>
      </c>
      <c r="M70" s="46">
        <v>1.51428304E8</v>
      </c>
      <c r="N70" s="46">
        <v>1.6713496E8</v>
      </c>
    </row>
    <row r="71">
      <c r="C71" s="43">
        <v>4382203.0</v>
      </c>
      <c r="D71" s="43">
        <v>4449808.0</v>
      </c>
      <c r="E71" s="43">
        <v>4430975.0</v>
      </c>
      <c r="F71" s="44">
        <v>1.9270536E8</v>
      </c>
      <c r="G71" s="44">
        <v>1.87095104E8</v>
      </c>
      <c r="H71" s="44">
        <v>1.98431264E8</v>
      </c>
      <c r="I71" s="44">
        <v>1.37347472E8</v>
      </c>
      <c r="J71" s="44">
        <v>1.3163688E8</v>
      </c>
      <c r="K71" s="44">
        <v>1.11167032E8</v>
      </c>
      <c r="L71" s="44">
        <v>1.93449536E8</v>
      </c>
      <c r="M71" s="44">
        <v>1.86121696E8</v>
      </c>
      <c r="N71" s="44">
        <v>1.47479584E8</v>
      </c>
    </row>
    <row r="72">
      <c r="C72" s="44">
        <v>1.6278744E8</v>
      </c>
      <c r="D72" s="44">
        <v>1.35340624E8</v>
      </c>
      <c r="E72" s="44">
        <v>1.5243064E8</v>
      </c>
      <c r="F72" s="44">
        <v>2.11441344E8</v>
      </c>
      <c r="G72" s="44">
        <v>2.14203088E8</v>
      </c>
      <c r="H72" s="44">
        <v>1.87344416E8</v>
      </c>
      <c r="I72" s="45">
        <v>2.43768496E8</v>
      </c>
      <c r="J72" s="45">
        <v>2.31581216E8</v>
      </c>
      <c r="K72" s="45">
        <v>2.3463464E8</v>
      </c>
      <c r="L72" s="45">
        <v>1.50846192E8</v>
      </c>
      <c r="M72" s="45">
        <v>1.52876704E8</v>
      </c>
      <c r="N72" s="45">
        <v>1.50216656E8</v>
      </c>
    </row>
    <row r="73">
      <c r="C73" s="45">
        <v>2.12379584E8</v>
      </c>
      <c r="D73" s="45">
        <v>2.01181504E8</v>
      </c>
      <c r="E73" s="45">
        <v>1.898468E8</v>
      </c>
      <c r="F73" s="45">
        <v>1.77460576E8</v>
      </c>
      <c r="G73" s="45">
        <v>1.69995584E8</v>
      </c>
      <c r="H73" s="45">
        <v>1.62562992E8</v>
      </c>
      <c r="I73" s="45">
        <v>1.73362944E8</v>
      </c>
      <c r="J73" s="45">
        <v>2.00712768E8</v>
      </c>
      <c r="K73" s="45">
        <v>1.85446912E8</v>
      </c>
      <c r="L73" s="46">
        <v>1.64983648E8</v>
      </c>
      <c r="M73" s="46">
        <v>1.7439008E8</v>
      </c>
      <c r="N73" s="46">
        <v>1.97122752E8</v>
      </c>
    </row>
    <row r="74">
      <c r="C74" s="46">
        <v>2.29433056E8</v>
      </c>
      <c r="D74" s="46">
        <v>2.09679888E8</v>
      </c>
      <c r="E74" s="46">
        <v>2.09007664E8</v>
      </c>
      <c r="F74" s="46">
        <v>1.72237872E8</v>
      </c>
      <c r="G74" s="46">
        <v>1.64102016E8</v>
      </c>
      <c r="H74" s="46">
        <v>1.8076288E8</v>
      </c>
      <c r="I74" s="46">
        <v>1.74137232E8</v>
      </c>
      <c r="J74" s="46">
        <v>1.5748264E8</v>
      </c>
      <c r="K74" s="46">
        <v>1.69036032E8</v>
      </c>
      <c r="L74" s="46">
        <v>1.81566784E8</v>
      </c>
      <c r="M74" s="46">
        <v>2.04664304E8</v>
      </c>
      <c r="N74" s="46">
        <v>1.96445424E8</v>
      </c>
    </row>
    <row r="76">
      <c r="A76" s="42">
        <v>0.027777777777777776</v>
      </c>
      <c r="B76" s="40">
        <v>37.0</v>
      </c>
      <c r="C76" s="43">
        <v>3458531.0</v>
      </c>
      <c r="D76" s="43">
        <v>4109630.0</v>
      </c>
      <c r="E76" s="43">
        <v>3763626.0</v>
      </c>
      <c r="F76" s="44">
        <v>1.45105312E8</v>
      </c>
      <c r="G76" s="44">
        <v>1.70118784E8</v>
      </c>
      <c r="H76" s="44">
        <v>1.79024096E8</v>
      </c>
      <c r="I76" s="44">
        <v>1.13948672E8</v>
      </c>
      <c r="J76" s="44">
        <v>1.23588528E8</v>
      </c>
      <c r="K76" s="44">
        <v>1.3229768E8</v>
      </c>
      <c r="L76" s="44">
        <v>1.34100368E8</v>
      </c>
      <c r="M76" s="44">
        <v>1.7783832E8</v>
      </c>
      <c r="N76" s="44">
        <v>1.50740992E8</v>
      </c>
    </row>
    <row r="77">
      <c r="C77" s="44">
        <v>1.00208032E8</v>
      </c>
      <c r="D77" s="44">
        <v>1.39746192E8</v>
      </c>
      <c r="E77" s="44">
        <v>1.2942932E8</v>
      </c>
      <c r="F77" s="44">
        <v>1.86830048E8</v>
      </c>
      <c r="G77" s="44">
        <v>1.78767136E8</v>
      </c>
      <c r="H77" s="44">
        <v>1.74481424E8</v>
      </c>
      <c r="I77" s="45">
        <v>2.0368912E8</v>
      </c>
      <c r="J77" s="45">
        <v>2.04142976E8</v>
      </c>
      <c r="K77" s="45">
        <v>2.27684096E8</v>
      </c>
      <c r="L77" s="45">
        <v>1.2949692E8</v>
      </c>
      <c r="M77" s="45">
        <v>1.22084888E8</v>
      </c>
      <c r="N77" s="45">
        <v>1.34825936E8</v>
      </c>
    </row>
    <row r="78">
      <c r="C78" s="45">
        <v>1.68452336E8</v>
      </c>
      <c r="D78" s="45">
        <v>1.67290352E8</v>
      </c>
      <c r="E78" s="45">
        <v>1.7580216E8</v>
      </c>
      <c r="F78" s="45">
        <v>1.41751104E8</v>
      </c>
      <c r="G78" s="45">
        <v>1.62189776E8</v>
      </c>
      <c r="H78" s="45">
        <v>1.63423568E8</v>
      </c>
      <c r="I78" s="45">
        <v>1.68402672E8</v>
      </c>
      <c r="J78" s="45">
        <v>1.82796656E8</v>
      </c>
      <c r="K78" s="45">
        <v>1.68020448E8</v>
      </c>
      <c r="L78" s="46">
        <v>1.40920864E8</v>
      </c>
      <c r="M78" s="46">
        <v>1.57188224E8</v>
      </c>
      <c r="N78" s="46">
        <v>1.5643912E8</v>
      </c>
    </row>
    <row r="79">
      <c r="C79" s="46">
        <v>1.96643056E8</v>
      </c>
      <c r="D79" s="46">
        <v>1.90568256E8</v>
      </c>
      <c r="E79" s="46">
        <v>1.67314336E8</v>
      </c>
      <c r="F79" s="46">
        <v>1.40556E8</v>
      </c>
      <c r="G79" s="46">
        <v>1.45433536E8</v>
      </c>
      <c r="H79" s="46">
        <v>1.34790816E8</v>
      </c>
      <c r="I79" s="46">
        <v>1.32889952E8</v>
      </c>
      <c r="J79" s="46">
        <v>1.51583744E8</v>
      </c>
      <c r="K79" s="46">
        <v>1.4426144E8</v>
      </c>
      <c r="L79" s="46">
        <v>2.30161376E8</v>
      </c>
      <c r="M79" s="46">
        <v>1.69578176E8</v>
      </c>
      <c r="N79" s="46">
        <v>1.84074592E8</v>
      </c>
    </row>
    <row r="80">
      <c r="C80" s="43">
        <v>4468729.0</v>
      </c>
      <c r="D80" s="43">
        <v>4643778.0</v>
      </c>
      <c r="E80" s="43">
        <v>4653128.0</v>
      </c>
      <c r="F80" s="44">
        <v>2.2149872E8</v>
      </c>
      <c r="G80" s="44">
        <v>2.14609344E8</v>
      </c>
      <c r="H80" s="44">
        <v>2.26380176E8</v>
      </c>
      <c r="I80" s="44">
        <v>1.61864512E8</v>
      </c>
      <c r="J80" s="44">
        <v>1.56162992E8</v>
      </c>
      <c r="K80" s="44">
        <v>1.32888288E8</v>
      </c>
      <c r="L80" s="44">
        <v>2.242428E8</v>
      </c>
      <c r="M80" s="44">
        <v>2.15759904E8</v>
      </c>
      <c r="N80" s="44">
        <v>1.76743952E8</v>
      </c>
    </row>
    <row r="81">
      <c r="C81" s="44">
        <v>1.88598352E8</v>
      </c>
      <c r="D81" s="44">
        <v>1.6130528E8</v>
      </c>
      <c r="E81" s="44">
        <v>1.77291504E8</v>
      </c>
      <c r="F81" s="44">
        <v>2.43097584E8</v>
      </c>
      <c r="G81" s="44">
        <v>2.46503184E8</v>
      </c>
      <c r="H81" s="44">
        <v>2.1637952E8</v>
      </c>
      <c r="I81" s="45">
        <v>2.67844464E8</v>
      </c>
      <c r="J81" s="45">
        <v>2.55732832E8</v>
      </c>
      <c r="K81" s="45">
        <v>2.59647888E8</v>
      </c>
      <c r="L81" s="45">
        <v>1.76826288E8</v>
      </c>
      <c r="M81" s="45">
        <v>1.77834624E8</v>
      </c>
      <c r="N81" s="45">
        <v>1.76630656E8</v>
      </c>
    </row>
    <row r="82">
      <c r="C82" s="45">
        <v>2.37600224E8</v>
      </c>
      <c r="D82" s="45">
        <v>2.26124432E8</v>
      </c>
      <c r="E82" s="45">
        <v>2.14996848E8</v>
      </c>
      <c r="F82" s="45">
        <v>2.07734496E8</v>
      </c>
      <c r="G82" s="45">
        <v>1.99555312E8</v>
      </c>
      <c r="H82" s="45">
        <v>1.91509536E8</v>
      </c>
      <c r="I82" s="45">
        <v>2.00038544E8</v>
      </c>
      <c r="J82" s="45">
        <v>2.27738832E8</v>
      </c>
      <c r="K82" s="45">
        <v>2.12040496E8</v>
      </c>
      <c r="L82" s="46">
        <v>1.92125408E8</v>
      </c>
      <c r="M82" s="46">
        <v>1.99158352E8</v>
      </c>
      <c r="N82" s="46">
        <v>2.26148656E8</v>
      </c>
    </row>
    <row r="83">
      <c r="C83" s="46">
        <v>2.62057808E8</v>
      </c>
      <c r="D83" s="46">
        <v>2.41000928E8</v>
      </c>
      <c r="E83" s="46">
        <v>2.4085E8</v>
      </c>
      <c r="F83" s="46">
        <v>1.98103344E8</v>
      </c>
      <c r="G83" s="46">
        <v>1.89998848E8</v>
      </c>
      <c r="H83" s="46">
        <v>2.0671368E8</v>
      </c>
      <c r="I83" s="46">
        <v>2.0081208E8</v>
      </c>
      <c r="J83" s="46">
        <v>1.85265536E8</v>
      </c>
      <c r="K83" s="46">
        <v>1.97081792E8</v>
      </c>
      <c r="L83" s="46">
        <v>2.01592832E8</v>
      </c>
      <c r="M83" s="46">
        <v>2.28382944E8</v>
      </c>
      <c r="N83" s="46">
        <v>2.2212856E8</v>
      </c>
    </row>
    <row r="85">
      <c r="A85" s="42">
        <v>0.03125</v>
      </c>
      <c r="B85" s="40">
        <v>37.0</v>
      </c>
      <c r="C85" s="43">
        <v>3528092.0</v>
      </c>
      <c r="D85" s="43">
        <v>4190253.0</v>
      </c>
      <c r="E85" s="43">
        <v>3825810.0</v>
      </c>
      <c r="F85" s="44">
        <v>1.69485168E8</v>
      </c>
      <c r="G85" s="44">
        <v>1.89617664E8</v>
      </c>
      <c r="H85" s="44">
        <v>1.96200256E8</v>
      </c>
      <c r="I85" s="44">
        <v>1.29565112E8</v>
      </c>
      <c r="J85" s="44">
        <v>1.3963632E8</v>
      </c>
      <c r="K85" s="44">
        <v>1.49010944E8</v>
      </c>
      <c r="L85" s="44">
        <v>1.54074768E8</v>
      </c>
      <c r="M85" s="44">
        <v>2.00370032E8</v>
      </c>
      <c r="N85" s="44">
        <v>1.726892E8</v>
      </c>
    </row>
    <row r="86">
      <c r="C86" s="44">
        <v>1.12717336E8</v>
      </c>
      <c r="D86" s="44">
        <v>1.5571768E8</v>
      </c>
      <c r="E86" s="44">
        <v>1.445376E8</v>
      </c>
      <c r="F86" s="44">
        <v>2.07404896E8</v>
      </c>
      <c r="G86" s="44">
        <v>2.03437472E8</v>
      </c>
      <c r="H86" s="44">
        <v>1.94168896E8</v>
      </c>
      <c r="I86" s="45">
        <v>2.24010288E8</v>
      </c>
      <c r="J86" s="45">
        <v>2.19571408E8</v>
      </c>
      <c r="K86" s="45">
        <v>2.43419264E8</v>
      </c>
      <c r="L86" s="45">
        <v>1.49227552E8</v>
      </c>
      <c r="M86" s="45">
        <v>1.40701312E8</v>
      </c>
      <c r="N86" s="45">
        <v>1.5326768E8</v>
      </c>
    </row>
    <row r="87">
      <c r="C87" s="45">
        <v>1.83609184E8</v>
      </c>
      <c r="D87" s="45">
        <v>1.8547104E8</v>
      </c>
      <c r="E87" s="45">
        <v>1.9185168E8</v>
      </c>
      <c r="F87" s="45">
        <v>1.60985232E8</v>
      </c>
      <c r="G87" s="45">
        <v>1.8224472E8</v>
      </c>
      <c r="H87" s="45">
        <v>1.83683536E8</v>
      </c>
      <c r="I87" s="45">
        <v>1.86225984E8</v>
      </c>
      <c r="J87" s="45">
        <v>2.01422288E8</v>
      </c>
      <c r="K87" s="45">
        <v>1.86123808E8</v>
      </c>
      <c r="L87" s="46">
        <v>1.57050352E8</v>
      </c>
      <c r="M87" s="46">
        <v>1.74349296E8</v>
      </c>
      <c r="N87" s="46">
        <v>1.73264112E8</v>
      </c>
    </row>
    <row r="88">
      <c r="C88" s="46">
        <v>2.1810008E8</v>
      </c>
      <c r="D88" s="46">
        <v>2.11725584E8</v>
      </c>
      <c r="E88" s="46">
        <v>1.8874232E8</v>
      </c>
      <c r="F88" s="46">
        <v>1.54876448E8</v>
      </c>
      <c r="G88" s="46">
        <v>1.58085936E8</v>
      </c>
      <c r="H88" s="46">
        <v>1.49002784E8</v>
      </c>
      <c r="I88" s="46">
        <v>1.49745664E8</v>
      </c>
      <c r="J88" s="46">
        <v>1.69442352E8</v>
      </c>
      <c r="K88" s="46">
        <v>1.61704016E8</v>
      </c>
      <c r="L88" s="46">
        <v>2.46963616E8</v>
      </c>
      <c r="M88" s="46">
        <v>1.81481424E8</v>
      </c>
      <c r="N88" s="46">
        <v>1.9871584E8</v>
      </c>
    </row>
    <row r="89">
      <c r="C89" s="43">
        <v>4658676.0</v>
      </c>
      <c r="D89" s="43">
        <v>4763705.0</v>
      </c>
      <c r="E89" s="43">
        <v>4761818.0</v>
      </c>
      <c r="F89" s="44">
        <v>2.47593024E8</v>
      </c>
      <c r="G89" s="44">
        <v>2.40599584E8</v>
      </c>
      <c r="H89" s="44">
        <v>2.52428192E8</v>
      </c>
      <c r="I89" s="44">
        <v>1.85651888E8</v>
      </c>
      <c r="J89" s="44">
        <v>1.7972728E8</v>
      </c>
      <c r="K89" s="44">
        <v>1.54808656E8</v>
      </c>
      <c r="L89" s="44">
        <v>2.55289136E8</v>
      </c>
      <c r="M89" s="44">
        <v>2.43464128E8</v>
      </c>
      <c r="N89" s="44">
        <v>2.0405912E8</v>
      </c>
    </row>
    <row r="90">
      <c r="C90" s="44">
        <v>2.13072512E8</v>
      </c>
      <c r="D90" s="44">
        <v>1.84106752E8</v>
      </c>
      <c r="E90" s="44">
        <v>2.01030544E8</v>
      </c>
      <c r="F90" s="44">
        <v>2.69848672E8</v>
      </c>
      <c r="G90" s="44">
        <v>2.73704096E8</v>
      </c>
      <c r="H90" s="44">
        <v>2.43797504E8</v>
      </c>
      <c r="I90" s="45">
        <v>2.90345024E8</v>
      </c>
      <c r="J90" s="45">
        <v>2.77615456E8</v>
      </c>
      <c r="K90" s="45">
        <v>2.81647616E8</v>
      </c>
      <c r="L90" s="45">
        <v>2.0174064E8</v>
      </c>
      <c r="M90" s="45">
        <v>2.00822912E8</v>
      </c>
      <c r="N90" s="45">
        <v>2.0174776E8</v>
      </c>
    </row>
    <row r="91">
      <c r="C91" s="45">
        <v>2.61483104E8</v>
      </c>
      <c r="D91" s="45">
        <v>2.50281248E8</v>
      </c>
      <c r="E91" s="45">
        <v>2.38622832E8</v>
      </c>
      <c r="F91" s="45">
        <v>2.35810464E8</v>
      </c>
      <c r="G91" s="45">
        <v>2.2748024E8</v>
      </c>
      <c r="H91" s="45">
        <v>2.189076E8</v>
      </c>
      <c r="I91" s="45">
        <v>2.25053888E8</v>
      </c>
      <c r="J91" s="45">
        <v>2.53945968E8</v>
      </c>
      <c r="K91" s="45">
        <v>2.37318928E8</v>
      </c>
      <c r="L91" s="46">
        <v>2.18464912E8</v>
      </c>
      <c r="M91" s="46">
        <v>2.23091072E8</v>
      </c>
      <c r="N91" s="46">
        <v>2.54270496E8</v>
      </c>
    </row>
    <row r="92">
      <c r="C92" s="46">
        <v>2.92332512E8</v>
      </c>
      <c r="D92" s="46">
        <v>2.71348224E8</v>
      </c>
      <c r="E92" s="46">
        <v>2.7032E8</v>
      </c>
      <c r="F92" s="46">
        <v>2.23017616E8</v>
      </c>
      <c r="G92" s="46">
        <v>2.14764688E8</v>
      </c>
      <c r="H92" s="46">
        <v>2.3167968E8</v>
      </c>
      <c r="I92" s="46">
        <v>2.27264192E8</v>
      </c>
      <c r="J92" s="46">
        <v>2.13114976E8</v>
      </c>
      <c r="K92" s="46">
        <v>2.24166048E8</v>
      </c>
      <c r="L92" s="46">
        <v>2.21999936E8</v>
      </c>
      <c r="M92" s="46">
        <v>2.50846784E8</v>
      </c>
      <c r="N92" s="46">
        <v>2.45008576E8</v>
      </c>
    </row>
    <row r="94">
      <c r="A94" s="42">
        <v>0.034722222222222224</v>
      </c>
      <c r="B94" s="40">
        <v>37.0</v>
      </c>
      <c r="C94" s="43">
        <v>3585581.0</v>
      </c>
      <c r="D94" s="43">
        <v>4266012.0</v>
      </c>
      <c r="E94" s="43">
        <v>3906165.0</v>
      </c>
      <c r="F94" s="44">
        <v>1.84258544E8</v>
      </c>
      <c r="G94" s="44">
        <v>2.07811392E8</v>
      </c>
      <c r="H94" s="44">
        <v>2.12837344E8</v>
      </c>
      <c r="I94" s="44">
        <v>1.4380088E8</v>
      </c>
      <c r="J94" s="44">
        <v>1.5461944E8</v>
      </c>
      <c r="K94" s="44">
        <v>1.65023136E8</v>
      </c>
      <c r="L94" s="44">
        <v>1.72961696E8</v>
      </c>
      <c r="M94" s="44">
        <v>2.20885328E8</v>
      </c>
      <c r="N94" s="44">
        <v>1.93080432E8</v>
      </c>
    </row>
    <row r="95">
      <c r="C95" s="44">
        <v>1.32237976E8</v>
      </c>
      <c r="D95" s="44">
        <v>1.7040112E8</v>
      </c>
      <c r="E95" s="44">
        <v>1.58873856E8</v>
      </c>
      <c r="F95" s="44">
        <v>2.25037264E8</v>
      </c>
      <c r="G95" s="44">
        <v>2.21851184E8</v>
      </c>
      <c r="H95" s="44">
        <v>2.12067088E8</v>
      </c>
      <c r="I95" s="45">
        <v>2.39176528E8</v>
      </c>
      <c r="J95" s="45">
        <v>2.3404048E8</v>
      </c>
      <c r="K95" s="45">
        <v>2.57909984E8</v>
      </c>
      <c r="L95" s="45">
        <v>1.64942976E8</v>
      </c>
      <c r="M95" s="45">
        <v>1.56645392E8</v>
      </c>
      <c r="N95" s="45">
        <v>1.7014656E8</v>
      </c>
    </row>
    <row r="96">
      <c r="C96" s="45">
        <v>1.98889904E8</v>
      </c>
      <c r="D96" s="45">
        <v>2.00755296E8</v>
      </c>
      <c r="E96" s="45">
        <v>2.0778288E8</v>
      </c>
      <c r="F96" s="45">
        <v>1.80751488E8</v>
      </c>
      <c r="G96" s="45">
        <v>2.01728592E8</v>
      </c>
      <c r="H96" s="45">
        <v>2.03352944E8</v>
      </c>
      <c r="I96" s="45">
        <v>2.036224E8</v>
      </c>
      <c r="J96" s="45">
        <v>2.18907264E8</v>
      </c>
      <c r="K96" s="45">
        <v>2.02942592E8</v>
      </c>
      <c r="L96" s="46">
        <v>1.73014064E8</v>
      </c>
      <c r="M96" s="46">
        <v>1.90975248E8</v>
      </c>
      <c r="N96" s="46">
        <v>1.89373072E8</v>
      </c>
    </row>
    <row r="97">
      <c r="C97" s="46">
        <v>2.37934768E8</v>
      </c>
      <c r="D97" s="46">
        <v>2.30939024E8</v>
      </c>
      <c r="E97" s="46">
        <v>2.08347824E8</v>
      </c>
      <c r="F97" s="46">
        <v>1.69642064E8</v>
      </c>
      <c r="G97" s="46">
        <v>1.73079088E8</v>
      </c>
      <c r="H97" s="46">
        <v>1.6344544E8</v>
      </c>
      <c r="I97" s="46">
        <v>1.66161872E8</v>
      </c>
      <c r="J97" s="46">
        <v>1.86412144E8</v>
      </c>
      <c r="K97" s="46">
        <v>1.78003024E8</v>
      </c>
      <c r="L97" s="46">
        <v>2.62997296E8</v>
      </c>
      <c r="M97" s="46">
        <v>1.94833296E8</v>
      </c>
      <c r="N97" s="46">
        <v>2.12268368E8</v>
      </c>
    </row>
    <row r="98">
      <c r="C98" s="43">
        <v>4776175.0</v>
      </c>
      <c r="D98" s="43">
        <v>4861562.0</v>
      </c>
      <c r="E98" s="43">
        <v>4885777.0</v>
      </c>
      <c r="F98" s="44">
        <v>2.72237856E8</v>
      </c>
      <c r="G98" s="44">
        <v>2.64784448E8</v>
      </c>
      <c r="H98" s="44">
        <v>2.76822976E8</v>
      </c>
      <c r="I98" s="44">
        <v>2.0863896E8</v>
      </c>
      <c r="J98" s="44">
        <v>2.02357648E8</v>
      </c>
      <c r="K98" s="44">
        <v>1.7607936E8</v>
      </c>
      <c r="L98" s="44">
        <v>2.84095104E8</v>
      </c>
      <c r="M98" s="44">
        <v>2.69909728E8</v>
      </c>
      <c r="N98" s="44">
        <v>2.31862416E8</v>
      </c>
    </row>
    <row r="99">
      <c r="C99" s="44">
        <v>2.37614736E8</v>
      </c>
      <c r="D99" s="44">
        <v>2.0787024E8</v>
      </c>
      <c r="E99" s="44">
        <v>2.24765024E8</v>
      </c>
      <c r="F99" s="44">
        <v>2.95686016E8</v>
      </c>
      <c r="G99" s="44">
        <v>2.99909728E8</v>
      </c>
      <c r="H99" s="44">
        <v>2.6976448E8</v>
      </c>
      <c r="I99" s="45">
        <v>3.12004256E8</v>
      </c>
      <c r="J99" s="45">
        <v>2.988632E8</v>
      </c>
      <c r="K99" s="45">
        <v>3.03068512E8</v>
      </c>
      <c r="L99" s="45">
        <v>2.2556704E8</v>
      </c>
      <c r="M99" s="45">
        <v>2.23017088E8</v>
      </c>
      <c r="N99" s="45">
        <v>2.26364848E8</v>
      </c>
    </row>
    <row r="100">
      <c r="C100" s="45">
        <v>2.84578944E8</v>
      </c>
      <c r="D100" s="45">
        <v>2.73515168E8</v>
      </c>
      <c r="E100" s="45">
        <v>2.6210456E8</v>
      </c>
      <c r="F100" s="45">
        <v>2.6380208E8</v>
      </c>
      <c r="G100" s="45">
        <v>2.551928E8</v>
      </c>
      <c r="H100" s="45">
        <v>2.46781872E8</v>
      </c>
      <c r="I100" s="45">
        <v>2.4956312E8</v>
      </c>
      <c r="J100" s="45">
        <v>2.77960192E8</v>
      </c>
      <c r="K100" s="45">
        <v>2.62086144E8</v>
      </c>
      <c r="L100" s="46">
        <v>2.4397888E8</v>
      </c>
      <c r="M100" s="46">
        <v>2.45827904E8</v>
      </c>
      <c r="N100" s="46">
        <v>2.80728288E8</v>
      </c>
    </row>
    <row r="101">
      <c r="C101" s="46">
        <v>3.1990416E8</v>
      </c>
      <c r="D101" s="46">
        <v>2.99019776E8</v>
      </c>
      <c r="E101" s="46">
        <v>2.9806512E8</v>
      </c>
      <c r="F101" s="46">
        <v>2.46741168E8</v>
      </c>
      <c r="G101" s="46">
        <v>2.38410784E8</v>
      </c>
      <c r="H101" s="46">
        <v>2.5554936E8</v>
      </c>
      <c r="I101" s="46">
        <v>2.51659888E8</v>
      </c>
      <c r="J101" s="46">
        <v>2.39032256E8</v>
      </c>
      <c r="K101" s="46">
        <v>2.50290432E8</v>
      </c>
      <c r="L101" s="46">
        <v>2.4221864E8</v>
      </c>
      <c r="M101" s="46">
        <v>2.72220256E8</v>
      </c>
      <c r="N101" s="46">
        <v>2.67489168E8</v>
      </c>
    </row>
    <row r="103">
      <c r="A103" s="42">
        <v>0.03819444444444445</v>
      </c>
      <c r="B103" s="40">
        <v>37.0</v>
      </c>
      <c r="C103" s="43">
        <v>3658724.0</v>
      </c>
      <c r="D103" s="43">
        <v>4351587.0</v>
      </c>
      <c r="E103" s="43">
        <v>3979445.0</v>
      </c>
      <c r="F103" s="44">
        <v>1.99444336E8</v>
      </c>
      <c r="G103" s="44">
        <v>2.23843088E8</v>
      </c>
      <c r="H103" s="44">
        <v>2.28966096E8</v>
      </c>
      <c r="I103" s="44">
        <v>1.5761648E8</v>
      </c>
      <c r="J103" s="44">
        <v>1.68489472E8</v>
      </c>
      <c r="K103" s="44">
        <v>1.78629216E8</v>
      </c>
      <c r="L103" s="44">
        <v>1.9068808E8</v>
      </c>
      <c r="M103" s="44">
        <v>2.39481888E8</v>
      </c>
      <c r="N103" s="44">
        <v>2.11252304E8</v>
      </c>
    </row>
    <row r="104">
      <c r="C104" s="44">
        <v>1.46028992E8</v>
      </c>
      <c r="D104" s="44">
        <v>1.8333752E8</v>
      </c>
      <c r="E104" s="44">
        <v>1.7210248E8</v>
      </c>
      <c r="F104" s="44">
        <v>2.4131592E8</v>
      </c>
      <c r="G104" s="44">
        <v>2.3924744E8</v>
      </c>
      <c r="H104" s="44">
        <v>2.2862696E8</v>
      </c>
      <c r="I104" s="45">
        <v>2.52443376E8</v>
      </c>
      <c r="J104" s="45">
        <v>2.4708424E8</v>
      </c>
      <c r="K104" s="45">
        <v>2.71101632E8</v>
      </c>
      <c r="L104" s="45">
        <v>1.80177184E8</v>
      </c>
      <c r="M104" s="45">
        <v>1.74791184E8</v>
      </c>
      <c r="N104" s="45">
        <v>1.86168E8</v>
      </c>
    </row>
    <row r="105">
      <c r="C105" s="45">
        <v>2.11765696E8</v>
      </c>
      <c r="D105" s="45">
        <v>2.14717952E8</v>
      </c>
      <c r="E105" s="45">
        <v>2.21642416E8</v>
      </c>
      <c r="F105" s="45">
        <v>1.98122784E8</v>
      </c>
      <c r="G105" s="45">
        <v>2.19285712E8</v>
      </c>
      <c r="H105" s="45">
        <v>2.1999872E8</v>
      </c>
      <c r="I105" s="45">
        <v>2.19192208E8</v>
      </c>
      <c r="J105" s="45">
        <v>2.34796656E8</v>
      </c>
      <c r="K105" s="45">
        <v>2.1865784E8</v>
      </c>
      <c r="L105" s="46">
        <v>1.8760648E8</v>
      </c>
      <c r="M105" s="46">
        <v>2.05557552E8</v>
      </c>
      <c r="N105" s="46">
        <v>2.03757856E8</v>
      </c>
    </row>
    <row r="106">
      <c r="C106" s="46">
        <v>2.55450336E8</v>
      </c>
      <c r="D106" s="46">
        <v>2.49480352E8</v>
      </c>
      <c r="E106" s="46">
        <v>2.26478032E8</v>
      </c>
      <c r="F106" s="46">
        <v>1.83638448E8</v>
      </c>
      <c r="G106" s="46">
        <v>1.86787776E8</v>
      </c>
      <c r="H106" s="46">
        <v>1.76283232E8</v>
      </c>
      <c r="I106" s="46">
        <v>1.81129872E8</v>
      </c>
      <c r="J106" s="46">
        <v>2.01707488E8</v>
      </c>
      <c r="K106" s="46">
        <v>1.93023568E8</v>
      </c>
      <c r="L106" s="46">
        <v>2.7750032E8</v>
      </c>
      <c r="M106" s="46">
        <v>2.07246528E8</v>
      </c>
      <c r="N106" s="46">
        <v>2.24799232E8</v>
      </c>
    </row>
    <row r="107">
      <c r="C107" s="43">
        <v>4889665.0</v>
      </c>
      <c r="D107" s="43">
        <v>4969333.0</v>
      </c>
      <c r="E107" s="43">
        <v>4991660.0</v>
      </c>
      <c r="F107" s="44">
        <v>2.94927136E8</v>
      </c>
      <c r="G107" s="44">
        <v>2.87806304E8</v>
      </c>
      <c r="H107" s="44">
        <v>2.99591168E8</v>
      </c>
      <c r="I107" s="44">
        <v>2.30046576E8</v>
      </c>
      <c r="J107" s="44">
        <v>2.23782848E8</v>
      </c>
      <c r="K107" s="44">
        <v>1.96996208E8</v>
      </c>
      <c r="L107" s="44">
        <v>3.10602752E8</v>
      </c>
      <c r="M107" s="44">
        <v>2.9360032E8</v>
      </c>
      <c r="N107" s="44">
        <v>2.58224128E8</v>
      </c>
    </row>
    <row r="108">
      <c r="C108" s="44">
        <v>2.59780112E8</v>
      </c>
      <c r="D108" s="44">
        <v>2.29377232E8</v>
      </c>
      <c r="E108" s="44">
        <v>2.4606128E8</v>
      </c>
      <c r="F108" s="44">
        <v>3.18246368E8</v>
      </c>
      <c r="G108" s="44">
        <v>3.22439008E8</v>
      </c>
      <c r="H108" s="44">
        <v>2.93065728E8</v>
      </c>
      <c r="I108" s="45">
        <v>3.3140992E8</v>
      </c>
      <c r="J108" s="45">
        <v>3.17851648E8</v>
      </c>
      <c r="K108" s="45">
        <v>3.21743296E8</v>
      </c>
      <c r="L108" s="45">
        <v>2.47508368E8</v>
      </c>
      <c r="M108" s="45">
        <v>2.42678256E8</v>
      </c>
      <c r="N108" s="45">
        <v>2.491548E8</v>
      </c>
    </row>
    <row r="109">
      <c r="C109" s="45">
        <v>3.05199904E8</v>
      </c>
      <c r="D109" s="45">
        <v>2.94614496E8</v>
      </c>
      <c r="E109" s="45">
        <v>2.82770656E8</v>
      </c>
      <c r="F109" s="45">
        <v>2.88212352E8</v>
      </c>
      <c r="G109" s="45">
        <v>2.80416544E8</v>
      </c>
      <c r="H109" s="45">
        <v>2.71897152E8</v>
      </c>
      <c r="I109" s="45">
        <v>2.7178608E8</v>
      </c>
      <c r="J109" s="45">
        <v>3.0042816E8</v>
      </c>
      <c r="K109" s="45">
        <v>2.8410416E8</v>
      </c>
      <c r="L109" s="46">
        <v>2.67403312E8</v>
      </c>
      <c r="M109" s="46">
        <v>2.66408192E8</v>
      </c>
      <c r="N109" s="46">
        <v>3.05466048E8</v>
      </c>
    </row>
    <row r="110">
      <c r="C110" s="46">
        <v>3.46154368E8</v>
      </c>
      <c r="D110" s="46">
        <v>3.24638048E8</v>
      </c>
      <c r="E110" s="46">
        <v>3.23795424E8</v>
      </c>
      <c r="F110" s="46">
        <v>2.68904352E8</v>
      </c>
      <c r="G110" s="46">
        <v>2.61158384E8</v>
      </c>
      <c r="H110" s="46">
        <v>2.77623968E8</v>
      </c>
      <c r="I110" s="46">
        <v>2.74187936E8</v>
      </c>
      <c r="J110" s="46">
        <v>2.63993856E8</v>
      </c>
      <c r="K110" s="46">
        <v>2.7443936E8</v>
      </c>
      <c r="L110" s="46">
        <v>2.60127488E8</v>
      </c>
      <c r="M110" s="46">
        <v>2.91946272E8</v>
      </c>
      <c r="N110" s="46">
        <v>2.88207648E8</v>
      </c>
    </row>
    <row r="112">
      <c r="A112" s="42">
        <v>0.041666666666666664</v>
      </c>
      <c r="B112" s="40">
        <v>37.0</v>
      </c>
      <c r="C112" s="43">
        <v>3741804.0</v>
      </c>
      <c r="D112" s="43">
        <v>4446805.0</v>
      </c>
      <c r="E112" s="43">
        <v>4060080.0</v>
      </c>
      <c r="F112" s="44">
        <v>2.13655904E8</v>
      </c>
      <c r="G112" s="44">
        <v>2.38438336E8</v>
      </c>
      <c r="H112" s="44">
        <v>2.43342544E8</v>
      </c>
      <c r="I112" s="44">
        <v>1.7005648E8</v>
      </c>
      <c r="J112" s="44">
        <v>1.81441024E8</v>
      </c>
      <c r="K112" s="44">
        <v>1.91581424E8</v>
      </c>
      <c r="L112" s="44">
        <v>2.07778336E8</v>
      </c>
      <c r="M112" s="44">
        <v>2.57024192E8</v>
      </c>
      <c r="N112" s="44">
        <v>2.28527792E8</v>
      </c>
    </row>
    <row r="113">
      <c r="C113" s="44">
        <v>1.58616704E8</v>
      </c>
      <c r="D113" s="44">
        <v>1.95790192E8</v>
      </c>
      <c r="E113" s="44">
        <v>1.83407968E8</v>
      </c>
      <c r="F113" s="44">
        <v>2.56339056E8</v>
      </c>
      <c r="G113" s="44">
        <v>2.54579536E8</v>
      </c>
      <c r="H113" s="44">
        <v>2.43035568E8</v>
      </c>
      <c r="I113" s="45">
        <v>2.6519008E8</v>
      </c>
      <c r="J113" s="45">
        <v>2.59718112E8</v>
      </c>
      <c r="K113" s="45">
        <v>2.83608064E8</v>
      </c>
      <c r="L113" s="45">
        <v>1.94971696E8</v>
      </c>
      <c r="M113" s="45">
        <v>1.89515072E8</v>
      </c>
      <c r="N113" s="45">
        <v>2.00122496E8</v>
      </c>
    </row>
    <row r="114">
      <c r="C114" s="45">
        <v>2.24571136E8</v>
      </c>
      <c r="D114" s="45">
        <v>2.27942416E8</v>
      </c>
      <c r="E114" s="45">
        <v>2.35328448E8</v>
      </c>
      <c r="F114" s="45">
        <v>2.13559152E8</v>
      </c>
      <c r="G114" s="45">
        <v>2.34765424E8</v>
      </c>
      <c r="H114" s="45">
        <v>2.35831776E8</v>
      </c>
      <c r="I114" s="45">
        <v>2.330088E8</v>
      </c>
      <c r="J114" s="45">
        <v>2.48756608E8</v>
      </c>
      <c r="K114" s="45">
        <v>2.32413664E8</v>
      </c>
      <c r="L114" s="46">
        <v>2.008712E8</v>
      </c>
      <c r="M114" s="46">
        <v>2.19583536E8</v>
      </c>
      <c r="N114" s="46">
        <v>2.17391504E8</v>
      </c>
    </row>
    <row r="115">
      <c r="C115" s="46">
        <v>2.71460704E8</v>
      </c>
      <c r="D115" s="46">
        <v>2.65811856E8</v>
      </c>
      <c r="E115" s="46">
        <v>2.4273744E8</v>
      </c>
      <c r="F115" s="46">
        <v>1.96515152E8</v>
      </c>
      <c r="G115" s="46">
        <v>1.99751648E8</v>
      </c>
      <c r="H115" s="46">
        <v>1.88425824E8</v>
      </c>
      <c r="I115" s="46">
        <v>1.95431584E8</v>
      </c>
      <c r="J115" s="46">
        <v>2.16085424E8</v>
      </c>
      <c r="K115" s="46">
        <v>2.0711688E8</v>
      </c>
      <c r="L115" s="46">
        <v>2.9085712E8</v>
      </c>
      <c r="M115" s="46">
        <v>2.19028656E8</v>
      </c>
      <c r="N115" s="46">
        <v>2.36971264E8</v>
      </c>
    </row>
    <row r="116">
      <c r="C116" s="43">
        <v>5047251.0</v>
      </c>
      <c r="D116" s="43">
        <v>5124242.0</v>
      </c>
      <c r="E116" s="43">
        <v>5117408.0</v>
      </c>
      <c r="F116" s="44">
        <v>3.1619136E8</v>
      </c>
      <c r="G116" s="44">
        <v>3.08769504E8</v>
      </c>
      <c r="H116" s="44">
        <v>3.2093008E8</v>
      </c>
      <c r="I116" s="44">
        <v>2.50431632E8</v>
      </c>
      <c r="J116" s="44">
        <v>2.44310368E8</v>
      </c>
      <c r="K116" s="44">
        <v>2.17139664E8</v>
      </c>
      <c r="L116" s="44">
        <v>3.3575328E8</v>
      </c>
      <c r="M116" s="44">
        <v>3.1640448E8</v>
      </c>
      <c r="N116" s="44">
        <v>2.83753312E8</v>
      </c>
    </row>
    <row r="117">
      <c r="C117" s="44">
        <v>2.81284992E8</v>
      </c>
      <c r="D117" s="44">
        <v>2.50862704E8</v>
      </c>
      <c r="E117" s="44">
        <v>2.66792592E8</v>
      </c>
      <c r="F117" s="44">
        <v>3.4060896E8</v>
      </c>
      <c r="G117" s="44">
        <v>3.44052128E8</v>
      </c>
      <c r="H117" s="44">
        <v>3.15016608E8</v>
      </c>
      <c r="I117" s="45">
        <v>3.50326624E8</v>
      </c>
      <c r="J117" s="45">
        <v>3.36089984E8</v>
      </c>
      <c r="K117" s="45">
        <v>3.40890112E8</v>
      </c>
      <c r="L117" s="45">
        <v>2.6870016E8</v>
      </c>
      <c r="M117" s="45">
        <v>2.62009776E8</v>
      </c>
      <c r="N117" s="45">
        <v>2.707528E8</v>
      </c>
    </row>
    <row r="118">
      <c r="C118" s="45">
        <v>3.25613792E8</v>
      </c>
      <c r="D118" s="45">
        <v>3.15133952E8</v>
      </c>
      <c r="E118" s="45">
        <v>3.03083712E8</v>
      </c>
      <c r="F118" s="45">
        <v>3.1249136E8</v>
      </c>
      <c r="G118" s="45">
        <v>3.0453664E8</v>
      </c>
      <c r="H118" s="45">
        <v>2.9546304E8</v>
      </c>
      <c r="I118" s="45">
        <v>2.93726304E8</v>
      </c>
      <c r="J118" s="45">
        <v>3.2170624E8</v>
      </c>
      <c r="K118" s="45">
        <v>3.054096E8</v>
      </c>
      <c r="L118" s="46">
        <v>2.89774688E8</v>
      </c>
      <c r="M118" s="46">
        <v>2.86188128E8</v>
      </c>
      <c r="N118" s="46">
        <v>3.28342272E8</v>
      </c>
    </row>
    <row r="119">
      <c r="C119" s="46">
        <v>3.6919088E8</v>
      </c>
      <c r="D119" s="46">
        <v>3.48645888E8</v>
      </c>
      <c r="E119" s="46">
        <v>3.47749792E8</v>
      </c>
      <c r="F119" s="46">
        <v>2.90357792E8</v>
      </c>
      <c r="G119" s="46">
        <v>2.82913888E8</v>
      </c>
      <c r="H119" s="46">
        <v>2.98887424E8</v>
      </c>
      <c r="I119" s="46">
        <v>2.9576928E8</v>
      </c>
      <c r="J119" s="46">
        <v>2.88189472E8</v>
      </c>
      <c r="K119" s="46">
        <v>2.98152544E8</v>
      </c>
      <c r="L119" s="46">
        <v>2.78092544E8</v>
      </c>
      <c r="M119" s="46">
        <v>3.10785536E8</v>
      </c>
      <c r="N119" s="46">
        <v>3.08400192E8</v>
      </c>
    </row>
    <row r="121">
      <c r="A121" s="40" t="s">
        <v>48</v>
      </c>
    </row>
    <row r="122">
      <c r="A122" s="40" t="s">
        <v>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4.43" defaultRowHeight="15.75"/>
  <cols>
    <col customWidth="1" min="1" max="2" width="17.86"/>
    <col customWidth="1" min="3" max="3" width="19.71"/>
    <col customWidth="1" min="4" max="4" width="20.71"/>
    <col customWidth="1" min="5" max="5" width="10.71"/>
    <col customWidth="1" min="6" max="8" width="17.86"/>
  </cols>
  <sheetData>
    <row r="1">
      <c r="A1" s="47" t="s">
        <v>50</v>
      </c>
      <c r="B1" s="47" t="s">
        <v>2</v>
      </c>
      <c r="C1" s="47" t="s">
        <v>51</v>
      </c>
      <c r="D1" s="33"/>
      <c r="E1" s="47" t="s">
        <v>52</v>
      </c>
      <c r="F1" s="47" t="s">
        <v>53</v>
      </c>
      <c r="G1" s="47" t="s">
        <v>54</v>
      </c>
      <c r="H1" s="47" t="s">
        <v>55</v>
      </c>
    </row>
    <row r="2">
      <c r="A2" s="48" t="s">
        <v>56</v>
      </c>
      <c r="B2" s="48" t="s">
        <v>57</v>
      </c>
      <c r="C2" s="48">
        <v>0.0</v>
      </c>
      <c r="E2" s="43">
        <v>2937553.0</v>
      </c>
    </row>
    <row r="3">
      <c r="A3" s="48" t="s">
        <v>56</v>
      </c>
      <c r="B3" s="48" t="s">
        <v>57</v>
      </c>
      <c r="C3" s="48">
        <v>0.0</v>
      </c>
      <c r="I3" s="43">
        <v>3503071.0</v>
      </c>
    </row>
    <row r="4">
      <c r="A4" s="48" t="s">
        <v>56</v>
      </c>
      <c r="B4" s="48" t="s">
        <v>57</v>
      </c>
      <c r="C4" s="48">
        <v>0.0</v>
      </c>
      <c r="D4" s="49" t="str">
        <f>CONCATENATE(A4,B4,C4)</f>
        <v>Sem ABAPbranco0</v>
      </c>
      <c r="E4" s="43">
        <v>3220409.0</v>
      </c>
      <c r="F4" s="49">
        <f>AVERAGE(E2:E4)</f>
        <v>3078981</v>
      </c>
      <c r="G4" s="49">
        <f>STDEV(E2:E4)/F4*100</f>
        <v>6.495960699</v>
      </c>
      <c r="H4" s="40" t="s">
        <v>58</v>
      </c>
    </row>
    <row r="5">
      <c r="A5" s="48" t="s">
        <v>56</v>
      </c>
      <c r="B5" s="48" t="s">
        <v>8</v>
      </c>
      <c r="C5" s="48">
        <v>0.0</v>
      </c>
      <c r="I5" s="44">
        <v>4011523.0</v>
      </c>
    </row>
    <row r="6">
      <c r="A6" s="48" t="s">
        <v>56</v>
      </c>
      <c r="B6" s="48" t="s">
        <v>8</v>
      </c>
      <c r="C6" s="48">
        <v>0.0</v>
      </c>
      <c r="E6" s="44">
        <v>4894814.0</v>
      </c>
    </row>
    <row r="7">
      <c r="A7" s="48" t="s">
        <v>56</v>
      </c>
      <c r="B7" s="48" t="s">
        <v>8</v>
      </c>
      <c r="C7" s="48">
        <v>0.0</v>
      </c>
      <c r="D7" s="49" t="str">
        <f>CONCATENATE(A7,B7,C7)</f>
        <v>Sem ABAPC10</v>
      </c>
      <c r="E7" s="44">
        <v>5234573.0</v>
      </c>
      <c r="F7" s="49">
        <f>AVERAGE(E5:E7)</f>
        <v>5064693.5</v>
      </c>
      <c r="G7" s="49">
        <f>STDEV(E5:E7)/F7*100</f>
        <v>4.743542583</v>
      </c>
      <c r="H7" s="49">
        <f>F7-$F$4</f>
        <v>1985712.5</v>
      </c>
    </row>
    <row r="8">
      <c r="A8" s="48" t="s">
        <v>56</v>
      </c>
      <c r="B8" s="48" t="s">
        <v>10</v>
      </c>
      <c r="C8" s="48">
        <v>0.0</v>
      </c>
      <c r="E8" s="44">
        <v>4231502.0</v>
      </c>
    </row>
    <row r="9">
      <c r="A9" s="48" t="s">
        <v>56</v>
      </c>
      <c r="B9" s="48" t="s">
        <v>10</v>
      </c>
      <c r="C9" s="48">
        <v>0.0</v>
      </c>
      <c r="E9" s="44">
        <v>4133463.0</v>
      </c>
    </row>
    <row r="10">
      <c r="A10" s="48" t="s">
        <v>56</v>
      </c>
      <c r="B10" s="48" t="s">
        <v>10</v>
      </c>
      <c r="C10" s="48">
        <v>0.0</v>
      </c>
      <c r="D10" s="49" t="str">
        <f>CONCATENATE(A10,B10,C10)</f>
        <v>Sem ABAPC20</v>
      </c>
      <c r="E10" s="44">
        <v>4180776.0</v>
      </c>
      <c r="F10" s="49">
        <f>AVERAGE(E8:E10)</f>
        <v>4181913.667</v>
      </c>
      <c r="G10" s="49">
        <f>STDEV(E8:E10)/F10*100</f>
        <v>1.172415411</v>
      </c>
      <c r="H10" s="49">
        <f>F10-$F$4</f>
        <v>1102932.667</v>
      </c>
    </row>
    <row r="11">
      <c r="A11" s="48" t="s">
        <v>56</v>
      </c>
      <c r="B11" s="48" t="s">
        <v>12</v>
      </c>
      <c r="C11" s="48">
        <v>0.0</v>
      </c>
      <c r="E11" s="44">
        <v>4009931.0</v>
      </c>
    </row>
    <row r="12">
      <c r="A12" s="48" t="s">
        <v>56</v>
      </c>
      <c r="B12" s="48" t="s">
        <v>12</v>
      </c>
      <c r="C12" s="48">
        <v>0.0</v>
      </c>
      <c r="E12" s="44">
        <v>4637486.0</v>
      </c>
    </row>
    <row r="13">
      <c r="A13" s="48" t="s">
        <v>56</v>
      </c>
      <c r="B13" s="48" t="s">
        <v>12</v>
      </c>
      <c r="C13" s="48">
        <v>0.0</v>
      </c>
      <c r="D13" s="49" t="str">
        <f>CONCATENATE(A13,B13,C13)</f>
        <v>Sem ABAPC30</v>
      </c>
      <c r="E13" s="44">
        <v>4154520.0</v>
      </c>
      <c r="F13" s="49">
        <f>AVERAGE(E11:E13)</f>
        <v>4267312.333</v>
      </c>
      <c r="G13" s="49">
        <f>STDEV(E11:E13)/F13*100</f>
        <v>7.70110827</v>
      </c>
      <c r="H13" s="49">
        <f>F13-$F$4</f>
        <v>1188331.333</v>
      </c>
    </row>
    <row r="14">
      <c r="A14" s="48" t="s">
        <v>56</v>
      </c>
      <c r="B14" s="48" t="s">
        <v>14</v>
      </c>
      <c r="C14" s="48">
        <v>0.0</v>
      </c>
      <c r="I14" s="44">
        <v>3880783.0</v>
      </c>
    </row>
    <row r="15">
      <c r="A15" s="48" t="s">
        <v>56</v>
      </c>
      <c r="B15" s="48" t="s">
        <v>14</v>
      </c>
      <c r="C15" s="48">
        <v>0.0</v>
      </c>
      <c r="E15" s="44">
        <v>5358800.0</v>
      </c>
    </row>
    <row r="16">
      <c r="A16" s="48" t="s">
        <v>56</v>
      </c>
      <c r="B16" s="48" t="s">
        <v>14</v>
      </c>
      <c r="C16" s="48">
        <v>0.0</v>
      </c>
      <c r="D16" s="49" t="str">
        <f>CONCATENATE(A16,B16,C16)</f>
        <v>Sem ABAPC40</v>
      </c>
      <c r="E16" s="44">
        <v>5050372.0</v>
      </c>
      <c r="F16" s="49">
        <f>AVERAGE(E14:E16)</f>
        <v>5204586</v>
      </c>
      <c r="G16" s="49">
        <f>STDEV(E14:E16)/F16*100</f>
        <v>4.190372304</v>
      </c>
      <c r="H16" s="49">
        <f>F16-$F$4</f>
        <v>2125605</v>
      </c>
    </row>
    <row r="17">
      <c r="A17" s="48" t="s">
        <v>56</v>
      </c>
      <c r="B17" s="48" t="s">
        <v>16</v>
      </c>
      <c r="C17" s="48">
        <v>0.0</v>
      </c>
      <c r="E17" s="44">
        <v>5812600.0</v>
      </c>
    </row>
    <row r="18">
      <c r="A18" s="48" t="s">
        <v>56</v>
      </c>
      <c r="B18" s="48" t="s">
        <v>16</v>
      </c>
      <c r="C18" s="48">
        <v>0.0</v>
      </c>
      <c r="E18" s="44">
        <v>5112977.0</v>
      </c>
    </row>
    <row r="19">
      <c r="A19" s="48" t="s">
        <v>56</v>
      </c>
      <c r="B19" s="48" t="s">
        <v>16</v>
      </c>
      <c r="C19" s="48">
        <v>0.0</v>
      </c>
      <c r="D19" s="49" t="str">
        <f>CONCATENATE(A19,B19,C19)</f>
        <v>Sem ABAPC50</v>
      </c>
      <c r="E19" s="44">
        <v>5446154.0</v>
      </c>
      <c r="F19" s="49">
        <f>AVERAGE(E17:E19)</f>
        <v>5457243.667</v>
      </c>
      <c r="G19" s="49">
        <f>STDEV(E17:E19)/F19*100</f>
        <v>6.412455309</v>
      </c>
      <c r="H19" s="49">
        <f>F19-$F$4</f>
        <v>2378262.667</v>
      </c>
    </row>
    <row r="20">
      <c r="A20" s="48" t="s">
        <v>56</v>
      </c>
      <c r="B20" s="48" t="s">
        <v>18</v>
      </c>
      <c r="C20" s="48">
        <v>0.0</v>
      </c>
      <c r="E20" s="45">
        <v>7193949.0</v>
      </c>
    </row>
    <row r="21">
      <c r="A21" s="48" t="s">
        <v>56</v>
      </c>
      <c r="B21" s="48" t="s">
        <v>18</v>
      </c>
      <c r="C21" s="48">
        <v>0.0</v>
      </c>
      <c r="E21" s="45">
        <v>7173988.0</v>
      </c>
    </row>
    <row r="22">
      <c r="A22" s="48" t="s">
        <v>56</v>
      </c>
      <c r="B22" s="48" t="s">
        <v>18</v>
      </c>
      <c r="C22" s="48">
        <v>0.0</v>
      </c>
      <c r="D22" s="49" t="str">
        <f>CONCATENATE(A22,B22,C22)</f>
        <v>Sem ABAP1BP3_10</v>
      </c>
      <c r="F22" s="49">
        <f>AVERAGE(E20:E22)</f>
        <v>7183968.5</v>
      </c>
      <c r="G22" s="49">
        <f>STDEV(E20:E22)/F22*100</f>
        <v>0.1964730004</v>
      </c>
      <c r="H22" s="49">
        <f>F22-$F$4</f>
        <v>4104987.5</v>
      </c>
      <c r="I22" s="45">
        <v>8993034.0</v>
      </c>
    </row>
    <row r="23">
      <c r="A23" s="48" t="s">
        <v>56</v>
      </c>
      <c r="B23" s="48" t="s">
        <v>20</v>
      </c>
      <c r="C23" s="48">
        <v>0.0</v>
      </c>
      <c r="E23" s="45">
        <v>4009267.0</v>
      </c>
    </row>
    <row r="24">
      <c r="A24" s="48" t="s">
        <v>56</v>
      </c>
      <c r="B24" s="48" t="s">
        <v>20</v>
      </c>
      <c r="C24" s="48">
        <v>0.0</v>
      </c>
      <c r="E24" s="45">
        <v>3744849.0</v>
      </c>
    </row>
    <row r="25">
      <c r="A25" s="48" t="s">
        <v>56</v>
      </c>
      <c r="B25" s="48" t="s">
        <v>20</v>
      </c>
      <c r="C25" s="48">
        <v>0.0</v>
      </c>
      <c r="D25" s="49" t="str">
        <f>CONCATENATE(A25,B25,C25)</f>
        <v>Sem ABAP1BP3_20</v>
      </c>
      <c r="E25" s="45">
        <v>4077521.0</v>
      </c>
      <c r="F25" s="49">
        <f>AVERAGE(E23:E25)</f>
        <v>3943879</v>
      </c>
      <c r="G25" s="49">
        <f>STDEV(E23:E25)/F25*100</f>
        <v>4.455283909</v>
      </c>
      <c r="H25" s="49">
        <f>F25-$F$4</f>
        <v>864898</v>
      </c>
    </row>
    <row r="26">
      <c r="A26" s="48" t="s">
        <v>56</v>
      </c>
      <c r="B26" s="48" t="s">
        <v>22</v>
      </c>
      <c r="C26" s="48">
        <v>0.0</v>
      </c>
      <c r="E26" s="45">
        <v>7150168.0</v>
      </c>
    </row>
    <row r="27">
      <c r="A27" s="48" t="s">
        <v>56</v>
      </c>
      <c r="B27" s="48" t="s">
        <v>22</v>
      </c>
      <c r="C27" s="48">
        <v>0.0</v>
      </c>
      <c r="E27" s="45">
        <v>6506953.0</v>
      </c>
    </row>
    <row r="28">
      <c r="A28" s="48" t="s">
        <v>56</v>
      </c>
      <c r="B28" s="48" t="s">
        <v>22</v>
      </c>
      <c r="C28" s="48">
        <v>0.0</v>
      </c>
      <c r="D28" s="49" t="str">
        <f>CONCATENATE(A28,B28,C28)</f>
        <v>Sem ABAP1BP3_30</v>
      </c>
      <c r="E28" s="45">
        <v>7351246.0</v>
      </c>
      <c r="F28" s="49">
        <f>AVERAGE(E26:E28)</f>
        <v>7002789</v>
      </c>
      <c r="G28" s="49">
        <f>STDEV(E26:E28)/F28*100</f>
        <v>6.297767665</v>
      </c>
      <c r="H28" s="49">
        <f>F28-$F$4</f>
        <v>3923808</v>
      </c>
    </row>
    <row r="29">
      <c r="A29" s="48" t="s">
        <v>56</v>
      </c>
      <c r="B29" s="48" t="s">
        <v>24</v>
      </c>
      <c r="C29" s="48">
        <v>0.0</v>
      </c>
      <c r="E29" s="45">
        <v>4325889.0</v>
      </c>
    </row>
    <row r="30">
      <c r="A30" s="48" t="s">
        <v>56</v>
      </c>
      <c r="B30" s="48" t="s">
        <v>24</v>
      </c>
      <c r="C30" s="48">
        <v>0.0</v>
      </c>
      <c r="E30" s="45">
        <v>5019106.0</v>
      </c>
    </row>
    <row r="31">
      <c r="A31" s="48" t="s">
        <v>56</v>
      </c>
      <c r="B31" s="48" t="s">
        <v>24</v>
      </c>
      <c r="C31" s="48">
        <v>0.0</v>
      </c>
      <c r="D31" s="49" t="str">
        <f>CONCATENATE(A31,B31,C31)</f>
        <v>Sem ABAP1BP3_40</v>
      </c>
      <c r="E31" s="45">
        <v>5304929.0</v>
      </c>
      <c r="F31" s="49">
        <f>AVERAGE(E29:E31)</f>
        <v>4883308</v>
      </c>
      <c r="G31" s="49">
        <f>STDEV(E29:E31)/F31*100</f>
        <v>10.30958439</v>
      </c>
      <c r="H31" s="49">
        <f>F31-$F$4</f>
        <v>1804327</v>
      </c>
    </row>
    <row r="32">
      <c r="A32" s="48" t="s">
        <v>56</v>
      </c>
      <c r="B32" s="48" t="s">
        <v>26</v>
      </c>
      <c r="C32" s="48">
        <v>0.0</v>
      </c>
      <c r="E32" s="45">
        <v>6418413.0</v>
      </c>
    </row>
    <row r="33">
      <c r="A33" s="48" t="s">
        <v>56</v>
      </c>
      <c r="B33" s="48" t="s">
        <v>26</v>
      </c>
      <c r="C33" s="48">
        <v>0.0</v>
      </c>
      <c r="E33" s="45">
        <v>6792177.0</v>
      </c>
    </row>
    <row r="34">
      <c r="A34" s="48" t="s">
        <v>56</v>
      </c>
      <c r="B34" s="48" t="s">
        <v>26</v>
      </c>
      <c r="C34" s="48">
        <v>0.0</v>
      </c>
      <c r="D34" s="49" t="str">
        <f>CONCATENATE(A34,B34,C34)</f>
        <v>Sem ABAP1BP3_50</v>
      </c>
      <c r="E34" s="45">
        <v>6324812.0</v>
      </c>
      <c r="F34" s="49">
        <f>AVERAGE(E32:E34)</f>
        <v>6511800.667</v>
      </c>
      <c r="G34" s="49">
        <f>STDEV(E32:E34)/F34*100</f>
        <v>3.797446284</v>
      </c>
      <c r="H34" s="49">
        <f>F34-$F$4</f>
        <v>3432819.667</v>
      </c>
    </row>
    <row r="35">
      <c r="A35" s="48" t="s">
        <v>56</v>
      </c>
      <c r="B35" s="48" t="s">
        <v>28</v>
      </c>
      <c r="C35" s="48">
        <v>0.0</v>
      </c>
      <c r="E35" s="46">
        <v>5332075.0</v>
      </c>
    </row>
    <row r="36">
      <c r="A36" s="48" t="s">
        <v>56</v>
      </c>
      <c r="B36" s="48" t="s">
        <v>28</v>
      </c>
      <c r="C36" s="48">
        <v>0.0</v>
      </c>
      <c r="E36" s="46">
        <v>6084945.0</v>
      </c>
    </row>
    <row r="37">
      <c r="A37" s="48" t="s">
        <v>56</v>
      </c>
      <c r="B37" s="48" t="s">
        <v>28</v>
      </c>
      <c r="C37" s="48">
        <v>0.0</v>
      </c>
      <c r="D37" s="49" t="str">
        <f>CONCATENATE(A37,B37,C37)</f>
        <v>Sem ABAP10BP3_10</v>
      </c>
      <c r="E37" s="46">
        <v>5692147.0</v>
      </c>
      <c r="F37" s="49">
        <f>AVERAGE(E35:E37)</f>
        <v>5703055.667</v>
      </c>
      <c r="G37" s="49">
        <f>STDEV(E35:E37)/F37*100</f>
        <v>6.602662655</v>
      </c>
      <c r="H37" s="49">
        <f>F37-$F$4</f>
        <v>2624074.667</v>
      </c>
    </row>
    <row r="38">
      <c r="A38" s="48" t="s">
        <v>56</v>
      </c>
      <c r="B38" s="48" t="s">
        <v>30</v>
      </c>
      <c r="C38" s="48">
        <v>0.0</v>
      </c>
      <c r="E38" s="46">
        <v>5701504.0</v>
      </c>
    </row>
    <row r="39">
      <c r="A39" s="48" t="s">
        <v>56</v>
      </c>
      <c r="B39" s="50" t="s">
        <v>30</v>
      </c>
      <c r="C39" s="48">
        <v>0.0</v>
      </c>
      <c r="E39" s="46">
        <v>4872370.0</v>
      </c>
    </row>
    <row r="40">
      <c r="A40" s="48" t="s">
        <v>56</v>
      </c>
      <c r="B40" s="50" t="s">
        <v>30</v>
      </c>
      <c r="C40" s="48">
        <v>0.0</v>
      </c>
      <c r="D40" s="49" t="str">
        <f>CONCATENATE(A40,B40,C40)</f>
        <v>Sem ABAP10BP3_20</v>
      </c>
      <c r="E40" s="46">
        <v>5068376.0</v>
      </c>
      <c r="F40" s="49">
        <f>AVERAGE(E38:E40)</f>
        <v>5214083.333</v>
      </c>
      <c r="G40" s="49">
        <f>STDEV(E38:E40)/F40*100</f>
        <v>8.311068047</v>
      </c>
      <c r="H40" s="49">
        <f>F40-$F$4</f>
        <v>2135102.333</v>
      </c>
    </row>
    <row r="41">
      <c r="A41" s="48" t="s">
        <v>56</v>
      </c>
      <c r="B41" s="50" t="s">
        <v>32</v>
      </c>
      <c r="C41" s="48">
        <v>0.0</v>
      </c>
      <c r="E41" s="46">
        <v>5388048.0</v>
      </c>
    </row>
    <row r="42">
      <c r="A42" s="48" t="s">
        <v>56</v>
      </c>
      <c r="B42" s="50" t="s">
        <v>32</v>
      </c>
      <c r="C42" s="48">
        <v>0.0</v>
      </c>
      <c r="E42" s="46">
        <v>5278728.0</v>
      </c>
    </row>
    <row r="43">
      <c r="A43" s="48" t="s">
        <v>56</v>
      </c>
      <c r="B43" s="50" t="s">
        <v>32</v>
      </c>
      <c r="C43" s="48">
        <v>0.0</v>
      </c>
      <c r="D43" s="49" t="str">
        <f>CONCATENATE(A43,B43,C43)</f>
        <v>Sem ABAP10BP3_30</v>
      </c>
      <c r="F43" s="49">
        <f>AVERAGE(E41:E43)</f>
        <v>5333388</v>
      </c>
      <c r="G43" s="49">
        <f>STDEV(E41:E43)/F43*100</f>
        <v>1.449377269</v>
      </c>
      <c r="H43" s="51">
        <f>F43-$F$4</f>
        <v>2254407</v>
      </c>
      <c r="I43" s="46">
        <v>5614663.0</v>
      </c>
    </row>
    <row r="44">
      <c r="A44" s="48" t="s">
        <v>56</v>
      </c>
      <c r="B44" s="50" t="s">
        <v>34</v>
      </c>
      <c r="C44" s="48">
        <v>0.0</v>
      </c>
      <c r="E44" s="46">
        <v>4984499.0</v>
      </c>
    </row>
    <row r="45">
      <c r="A45" s="48" t="s">
        <v>56</v>
      </c>
      <c r="B45" s="50" t="s">
        <v>34</v>
      </c>
      <c r="C45" s="48">
        <v>0.0</v>
      </c>
      <c r="E45" s="46">
        <v>5213050.0</v>
      </c>
    </row>
    <row r="46">
      <c r="A46" s="48" t="s">
        <v>56</v>
      </c>
      <c r="B46" s="50" t="s">
        <v>34</v>
      </c>
      <c r="C46" s="48">
        <v>0.0</v>
      </c>
      <c r="D46" s="49" t="str">
        <f>CONCATENATE(A46,B46,C46)</f>
        <v>Sem ABAP10BP3_40</v>
      </c>
      <c r="E46" s="46">
        <v>5211205.0</v>
      </c>
      <c r="F46" s="49">
        <f>AVERAGE(E44:E46)</f>
        <v>5136251.333</v>
      </c>
      <c r="G46" s="49">
        <f>STDEV(E44:E46)/F46*100</f>
        <v>2.558765233</v>
      </c>
      <c r="H46" s="49">
        <f>F46-$F$4</f>
        <v>2057270.333</v>
      </c>
    </row>
    <row r="47">
      <c r="A47" s="48" t="s">
        <v>56</v>
      </c>
      <c r="B47" s="50" t="s">
        <v>36</v>
      </c>
      <c r="C47" s="48">
        <v>0.0</v>
      </c>
      <c r="I47" s="46">
        <v>1.0657971E7</v>
      </c>
    </row>
    <row r="48">
      <c r="A48" s="48" t="s">
        <v>56</v>
      </c>
      <c r="B48" s="50" t="s">
        <v>36</v>
      </c>
      <c r="C48" s="48">
        <v>0.0</v>
      </c>
      <c r="E48" s="46">
        <v>6856288.0</v>
      </c>
    </row>
    <row r="49">
      <c r="A49" s="48" t="s">
        <v>56</v>
      </c>
      <c r="B49" s="50" t="s">
        <v>36</v>
      </c>
      <c r="C49" s="48">
        <v>0.0</v>
      </c>
      <c r="D49" s="49" t="str">
        <f>CONCATENATE(A49,B49,C49)</f>
        <v>Sem ABAP10BP3_50</v>
      </c>
      <c r="E49" s="46">
        <v>7411374.0</v>
      </c>
      <c r="F49" s="49">
        <f>AVERAGE(E47:E49)</f>
        <v>7133831</v>
      </c>
      <c r="G49" s="49">
        <f>STDEV(E47:E49)/F49*100</f>
        <v>5.502023734</v>
      </c>
      <c r="H49" s="49">
        <f>F49-$F$4</f>
        <v>4054850</v>
      </c>
    </row>
    <row r="50">
      <c r="A50" s="52" t="s">
        <v>59</v>
      </c>
      <c r="B50" s="52" t="s">
        <v>57</v>
      </c>
      <c r="C50" s="48">
        <v>0.0</v>
      </c>
      <c r="E50" s="43">
        <v>4011420.0</v>
      </c>
    </row>
    <row r="51">
      <c r="A51" s="52" t="s">
        <v>59</v>
      </c>
      <c r="B51" s="52" t="s">
        <v>57</v>
      </c>
      <c r="C51" s="48">
        <v>0.0</v>
      </c>
      <c r="E51" s="43">
        <v>3946697.0</v>
      </c>
    </row>
    <row r="52">
      <c r="A52" s="52" t="s">
        <v>59</v>
      </c>
      <c r="B52" s="52" t="s">
        <v>57</v>
      </c>
      <c r="C52" s="48">
        <v>0.0</v>
      </c>
      <c r="D52" s="49" t="str">
        <f>CONCATENATE(A52,B52,C52)</f>
        <v>Com ABAPbranco0</v>
      </c>
      <c r="E52" s="43">
        <v>4026421.0</v>
      </c>
      <c r="F52" s="49">
        <f>AVERAGE(E50:E52)</f>
        <v>3994846</v>
      </c>
      <c r="G52" s="49">
        <f>STDEV(E50:E52)/F52*100</f>
        <v>1.060553166</v>
      </c>
      <c r="H52" s="40" t="s">
        <v>58</v>
      </c>
    </row>
    <row r="53">
      <c r="A53" s="52" t="s">
        <v>59</v>
      </c>
      <c r="B53" s="52" t="s">
        <v>8</v>
      </c>
      <c r="C53" s="48">
        <v>0.0</v>
      </c>
      <c r="E53" s="44">
        <v>6112569.0</v>
      </c>
    </row>
    <row r="54">
      <c r="A54" s="52" t="s">
        <v>59</v>
      </c>
      <c r="B54" s="52" t="s">
        <v>8</v>
      </c>
      <c r="C54" s="48">
        <v>0.0</v>
      </c>
      <c r="E54" s="44">
        <v>6046228.0</v>
      </c>
    </row>
    <row r="55">
      <c r="A55" s="52" t="s">
        <v>59</v>
      </c>
      <c r="B55" s="52" t="s">
        <v>8</v>
      </c>
      <c r="C55" s="48">
        <v>0.0</v>
      </c>
      <c r="D55" s="49" t="str">
        <f>CONCATENATE(A55,B55,C55)</f>
        <v>Com ABAPC10</v>
      </c>
      <c r="E55" s="44">
        <v>6575962.0</v>
      </c>
      <c r="F55" s="49">
        <f>AVERAGE(E53:E55)</f>
        <v>6244919.667</v>
      </c>
      <c r="G55" s="49">
        <f>STDEV(E53:E55)/F55*100</f>
        <v>4.62141452</v>
      </c>
      <c r="H55" s="49">
        <f>F55-$F$52</f>
        <v>2250073.667</v>
      </c>
    </row>
    <row r="56">
      <c r="A56" s="52" t="s">
        <v>59</v>
      </c>
      <c r="B56" s="52" t="s">
        <v>10</v>
      </c>
      <c r="C56" s="48">
        <v>0.0</v>
      </c>
      <c r="E56" s="44">
        <v>4762714.0</v>
      </c>
    </row>
    <row r="57">
      <c r="A57" s="52" t="s">
        <v>59</v>
      </c>
      <c r="B57" s="52" t="s">
        <v>10</v>
      </c>
      <c r="C57" s="48">
        <v>0.0</v>
      </c>
      <c r="E57" s="44">
        <v>4693647.0</v>
      </c>
    </row>
    <row r="58">
      <c r="A58" s="52" t="s">
        <v>59</v>
      </c>
      <c r="B58" s="52" t="s">
        <v>10</v>
      </c>
      <c r="C58" s="48">
        <v>0.0</v>
      </c>
      <c r="D58" s="49" t="str">
        <f>CONCATENATE(A58,B58,C58)</f>
        <v>Com ABAPC20</v>
      </c>
      <c r="E58" s="44">
        <v>4281741.0</v>
      </c>
      <c r="F58" s="49">
        <f>AVERAGE(E56:E58)</f>
        <v>4579367.333</v>
      </c>
      <c r="G58" s="49">
        <f>STDEV(E56:E58)/F58*100</f>
        <v>5.678842708</v>
      </c>
      <c r="H58" s="49">
        <f>F58-$F$52</f>
        <v>584521.3333</v>
      </c>
    </row>
    <row r="59">
      <c r="A59" s="52" t="s">
        <v>59</v>
      </c>
      <c r="B59" s="52" t="s">
        <v>12</v>
      </c>
      <c r="C59" s="48">
        <v>0.0</v>
      </c>
      <c r="I59" s="44">
        <v>6589646.0</v>
      </c>
    </row>
    <row r="60">
      <c r="A60" s="52" t="s">
        <v>59</v>
      </c>
      <c r="B60" s="52" t="s">
        <v>12</v>
      </c>
      <c r="C60" s="48">
        <v>0.0</v>
      </c>
      <c r="E60" s="44">
        <v>4933931.0</v>
      </c>
    </row>
    <row r="61">
      <c r="A61" s="52" t="s">
        <v>59</v>
      </c>
      <c r="B61" s="52" t="s">
        <v>12</v>
      </c>
      <c r="C61" s="48">
        <v>0.0</v>
      </c>
      <c r="D61" s="49" t="str">
        <f>CONCATENATE(A61,B61,C61)</f>
        <v>Com ABAPC30</v>
      </c>
      <c r="E61" s="44">
        <v>4907622.0</v>
      </c>
      <c r="F61" s="49">
        <f>AVERAGE(E59:E61)</f>
        <v>4920776.5</v>
      </c>
      <c r="G61" s="49">
        <f>STDEV(E59:E61)/F61*100</f>
        <v>0.3780556241</v>
      </c>
      <c r="H61" s="49">
        <f>F61-$F$52</f>
        <v>925930.5</v>
      </c>
    </row>
    <row r="62">
      <c r="A62" s="52" t="s">
        <v>59</v>
      </c>
      <c r="B62" s="52" t="s">
        <v>14</v>
      </c>
      <c r="C62" s="48">
        <v>0.0</v>
      </c>
      <c r="E62" s="44">
        <v>5598395.0</v>
      </c>
    </row>
    <row r="63">
      <c r="A63" s="52" t="s">
        <v>59</v>
      </c>
      <c r="B63" s="52" t="s">
        <v>14</v>
      </c>
      <c r="C63" s="48">
        <v>0.0</v>
      </c>
      <c r="E63" s="44">
        <v>5253489.0</v>
      </c>
    </row>
    <row r="64">
      <c r="A64" s="52" t="s">
        <v>59</v>
      </c>
      <c r="B64" s="52" t="s">
        <v>14</v>
      </c>
      <c r="C64" s="48">
        <v>0.0</v>
      </c>
      <c r="D64" s="49" t="str">
        <f>CONCATENATE(A64,B64,C64)</f>
        <v>Com ABAPC40</v>
      </c>
      <c r="E64" s="44">
        <v>5445794.0</v>
      </c>
      <c r="F64" s="49">
        <f>AVERAGE(E62:E64)</f>
        <v>5432559.333</v>
      </c>
      <c r="G64" s="49">
        <f>STDEV(E62:E64)/F64*100</f>
        <v>3.181437114</v>
      </c>
      <c r="H64" s="49">
        <f>F64-$F$52</f>
        <v>1437713.333</v>
      </c>
    </row>
    <row r="65">
      <c r="A65" s="52" t="s">
        <v>59</v>
      </c>
      <c r="B65" s="52" t="s">
        <v>16</v>
      </c>
      <c r="C65" s="48">
        <v>0.0</v>
      </c>
      <c r="E65" s="44">
        <v>6203115.0</v>
      </c>
    </row>
    <row r="66">
      <c r="A66" s="52" t="s">
        <v>59</v>
      </c>
      <c r="B66" s="52" t="s">
        <v>16</v>
      </c>
      <c r="C66" s="48">
        <v>0.0</v>
      </c>
      <c r="E66" s="44">
        <v>6615239.0</v>
      </c>
    </row>
    <row r="67">
      <c r="A67" s="52" t="s">
        <v>59</v>
      </c>
      <c r="B67" s="52" t="s">
        <v>16</v>
      </c>
      <c r="C67" s="48">
        <v>0.0</v>
      </c>
      <c r="D67" s="49" t="str">
        <f>CONCATENATE(A67,B67,C67)</f>
        <v>Com ABAPC50</v>
      </c>
      <c r="E67" s="44">
        <v>5834495.0</v>
      </c>
      <c r="F67" s="49">
        <f>AVERAGE(E65:E67)</f>
        <v>6217616.333</v>
      </c>
      <c r="G67" s="49">
        <f>STDEV(E65:E67)/F67*100</f>
        <v>6.281731371</v>
      </c>
      <c r="H67" s="49">
        <f>F67-$F$52</f>
        <v>2222770.333</v>
      </c>
    </row>
    <row r="68">
      <c r="A68" s="52" t="s">
        <v>59</v>
      </c>
      <c r="B68" s="52" t="s">
        <v>18</v>
      </c>
      <c r="C68" s="48">
        <v>0.0</v>
      </c>
      <c r="E68" s="45">
        <v>9863431.0</v>
      </c>
    </row>
    <row r="69">
      <c r="A69" s="52" t="s">
        <v>59</v>
      </c>
      <c r="B69" s="52" t="s">
        <v>18</v>
      </c>
      <c r="C69" s="48">
        <v>0.0</v>
      </c>
      <c r="E69" s="45">
        <v>8965503.0</v>
      </c>
    </row>
    <row r="70">
      <c r="A70" s="52" t="s">
        <v>59</v>
      </c>
      <c r="B70" s="52" t="s">
        <v>18</v>
      </c>
      <c r="C70" s="48">
        <v>0.0</v>
      </c>
      <c r="D70" s="49" t="str">
        <f>CONCATENATE(A70,B70,C70)</f>
        <v>Com ABAP1BP3_10</v>
      </c>
      <c r="E70" s="45">
        <v>8943241.0</v>
      </c>
      <c r="F70" s="49">
        <f>AVERAGE(E68:E70)</f>
        <v>9257391.667</v>
      </c>
      <c r="G70" s="49">
        <f>STDEV(E68:E70)/F70*100</f>
        <v>5.670749364</v>
      </c>
      <c r="H70" s="49">
        <f>F70-$F$52</f>
        <v>5262545.667</v>
      </c>
    </row>
    <row r="71">
      <c r="A71" s="52" t="s">
        <v>59</v>
      </c>
      <c r="B71" s="52" t="s">
        <v>20</v>
      </c>
      <c r="C71" s="48">
        <v>0.0</v>
      </c>
      <c r="E71" s="45">
        <v>4767769.0</v>
      </c>
    </row>
    <row r="72">
      <c r="A72" s="52" t="s">
        <v>59</v>
      </c>
      <c r="B72" s="52" t="s">
        <v>20</v>
      </c>
      <c r="C72" s="48">
        <v>0.0</v>
      </c>
      <c r="E72" s="45">
        <v>5228486.0</v>
      </c>
    </row>
    <row r="73">
      <c r="A73" s="52" t="s">
        <v>59</v>
      </c>
      <c r="B73" s="52" t="s">
        <v>20</v>
      </c>
      <c r="C73" s="48">
        <v>0.0</v>
      </c>
      <c r="D73" s="49" t="str">
        <f>CONCATENATE(A73,B73,C73)</f>
        <v>Com ABAP1BP3_20</v>
      </c>
      <c r="E73" s="45">
        <v>4497421.0</v>
      </c>
      <c r="F73" s="49">
        <f>AVERAGE(E71:E73)</f>
        <v>4831225.333</v>
      </c>
      <c r="G73" s="49">
        <f>STDEV(E71:E73)/F73*100</f>
        <v>7.651069697</v>
      </c>
      <c r="H73" s="49">
        <f>F73-$F$52</f>
        <v>836379.3333</v>
      </c>
    </row>
    <row r="74">
      <c r="A74" s="52" t="s">
        <v>59</v>
      </c>
      <c r="B74" s="52" t="s">
        <v>22</v>
      </c>
      <c r="C74" s="48">
        <v>0.0</v>
      </c>
      <c r="E74" s="45">
        <v>8890384.0</v>
      </c>
    </row>
    <row r="75">
      <c r="A75" s="52" t="s">
        <v>59</v>
      </c>
      <c r="B75" s="52" t="s">
        <v>22</v>
      </c>
      <c r="C75" s="48">
        <v>0.0</v>
      </c>
      <c r="E75" s="45">
        <v>8094320.0</v>
      </c>
    </row>
    <row r="76">
      <c r="A76" s="52" t="s">
        <v>59</v>
      </c>
      <c r="B76" s="52" t="s">
        <v>22</v>
      </c>
      <c r="C76" s="48">
        <v>0.0</v>
      </c>
      <c r="D76" s="49" t="str">
        <f>CONCATENATE(A76,B76,C76)</f>
        <v>Com ABAP1BP3_30</v>
      </c>
      <c r="E76" s="45">
        <v>7246595.0</v>
      </c>
      <c r="F76" s="49">
        <f>AVERAGE(E74:E76)</f>
        <v>8077099.667</v>
      </c>
      <c r="G76" s="49">
        <f>STDEV(E74:E76)/F76*100</f>
        <v>10.17728916</v>
      </c>
      <c r="H76" s="49">
        <f>F76-$F$52</f>
        <v>4082253.667</v>
      </c>
    </row>
    <row r="77">
      <c r="A77" s="52" t="s">
        <v>59</v>
      </c>
      <c r="B77" s="52" t="s">
        <v>24</v>
      </c>
      <c r="C77" s="48">
        <v>0.0</v>
      </c>
      <c r="E77" s="45">
        <v>5113103.0</v>
      </c>
    </row>
    <row r="78">
      <c r="A78" s="52" t="s">
        <v>59</v>
      </c>
      <c r="B78" s="52" t="s">
        <v>24</v>
      </c>
      <c r="C78" s="48">
        <v>0.0</v>
      </c>
      <c r="E78" s="45">
        <v>4959737.0</v>
      </c>
    </row>
    <row r="79">
      <c r="A79" s="52" t="s">
        <v>59</v>
      </c>
      <c r="B79" s="52" t="s">
        <v>24</v>
      </c>
      <c r="C79" s="48">
        <v>0.0</v>
      </c>
      <c r="D79" s="49" t="str">
        <f>CONCATENATE(A79,B79,C79)</f>
        <v>Com ABAP1BP3_40</v>
      </c>
      <c r="E79" s="45">
        <v>4866151.0</v>
      </c>
      <c r="F79" s="49">
        <f>AVERAGE(E77:E79)</f>
        <v>4979663.667</v>
      </c>
      <c r="G79" s="49">
        <f>STDEV(E77:E79)/F79*100</f>
        <v>2.503704971</v>
      </c>
      <c r="H79" s="49">
        <f>F79-$F$52</f>
        <v>984817.6667</v>
      </c>
    </row>
    <row r="80">
      <c r="A80" s="52" t="s">
        <v>59</v>
      </c>
      <c r="B80" s="52" t="s">
        <v>26</v>
      </c>
      <c r="C80" s="48">
        <v>0.0</v>
      </c>
      <c r="E80" s="45">
        <v>6070008.0</v>
      </c>
    </row>
    <row r="81">
      <c r="A81" s="52" t="s">
        <v>59</v>
      </c>
      <c r="B81" s="52" t="s">
        <v>26</v>
      </c>
      <c r="C81" s="48">
        <v>0.0</v>
      </c>
      <c r="E81" s="45">
        <v>7016002.0</v>
      </c>
    </row>
    <row r="82">
      <c r="A82" s="52" t="s">
        <v>59</v>
      </c>
      <c r="B82" s="52" t="s">
        <v>26</v>
      </c>
      <c r="C82" s="48">
        <v>0.0</v>
      </c>
      <c r="D82" s="49" t="str">
        <f>CONCATENATE(A82,B82,C82)</f>
        <v>Com ABAP1BP3_50</v>
      </c>
      <c r="E82" s="45">
        <v>6381231.0</v>
      </c>
      <c r="F82" s="49">
        <f>AVERAGE(E80:E82)</f>
        <v>6489080.333</v>
      </c>
      <c r="G82" s="49">
        <f>STDEV(E80:E82)/F82*100</f>
        <v>7.429873348</v>
      </c>
      <c r="H82" s="49">
        <f>F82-$F$52</f>
        <v>2494234.333</v>
      </c>
    </row>
    <row r="83">
      <c r="A83" s="52" t="s">
        <v>59</v>
      </c>
      <c r="B83" s="52" t="s">
        <v>28</v>
      </c>
      <c r="C83" s="48">
        <v>0.0</v>
      </c>
      <c r="E83" s="46">
        <v>5397554.0</v>
      </c>
    </row>
    <row r="84">
      <c r="A84" s="52" t="s">
        <v>59</v>
      </c>
      <c r="B84" s="52" t="s">
        <v>28</v>
      </c>
      <c r="C84" s="48">
        <v>0.0</v>
      </c>
      <c r="E84" s="46">
        <v>5854648.0</v>
      </c>
    </row>
    <row r="85">
      <c r="A85" s="52" t="s">
        <v>59</v>
      </c>
      <c r="B85" s="52" t="s">
        <v>28</v>
      </c>
      <c r="C85" s="48">
        <v>0.0</v>
      </c>
      <c r="D85" s="49" t="str">
        <f>CONCATENATE(A85,B85,C85)</f>
        <v>Com ABAP10BP3_10</v>
      </c>
      <c r="E85" s="46">
        <v>6027751.0</v>
      </c>
      <c r="F85" s="49">
        <f>AVERAGE(E83:E85)</f>
        <v>5759984.333</v>
      </c>
      <c r="G85" s="49">
        <f>STDEV(E83:E85)/F85*100</f>
        <v>5.652596185</v>
      </c>
      <c r="H85" s="49">
        <f>F85-$F$52</f>
        <v>1765138.333</v>
      </c>
    </row>
    <row r="86">
      <c r="A86" s="52" t="s">
        <v>59</v>
      </c>
      <c r="B86" s="52" t="s">
        <v>30</v>
      </c>
      <c r="C86" s="48">
        <v>0.0</v>
      </c>
      <c r="E86" s="46">
        <v>6376781.0</v>
      </c>
    </row>
    <row r="87">
      <c r="A87" s="52" t="s">
        <v>59</v>
      </c>
      <c r="B87" s="53" t="s">
        <v>30</v>
      </c>
      <c r="C87" s="48">
        <v>0.0</v>
      </c>
      <c r="E87" s="46">
        <v>5912102.0</v>
      </c>
    </row>
    <row r="88">
      <c r="A88" s="52" t="s">
        <v>59</v>
      </c>
      <c r="B88" s="53" t="s">
        <v>30</v>
      </c>
      <c r="C88" s="48">
        <v>0.0</v>
      </c>
      <c r="D88" s="49" t="str">
        <f>CONCATENATE(A88,B88,C88)</f>
        <v>Com ABAP10BP3_20</v>
      </c>
      <c r="E88" s="46">
        <v>5964261.0</v>
      </c>
      <c r="F88" s="49">
        <f>AVERAGE(E86:E88)</f>
        <v>6084381.333</v>
      </c>
      <c r="G88" s="49">
        <f>STDEV(E86:E88)/F88*100</f>
        <v>4.183908548</v>
      </c>
      <c r="H88" s="49">
        <f>F88-$F$52</f>
        <v>2089535.333</v>
      </c>
    </row>
    <row r="89">
      <c r="A89" s="52" t="s">
        <v>59</v>
      </c>
      <c r="B89" s="53" t="s">
        <v>32</v>
      </c>
      <c r="C89" s="48">
        <v>0.0</v>
      </c>
      <c r="E89" s="46">
        <v>5980554.0</v>
      </c>
    </row>
    <row r="90">
      <c r="A90" s="52" t="s">
        <v>59</v>
      </c>
      <c r="B90" s="53" t="s">
        <v>32</v>
      </c>
      <c r="C90" s="48">
        <v>0.0</v>
      </c>
      <c r="I90" s="46">
        <v>5567393.0</v>
      </c>
    </row>
    <row r="91">
      <c r="A91" s="52" t="s">
        <v>59</v>
      </c>
      <c r="B91" s="53" t="s">
        <v>32</v>
      </c>
      <c r="C91" s="48">
        <v>0.0</v>
      </c>
      <c r="D91" s="49" t="str">
        <f>CONCATENATE(A91,B91,C91)</f>
        <v>Com ABAP10BP3_30</v>
      </c>
      <c r="E91" s="46">
        <v>6091469.0</v>
      </c>
      <c r="F91" s="49">
        <f>AVERAGE(E89:E91)</f>
        <v>6036011.5</v>
      </c>
      <c r="G91" s="49">
        <f>STDEV(E89:E91)/F91*100</f>
        <v>1.299347237</v>
      </c>
      <c r="H91" s="51">
        <f>F91-$F$52</f>
        <v>2041165.5</v>
      </c>
    </row>
    <row r="92">
      <c r="A92" s="52" t="s">
        <v>59</v>
      </c>
      <c r="B92" s="53" t="s">
        <v>34</v>
      </c>
      <c r="C92" s="48">
        <v>0.0</v>
      </c>
      <c r="E92" s="46">
        <v>5399902.0</v>
      </c>
    </row>
    <row r="93">
      <c r="A93" s="52" t="s">
        <v>59</v>
      </c>
      <c r="B93" s="53" t="s">
        <v>34</v>
      </c>
      <c r="C93" s="48">
        <v>0.0</v>
      </c>
      <c r="E93" s="46">
        <v>4847819.0</v>
      </c>
    </row>
    <row r="94">
      <c r="A94" s="52" t="s">
        <v>59</v>
      </c>
      <c r="B94" s="53" t="s">
        <v>34</v>
      </c>
      <c r="C94" s="48">
        <v>0.0</v>
      </c>
      <c r="D94" s="49" t="str">
        <f>CONCATENATE(A94,B94,C94)</f>
        <v>Com ABAP10BP3_40</v>
      </c>
      <c r="E94" s="46">
        <v>5156106.0</v>
      </c>
      <c r="F94" s="49">
        <f>AVERAGE(E92:E94)</f>
        <v>5134609</v>
      </c>
      <c r="G94" s="49">
        <f>STDEV(E92:E94)/F94*100</f>
        <v>5.388308538</v>
      </c>
      <c r="H94" s="49">
        <f>F94-$F$52</f>
        <v>1139763</v>
      </c>
    </row>
    <row r="95">
      <c r="A95" s="52" t="s">
        <v>59</v>
      </c>
      <c r="B95" s="53" t="s">
        <v>36</v>
      </c>
      <c r="C95" s="48">
        <v>0.0</v>
      </c>
      <c r="E95" s="46">
        <v>6954232.0</v>
      </c>
    </row>
    <row r="96">
      <c r="A96" s="52" t="s">
        <v>59</v>
      </c>
      <c r="B96" s="53" t="s">
        <v>36</v>
      </c>
      <c r="C96" s="48">
        <v>0.0</v>
      </c>
      <c r="E96" s="46">
        <v>8083848.0</v>
      </c>
    </row>
    <row r="97">
      <c r="A97" s="52" t="s">
        <v>59</v>
      </c>
      <c r="B97" s="53" t="s">
        <v>36</v>
      </c>
      <c r="C97" s="48">
        <v>0.0</v>
      </c>
      <c r="D97" s="49" t="str">
        <f>CONCATENATE(A97,B97,C97)</f>
        <v>Com ABAP10BP3_50</v>
      </c>
      <c r="E97" s="46">
        <v>6864721.0</v>
      </c>
      <c r="F97" s="49">
        <f>AVERAGE(E95:E97)</f>
        <v>7300933.667</v>
      </c>
      <c r="G97" s="49">
        <f>STDEV(E95:E97)/F97*100</f>
        <v>9.307018178</v>
      </c>
      <c r="H97" s="49">
        <f>F97-$F$52</f>
        <v>3306087.667</v>
      </c>
    </row>
    <row r="98">
      <c r="A98" s="48" t="s">
        <v>56</v>
      </c>
      <c r="B98" s="48" t="s">
        <v>57</v>
      </c>
      <c r="C98" s="48">
        <v>5.0</v>
      </c>
      <c r="E98" s="43">
        <v>3009382.0</v>
      </c>
    </row>
    <row r="99">
      <c r="A99" s="48" t="s">
        <v>56</v>
      </c>
      <c r="B99" s="48" t="s">
        <v>57</v>
      </c>
      <c r="C99" s="48">
        <v>5.0</v>
      </c>
      <c r="E99" s="43">
        <v>3545058.0</v>
      </c>
    </row>
    <row r="100">
      <c r="A100" s="48" t="s">
        <v>56</v>
      </c>
      <c r="B100" s="48" t="s">
        <v>57</v>
      </c>
      <c r="C100" s="48">
        <v>5.0</v>
      </c>
      <c r="D100" s="49" t="str">
        <f>CONCATENATE(A100,B100,C100)</f>
        <v>Sem ABAPbranco5</v>
      </c>
      <c r="E100" s="43">
        <v>3246601.0</v>
      </c>
      <c r="F100" s="49">
        <f>AVERAGE(E98:E100)</f>
        <v>3267013.667</v>
      </c>
      <c r="G100" s="49">
        <f>STDEV(E98:E100)/F100*100</f>
        <v>8.216089152</v>
      </c>
      <c r="H100" s="40" t="s">
        <v>58</v>
      </c>
    </row>
    <row r="101">
      <c r="A101" s="48" t="s">
        <v>56</v>
      </c>
      <c r="B101" s="48" t="s">
        <v>8</v>
      </c>
      <c r="C101" s="48">
        <v>5.0</v>
      </c>
      <c r="I101" s="44">
        <v>1.0685656E7</v>
      </c>
    </row>
    <row r="102">
      <c r="A102" s="48" t="s">
        <v>56</v>
      </c>
      <c r="B102" s="48" t="s">
        <v>8</v>
      </c>
      <c r="C102" s="48">
        <v>5.0</v>
      </c>
      <c r="E102" s="44">
        <v>1.4753603E7</v>
      </c>
    </row>
    <row r="103">
      <c r="A103" s="48" t="s">
        <v>56</v>
      </c>
      <c r="B103" s="48" t="s">
        <v>8</v>
      </c>
      <c r="C103" s="48">
        <v>5.0</v>
      </c>
      <c r="D103" s="49" t="str">
        <f>CONCATENATE(A103,B103,C103)</f>
        <v>Sem ABAPC15</v>
      </c>
      <c r="E103" s="44">
        <v>1.6238077E7</v>
      </c>
      <c r="F103" s="49">
        <f>AVERAGE(E101:E103)</f>
        <v>15495840</v>
      </c>
      <c r="G103" s="49">
        <f>STDEV(E101:E103)/F103*100</f>
        <v>6.773957603</v>
      </c>
      <c r="H103" s="49">
        <f>F103-$F$100</f>
        <v>12228826.33</v>
      </c>
    </row>
    <row r="104">
      <c r="A104" s="48" t="s">
        <v>56</v>
      </c>
      <c r="B104" s="48" t="s">
        <v>10</v>
      </c>
      <c r="C104" s="48">
        <v>5.0</v>
      </c>
      <c r="E104" s="44">
        <v>9334694.0</v>
      </c>
    </row>
    <row r="105">
      <c r="A105" s="48" t="s">
        <v>56</v>
      </c>
      <c r="B105" s="48" t="s">
        <v>10</v>
      </c>
      <c r="C105" s="48">
        <v>5.0</v>
      </c>
      <c r="E105" s="44">
        <v>9538527.0</v>
      </c>
    </row>
    <row r="106">
      <c r="A106" s="48" t="s">
        <v>56</v>
      </c>
      <c r="B106" s="48" t="s">
        <v>10</v>
      </c>
      <c r="C106" s="48">
        <v>5.0</v>
      </c>
      <c r="D106" s="49" t="str">
        <f>CONCATENATE(A106,B106,C106)</f>
        <v>Sem ABAPC25</v>
      </c>
      <c r="E106" s="44">
        <v>1.0249817E7</v>
      </c>
      <c r="F106" s="49">
        <f>AVERAGE(E104:E106)</f>
        <v>9707679.333</v>
      </c>
      <c r="G106" s="49">
        <f>STDEV(E104:E106)/F106*100</f>
        <v>4.949064264</v>
      </c>
      <c r="H106" s="49">
        <f>F106-$F$100</f>
        <v>6440665.667</v>
      </c>
    </row>
    <row r="107">
      <c r="A107" s="48" t="s">
        <v>56</v>
      </c>
      <c r="B107" s="48" t="s">
        <v>12</v>
      </c>
      <c r="C107" s="48">
        <v>5.0</v>
      </c>
      <c r="E107" s="44">
        <v>9703229.0</v>
      </c>
    </row>
    <row r="108">
      <c r="A108" s="48" t="s">
        <v>56</v>
      </c>
      <c r="B108" s="48" t="s">
        <v>12</v>
      </c>
      <c r="C108" s="48">
        <v>5.0</v>
      </c>
      <c r="I108" s="44">
        <v>1.3456342E7</v>
      </c>
    </row>
    <row r="109">
      <c r="A109" s="48" t="s">
        <v>56</v>
      </c>
      <c r="B109" s="48" t="s">
        <v>12</v>
      </c>
      <c r="C109" s="48">
        <v>5.0</v>
      </c>
      <c r="D109" s="49" t="str">
        <f>CONCATENATE(A109,B109,C109)</f>
        <v>Sem ABAPC35</v>
      </c>
      <c r="E109" s="44">
        <v>1.087923E7</v>
      </c>
      <c r="F109" s="49">
        <f>AVERAGE(E107:E109)</f>
        <v>10291229.5</v>
      </c>
      <c r="G109" s="49">
        <f>STDEV(E107:E109)/F109*100</f>
        <v>8.080261759</v>
      </c>
      <c r="H109" s="49">
        <f>F109-$F$100</f>
        <v>7024215.833</v>
      </c>
    </row>
    <row r="110">
      <c r="A110" s="48" t="s">
        <v>56</v>
      </c>
      <c r="B110" s="48" t="s">
        <v>14</v>
      </c>
      <c r="C110" s="48">
        <v>5.0</v>
      </c>
      <c r="I110" s="44">
        <v>8683637.0</v>
      </c>
    </row>
    <row r="111">
      <c r="A111" s="48" t="s">
        <v>56</v>
      </c>
      <c r="B111" s="48" t="s">
        <v>14</v>
      </c>
      <c r="C111" s="48">
        <v>5.0</v>
      </c>
      <c r="E111" s="44">
        <v>1.4714043E7</v>
      </c>
    </row>
    <row r="112">
      <c r="A112" s="48" t="s">
        <v>56</v>
      </c>
      <c r="B112" s="48" t="s">
        <v>14</v>
      </c>
      <c r="C112" s="48">
        <v>5.0</v>
      </c>
      <c r="D112" s="49" t="str">
        <f>CONCATENATE(A112,B112,C112)</f>
        <v>Sem ABAPC45</v>
      </c>
      <c r="E112" s="44">
        <v>1.3170227E7</v>
      </c>
      <c r="F112" s="49">
        <f>AVERAGE(E110:E112)</f>
        <v>13942135</v>
      </c>
      <c r="G112" s="49">
        <f>STDEV(E110:E112)/F112*100</f>
        <v>7.829810589</v>
      </c>
      <c r="H112" s="49">
        <f>F112-$F$100</f>
        <v>10675121.33</v>
      </c>
    </row>
    <row r="113">
      <c r="A113" s="48" t="s">
        <v>56</v>
      </c>
      <c r="B113" s="48" t="s">
        <v>16</v>
      </c>
      <c r="C113" s="48">
        <v>5.0</v>
      </c>
      <c r="E113" s="44">
        <v>1.6878378E7</v>
      </c>
    </row>
    <row r="114">
      <c r="A114" s="48" t="s">
        <v>56</v>
      </c>
      <c r="B114" s="48" t="s">
        <v>16</v>
      </c>
      <c r="C114" s="48">
        <v>5.0</v>
      </c>
      <c r="E114" s="44">
        <v>1.4239835E7</v>
      </c>
    </row>
    <row r="115">
      <c r="A115" s="48" t="s">
        <v>56</v>
      </c>
      <c r="B115" s="48" t="s">
        <v>16</v>
      </c>
      <c r="C115" s="48">
        <v>5.0</v>
      </c>
      <c r="D115" s="49" t="str">
        <f>CONCATENATE(A115,B115,C115)</f>
        <v>Sem ABAPC55</v>
      </c>
      <c r="E115" s="44">
        <v>1.4991988E7</v>
      </c>
      <c r="F115" s="49">
        <f>AVERAGE(E113:E115)</f>
        <v>15370067</v>
      </c>
      <c r="G115" s="49">
        <f>STDEV(E113:E115)/F115*100</f>
        <v>8.843785821</v>
      </c>
      <c r="H115" s="49">
        <f>F115-$F$100</f>
        <v>12103053.33</v>
      </c>
    </row>
    <row r="116">
      <c r="A116" s="48" t="s">
        <v>56</v>
      </c>
      <c r="B116" s="48" t="s">
        <v>18</v>
      </c>
      <c r="C116" s="48">
        <v>5.0</v>
      </c>
      <c r="E116" s="45">
        <v>2.501759E7</v>
      </c>
    </row>
    <row r="117">
      <c r="A117" s="48" t="s">
        <v>56</v>
      </c>
      <c r="B117" s="48" t="s">
        <v>18</v>
      </c>
      <c r="C117" s="48">
        <v>5.0</v>
      </c>
      <c r="E117" s="45">
        <v>2.4742154E7</v>
      </c>
    </row>
    <row r="118">
      <c r="A118" s="48" t="s">
        <v>56</v>
      </c>
      <c r="B118" s="48" t="s">
        <v>18</v>
      </c>
      <c r="C118" s="48">
        <v>5.0</v>
      </c>
      <c r="D118" s="49" t="str">
        <f>CONCATENATE(A118,B118,C118)</f>
        <v>Sem ABAP1BP3_15</v>
      </c>
      <c r="F118" s="49">
        <f>AVERAGE(E116:E118)</f>
        <v>24879872</v>
      </c>
      <c r="G118" s="49">
        <f>STDEV(E116:E118)/F118*100</f>
        <v>0.7828121599</v>
      </c>
      <c r="H118" s="49">
        <f>F118-$F$100</f>
        <v>21612858.33</v>
      </c>
      <c r="I118" s="45">
        <v>3.395348E7</v>
      </c>
    </row>
    <row r="119">
      <c r="A119" s="48" t="s">
        <v>56</v>
      </c>
      <c r="B119" s="48" t="s">
        <v>20</v>
      </c>
      <c r="C119" s="48">
        <v>5.0</v>
      </c>
      <c r="E119" s="45">
        <v>9247590.0</v>
      </c>
    </row>
    <row r="120">
      <c r="A120" s="48" t="s">
        <v>56</v>
      </c>
      <c r="B120" s="48" t="s">
        <v>20</v>
      </c>
      <c r="C120" s="48">
        <v>5.0</v>
      </c>
      <c r="E120" s="45">
        <v>8204193.0</v>
      </c>
    </row>
    <row r="121">
      <c r="A121" s="48" t="s">
        <v>56</v>
      </c>
      <c r="B121" s="48" t="s">
        <v>20</v>
      </c>
      <c r="C121" s="48">
        <v>5.0</v>
      </c>
      <c r="D121" s="49" t="str">
        <f>CONCATENATE(A121,B121,C121)</f>
        <v>Sem ABAP1BP3_25</v>
      </c>
      <c r="F121" s="49">
        <f>AVERAGE(E119:E121)</f>
        <v>8725891.5</v>
      </c>
      <c r="G121" s="49">
        <f>STDEV(E119:E121)/F121*100</f>
        <v>8.455217374</v>
      </c>
      <c r="H121" s="49">
        <f>F121-$F$100</f>
        <v>5458877.833</v>
      </c>
      <c r="I121" s="45">
        <v>1.0291901E7</v>
      </c>
    </row>
    <row r="122">
      <c r="A122" s="48" t="s">
        <v>56</v>
      </c>
      <c r="B122" s="48" t="s">
        <v>22</v>
      </c>
      <c r="C122" s="48">
        <v>5.0</v>
      </c>
      <c r="E122" s="45">
        <v>2.2944912E7</v>
      </c>
    </row>
    <row r="123">
      <c r="A123" s="48" t="s">
        <v>56</v>
      </c>
      <c r="B123" s="48" t="s">
        <v>22</v>
      </c>
      <c r="C123" s="48">
        <v>5.0</v>
      </c>
      <c r="E123" s="45">
        <v>2.0457098E7</v>
      </c>
    </row>
    <row r="124">
      <c r="A124" s="48" t="s">
        <v>56</v>
      </c>
      <c r="B124" s="48" t="s">
        <v>22</v>
      </c>
      <c r="C124" s="48">
        <v>5.0</v>
      </c>
      <c r="D124" s="49" t="str">
        <f>CONCATENATE(A124,B124,C124)</f>
        <v>Sem ABAP1BP3_35</v>
      </c>
      <c r="E124" s="45">
        <v>2.3445582E7</v>
      </c>
      <c r="F124" s="49">
        <f>AVERAGE(E122:E124)</f>
        <v>22282530.67</v>
      </c>
      <c r="G124" s="49">
        <f>STDEV(E122:E124)/F124*100</f>
        <v>7.183066244</v>
      </c>
      <c r="H124" s="49">
        <f>F124-$F$100</f>
        <v>19015517</v>
      </c>
    </row>
    <row r="125">
      <c r="A125" s="48" t="s">
        <v>56</v>
      </c>
      <c r="B125" s="48" t="s">
        <v>24</v>
      </c>
      <c r="C125" s="48">
        <v>5.0</v>
      </c>
      <c r="I125" s="45">
        <v>1.065479E7</v>
      </c>
    </row>
    <row r="126">
      <c r="A126" s="48" t="s">
        <v>56</v>
      </c>
      <c r="B126" s="48" t="s">
        <v>24</v>
      </c>
      <c r="C126" s="48">
        <v>5.0</v>
      </c>
      <c r="E126" s="45">
        <v>1.3253541E7</v>
      </c>
    </row>
    <row r="127">
      <c r="A127" s="48" t="s">
        <v>56</v>
      </c>
      <c r="B127" s="48" t="s">
        <v>24</v>
      </c>
      <c r="C127" s="48">
        <v>5.0</v>
      </c>
      <c r="D127" s="49" t="str">
        <f>CONCATENATE(A127,B127,C127)</f>
        <v>Sem ABAP1BP3_45</v>
      </c>
      <c r="E127" s="45">
        <v>1.3705393E7</v>
      </c>
      <c r="F127" s="49">
        <f>AVERAGE(E125:E127)</f>
        <v>13479467</v>
      </c>
      <c r="G127" s="49">
        <f>STDEV(E125:E127)/F127*100</f>
        <v>2.370328243</v>
      </c>
      <c r="H127" s="49">
        <f>F127-$F$100</f>
        <v>10212453.33</v>
      </c>
    </row>
    <row r="128">
      <c r="A128" s="48" t="s">
        <v>56</v>
      </c>
      <c r="B128" s="48" t="s">
        <v>26</v>
      </c>
      <c r="C128" s="48">
        <v>5.0</v>
      </c>
      <c r="E128" s="45">
        <v>1.7967152E7</v>
      </c>
    </row>
    <row r="129">
      <c r="A129" s="48" t="s">
        <v>56</v>
      </c>
      <c r="B129" s="48" t="s">
        <v>26</v>
      </c>
      <c r="C129" s="48">
        <v>5.0</v>
      </c>
      <c r="E129" s="45">
        <v>1.9825758E7</v>
      </c>
    </row>
    <row r="130">
      <c r="A130" s="48" t="s">
        <v>56</v>
      </c>
      <c r="B130" s="48" t="s">
        <v>26</v>
      </c>
      <c r="C130" s="48">
        <v>5.0</v>
      </c>
      <c r="D130" s="49" t="str">
        <f>CONCATENATE(A130,B130,C130)</f>
        <v>Sem ABAP1BP3_55</v>
      </c>
      <c r="E130" s="45">
        <v>1.7528196E7</v>
      </c>
      <c r="F130" s="49">
        <f>AVERAGE(E128:E130)</f>
        <v>18440368.67</v>
      </c>
      <c r="G130" s="49">
        <f>STDEV(E128:E130)/F130*100</f>
        <v>6.614248922</v>
      </c>
      <c r="H130" s="49">
        <f>F130-$F$100</f>
        <v>15173355</v>
      </c>
    </row>
    <row r="131">
      <c r="A131" s="48" t="s">
        <v>56</v>
      </c>
      <c r="B131" s="48" t="s">
        <v>28</v>
      </c>
      <c r="C131" s="48">
        <v>5.0</v>
      </c>
      <c r="E131" s="46">
        <v>1.3329715E7</v>
      </c>
    </row>
    <row r="132">
      <c r="A132" s="48" t="s">
        <v>56</v>
      </c>
      <c r="B132" s="48" t="s">
        <v>28</v>
      </c>
      <c r="C132" s="48">
        <v>5.0</v>
      </c>
      <c r="E132" s="46">
        <v>1.5915739E7</v>
      </c>
    </row>
    <row r="133">
      <c r="A133" s="48" t="s">
        <v>56</v>
      </c>
      <c r="B133" s="48" t="s">
        <v>28</v>
      </c>
      <c r="C133" s="48">
        <v>5.0</v>
      </c>
      <c r="D133" s="49" t="str">
        <f>CONCATENATE(A133,B133,C133)</f>
        <v>Sem ABAP10BP3_15</v>
      </c>
      <c r="E133" s="46">
        <v>1.5859161E7</v>
      </c>
      <c r="F133" s="49">
        <f>AVERAGE(E131:E133)</f>
        <v>15034871.67</v>
      </c>
      <c r="G133" s="49">
        <f>STDEV(E131:E133)/F133*100</f>
        <v>9.823694953</v>
      </c>
      <c r="H133" s="49">
        <f>F133-$F$100</f>
        <v>11767858</v>
      </c>
    </row>
    <row r="134">
      <c r="A134" s="48" t="s">
        <v>56</v>
      </c>
      <c r="B134" s="48" t="s">
        <v>30</v>
      </c>
      <c r="C134" s="48">
        <v>5.0</v>
      </c>
      <c r="I134" s="46">
        <v>1.7079362E7</v>
      </c>
    </row>
    <row r="135">
      <c r="A135" s="48" t="s">
        <v>56</v>
      </c>
      <c r="B135" s="50" t="s">
        <v>30</v>
      </c>
      <c r="C135" s="48">
        <v>5.0</v>
      </c>
      <c r="E135" s="46">
        <v>1.530395E7</v>
      </c>
    </row>
    <row r="136">
      <c r="A136" s="48" t="s">
        <v>56</v>
      </c>
      <c r="B136" s="50" t="s">
        <v>30</v>
      </c>
      <c r="C136" s="48">
        <v>5.0</v>
      </c>
      <c r="D136" s="49" t="str">
        <f>CONCATENATE(A136,B136,C136)</f>
        <v>Sem ABAP10BP3_25</v>
      </c>
      <c r="E136" s="46">
        <v>1.3553893E7</v>
      </c>
      <c r="F136" s="49">
        <f>AVERAGE(E134:E136)</f>
        <v>14428921.5</v>
      </c>
      <c r="G136" s="49">
        <f>STDEV(E134:E136)/F136*100</f>
        <v>8.576366378</v>
      </c>
      <c r="H136" s="49">
        <f>F136-$F$100</f>
        <v>11161907.83</v>
      </c>
    </row>
    <row r="137">
      <c r="A137" s="48" t="s">
        <v>56</v>
      </c>
      <c r="B137" s="50" t="s">
        <v>32</v>
      </c>
      <c r="C137" s="48">
        <v>5.0</v>
      </c>
      <c r="E137" s="46">
        <v>1.4458321E7</v>
      </c>
    </row>
    <row r="138">
      <c r="A138" s="48" t="s">
        <v>56</v>
      </c>
      <c r="B138" s="50" t="s">
        <v>32</v>
      </c>
      <c r="C138" s="48">
        <v>5.0</v>
      </c>
      <c r="E138" s="46">
        <v>1.4759908E7</v>
      </c>
    </row>
    <row r="139">
      <c r="A139" s="48" t="s">
        <v>56</v>
      </c>
      <c r="B139" s="50" t="s">
        <v>32</v>
      </c>
      <c r="C139" s="48">
        <v>5.0</v>
      </c>
      <c r="D139" s="49" t="str">
        <f>CONCATENATE(A139,B139,C139)</f>
        <v>Sem ABAP10BP3_35</v>
      </c>
      <c r="E139" s="46">
        <v>1.4793168E7</v>
      </c>
      <c r="F139" s="49">
        <f>AVERAGE(E137:E139)</f>
        <v>14670465.67</v>
      </c>
      <c r="G139" s="49">
        <f>STDEV(E137:E139)/F139*100</f>
        <v>1.257450085</v>
      </c>
      <c r="H139" s="49">
        <f>F139-$F$100</f>
        <v>11403452</v>
      </c>
    </row>
    <row r="140">
      <c r="A140" s="48" t="s">
        <v>56</v>
      </c>
      <c r="B140" s="50" t="s">
        <v>34</v>
      </c>
      <c r="C140" s="48">
        <v>5.0</v>
      </c>
      <c r="E140" s="46">
        <v>1.2334362E7</v>
      </c>
    </row>
    <row r="141">
      <c r="A141" s="48" t="s">
        <v>56</v>
      </c>
      <c r="B141" s="50" t="s">
        <v>34</v>
      </c>
      <c r="C141" s="48">
        <v>5.0</v>
      </c>
      <c r="E141" s="46">
        <v>1.409863E7</v>
      </c>
    </row>
    <row r="142">
      <c r="A142" s="48" t="s">
        <v>56</v>
      </c>
      <c r="B142" s="50" t="s">
        <v>34</v>
      </c>
      <c r="C142" s="48">
        <v>5.0</v>
      </c>
      <c r="D142" s="49" t="str">
        <f>CONCATENATE(A142,B142,C142)</f>
        <v>Sem ABAP10BP3_45</v>
      </c>
      <c r="E142" s="46">
        <v>1.3543945E7</v>
      </c>
      <c r="F142" s="49">
        <f>AVERAGE(E140:E142)</f>
        <v>13325645.67</v>
      </c>
      <c r="G142" s="49">
        <f>STDEV(E140:E142)/F142*100</f>
        <v>6.770139563</v>
      </c>
      <c r="H142" s="49">
        <f>F142-$F$100</f>
        <v>10058632</v>
      </c>
    </row>
    <row r="143">
      <c r="A143" s="48" t="s">
        <v>56</v>
      </c>
      <c r="B143" s="50" t="s">
        <v>36</v>
      </c>
      <c r="C143" s="48">
        <v>5.0</v>
      </c>
      <c r="I143" s="46">
        <v>4.1586924E7</v>
      </c>
    </row>
    <row r="144">
      <c r="A144" s="48" t="s">
        <v>56</v>
      </c>
      <c r="B144" s="50" t="s">
        <v>36</v>
      </c>
      <c r="C144" s="48">
        <v>5.0</v>
      </c>
      <c r="E144" s="46">
        <v>2.1924654E7</v>
      </c>
    </row>
    <row r="145">
      <c r="A145" s="48" t="s">
        <v>56</v>
      </c>
      <c r="B145" s="50" t="s">
        <v>36</v>
      </c>
      <c r="C145" s="48">
        <v>5.0</v>
      </c>
      <c r="D145" s="49" t="str">
        <f>CONCATENATE(A145,B145,C145)</f>
        <v>Sem ABAP10BP3_55</v>
      </c>
      <c r="E145" s="46">
        <v>2.6557718E7</v>
      </c>
      <c r="F145" s="49">
        <f>AVERAGE(E143:E145)</f>
        <v>24241186</v>
      </c>
      <c r="G145" s="49">
        <f>STDEV(E143:E145)/F145*100</f>
        <v>13.51448305</v>
      </c>
      <c r="H145" s="49">
        <f>F145-$F$100</f>
        <v>20974172.33</v>
      </c>
    </row>
    <row r="146">
      <c r="A146" s="52" t="s">
        <v>59</v>
      </c>
      <c r="B146" s="52" t="s">
        <v>57</v>
      </c>
      <c r="C146" s="48">
        <v>5.0</v>
      </c>
      <c r="E146" s="43">
        <v>4009614.0</v>
      </c>
    </row>
    <row r="147">
      <c r="A147" s="52" t="s">
        <v>59</v>
      </c>
      <c r="B147" s="52" t="s">
        <v>57</v>
      </c>
      <c r="C147" s="48">
        <v>5.0</v>
      </c>
      <c r="E147" s="43">
        <v>3962817.0</v>
      </c>
    </row>
    <row r="148">
      <c r="A148" s="52" t="s">
        <v>59</v>
      </c>
      <c r="B148" s="52" t="s">
        <v>57</v>
      </c>
      <c r="C148" s="48">
        <v>5.0</v>
      </c>
      <c r="D148" s="49" t="str">
        <f>CONCATENATE(A148,B148,C148)</f>
        <v>Com ABAPbranco5</v>
      </c>
      <c r="E148" s="43">
        <v>4045476.0</v>
      </c>
      <c r="F148" s="49">
        <f>AVERAGE(E146:E148)</f>
        <v>4005969</v>
      </c>
      <c r="G148" s="49">
        <f>STDEV(E146:E148)/F148*100</f>
        <v>1.034702825</v>
      </c>
      <c r="H148" s="40" t="s">
        <v>58</v>
      </c>
    </row>
    <row r="149">
      <c r="A149" s="52" t="s">
        <v>59</v>
      </c>
      <c r="B149" s="52" t="s">
        <v>8</v>
      </c>
      <c r="C149" s="48">
        <v>5.0</v>
      </c>
      <c r="E149" s="44">
        <v>1.8577134E7</v>
      </c>
    </row>
    <row r="150">
      <c r="A150" s="52" t="s">
        <v>59</v>
      </c>
      <c r="B150" s="52" t="s">
        <v>8</v>
      </c>
      <c r="C150" s="48">
        <v>5.0</v>
      </c>
      <c r="E150" s="44">
        <v>1.7964742E7</v>
      </c>
    </row>
    <row r="151">
      <c r="A151" s="52" t="s">
        <v>59</v>
      </c>
      <c r="B151" s="52" t="s">
        <v>8</v>
      </c>
      <c r="C151" s="48">
        <v>5.0</v>
      </c>
      <c r="D151" s="49" t="str">
        <f>CONCATENATE(A151,B151,C151)</f>
        <v>Com ABAPC15</v>
      </c>
      <c r="E151" s="44">
        <v>1.9928374E7</v>
      </c>
      <c r="F151" s="49">
        <f>AVERAGE(E149:E151)</f>
        <v>18823416.67</v>
      </c>
      <c r="G151" s="49">
        <f>STDEV(E149:E151)/F151*100</f>
        <v>5.337585141</v>
      </c>
      <c r="H151" s="49">
        <f>F151-$F$148</f>
        <v>14817447.67</v>
      </c>
    </row>
    <row r="152">
      <c r="A152" s="52" t="s">
        <v>59</v>
      </c>
      <c r="B152" s="52" t="s">
        <v>10</v>
      </c>
      <c r="C152" s="48">
        <v>5.0</v>
      </c>
      <c r="E152" s="44">
        <v>1.0953352E7</v>
      </c>
    </row>
    <row r="153">
      <c r="A153" s="52" t="s">
        <v>59</v>
      </c>
      <c r="B153" s="52" t="s">
        <v>10</v>
      </c>
      <c r="C153" s="48">
        <v>5.0</v>
      </c>
      <c r="E153" s="44">
        <v>1.0526793E7</v>
      </c>
    </row>
    <row r="154">
      <c r="A154" s="52" t="s">
        <v>59</v>
      </c>
      <c r="B154" s="52" t="s">
        <v>10</v>
      </c>
      <c r="C154" s="48">
        <v>5.0</v>
      </c>
      <c r="D154" s="49" t="str">
        <f>CONCATENATE(A154,B154,C154)</f>
        <v>Com ABAPC25</v>
      </c>
      <c r="F154" s="49">
        <f>AVERAGE(E152:E154)</f>
        <v>10740072.5</v>
      </c>
      <c r="G154" s="49">
        <f>STDEV(E152:E154)/F154*100</f>
        <v>2.808386642</v>
      </c>
      <c r="H154" s="49">
        <f>F154-$F$148</f>
        <v>6734103.5</v>
      </c>
      <c r="I154" s="44">
        <v>8823496.0</v>
      </c>
    </row>
    <row r="155">
      <c r="A155" s="52" t="s">
        <v>59</v>
      </c>
      <c r="B155" s="52" t="s">
        <v>12</v>
      </c>
      <c r="C155" s="48">
        <v>5.0</v>
      </c>
      <c r="E155" s="44">
        <v>1.7094634E7</v>
      </c>
    </row>
    <row r="156">
      <c r="A156" s="52" t="s">
        <v>59</v>
      </c>
      <c r="B156" s="52" t="s">
        <v>12</v>
      </c>
      <c r="C156" s="48">
        <v>5.0</v>
      </c>
      <c r="E156" s="44">
        <v>1.5063341E7</v>
      </c>
    </row>
    <row r="157">
      <c r="A157" s="52" t="s">
        <v>59</v>
      </c>
      <c r="B157" s="52" t="s">
        <v>12</v>
      </c>
      <c r="C157" s="48">
        <v>5.0</v>
      </c>
      <c r="D157" s="49" t="str">
        <f>CONCATENATE(A157,B157,C157)</f>
        <v>Com ABAPC35</v>
      </c>
      <c r="F157" s="49">
        <f>AVERAGE(E155:E157)</f>
        <v>16078987.5</v>
      </c>
      <c r="G157" s="49">
        <f>STDEV(E155:E157)/F157*100</f>
        <v>8.933031728</v>
      </c>
      <c r="H157" s="49">
        <f>F157-$F$148</f>
        <v>12073018.5</v>
      </c>
      <c r="I157" s="44">
        <v>1.1498626E7</v>
      </c>
    </row>
    <row r="158">
      <c r="A158" s="52" t="s">
        <v>59</v>
      </c>
      <c r="B158" s="52" t="s">
        <v>14</v>
      </c>
      <c r="C158" s="48">
        <v>5.0</v>
      </c>
      <c r="E158" s="44">
        <v>1.5511294E7</v>
      </c>
    </row>
    <row r="159">
      <c r="A159" s="52" t="s">
        <v>59</v>
      </c>
      <c r="B159" s="52" t="s">
        <v>14</v>
      </c>
      <c r="C159" s="48">
        <v>5.0</v>
      </c>
      <c r="I159" s="44">
        <v>1.2329056E7</v>
      </c>
    </row>
    <row r="160">
      <c r="A160" s="52" t="s">
        <v>59</v>
      </c>
      <c r="B160" s="52" t="s">
        <v>14</v>
      </c>
      <c r="C160" s="48">
        <v>5.0</v>
      </c>
      <c r="D160" s="49" t="str">
        <f>CONCATENATE(A160,B160,C160)</f>
        <v>Com ABAPC45</v>
      </c>
      <c r="E160" s="44">
        <v>1.4510342E7</v>
      </c>
      <c r="F160" s="49">
        <f>AVERAGE(E158:E160)</f>
        <v>15010818</v>
      </c>
      <c r="G160" s="49">
        <f>STDEV(E158:E160)/F160*100</f>
        <v>4.715132425</v>
      </c>
      <c r="H160" s="49">
        <f>F160-$F$148</f>
        <v>11004849</v>
      </c>
    </row>
    <row r="161">
      <c r="A161" s="52" t="s">
        <v>59</v>
      </c>
      <c r="B161" s="52" t="s">
        <v>16</v>
      </c>
      <c r="C161" s="48">
        <v>5.0</v>
      </c>
      <c r="E161" s="44">
        <v>1.9669386E7</v>
      </c>
    </row>
    <row r="162">
      <c r="A162" s="52" t="s">
        <v>59</v>
      </c>
      <c r="B162" s="52" t="s">
        <v>16</v>
      </c>
      <c r="C162" s="48">
        <v>5.0</v>
      </c>
      <c r="E162" s="44">
        <v>2.055828E7</v>
      </c>
    </row>
    <row r="163">
      <c r="A163" s="52" t="s">
        <v>59</v>
      </c>
      <c r="B163" s="52" t="s">
        <v>16</v>
      </c>
      <c r="C163" s="48">
        <v>5.0</v>
      </c>
      <c r="D163" s="49" t="str">
        <f>CONCATENATE(A163,B163,C163)</f>
        <v>Com ABAPC55</v>
      </c>
      <c r="F163" s="49">
        <f>AVERAGE(E161:E163)</f>
        <v>20113833</v>
      </c>
      <c r="G163" s="49">
        <f>STDEV(E161:E163)/F163*100</f>
        <v>3.124928874</v>
      </c>
      <c r="H163" s="49">
        <f>F163-$F$148</f>
        <v>16107864</v>
      </c>
      <c r="I163" s="44">
        <v>1.6379687E7</v>
      </c>
    </row>
    <row r="164">
      <c r="A164" s="52" t="s">
        <v>59</v>
      </c>
      <c r="B164" s="52" t="s">
        <v>18</v>
      </c>
      <c r="C164" s="48">
        <v>5.0</v>
      </c>
      <c r="E164" s="45">
        <v>3.5648912E7</v>
      </c>
    </row>
    <row r="165">
      <c r="A165" s="52" t="s">
        <v>59</v>
      </c>
      <c r="B165" s="52" t="s">
        <v>18</v>
      </c>
      <c r="C165" s="48">
        <v>5.0</v>
      </c>
      <c r="E165" s="45">
        <v>3.230893E7</v>
      </c>
    </row>
    <row r="166">
      <c r="A166" s="52" t="s">
        <v>59</v>
      </c>
      <c r="B166" s="52" t="s">
        <v>18</v>
      </c>
      <c r="C166" s="48">
        <v>5.0</v>
      </c>
      <c r="D166" s="49" t="str">
        <f>CONCATENATE(A166,B166,C166)</f>
        <v>Com ABAP1BP3_15</v>
      </c>
      <c r="E166" s="45">
        <v>3.3512614E7</v>
      </c>
      <c r="F166" s="49">
        <f>AVERAGE(E164:E166)</f>
        <v>33823485.33</v>
      </c>
      <c r="G166" s="49">
        <f>STDEV(E164:E166)/F166*100</f>
        <v>5.001118972</v>
      </c>
      <c r="H166" s="49">
        <f>F166-$F$148</f>
        <v>29817516.33</v>
      </c>
    </row>
    <row r="167">
      <c r="A167" s="52" t="s">
        <v>59</v>
      </c>
      <c r="B167" s="52" t="s">
        <v>20</v>
      </c>
      <c r="C167" s="48">
        <v>5.0</v>
      </c>
      <c r="E167" s="45">
        <v>1.2513995E7</v>
      </c>
    </row>
    <row r="168">
      <c r="A168" s="52" t="s">
        <v>59</v>
      </c>
      <c r="B168" s="52" t="s">
        <v>20</v>
      </c>
      <c r="C168" s="48">
        <v>5.0</v>
      </c>
      <c r="E168" s="45">
        <v>1.3711763E7</v>
      </c>
    </row>
    <row r="169">
      <c r="A169" s="52" t="s">
        <v>59</v>
      </c>
      <c r="B169" s="52" t="s">
        <v>20</v>
      </c>
      <c r="C169" s="48">
        <v>5.0</v>
      </c>
      <c r="D169" s="49" t="str">
        <f>CONCATENATE(A169,B169,C169)</f>
        <v>Com ABAP1BP3_25</v>
      </c>
      <c r="E169" s="45">
        <v>1.2062507E7</v>
      </c>
      <c r="F169" s="49">
        <f>AVERAGE(E167:E169)</f>
        <v>12762755</v>
      </c>
      <c r="G169" s="49">
        <f>STDEV(E167:E169)/F169*100</f>
        <v>6.678058341</v>
      </c>
      <c r="H169" s="49">
        <f>F169-$F$148</f>
        <v>8756786</v>
      </c>
    </row>
    <row r="170">
      <c r="A170" s="52" t="s">
        <v>59</v>
      </c>
      <c r="B170" s="52" t="s">
        <v>22</v>
      </c>
      <c r="C170" s="48">
        <v>5.0</v>
      </c>
      <c r="E170" s="45">
        <v>2.9092364E7</v>
      </c>
    </row>
    <row r="171">
      <c r="A171" s="52" t="s">
        <v>59</v>
      </c>
      <c r="B171" s="52" t="s">
        <v>22</v>
      </c>
      <c r="C171" s="48">
        <v>5.0</v>
      </c>
      <c r="E171" s="45">
        <v>2.5999988E7</v>
      </c>
    </row>
    <row r="172">
      <c r="A172" s="52" t="s">
        <v>59</v>
      </c>
      <c r="B172" s="52" t="s">
        <v>22</v>
      </c>
      <c r="C172" s="48">
        <v>5.0</v>
      </c>
      <c r="D172" s="49" t="str">
        <f>CONCATENATE(A172,B172,C172)</f>
        <v>Com ABAP1BP3_35</v>
      </c>
      <c r="F172" s="49">
        <f>AVERAGE(E170:E172)</f>
        <v>27546176</v>
      </c>
      <c r="G172" s="49">
        <f>STDEV(E170:E172)/F172*100</f>
        <v>7.938089264</v>
      </c>
      <c r="H172" s="49">
        <f>F172-$F$148</f>
        <v>23540207</v>
      </c>
      <c r="I172" s="45">
        <v>2.3187114E7</v>
      </c>
    </row>
    <row r="173">
      <c r="A173" s="52" t="s">
        <v>59</v>
      </c>
      <c r="B173" s="52" t="s">
        <v>24</v>
      </c>
      <c r="C173" s="48">
        <v>5.0</v>
      </c>
      <c r="E173" s="45">
        <v>1.4332577E7</v>
      </c>
    </row>
    <row r="174">
      <c r="A174" s="52" t="s">
        <v>59</v>
      </c>
      <c r="B174" s="52" t="s">
        <v>24</v>
      </c>
      <c r="C174" s="48">
        <v>5.0</v>
      </c>
      <c r="E174" s="45">
        <v>1.3508307E7</v>
      </c>
    </row>
    <row r="175">
      <c r="A175" s="52" t="s">
        <v>59</v>
      </c>
      <c r="B175" s="52" t="s">
        <v>24</v>
      </c>
      <c r="C175" s="48">
        <v>5.0</v>
      </c>
      <c r="D175" s="49" t="str">
        <f>CONCATENATE(A175,B175,C175)</f>
        <v>Com ABAP1BP3_45</v>
      </c>
      <c r="E175" s="45">
        <v>1.2742765E7</v>
      </c>
      <c r="F175" s="49">
        <f>AVERAGE(E173:E175)</f>
        <v>13527883</v>
      </c>
      <c r="G175" s="49">
        <f>STDEV(E173:E175)/F175*100</f>
        <v>5.877392382</v>
      </c>
      <c r="H175" s="49">
        <f>F175-$F$148</f>
        <v>9521914</v>
      </c>
    </row>
    <row r="176">
      <c r="A176" s="52" t="s">
        <v>59</v>
      </c>
      <c r="B176" s="52" t="s">
        <v>26</v>
      </c>
      <c r="C176" s="48">
        <v>5.0</v>
      </c>
      <c r="I176" s="45">
        <v>1.748636E7</v>
      </c>
    </row>
    <row r="177">
      <c r="A177" s="52" t="s">
        <v>59</v>
      </c>
      <c r="B177" s="52" t="s">
        <v>26</v>
      </c>
      <c r="C177" s="48">
        <v>5.0</v>
      </c>
      <c r="E177" s="45">
        <v>2.2197332E7</v>
      </c>
    </row>
    <row r="178">
      <c r="A178" s="52" t="s">
        <v>59</v>
      </c>
      <c r="B178" s="52" t="s">
        <v>26</v>
      </c>
      <c r="C178" s="48">
        <v>5.0</v>
      </c>
      <c r="D178" s="49" t="str">
        <f>CONCATENATE(A178,B178,C178)</f>
        <v>Com ABAP1BP3_55</v>
      </c>
      <c r="E178" s="45">
        <v>1.9239686E7</v>
      </c>
      <c r="F178" s="49">
        <f>AVERAGE(E176:E178)</f>
        <v>20718509</v>
      </c>
      <c r="G178" s="49">
        <f>STDEV(E176:E178)/F178*100</f>
        <v>10.09421838</v>
      </c>
      <c r="H178" s="49">
        <f>F178-$F$148</f>
        <v>16712540</v>
      </c>
    </row>
    <row r="179">
      <c r="A179" s="52" t="s">
        <v>59</v>
      </c>
      <c r="B179" s="52" t="s">
        <v>28</v>
      </c>
      <c r="C179" s="48">
        <v>5.0</v>
      </c>
      <c r="I179" s="46">
        <v>1.4630574E7</v>
      </c>
    </row>
    <row r="180">
      <c r="A180" s="52" t="s">
        <v>59</v>
      </c>
      <c r="B180" s="52" t="s">
        <v>28</v>
      </c>
      <c r="C180" s="48">
        <v>5.0</v>
      </c>
      <c r="E180" s="46">
        <v>1.7331818E7</v>
      </c>
    </row>
    <row r="181">
      <c r="A181" s="52" t="s">
        <v>59</v>
      </c>
      <c r="B181" s="52" t="s">
        <v>28</v>
      </c>
      <c r="C181" s="48">
        <v>5.0</v>
      </c>
      <c r="D181" s="49" t="str">
        <f>CONCATENATE(A181,B181,C181)</f>
        <v>Com ABAP10BP3_15</v>
      </c>
      <c r="E181" s="46">
        <v>1.865866E7</v>
      </c>
      <c r="F181" s="49">
        <f>AVERAGE(E179:E181)</f>
        <v>17995239</v>
      </c>
      <c r="G181" s="49">
        <f>STDEV(E179:E181)/F181*100</f>
        <v>5.213706669</v>
      </c>
      <c r="H181" s="49">
        <f>F181-$F$148</f>
        <v>13989270</v>
      </c>
    </row>
    <row r="182">
      <c r="A182" s="52" t="s">
        <v>59</v>
      </c>
      <c r="B182" s="52" t="s">
        <v>30</v>
      </c>
      <c r="C182" s="48">
        <v>5.0</v>
      </c>
      <c r="E182" s="46">
        <v>2.1326626E7</v>
      </c>
    </row>
    <row r="183">
      <c r="A183" s="52" t="s">
        <v>59</v>
      </c>
      <c r="B183" s="53" t="s">
        <v>30</v>
      </c>
      <c r="C183" s="48">
        <v>5.0</v>
      </c>
      <c r="E183" s="46">
        <v>1.8579134E7</v>
      </c>
    </row>
    <row r="184">
      <c r="A184" s="52" t="s">
        <v>59</v>
      </c>
      <c r="B184" s="53" t="s">
        <v>30</v>
      </c>
      <c r="C184" s="48">
        <v>5.0</v>
      </c>
      <c r="D184" s="49" t="str">
        <f>CONCATENATE(A184,B184,C184)</f>
        <v>Com ABAP10BP3_25</v>
      </c>
      <c r="E184" s="46">
        <v>1.8658362E7</v>
      </c>
      <c r="F184" s="49">
        <f>AVERAGE(E182:E184)</f>
        <v>19521374</v>
      </c>
      <c r="G184" s="49">
        <f>STDEV(E182:E184)/F184*100</f>
        <v>8.011197832</v>
      </c>
      <c r="H184" s="49">
        <f>F184-$F$148</f>
        <v>15515405</v>
      </c>
    </row>
    <row r="185">
      <c r="A185" s="52" t="s">
        <v>59</v>
      </c>
      <c r="B185" s="53" t="s">
        <v>32</v>
      </c>
      <c r="C185" s="48">
        <v>5.0</v>
      </c>
      <c r="E185" s="46">
        <v>1.8101388E7</v>
      </c>
    </row>
    <row r="186">
      <c r="A186" s="52" t="s">
        <v>59</v>
      </c>
      <c r="B186" s="53" t="s">
        <v>32</v>
      </c>
      <c r="C186" s="48">
        <v>5.0</v>
      </c>
      <c r="E186" s="46">
        <v>1.6521323E7</v>
      </c>
    </row>
    <row r="187">
      <c r="A187" s="52" t="s">
        <v>59</v>
      </c>
      <c r="B187" s="53" t="s">
        <v>32</v>
      </c>
      <c r="C187" s="48">
        <v>5.0</v>
      </c>
      <c r="D187" s="49" t="str">
        <f>CONCATENATE(A187,B187,C187)</f>
        <v>Com ABAP10BP3_35</v>
      </c>
      <c r="E187" s="46">
        <v>1.932705E7</v>
      </c>
      <c r="F187" s="49">
        <f>AVERAGE(E185:E187)</f>
        <v>17983253.67</v>
      </c>
      <c r="G187" s="49">
        <f>STDEV(E185:E187)/F187*100</f>
        <v>7.821660576</v>
      </c>
      <c r="H187" s="49">
        <f>F187-$F$148</f>
        <v>13977284.67</v>
      </c>
    </row>
    <row r="188">
      <c r="A188" s="52" t="s">
        <v>59</v>
      </c>
      <c r="B188" s="53" t="s">
        <v>34</v>
      </c>
      <c r="C188" s="48">
        <v>5.0</v>
      </c>
      <c r="E188" s="46">
        <v>1.6475597E7</v>
      </c>
    </row>
    <row r="189">
      <c r="A189" s="52" t="s">
        <v>59</v>
      </c>
      <c r="B189" s="53" t="s">
        <v>34</v>
      </c>
      <c r="C189" s="48">
        <v>5.0</v>
      </c>
      <c r="E189" s="46">
        <v>1.3319589E7</v>
      </c>
    </row>
    <row r="190">
      <c r="A190" s="52" t="s">
        <v>59</v>
      </c>
      <c r="B190" s="53" t="s">
        <v>34</v>
      </c>
      <c r="C190" s="48">
        <v>5.0</v>
      </c>
      <c r="D190" s="49" t="str">
        <f>CONCATENATE(A190,B190,C190)</f>
        <v>Com ABAP10BP3_45</v>
      </c>
      <c r="E190" s="46">
        <v>1.5049462E7</v>
      </c>
      <c r="F190" s="49">
        <f>AVERAGE(E188:E190)</f>
        <v>14948216</v>
      </c>
      <c r="G190" s="49">
        <f>STDEV(E188:E190)/F190*100</f>
        <v>10.57275418</v>
      </c>
      <c r="H190" s="49">
        <f>F190-$F$148</f>
        <v>10942247</v>
      </c>
    </row>
    <row r="191">
      <c r="A191" s="52" t="s">
        <v>59</v>
      </c>
      <c r="B191" s="53" t="s">
        <v>36</v>
      </c>
      <c r="C191" s="48">
        <v>5.0</v>
      </c>
      <c r="E191" s="46">
        <v>2.2978098E7</v>
      </c>
    </row>
    <row r="192">
      <c r="A192" s="52" t="s">
        <v>59</v>
      </c>
      <c r="B192" s="53" t="s">
        <v>36</v>
      </c>
      <c r="C192" s="48">
        <v>5.0</v>
      </c>
      <c r="E192" s="46">
        <v>2.7403974E7</v>
      </c>
    </row>
    <row r="193">
      <c r="A193" s="52" t="s">
        <v>59</v>
      </c>
      <c r="B193" s="53" t="s">
        <v>36</v>
      </c>
      <c r="C193" s="48">
        <v>5.0</v>
      </c>
      <c r="D193" s="49" t="str">
        <f>CONCATENATE(A193,B193,C193)</f>
        <v>Com ABAP10BP3_55</v>
      </c>
      <c r="E193" s="46">
        <v>2.3659566E7</v>
      </c>
      <c r="F193" s="49">
        <f>AVERAGE(E191:E193)</f>
        <v>24680546</v>
      </c>
      <c r="G193" s="49">
        <f>STDEV(E191:E193)/F193*100</f>
        <v>9.655552847</v>
      </c>
      <c r="H193" s="49">
        <f>F193-$F$148</f>
        <v>20674577</v>
      </c>
    </row>
    <row r="194">
      <c r="A194" s="48" t="s">
        <v>56</v>
      </c>
      <c r="B194" s="48" t="s">
        <v>57</v>
      </c>
      <c r="C194" s="48">
        <v>10.0</v>
      </c>
      <c r="E194" s="43">
        <v>3045452.0</v>
      </c>
    </row>
    <row r="195">
      <c r="A195" s="48" t="s">
        <v>56</v>
      </c>
      <c r="B195" s="48" t="s">
        <v>57</v>
      </c>
      <c r="C195" s="48">
        <v>10.0</v>
      </c>
      <c r="E195" s="43">
        <v>3601148.0</v>
      </c>
    </row>
    <row r="196">
      <c r="A196" s="48" t="s">
        <v>56</v>
      </c>
      <c r="B196" s="48" t="s">
        <v>57</v>
      </c>
      <c r="C196" s="48">
        <v>10.0</v>
      </c>
      <c r="D196" s="49" t="str">
        <f>CONCATENATE(A196,B196,C196)</f>
        <v>Sem ABAPbranco10</v>
      </c>
      <c r="E196" s="43">
        <v>3286354.0</v>
      </c>
      <c r="F196" s="49">
        <f>AVERAGE(E194:E196)</f>
        <v>3310984.667</v>
      </c>
      <c r="G196" s="49">
        <f>STDEV(E194:E196)/F196*100</f>
        <v>8.416396398</v>
      </c>
      <c r="H196" s="40" t="s">
        <v>58</v>
      </c>
    </row>
    <row r="197">
      <c r="A197" s="48" t="s">
        <v>56</v>
      </c>
      <c r="B197" s="48" t="s">
        <v>8</v>
      </c>
      <c r="C197" s="48">
        <v>10.0</v>
      </c>
      <c r="I197" s="44">
        <v>2.4372108E7</v>
      </c>
    </row>
    <row r="198">
      <c r="A198" s="48" t="s">
        <v>56</v>
      </c>
      <c r="B198" s="48" t="s">
        <v>8</v>
      </c>
      <c r="C198" s="48">
        <v>10.0</v>
      </c>
      <c r="E198" s="44">
        <v>3.3425152E7</v>
      </c>
    </row>
    <row r="199">
      <c r="A199" s="48" t="s">
        <v>56</v>
      </c>
      <c r="B199" s="48" t="s">
        <v>8</v>
      </c>
      <c r="C199" s="48">
        <v>10.0</v>
      </c>
      <c r="D199" s="49" t="str">
        <f>CONCATENATE(A199,B199,C199)</f>
        <v>Sem ABAPC110</v>
      </c>
      <c r="E199" s="44">
        <v>3.6270772E7</v>
      </c>
      <c r="F199" s="49">
        <f>AVERAGE(E197:E199)</f>
        <v>34847962</v>
      </c>
      <c r="G199" s="49">
        <f>STDEV(E197:E199)/F199*100</f>
        <v>5.774102941</v>
      </c>
      <c r="H199" s="49">
        <f>F199-$F$196</f>
        <v>31536977.33</v>
      </c>
    </row>
    <row r="200">
      <c r="A200" s="48" t="s">
        <v>56</v>
      </c>
      <c r="B200" s="48" t="s">
        <v>10</v>
      </c>
      <c r="C200" s="48">
        <v>10.0</v>
      </c>
      <c r="E200" s="44">
        <v>1.9119542E7</v>
      </c>
    </row>
    <row r="201">
      <c r="A201" s="48" t="s">
        <v>56</v>
      </c>
      <c r="B201" s="48" t="s">
        <v>10</v>
      </c>
      <c r="C201" s="48">
        <v>10.0</v>
      </c>
      <c r="E201" s="44">
        <v>2.0064584E7</v>
      </c>
    </row>
    <row r="202">
      <c r="A202" s="48" t="s">
        <v>56</v>
      </c>
      <c r="B202" s="48" t="s">
        <v>10</v>
      </c>
      <c r="C202" s="48">
        <v>10.0</v>
      </c>
      <c r="D202" s="49" t="str">
        <f>CONCATENATE(A202,B202,C202)</f>
        <v>Sem ABAPC210</v>
      </c>
      <c r="E202" s="44">
        <v>2.1931372E7</v>
      </c>
      <c r="F202" s="49">
        <f>AVERAGE(E200:E202)</f>
        <v>20371832.67</v>
      </c>
      <c r="G202" s="49">
        <f>STDEV(E200:E202)/F202*100</f>
        <v>7.023782722</v>
      </c>
      <c r="H202" s="49">
        <f>F202-$F$196</f>
        <v>17060848</v>
      </c>
    </row>
    <row r="203">
      <c r="A203" s="48" t="s">
        <v>56</v>
      </c>
      <c r="B203" s="48" t="s">
        <v>12</v>
      </c>
      <c r="C203" s="48">
        <v>10.0</v>
      </c>
      <c r="E203" s="44">
        <v>2.080944E7</v>
      </c>
    </row>
    <row r="204">
      <c r="A204" s="48" t="s">
        <v>56</v>
      </c>
      <c r="B204" s="48" t="s">
        <v>12</v>
      </c>
      <c r="C204" s="48">
        <v>10.0</v>
      </c>
      <c r="I204" s="44">
        <v>3.0808494E7</v>
      </c>
    </row>
    <row r="205">
      <c r="A205" s="48" t="s">
        <v>56</v>
      </c>
      <c r="B205" s="48" t="s">
        <v>12</v>
      </c>
      <c r="C205" s="48">
        <v>10.0</v>
      </c>
      <c r="D205" s="49" t="str">
        <f>CONCATENATE(A205,B205,C205)</f>
        <v>Sem ABAPC310</v>
      </c>
      <c r="E205" s="44">
        <v>2.465474E7</v>
      </c>
      <c r="F205" s="49">
        <f>AVERAGE(E203:E205)</f>
        <v>22732090</v>
      </c>
      <c r="G205" s="49">
        <f>STDEV(E203:E205)/F205*100</f>
        <v>11.9612306</v>
      </c>
      <c r="H205" s="49">
        <f>F205-$F$196</f>
        <v>19421105.33</v>
      </c>
    </row>
    <row r="206">
      <c r="A206" s="48" t="s">
        <v>56</v>
      </c>
      <c r="B206" s="48" t="s">
        <v>14</v>
      </c>
      <c r="C206" s="48">
        <v>10.0</v>
      </c>
      <c r="I206" s="44">
        <v>1.7853782E7</v>
      </c>
    </row>
    <row r="207">
      <c r="A207" s="48" t="s">
        <v>56</v>
      </c>
      <c r="B207" s="48" t="s">
        <v>14</v>
      </c>
      <c r="C207" s="48">
        <v>10.0</v>
      </c>
      <c r="E207" s="44">
        <v>2.9516906E7</v>
      </c>
    </row>
    <row r="208">
      <c r="A208" s="48" t="s">
        <v>56</v>
      </c>
      <c r="B208" s="48" t="s">
        <v>14</v>
      </c>
      <c r="C208" s="48">
        <v>10.0</v>
      </c>
      <c r="D208" s="49" t="str">
        <f>CONCATENATE(A208,B208,C208)</f>
        <v>Sem ABAPC410</v>
      </c>
      <c r="E208" s="44">
        <v>2.631508E7</v>
      </c>
      <c r="F208" s="49">
        <f>AVERAGE(E206:E208)</f>
        <v>27915993</v>
      </c>
      <c r="G208" s="49">
        <f>STDEV(E206:E208)/F208*100</f>
        <v>8.110164223</v>
      </c>
      <c r="H208" s="49">
        <f>F208-$F$196</f>
        <v>24605008.33</v>
      </c>
    </row>
    <row r="209">
      <c r="A209" s="48" t="s">
        <v>56</v>
      </c>
      <c r="B209" s="48" t="s">
        <v>16</v>
      </c>
      <c r="C209" s="48">
        <v>10.0</v>
      </c>
      <c r="E209" s="44">
        <v>3.5986752E7</v>
      </c>
    </row>
    <row r="210">
      <c r="A210" s="48" t="s">
        <v>56</v>
      </c>
      <c r="B210" s="48" t="s">
        <v>16</v>
      </c>
      <c r="C210" s="48">
        <v>10.0</v>
      </c>
      <c r="E210" s="44">
        <v>3.1367224E7</v>
      </c>
    </row>
    <row r="211">
      <c r="A211" s="48" t="s">
        <v>56</v>
      </c>
      <c r="B211" s="48" t="s">
        <v>16</v>
      </c>
      <c r="C211" s="48">
        <v>10.0</v>
      </c>
      <c r="D211" s="49" t="str">
        <f>CONCATENATE(A211,B211,C211)</f>
        <v>Sem ABAPC510</v>
      </c>
      <c r="E211" s="44">
        <v>3.1846808E7</v>
      </c>
      <c r="F211" s="49">
        <f>AVERAGE(E209:E211)</f>
        <v>33066928</v>
      </c>
      <c r="G211" s="49">
        <f>STDEV(E209:E211)/F211*100</f>
        <v>7.681348844</v>
      </c>
      <c r="H211" s="49">
        <f>F211-$F$196</f>
        <v>29755943.33</v>
      </c>
    </row>
    <row r="212">
      <c r="A212" s="48" t="s">
        <v>56</v>
      </c>
      <c r="B212" s="48" t="s">
        <v>18</v>
      </c>
      <c r="C212" s="48">
        <v>10.0</v>
      </c>
      <c r="E212" s="45">
        <v>5.5006576E7</v>
      </c>
    </row>
    <row r="213">
      <c r="A213" s="48" t="s">
        <v>56</v>
      </c>
      <c r="B213" s="48" t="s">
        <v>18</v>
      </c>
      <c r="C213" s="48">
        <v>10.0</v>
      </c>
      <c r="E213" s="45">
        <v>5.3999836E7</v>
      </c>
    </row>
    <row r="214">
      <c r="A214" s="48" t="s">
        <v>56</v>
      </c>
      <c r="B214" s="48" t="s">
        <v>18</v>
      </c>
      <c r="C214" s="48">
        <v>10.0</v>
      </c>
      <c r="D214" s="49" t="str">
        <f>CONCATENATE(A214,B214,C214)</f>
        <v>Sem ABAP1BP3_110</v>
      </c>
      <c r="F214" s="49">
        <f>AVERAGE(E212:E214)</f>
        <v>54503206</v>
      </c>
      <c r="G214" s="49">
        <f>STDEV(E212:E214)/F214*100</f>
        <v>1.306111572</v>
      </c>
      <c r="H214" s="49">
        <f>F214-$F$196</f>
        <v>51192221.33</v>
      </c>
      <c r="I214" s="45">
        <v>7.0989016E7</v>
      </c>
    </row>
    <row r="215">
      <c r="A215" s="48" t="s">
        <v>56</v>
      </c>
      <c r="B215" s="48" t="s">
        <v>20</v>
      </c>
      <c r="C215" s="48">
        <v>10.0</v>
      </c>
      <c r="E215" s="45">
        <v>1.983723E7</v>
      </c>
    </row>
    <row r="216">
      <c r="A216" s="48" t="s">
        <v>56</v>
      </c>
      <c r="B216" s="48" t="s">
        <v>20</v>
      </c>
      <c r="C216" s="48">
        <v>10.0</v>
      </c>
      <c r="E216" s="45">
        <v>1.7668726E7</v>
      </c>
    </row>
    <row r="217">
      <c r="A217" s="48" t="s">
        <v>56</v>
      </c>
      <c r="B217" s="48" t="s">
        <v>20</v>
      </c>
      <c r="C217" s="48">
        <v>10.0</v>
      </c>
      <c r="D217" s="49" t="str">
        <f>CONCATENATE(A217,B217,C217)</f>
        <v>Sem ABAP1BP3_210</v>
      </c>
      <c r="F217" s="49">
        <f>AVERAGE(E215:E217)</f>
        <v>18752978</v>
      </c>
      <c r="G217" s="49">
        <f>STDEV(E215:E217)/F217*100</f>
        <v>8.176642043</v>
      </c>
      <c r="H217" s="49">
        <f>F217-$F$196</f>
        <v>15441993.33</v>
      </c>
      <c r="I217" s="45">
        <v>2.2294078E7</v>
      </c>
    </row>
    <row r="218">
      <c r="A218" s="48" t="s">
        <v>56</v>
      </c>
      <c r="B218" s="48" t="s">
        <v>22</v>
      </c>
      <c r="C218" s="48">
        <v>10.0</v>
      </c>
      <c r="E218" s="45">
        <v>4.51112E7</v>
      </c>
    </row>
    <row r="219">
      <c r="A219" s="48" t="s">
        <v>56</v>
      </c>
      <c r="B219" s="48" t="s">
        <v>22</v>
      </c>
      <c r="C219" s="48">
        <v>10.0</v>
      </c>
      <c r="E219" s="45">
        <v>4.1861672E7</v>
      </c>
    </row>
    <row r="220">
      <c r="A220" s="48" t="s">
        <v>56</v>
      </c>
      <c r="B220" s="48" t="s">
        <v>22</v>
      </c>
      <c r="C220" s="48">
        <v>10.0</v>
      </c>
      <c r="D220" s="49" t="str">
        <f>CONCATENATE(A220,B220,C220)</f>
        <v>Sem ABAP1BP3_310</v>
      </c>
      <c r="E220" s="45">
        <v>4.6431904E7</v>
      </c>
      <c r="F220" s="49">
        <f>AVERAGE(E218:E220)</f>
        <v>44468258.67</v>
      </c>
      <c r="G220" s="49">
        <f>STDEV(E218:E220)/F220*100</f>
        <v>5.289109214</v>
      </c>
      <c r="H220" s="49">
        <f>F220-$F$196</f>
        <v>41157274</v>
      </c>
    </row>
    <row r="221">
      <c r="A221" s="48" t="s">
        <v>56</v>
      </c>
      <c r="B221" s="48" t="s">
        <v>24</v>
      </c>
      <c r="C221" s="48">
        <v>10.0</v>
      </c>
      <c r="I221" s="45">
        <v>2.2757108E7</v>
      </c>
    </row>
    <row r="222">
      <c r="A222" s="48" t="s">
        <v>56</v>
      </c>
      <c r="B222" s="48" t="s">
        <v>24</v>
      </c>
      <c r="C222" s="48">
        <v>10.0</v>
      </c>
      <c r="E222" s="45">
        <v>2.7863898E7</v>
      </c>
    </row>
    <row r="223">
      <c r="A223" s="48" t="s">
        <v>56</v>
      </c>
      <c r="B223" s="48" t="s">
        <v>24</v>
      </c>
      <c r="C223" s="48">
        <v>10.0</v>
      </c>
      <c r="D223" s="49" t="str">
        <f>CONCATENATE(A223,B223,C223)</f>
        <v>Sem ABAP1BP3_410</v>
      </c>
      <c r="E223" s="45">
        <v>2.8653174E7</v>
      </c>
      <c r="F223" s="49">
        <f>AVERAGE(E221:E223)</f>
        <v>28258536</v>
      </c>
      <c r="G223" s="49">
        <f>STDEV(E221:E223)/F223*100</f>
        <v>1.974986998</v>
      </c>
      <c r="H223" s="49">
        <f>F223-$F$196</f>
        <v>24947551.33</v>
      </c>
    </row>
    <row r="224">
      <c r="A224" s="48" t="s">
        <v>56</v>
      </c>
      <c r="B224" s="48" t="s">
        <v>26</v>
      </c>
      <c r="C224" s="48">
        <v>10.0</v>
      </c>
      <c r="E224" s="45">
        <v>3.6581112E7</v>
      </c>
    </row>
    <row r="225">
      <c r="A225" s="48" t="s">
        <v>56</v>
      </c>
      <c r="B225" s="48" t="s">
        <v>26</v>
      </c>
      <c r="C225" s="48">
        <v>10.0</v>
      </c>
      <c r="E225" s="45">
        <v>4.0720792E7</v>
      </c>
    </row>
    <row r="226">
      <c r="A226" s="48" t="s">
        <v>56</v>
      </c>
      <c r="B226" s="48" t="s">
        <v>26</v>
      </c>
      <c r="C226" s="48">
        <v>10.0</v>
      </c>
      <c r="D226" s="49" t="str">
        <f>CONCATENATE(A226,B226,C226)</f>
        <v>Sem ABAP1BP3_510</v>
      </c>
      <c r="E226" s="45">
        <v>3.5747896E7</v>
      </c>
      <c r="F226" s="49">
        <f>AVERAGE(E224:E226)</f>
        <v>37683266.67</v>
      </c>
      <c r="G226" s="49">
        <f>STDEV(E224:E226)/F226*100</f>
        <v>7.067750374</v>
      </c>
      <c r="H226" s="49">
        <f>F226-$F$196</f>
        <v>34372282</v>
      </c>
    </row>
    <row r="227">
      <c r="A227" s="48" t="s">
        <v>56</v>
      </c>
      <c r="B227" s="48" t="s">
        <v>28</v>
      </c>
      <c r="C227" s="48">
        <v>10.0</v>
      </c>
      <c r="E227" s="46">
        <v>2.7126394E7</v>
      </c>
    </row>
    <row r="228">
      <c r="A228" s="48" t="s">
        <v>56</v>
      </c>
      <c r="B228" s="48" t="s">
        <v>28</v>
      </c>
      <c r="C228" s="48">
        <v>10.0</v>
      </c>
      <c r="E228" s="46">
        <v>3.2464648E7</v>
      </c>
    </row>
    <row r="229">
      <c r="A229" s="48" t="s">
        <v>56</v>
      </c>
      <c r="B229" s="48" t="s">
        <v>28</v>
      </c>
      <c r="C229" s="48">
        <v>10.0</v>
      </c>
      <c r="D229" s="49" t="str">
        <f>CONCATENATE(A229,B229,C229)</f>
        <v>Sem ABAP10BP3_110</v>
      </c>
      <c r="E229" s="46">
        <v>3.2949298E7</v>
      </c>
      <c r="F229" s="49">
        <f>AVERAGE(E227:E229)</f>
        <v>30846780</v>
      </c>
      <c r="G229" s="49">
        <f>STDEV(E227:E229)/F229*100</f>
        <v>10.47450869</v>
      </c>
      <c r="H229" s="49">
        <f>F229-$F$196</f>
        <v>27535795.33</v>
      </c>
    </row>
    <row r="230">
      <c r="A230" s="48" t="s">
        <v>56</v>
      </c>
      <c r="B230" s="48" t="s">
        <v>30</v>
      </c>
      <c r="C230" s="48">
        <v>10.0</v>
      </c>
      <c r="E230" s="46">
        <v>3.7738908E7</v>
      </c>
    </row>
    <row r="231">
      <c r="A231" s="48" t="s">
        <v>56</v>
      </c>
      <c r="B231" s="50" t="s">
        <v>30</v>
      </c>
      <c r="C231" s="48">
        <v>10.0</v>
      </c>
      <c r="E231" s="46">
        <v>3.4803216E7</v>
      </c>
    </row>
    <row r="232">
      <c r="A232" s="48" t="s">
        <v>56</v>
      </c>
      <c r="B232" s="50" t="s">
        <v>30</v>
      </c>
      <c r="C232" s="48">
        <v>10.0</v>
      </c>
      <c r="D232" s="49" t="str">
        <f>CONCATENATE(A232,B232,C232)</f>
        <v>Sem ABAP10BP3_210</v>
      </c>
      <c r="F232" s="49">
        <f>AVERAGE(E230:E232)</f>
        <v>36271062</v>
      </c>
      <c r="G232" s="49">
        <f>STDEV(E230:E232)/F232*100</f>
        <v>5.723151202</v>
      </c>
      <c r="H232" s="49">
        <f>F232-$F$196</f>
        <v>32960077.33</v>
      </c>
      <c r="I232" s="46">
        <v>2.9051722E7</v>
      </c>
    </row>
    <row r="233">
      <c r="A233" s="48" t="s">
        <v>56</v>
      </c>
      <c r="B233" s="50" t="s">
        <v>32</v>
      </c>
      <c r="C233" s="48">
        <v>10.0</v>
      </c>
      <c r="E233" s="46">
        <v>2.9750672E7</v>
      </c>
    </row>
    <row r="234">
      <c r="A234" s="48" t="s">
        <v>56</v>
      </c>
      <c r="B234" s="50" t="s">
        <v>32</v>
      </c>
      <c r="C234" s="48">
        <v>10.0</v>
      </c>
      <c r="E234" s="46">
        <v>3.107925E7</v>
      </c>
    </row>
    <row r="235">
      <c r="A235" s="48" t="s">
        <v>56</v>
      </c>
      <c r="B235" s="50" t="s">
        <v>32</v>
      </c>
      <c r="C235" s="48">
        <v>10.0</v>
      </c>
      <c r="D235" s="49" t="str">
        <f>CONCATENATE(A235,B235,C235)</f>
        <v>Sem ABAP10BP3_310</v>
      </c>
      <c r="E235" s="46">
        <v>2.9646464E7</v>
      </c>
      <c r="F235" s="49">
        <f>AVERAGE(E233:E235)</f>
        <v>30158795.33</v>
      </c>
      <c r="G235" s="49">
        <f>STDEV(E233:E235)/F235*100</f>
        <v>2.648773471</v>
      </c>
      <c r="H235" s="49">
        <f>F235-$F$196</f>
        <v>26847810.67</v>
      </c>
    </row>
    <row r="236">
      <c r="A236" s="48" t="s">
        <v>56</v>
      </c>
      <c r="B236" s="50" t="s">
        <v>34</v>
      </c>
      <c r="C236" s="48">
        <v>10.0</v>
      </c>
      <c r="E236" s="46">
        <v>2.4898652E7</v>
      </c>
    </row>
    <row r="237">
      <c r="A237" s="48" t="s">
        <v>56</v>
      </c>
      <c r="B237" s="50" t="s">
        <v>34</v>
      </c>
      <c r="C237" s="48">
        <v>10.0</v>
      </c>
      <c r="E237" s="46">
        <v>2.9220668E7</v>
      </c>
    </row>
    <row r="238">
      <c r="A238" s="48" t="s">
        <v>56</v>
      </c>
      <c r="B238" s="50" t="s">
        <v>34</v>
      </c>
      <c r="C238" s="48">
        <v>10.0</v>
      </c>
      <c r="D238" s="49" t="str">
        <f>CONCATENATE(A238,B238,C238)</f>
        <v>Sem ABAP10BP3_410</v>
      </c>
      <c r="E238" s="46">
        <v>2.759549E7</v>
      </c>
      <c r="F238" s="49">
        <f>AVERAGE(E236:E238)</f>
        <v>27238270</v>
      </c>
      <c r="G238" s="49">
        <f>STDEV(E236:E238)/F238*100</f>
        <v>8.014603003</v>
      </c>
      <c r="H238" s="49">
        <f>F238-$F$196</f>
        <v>23927285.33</v>
      </c>
    </row>
    <row r="239">
      <c r="A239" s="48" t="s">
        <v>56</v>
      </c>
      <c r="B239" s="50" t="s">
        <v>36</v>
      </c>
      <c r="C239" s="48">
        <v>10.0</v>
      </c>
      <c r="I239" s="46">
        <v>8.0826976E7</v>
      </c>
    </row>
    <row r="240">
      <c r="A240" s="48" t="s">
        <v>56</v>
      </c>
      <c r="B240" s="50" t="s">
        <v>36</v>
      </c>
      <c r="C240" s="48">
        <v>10.0</v>
      </c>
      <c r="E240" s="46">
        <v>4.5765608E7</v>
      </c>
    </row>
    <row r="241">
      <c r="A241" s="48" t="s">
        <v>56</v>
      </c>
      <c r="B241" s="50" t="s">
        <v>36</v>
      </c>
      <c r="C241" s="48">
        <v>10.0</v>
      </c>
      <c r="D241" s="49" t="str">
        <f>CONCATENATE(A241,B241,C241)</f>
        <v>Sem ABAP10BP3_510</v>
      </c>
      <c r="E241" s="46">
        <v>5.5037E7</v>
      </c>
      <c r="F241" s="49">
        <f>AVERAGE(E239:E241)</f>
        <v>50401304</v>
      </c>
      <c r="G241" s="49">
        <f>STDEV(E239:E241)/F241*100</f>
        <v>13.00733043</v>
      </c>
      <c r="H241" s="49">
        <f>F241-$F$196</f>
        <v>47090319.33</v>
      </c>
    </row>
    <row r="242">
      <c r="A242" s="52" t="s">
        <v>59</v>
      </c>
      <c r="B242" s="52" t="s">
        <v>57</v>
      </c>
      <c r="C242" s="48">
        <v>10.0</v>
      </c>
      <c r="E242" s="43">
        <v>4047856.0</v>
      </c>
    </row>
    <row r="243">
      <c r="A243" s="52" t="s">
        <v>59</v>
      </c>
      <c r="B243" s="52" t="s">
        <v>57</v>
      </c>
      <c r="C243" s="48">
        <v>10.0</v>
      </c>
      <c r="E243" s="43">
        <v>4001094.0</v>
      </c>
    </row>
    <row r="244">
      <c r="A244" s="52" t="s">
        <v>59</v>
      </c>
      <c r="B244" s="52" t="s">
        <v>57</v>
      </c>
      <c r="C244" s="48">
        <v>10.0</v>
      </c>
      <c r="D244" s="49" t="str">
        <f>CONCATENATE(A244,B244,C244)</f>
        <v>Com ABAPbranco10</v>
      </c>
      <c r="E244" s="43">
        <v>4069644.0</v>
      </c>
      <c r="F244" s="49">
        <f>AVERAGE(E242:E244)</f>
        <v>4039531.333</v>
      </c>
      <c r="G244" s="49">
        <f>STDEV(E242:E244)/F244*100</f>
        <v>0.8670560497</v>
      </c>
      <c r="H244" s="40" t="s">
        <v>58</v>
      </c>
    </row>
    <row r="245">
      <c r="A245" s="52" t="s">
        <v>59</v>
      </c>
      <c r="B245" s="52" t="s">
        <v>8</v>
      </c>
      <c r="C245" s="48">
        <v>10.0</v>
      </c>
      <c r="E245" s="44">
        <v>4.0111572E7</v>
      </c>
    </row>
    <row r="246">
      <c r="A246" s="52" t="s">
        <v>59</v>
      </c>
      <c r="B246" s="52" t="s">
        <v>8</v>
      </c>
      <c r="C246" s="48">
        <v>10.0</v>
      </c>
      <c r="E246" s="44">
        <v>3.8637008E7</v>
      </c>
    </row>
    <row r="247">
      <c r="A247" s="52" t="s">
        <v>59</v>
      </c>
      <c r="B247" s="52" t="s">
        <v>8</v>
      </c>
      <c r="C247" s="48">
        <v>10.0</v>
      </c>
      <c r="D247" s="49" t="str">
        <f>CONCATENATE(A247,B247,C247)</f>
        <v>Com ABAPC110</v>
      </c>
      <c r="E247" s="44">
        <v>4.2271372E7</v>
      </c>
      <c r="F247" s="49">
        <f>AVERAGE(E245:E247)</f>
        <v>40339984</v>
      </c>
      <c r="G247" s="49">
        <f>STDEV(E245:E247)/F247*100</f>
        <v>4.531277695</v>
      </c>
      <c r="H247" s="49">
        <f>F247-$F$244</f>
        <v>36300452.67</v>
      </c>
    </row>
    <row r="248">
      <c r="A248" s="52" t="s">
        <v>59</v>
      </c>
      <c r="B248" s="52" t="s">
        <v>10</v>
      </c>
      <c r="C248" s="48">
        <v>10.0</v>
      </c>
      <c r="E248" s="44">
        <v>2.311028E7</v>
      </c>
    </row>
    <row r="249">
      <c r="A249" s="52" t="s">
        <v>59</v>
      </c>
      <c r="B249" s="52" t="s">
        <v>10</v>
      </c>
      <c r="C249" s="48">
        <v>10.0</v>
      </c>
      <c r="E249" s="44">
        <v>2.1923394E7</v>
      </c>
    </row>
    <row r="250">
      <c r="A250" s="52" t="s">
        <v>59</v>
      </c>
      <c r="B250" s="52" t="s">
        <v>10</v>
      </c>
      <c r="C250" s="48">
        <v>10.0</v>
      </c>
      <c r="D250" s="49" t="str">
        <f>CONCATENATE(A250,B250,C250)</f>
        <v>Com ABAPC210</v>
      </c>
      <c r="F250" s="49">
        <f>AVERAGE(E248:E250)</f>
        <v>22516837</v>
      </c>
      <c r="G250" s="49">
        <f>STDEV(E248:E250)/F250*100</f>
        <v>3.72723371</v>
      </c>
      <c r="H250" s="49">
        <f>F250-$F$244</f>
        <v>18477305.67</v>
      </c>
      <c r="I250" s="44">
        <v>1.7701664E7</v>
      </c>
    </row>
    <row r="251">
      <c r="A251" s="52" t="s">
        <v>59</v>
      </c>
      <c r="B251" s="52" t="s">
        <v>12</v>
      </c>
      <c r="C251" s="48">
        <v>10.0</v>
      </c>
      <c r="E251" s="44">
        <v>3.698666E7</v>
      </c>
    </row>
    <row r="252">
      <c r="A252" s="52" t="s">
        <v>59</v>
      </c>
      <c r="B252" s="52" t="s">
        <v>12</v>
      </c>
      <c r="C252" s="48">
        <v>10.0</v>
      </c>
      <c r="E252" s="44">
        <v>3.4744072E7</v>
      </c>
    </row>
    <row r="253">
      <c r="A253" s="52" t="s">
        <v>59</v>
      </c>
      <c r="B253" s="52" t="s">
        <v>12</v>
      </c>
      <c r="C253" s="48">
        <v>10.0</v>
      </c>
      <c r="D253" s="49" t="str">
        <f>CONCATENATE(A253,B253,C253)</f>
        <v>Com ABAPC310</v>
      </c>
      <c r="F253" s="49">
        <f>AVERAGE(E251:E253)</f>
        <v>35865366</v>
      </c>
      <c r="G253" s="49">
        <f>STDEV(E251:E253)/F253*100</f>
        <v>4.421394117</v>
      </c>
      <c r="H253" s="49">
        <f>F253-$F$244</f>
        <v>31825834.67</v>
      </c>
      <c r="I253" s="44">
        <v>2.479705E7</v>
      </c>
    </row>
    <row r="254">
      <c r="A254" s="52" t="s">
        <v>59</v>
      </c>
      <c r="B254" s="52" t="s">
        <v>14</v>
      </c>
      <c r="C254" s="48">
        <v>10.0</v>
      </c>
      <c r="E254" s="44">
        <v>3.2972888E7</v>
      </c>
    </row>
    <row r="255">
      <c r="A255" s="52" t="s">
        <v>59</v>
      </c>
      <c r="B255" s="52" t="s">
        <v>14</v>
      </c>
      <c r="C255" s="48">
        <v>10.0</v>
      </c>
      <c r="I255" s="44">
        <v>2.5405004E7</v>
      </c>
    </row>
    <row r="256">
      <c r="A256" s="52" t="s">
        <v>59</v>
      </c>
      <c r="B256" s="52" t="s">
        <v>14</v>
      </c>
      <c r="C256" s="48">
        <v>10.0</v>
      </c>
      <c r="D256" s="49" t="str">
        <f>CONCATENATE(A256,B256,C256)</f>
        <v>Com ABAPC410</v>
      </c>
      <c r="E256" s="44">
        <v>3.0120674E7</v>
      </c>
      <c r="F256" s="49">
        <f>AVERAGE(E254:E256)</f>
        <v>31546781</v>
      </c>
      <c r="G256" s="49">
        <f>STDEV(E254:E256)/F256*100</f>
        <v>6.393108257</v>
      </c>
      <c r="H256" s="49">
        <f>F256-$F$244</f>
        <v>27507249.67</v>
      </c>
    </row>
    <row r="257">
      <c r="A257" s="52" t="s">
        <v>59</v>
      </c>
      <c r="B257" s="52" t="s">
        <v>16</v>
      </c>
      <c r="C257" s="48">
        <v>10.0</v>
      </c>
      <c r="E257" s="44">
        <v>4.351738E7</v>
      </c>
    </row>
    <row r="258">
      <c r="A258" s="52" t="s">
        <v>59</v>
      </c>
      <c r="B258" s="52" t="s">
        <v>16</v>
      </c>
      <c r="C258" s="48">
        <v>10.0</v>
      </c>
      <c r="E258" s="44">
        <v>4.4996084E7</v>
      </c>
    </row>
    <row r="259">
      <c r="A259" s="52" t="s">
        <v>59</v>
      </c>
      <c r="B259" s="52" t="s">
        <v>16</v>
      </c>
      <c r="C259" s="48">
        <v>10.0</v>
      </c>
      <c r="D259" s="49" t="str">
        <f>CONCATENATE(A259,B259,C259)</f>
        <v>Com ABAPC510</v>
      </c>
      <c r="F259" s="49">
        <f>AVERAGE(E257:E259)</f>
        <v>44256732</v>
      </c>
      <c r="G259" s="49">
        <f>STDEV(E257:E259)/F259*100</f>
        <v>2.362582094</v>
      </c>
      <c r="H259" s="49">
        <f>F259-$F$244</f>
        <v>40217200.67</v>
      </c>
      <c r="I259" s="44">
        <v>3.5631628E7</v>
      </c>
    </row>
    <row r="260">
      <c r="A260" s="52" t="s">
        <v>59</v>
      </c>
      <c r="B260" s="52" t="s">
        <v>18</v>
      </c>
      <c r="C260" s="48">
        <v>10.0</v>
      </c>
      <c r="E260" s="45">
        <v>7.4237088E7</v>
      </c>
    </row>
    <row r="261">
      <c r="A261" s="52" t="s">
        <v>59</v>
      </c>
      <c r="B261" s="52" t="s">
        <v>18</v>
      </c>
      <c r="C261" s="48">
        <v>10.0</v>
      </c>
      <c r="E261" s="45">
        <v>6.7953912E7</v>
      </c>
    </row>
    <row r="262">
      <c r="A262" s="52" t="s">
        <v>59</v>
      </c>
      <c r="B262" s="52" t="s">
        <v>18</v>
      </c>
      <c r="C262" s="48">
        <v>10.0</v>
      </c>
      <c r="D262" s="49" t="str">
        <f>CONCATENATE(A262,B262,C262)</f>
        <v>Com ABAP1BP3_110</v>
      </c>
      <c r="E262" s="45">
        <v>7.0760656E7</v>
      </c>
      <c r="F262" s="49">
        <f>AVERAGE(E260:E262)</f>
        <v>70983885.33</v>
      </c>
      <c r="G262" s="49">
        <f>STDEV(E260:E262)/F262*100</f>
        <v>4.434148048</v>
      </c>
      <c r="H262" s="49">
        <f>F262-$F$244</f>
        <v>66944354</v>
      </c>
    </row>
    <row r="263">
      <c r="A263" s="52" t="s">
        <v>59</v>
      </c>
      <c r="B263" s="52" t="s">
        <v>20</v>
      </c>
      <c r="C263" s="48">
        <v>10.0</v>
      </c>
      <c r="E263" s="45">
        <v>2.6852532E7</v>
      </c>
    </row>
    <row r="264">
      <c r="A264" s="52" t="s">
        <v>59</v>
      </c>
      <c r="B264" s="52" t="s">
        <v>20</v>
      </c>
      <c r="C264" s="48">
        <v>10.0</v>
      </c>
      <c r="E264" s="45">
        <v>2.902498E7</v>
      </c>
    </row>
    <row r="265">
      <c r="A265" s="52" t="s">
        <v>59</v>
      </c>
      <c r="B265" s="52" t="s">
        <v>20</v>
      </c>
      <c r="C265" s="48">
        <v>10.0</v>
      </c>
      <c r="D265" s="49" t="str">
        <f>CONCATENATE(A265,B265,C265)</f>
        <v>Com ABAP1BP3_210</v>
      </c>
      <c r="E265" s="45">
        <v>2.641918E7</v>
      </c>
      <c r="F265" s="49">
        <f>AVERAGE(E263:E265)</f>
        <v>27432230.67</v>
      </c>
      <c r="G265" s="49">
        <f>STDEV(E263:E265)/F265*100</f>
        <v>5.089910083</v>
      </c>
      <c r="H265" s="49">
        <f>F265-$F$244</f>
        <v>23392699.33</v>
      </c>
    </row>
    <row r="266">
      <c r="A266" s="52" t="s">
        <v>59</v>
      </c>
      <c r="B266" s="52" t="s">
        <v>22</v>
      </c>
      <c r="C266" s="48">
        <v>10.0</v>
      </c>
      <c r="E266" s="45">
        <v>5.8667548E7</v>
      </c>
    </row>
    <row r="267">
      <c r="A267" s="52" t="s">
        <v>59</v>
      </c>
      <c r="B267" s="52" t="s">
        <v>22</v>
      </c>
      <c r="C267" s="48">
        <v>10.0</v>
      </c>
      <c r="E267" s="45">
        <v>5.226328E7</v>
      </c>
    </row>
    <row r="268">
      <c r="A268" s="52" t="s">
        <v>59</v>
      </c>
      <c r="B268" s="52" t="s">
        <v>22</v>
      </c>
      <c r="C268" s="48">
        <v>10.0</v>
      </c>
      <c r="D268" s="49" t="str">
        <f>CONCATENATE(A268,B268,C268)</f>
        <v>Com ABAP1BP3_310</v>
      </c>
      <c r="E268" s="45">
        <v>4.7170124E7</v>
      </c>
      <c r="F268" s="49">
        <f>AVERAGE(E266:E268)</f>
        <v>52700317.33</v>
      </c>
      <c r="G268" s="49">
        <f>STDEV(E266:E268)/F268*100</f>
        <v>10.93192269</v>
      </c>
      <c r="H268" s="49">
        <f>F268-$F$244</f>
        <v>48660786</v>
      </c>
    </row>
    <row r="269">
      <c r="A269" s="52" t="s">
        <v>59</v>
      </c>
      <c r="B269" s="52" t="s">
        <v>24</v>
      </c>
      <c r="C269" s="48">
        <v>10.0</v>
      </c>
      <c r="E269" s="45">
        <v>3.1876842E7</v>
      </c>
    </row>
    <row r="270">
      <c r="A270" s="52" t="s">
        <v>59</v>
      </c>
      <c r="B270" s="52" t="s">
        <v>24</v>
      </c>
      <c r="C270" s="48">
        <v>10.0</v>
      </c>
      <c r="E270" s="45">
        <v>2.9698522E7</v>
      </c>
    </row>
    <row r="271">
      <c r="A271" s="52" t="s">
        <v>59</v>
      </c>
      <c r="B271" s="52" t="s">
        <v>24</v>
      </c>
      <c r="C271" s="48">
        <v>10.0</v>
      </c>
      <c r="D271" s="49" t="str">
        <f>CONCATENATE(A271,B271,C271)</f>
        <v>Com ABAP1BP3_410</v>
      </c>
      <c r="E271" s="45">
        <v>2.7775478E7</v>
      </c>
      <c r="F271" s="49">
        <f>AVERAGE(E269:E271)</f>
        <v>29783614</v>
      </c>
      <c r="G271" s="49">
        <f>STDEV(E269:E271)/F271*100</f>
        <v>6.889713388</v>
      </c>
      <c r="H271" s="49">
        <f>F271-$F$244</f>
        <v>25744082.67</v>
      </c>
    </row>
    <row r="272">
      <c r="A272" s="52" t="s">
        <v>59</v>
      </c>
      <c r="B272" s="52" t="s">
        <v>26</v>
      </c>
      <c r="C272" s="48">
        <v>10.0</v>
      </c>
      <c r="I272" s="45">
        <v>3.6641876E7</v>
      </c>
    </row>
    <row r="273">
      <c r="A273" s="52" t="s">
        <v>59</v>
      </c>
      <c r="B273" s="52" t="s">
        <v>26</v>
      </c>
      <c r="C273" s="48">
        <v>10.0</v>
      </c>
      <c r="E273" s="45">
        <v>4.6701488E7</v>
      </c>
    </row>
    <row r="274">
      <c r="A274" s="52" t="s">
        <v>59</v>
      </c>
      <c r="B274" s="52" t="s">
        <v>26</v>
      </c>
      <c r="C274" s="48">
        <v>10.0</v>
      </c>
      <c r="D274" s="49" t="str">
        <f>CONCATENATE(A274,B274,C274)</f>
        <v>Com ABAP1BP3_510</v>
      </c>
      <c r="E274" s="45">
        <v>4.072932E7</v>
      </c>
      <c r="F274" s="49">
        <f>AVERAGE(E272:E274)</f>
        <v>43715404</v>
      </c>
      <c r="G274" s="49">
        <f>STDEV(E272:E274)/F274*100</f>
        <v>9.660120014</v>
      </c>
      <c r="H274" s="49">
        <f>F274-$F$244</f>
        <v>39675872.67</v>
      </c>
    </row>
    <row r="275">
      <c r="A275" s="52" t="s">
        <v>59</v>
      </c>
      <c r="B275" s="52" t="s">
        <v>28</v>
      </c>
      <c r="C275" s="48">
        <v>10.0</v>
      </c>
      <c r="I275" s="46">
        <v>3.134945E7</v>
      </c>
    </row>
    <row r="276">
      <c r="A276" s="52" t="s">
        <v>59</v>
      </c>
      <c r="B276" s="52" t="s">
        <v>28</v>
      </c>
      <c r="C276" s="48">
        <v>10.0</v>
      </c>
      <c r="E276" s="46">
        <v>3.7263892E7</v>
      </c>
    </row>
    <row r="277">
      <c r="A277" s="52" t="s">
        <v>59</v>
      </c>
      <c r="B277" s="52" t="s">
        <v>28</v>
      </c>
      <c r="C277" s="48">
        <v>10.0</v>
      </c>
      <c r="D277" s="49" t="str">
        <f>CONCATENATE(A277,B277,C277)</f>
        <v>Com ABAP10BP3_110</v>
      </c>
      <c r="E277" s="46">
        <v>4.1022708E7</v>
      </c>
      <c r="F277" s="49">
        <f>AVERAGE(E275:E277)</f>
        <v>39143300</v>
      </c>
      <c r="G277" s="49">
        <f>STDEV(E275:E277)/F277*100</f>
        <v>6.790138498</v>
      </c>
      <c r="H277" s="49">
        <f>F277-$F$244</f>
        <v>35103768.67</v>
      </c>
    </row>
    <row r="278">
      <c r="A278" s="52" t="s">
        <v>59</v>
      </c>
      <c r="B278" s="52" t="s">
        <v>30</v>
      </c>
      <c r="C278" s="48">
        <v>10.0</v>
      </c>
      <c r="E278" s="46">
        <v>4.7952764E7</v>
      </c>
    </row>
    <row r="279">
      <c r="A279" s="52" t="s">
        <v>59</v>
      </c>
      <c r="B279" s="53" t="s">
        <v>30</v>
      </c>
      <c r="C279" s="48">
        <v>10.0</v>
      </c>
      <c r="E279" s="46">
        <v>4.1397324E7</v>
      </c>
    </row>
    <row r="280">
      <c r="A280" s="52" t="s">
        <v>59</v>
      </c>
      <c r="B280" s="53" t="s">
        <v>30</v>
      </c>
      <c r="C280" s="48">
        <v>10.0</v>
      </c>
      <c r="D280" s="49" t="str">
        <f>CONCATENATE(A280,B280,C280)</f>
        <v>Com ABAP10BP3_210</v>
      </c>
      <c r="E280" s="46">
        <v>4.136026E7</v>
      </c>
      <c r="F280" s="49">
        <f>AVERAGE(E278:E280)</f>
        <v>43570116</v>
      </c>
      <c r="G280" s="49">
        <f>STDEV(E278:E280)/F280*100</f>
        <v>8.711314301</v>
      </c>
      <c r="H280" s="49">
        <f>F280-$F$244</f>
        <v>39530584.67</v>
      </c>
    </row>
    <row r="281">
      <c r="A281" s="52" t="s">
        <v>59</v>
      </c>
      <c r="B281" s="53" t="s">
        <v>32</v>
      </c>
      <c r="C281" s="48">
        <v>10.0</v>
      </c>
      <c r="E281" s="46">
        <v>3.8196604E7</v>
      </c>
    </row>
    <row r="282">
      <c r="A282" s="52" t="s">
        <v>59</v>
      </c>
      <c r="B282" s="53" t="s">
        <v>32</v>
      </c>
      <c r="C282" s="48">
        <v>10.0</v>
      </c>
      <c r="E282" s="46">
        <v>3.4986744E7</v>
      </c>
    </row>
    <row r="283">
      <c r="A283" s="52" t="s">
        <v>59</v>
      </c>
      <c r="B283" s="53" t="s">
        <v>32</v>
      </c>
      <c r="C283" s="48">
        <v>10.0</v>
      </c>
      <c r="D283" s="49" t="str">
        <f>CONCATENATE(A283,B283,C283)</f>
        <v>Com ABAP10BP3_310</v>
      </c>
      <c r="E283" s="46">
        <v>4.1153064E7</v>
      </c>
      <c r="F283" s="49">
        <f>AVERAGE(E281:E283)</f>
        <v>38112137.33</v>
      </c>
      <c r="G283" s="49">
        <f>STDEV(E281:E283)/F283*100</f>
        <v>8.091982938</v>
      </c>
      <c r="H283" s="49">
        <f>F283-$F$244</f>
        <v>34072606</v>
      </c>
    </row>
    <row r="284">
      <c r="A284" s="52" t="s">
        <v>59</v>
      </c>
      <c r="B284" s="53" t="s">
        <v>34</v>
      </c>
      <c r="C284" s="48">
        <v>10.0</v>
      </c>
      <c r="E284" s="46">
        <v>3.5722372E7</v>
      </c>
    </row>
    <row r="285">
      <c r="A285" s="52" t="s">
        <v>59</v>
      </c>
      <c r="B285" s="53" t="s">
        <v>34</v>
      </c>
      <c r="C285" s="48">
        <v>10.0</v>
      </c>
      <c r="E285" s="46">
        <v>2.86794E7</v>
      </c>
    </row>
    <row r="286">
      <c r="A286" s="52" t="s">
        <v>59</v>
      </c>
      <c r="B286" s="53" t="s">
        <v>34</v>
      </c>
      <c r="C286" s="48">
        <v>10.0</v>
      </c>
      <c r="D286" s="49" t="str">
        <f>CONCATENATE(A286,B286,C286)</f>
        <v>Com ABAP10BP3_410</v>
      </c>
      <c r="E286" s="46">
        <v>3.2505698E7</v>
      </c>
      <c r="F286" s="49">
        <f>AVERAGE(E284:E286)</f>
        <v>32302490</v>
      </c>
      <c r="G286" s="49">
        <f>STDEV(E284:E286)/F286*100</f>
        <v>10.91519745</v>
      </c>
      <c r="H286" s="49">
        <f>F286-$F$244</f>
        <v>28262958.67</v>
      </c>
    </row>
    <row r="287">
      <c r="A287" s="52" t="s">
        <v>59</v>
      </c>
      <c r="B287" s="53" t="s">
        <v>36</v>
      </c>
      <c r="C287" s="48">
        <v>10.0</v>
      </c>
      <c r="E287" s="46">
        <v>4.7945512E7</v>
      </c>
    </row>
    <row r="288">
      <c r="A288" s="52" t="s">
        <v>59</v>
      </c>
      <c r="B288" s="53" t="s">
        <v>36</v>
      </c>
      <c r="C288" s="48">
        <v>10.0</v>
      </c>
      <c r="E288" s="46">
        <v>5.6653564E7</v>
      </c>
    </row>
    <row r="289">
      <c r="A289" s="52" t="s">
        <v>59</v>
      </c>
      <c r="B289" s="53" t="s">
        <v>36</v>
      </c>
      <c r="C289" s="48">
        <v>10.0</v>
      </c>
      <c r="D289" s="49" t="str">
        <f>CONCATENATE(A289,B289,C289)</f>
        <v>Com ABAP10BP3_510</v>
      </c>
      <c r="E289" s="46">
        <v>5.0897124E7</v>
      </c>
      <c r="F289" s="49">
        <f>AVERAGE(E287:E289)</f>
        <v>51832066.67</v>
      </c>
      <c r="G289" s="49">
        <f>STDEV(E287:E289)/F289*100</f>
        <v>8.544269461</v>
      </c>
      <c r="H289" s="49">
        <f>F289-$F$244</f>
        <v>47792535.33</v>
      </c>
    </row>
    <row r="290">
      <c r="A290" s="48" t="s">
        <v>56</v>
      </c>
      <c r="B290" s="48" t="s">
        <v>57</v>
      </c>
      <c r="C290" s="48">
        <v>15.0</v>
      </c>
      <c r="E290" s="43">
        <v>3083968.0</v>
      </c>
    </row>
    <row r="291">
      <c r="A291" s="48" t="s">
        <v>56</v>
      </c>
      <c r="B291" s="48" t="s">
        <v>57</v>
      </c>
      <c r="C291" s="48">
        <v>15.0</v>
      </c>
      <c r="E291" s="43">
        <v>3652401.0</v>
      </c>
    </row>
    <row r="292">
      <c r="A292" s="48" t="s">
        <v>56</v>
      </c>
      <c r="B292" s="48" t="s">
        <v>57</v>
      </c>
      <c r="C292" s="48">
        <v>15.0</v>
      </c>
      <c r="D292" s="49" t="str">
        <f>CONCATENATE(A292,B292,C292)</f>
        <v>Sem ABAPbranco15</v>
      </c>
      <c r="E292" s="43">
        <v>3353623.0</v>
      </c>
      <c r="F292" s="49">
        <f>AVERAGE(E290:E292)</f>
        <v>3363330.667</v>
      </c>
      <c r="G292" s="49">
        <f>STDEV(E290:E292)/F292*100</f>
        <v>8.45414386</v>
      </c>
      <c r="H292" s="40" t="s">
        <v>58</v>
      </c>
    </row>
    <row r="293">
      <c r="A293" s="48" t="s">
        <v>56</v>
      </c>
      <c r="B293" s="48" t="s">
        <v>8</v>
      </c>
      <c r="C293" s="48">
        <v>15.0</v>
      </c>
      <c r="I293" s="44">
        <v>4.3147052E7</v>
      </c>
    </row>
    <row r="294">
      <c r="A294" s="48" t="s">
        <v>56</v>
      </c>
      <c r="B294" s="48" t="s">
        <v>8</v>
      </c>
      <c r="C294" s="48">
        <v>15.0</v>
      </c>
      <c r="E294" s="44">
        <v>5.6910836E7</v>
      </c>
    </row>
    <row r="295">
      <c r="A295" s="48" t="s">
        <v>56</v>
      </c>
      <c r="B295" s="48" t="s">
        <v>8</v>
      </c>
      <c r="C295" s="48">
        <v>15.0</v>
      </c>
      <c r="D295" s="49" t="str">
        <f>CONCATENATE(A295,B295,C295)</f>
        <v>Sem ABAPC115</v>
      </c>
      <c r="E295" s="44">
        <v>6.0700196E7</v>
      </c>
      <c r="F295" s="49">
        <f>AVERAGE(E293:E295)</f>
        <v>58805516</v>
      </c>
      <c r="G295" s="49">
        <f>STDEV(E293:E295)/F295*100</f>
        <v>4.556514991</v>
      </c>
      <c r="H295" s="49">
        <f>F295-$F$292</f>
        <v>55442185.33</v>
      </c>
    </row>
    <row r="296">
      <c r="A296" s="48" t="s">
        <v>56</v>
      </c>
      <c r="B296" s="48" t="s">
        <v>10</v>
      </c>
      <c r="C296" s="48">
        <v>15.0</v>
      </c>
      <c r="E296" s="44">
        <v>3.2494368E7</v>
      </c>
    </row>
    <row r="297">
      <c r="A297" s="48" t="s">
        <v>56</v>
      </c>
      <c r="B297" s="48" t="s">
        <v>10</v>
      </c>
      <c r="C297" s="48">
        <v>15.0</v>
      </c>
      <c r="E297" s="44">
        <v>3.4817032E7</v>
      </c>
    </row>
    <row r="298">
      <c r="A298" s="48" t="s">
        <v>56</v>
      </c>
      <c r="B298" s="48" t="s">
        <v>10</v>
      </c>
      <c r="C298" s="48">
        <v>15.0</v>
      </c>
      <c r="D298" s="49" t="str">
        <f>CONCATENATE(A298,B298,C298)</f>
        <v>Sem ABAPC215</v>
      </c>
      <c r="E298" s="44">
        <v>3.7976568E7</v>
      </c>
      <c r="F298" s="49">
        <f>AVERAGE(E296:E298)</f>
        <v>35095989.33</v>
      </c>
      <c r="G298" s="49">
        <f>STDEV(E296:E298)/F298*100</f>
        <v>7.840569103</v>
      </c>
      <c r="H298" s="49">
        <f>F298-$F$292</f>
        <v>31732658.67</v>
      </c>
    </row>
    <row r="299">
      <c r="A299" s="48" t="s">
        <v>56</v>
      </c>
      <c r="B299" s="48" t="s">
        <v>12</v>
      </c>
      <c r="C299" s="48">
        <v>15.0</v>
      </c>
      <c r="E299" s="44">
        <v>3.6118692E7</v>
      </c>
    </row>
    <row r="300">
      <c r="A300" s="48" t="s">
        <v>56</v>
      </c>
      <c r="B300" s="48" t="s">
        <v>12</v>
      </c>
      <c r="C300" s="48">
        <v>15.0</v>
      </c>
      <c r="I300" s="44">
        <v>5.3367492E7</v>
      </c>
    </row>
    <row r="301">
      <c r="A301" s="48" t="s">
        <v>56</v>
      </c>
      <c r="B301" s="48" t="s">
        <v>12</v>
      </c>
      <c r="C301" s="48">
        <v>15.0</v>
      </c>
      <c r="D301" s="49" t="str">
        <f>CONCATENATE(A301,B301,C301)</f>
        <v>Sem ABAPC315</v>
      </c>
      <c r="E301" s="44">
        <v>4.3393944E7</v>
      </c>
      <c r="F301" s="49">
        <f>AVERAGE(E299:E301)</f>
        <v>39756318</v>
      </c>
      <c r="G301" s="49">
        <f>STDEV(E299:E301)/F301*100</f>
        <v>12.93977985</v>
      </c>
      <c r="H301" s="49">
        <f>F301-$F$292</f>
        <v>36392987.33</v>
      </c>
    </row>
    <row r="302">
      <c r="A302" s="48" t="s">
        <v>56</v>
      </c>
      <c r="B302" s="48" t="s">
        <v>14</v>
      </c>
      <c r="C302" s="48">
        <v>15.0</v>
      </c>
      <c r="I302" s="44">
        <v>3.0000138E7</v>
      </c>
    </row>
    <row r="303">
      <c r="A303" s="48" t="s">
        <v>56</v>
      </c>
      <c r="B303" s="48" t="s">
        <v>14</v>
      </c>
      <c r="C303" s="48">
        <v>15.0</v>
      </c>
      <c r="E303" s="44">
        <v>4.7228596E7</v>
      </c>
    </row>
    <row r="304">
      <c r="A304" s="48" t="s">
        <v>56</v>
      </c>
      <c r="B304" s="48" t="s">
        <v>14</v>
      </c>
      <c r="C304" s="48">
        <v>15.0</v>
      </c>
      <c r="D304" s="49" t="str">
        <f>CONCATENATE(A304,B304,C304)</f>
        <v>Sem ABAPC415</v>
      </c>
      <c r="E304" s="44">
        <v>4.334832E7</v>
      </c>
      <c r="F304" s="49">
        <f>AVERAGE(E302:E304)</f>
        <v>45288458</v>
      </c>
      <c r="G304" s="49">
        <f>STDEV(E302:E304)/F304*100</f>
        <v>6.058429882</v>
      </c>
      <c r="H304" s="49">
        <f>F304-$F$292</f>
        <v>41925127.33</v>
      </c>
    </row>
    <row r="305">
      <c r="A305" s="48" t="s">
        <v>56</v>
      </c>
      <c r="B305" s="48" t="s">
        <v>16</v>
      </c>
      <c r="C305" s="48">
        <v>15.0</v>
      </c>
      <c r="E305" s="44">
        <v>6.0166572E7</v>
      </c>
    </row>
    <row r="306">
      <c r="A306" s="48" t="s">
        <v>56</v>
      </c>
      <c r="B306" s="48" t="s">
        <v>16</v>
      </c>
      <c r="C306" s="48">
        <v>15.0</v>
      </c>
      <c r="E306" s="44">
        <v>5.4315084E7</v>
      </c>
    </row>
    <row r="307">
      <c r="A307" s="48" t="s">
        <v>56</v>
      </c>
      <c r="B307" s="48" t="s">
        <v>16</v>
      </c>
      <c r="C307" s="48">
        <v>15.0</v>
      </c>
      <c r="D307" s="49" t="str">
        <f>CONCATENATE(A307,B307,C307)</f>
        <v>Sem ABAPC515</v>
      </c>
      <c r="E307" s="44">
        <v>5.349154E7</v>
      </c>
      <c r="F307" s="49">
        <f>AVERAGE(E305:E307)</f>
        <v>55991065.33</v>
      </c>
      <c r="G307" s="49">
        <f>STDEV(E305:E307)/F307*100</f>
        <v>6.500079909</v>
      </c>
      <c r="H307" s="49">
        <f>F307-$F$292</f>
        <v>52627734.67</v>
      </c>
    </row>
    <row r="308">
      <c r="A308" s="48" t="s">
        <v>56</v>
      </c>
      <c r="B308" s="48" t="s">
        <v>18</v>
      </c>
      <c r="C308" s="48">
        <v>15.0</v>
      </c>
      <c r="E308" s="45">
        <v>8.7885912E7</v>
      </c>
    </row>
    <row r="309">
      <c r="A309" s="48" t="s">
        <v>56</v>
      </c>
      <c r="B309" s="48" t="s">
        <v>18</v>
      </c>
      <c r="C309" s="48">
        <v>15.0</v>
      </c>
      <c r="E309" s="45">
        <v>8.6199568E7</v>
      </c>
    </row>
    <row r="310">
      <c r="A310" s="48" t="s">
        <v>56</v>
      </c>
      <c r="B310" s="48" t="s">
        <v>18</v>
      </c>
      <c r="C310" s="48">
        <v>15.0</v>
      </c>
      <c r="D310" s="49" t="str">
        <f>CONCATENATE(A310,B310,C310)</f>
        <v>Sem ABAP1BP3_115</v>
      </c>
      <c r="F310" s="49">
        <f>AVERAGE(E308:E310)</f>
        <v>87042740</v>
      </c>
      <c r="G310" s="49">
        <f>STDEV(E308:E310)/F310*100</f>
        <v>1.369930769</v>
      </c>
      <c r="H310" s="49">
        <f>F310-$F$292</f>
        <v>83679409.33</v>
      </c>
      <c r="I310" s="45">
        <v>1.081058E8</v>
      </c>
    </row>
    <row r="311">
      <c r="A311" s="48" t="s">
        <v>56</v>
      </c>
      <c r="B311" s="48" t="s">
        <v>20</v>
      </c>
      <c r="C311" s="48">
        <v>15.0</v>
      </c>
      <c r="E311" s="45">
        <v>3.476354E7</v>
      </c>
    </row>
    <row r="312">
      <c r="A312" s="48" t="s">
        <v>56</v>
      </c>
      <c r="B312" s="48" t="s">
        <v>20</v>
      </c>
      <c r="C312" s="48">
        <v>15.0</v>
      </c>
      <c r="E312" s="45">
        <v>3.1522872E7</v>
      </c>
    </row>
    <row r="313">
      <c r="A313" s="48" t="s">
        <v>56</v>
      </c>
      <c r="B313" s="48" t="s">
        <v>20</v>
      </c>
      <c r="C313" s="48">
        <v>15.0</v>
      </c>
      <c r="D313" s="49" t="str">
        <f>CONCATENATE(A313,B313,C313)</f>
        <v>Sem ABAP1BP3_215</v>
      </c>
      <c r="E313" s="45">
        <v>3.8569328E7</v>
      </c>
      <c r="F313" s="49">
        <f>AVERAGE(E311:E313)</f>
        <v>34951913.33</v>
      </c>
      <c r="G313" s="49">
        <f>STDEV(E311:E313)/F313*100</f>
        <v>10.09101502</v>
      </c>
      <c r="H313" s="49">
        <f>F313-$F$292</f>
        <v>31588582.67</v>
      </c>
    </row>
    <row r="314">
      <c r="A314" s="48" t="s">
        <v>56</v>
      </c>
      <c r="B314" s="48" t="s">
        <v>22</v>
      </c>
      <c r="C314" s="48">
        <v>15.0</v>
      </c>
      <c r="E314" s="45">
        <v>6.8993904E7</v>
      </c>
    </row>
    <row r="315">
      <c r="A315" s="48" t="s">
        <v>56</v>
      </c>
      <c r="B315" s="48" t="s">
        <v>22</v>
      </c>
      <c r="C315" s="48">
        <v>15.0</v>
      </c>
      <c r="E315" s="45">
        <v>6.5528752E7</v>
      </c>
    </row>
    <row r="316">
      <c r="A316" s="48" t="s">
        <v>56</v>
      </c>
      <c r="B316" s="48" t="s">
        <v>22</v>
      </c>
      <c r="C316" s="48">
        <v>15.0</v>
      </c>
      <c r="D316" s="49" t="str">
        <f>CONCATENATE(A316,B316,C316)</f>
        <v>Sem ABAP1BP3_315</v>
      </c>
      <c r="E316" s="45">
        <v>7.0944384E7</v>
      </c>
      <c r="F316" s="49">
        <f>AVERAGE(E314:E316)</f>
        <v>68489013.33</v>
      </c>
      <c r="G316" s="49">
        <f>STDEV(E314:E316)/F316*100</f>
        <v>4.004863411</v>
      </c>
      <c r="H316" s="49">
        <f>F316-$F$292</f>
        <v>65125682.67</v>
      </c>
    </row>
    <row r="317">
      <c r="A317" s="48" t="s">
        <v>56</v>
      </c>
      <c r="B317" s="48" t="s">
        <v>24</v>
      </c>
      <c r="C317" s="48">
        <v>15.0</v>
      </c>
      <c r="E317" s="45">
        <v>3.9535756E7</v>
      </c>
    </row>
    <row r="318">
      <c r="A318" s="48" t="s">
        <v>56</v>
      </c>
      <c r="B318" s="48" t="s">
        <v>24</v>
      </c>
      <c r="C318" s="48">
        <v>15.0</v>
      </c>
      <c r="E318" s="45">
        <v>4.7262488E7</v>
      </c>
    </row>
    <row r="319">
      <c r="A319" s="48" t="s">
        <v>56</v>
      </c>
      <c r="B319" s="48" t="s">
        <v>24</v>
      </c>
      <c r="C319" s="48">
        <v>15.0</v>
      </c>
      <c r="D319" s="49" t="str">
        <f>CONCATENATE(A319,B319,C319)</f>
        <v>Sem ABAP1BP3_415</v>
      </c>
      <c r="E319" s="45">
        <v>4.8366728E7</v>
      </c>
      <c r="F319" s="49">
        <f>AVERAGE(E317:E319)</f>
        <v>45054990.67</v>
      </c>
      <c r="G319" s="49">
        <f>STDEV(E317:E319)/F319*100</f>
        <v>10.67934919</v>
      </c>
      <c r="H319" s="49">
        <f>F319-$F$292</f>
        <v>41691660</v>
      </c>
    </row>
    <row r="320">
      <c r="A320" s="48" t="s">
        <v>56</v>
      </c>
      <c r="B320" s="48" t="s">
        <v>26</v>
      </c>
      <c r="C320" s="48">
        <v>15.0</v>
      </c>
      <c r="E320" s="45">
        <v>5.8664964E7</v>
      </c>
    </row>
    <row r="321">
      <c r="A321" s="48" t="s">
        <v>56</v>
      </c>
      <c r="B321" s="48" t="s">
        <v>26</v>
      </c>
      <c r="C321" s="48">
        <v>15.0</v>
      </c>
      <c r="E321" s="45">
        <v>6.511304E7</v>
      </c>
    </row>
    <row r="322">
      <c r="A322" s="48" t="s">
        <v>56</v>
      </c>
      <c r="B322" s="48" t="s">
        <v>26</v>
      </c>
      <c r="C322" s="48">
        <v>15.0</v>
      </c>
      <c r="D322" s="49" t="str">
        <f>CONCATENATE(A322,B322,C322)</f>
        <v>Sem ABAP1BP3_515</v>
      </c>
      <c r="E322" s="45">
        <v>5.7686936E7</v>
      </c>
      <c r="F322" s="49">
        <f>AVERAGE(E320:E322)</f>
        <v>60488313.33</v>
      </c>
      <c r="G322" s="49">
        <f>STDEV(E320:E322)/F322*100</f>
        <v>6.670501557</v>
      </c>
      <c r="H322" s="49">
        <f>F322-$F$292</f>
        <v>57124982.67</v>
      </c>
    </row>
    <row r="323">
      <c r="A323" s="48" t="s">
        <v>56</v>
      </c>
      <c r="B323" s="48" t="s">
        <v>28</v>
      </c>
      <c r="C323" s="48">
        <v>15.0</v>
      </c>
      <c r="E323" s="46">
        <v>4.4775096E7</v>
      </c>
    </row>
    <row r="324">
      <c r="A324" s="48" t="s">
        <v>56</v>
      </c>
      <c r="B324" s="48" t="s">
        <v>28</v>
      </c>
      <c r="C324" s="48">
        <v>15.0</v>
      </c>
      <c r="E324" s="46">
        <v>5.3100004E7</v>
      </c>
    </row>
    <row r="325">
      <c r="A325" s="48" t="s">
        <v>56</v>
      </c>
      <c r="B325" s="48" t="s">
        <v>28</v>
      </c>
      <c r="C325" s="48">
        <v>15.0</v>
      </c>
      <c r="D325" s="49" t="str">
        <f>CONCATENATE(A325,B325,C325)</f>
        <v>Sem ABAP10BP3_115</v>
      </c>
      <c r="E325" s="46">
        <v>5.3796316E7</v>
      </c>
      <c r="F325" s="49">
        <f>AVERAGE(E323:E325)</f>
        <v>50557138.67</v>
      </c>
      <c r="G325" s="49">
        <f>STDEV(E323:E325)/F325*100</f>
        <v>9.928339958</v>
      </c>
      <c r="H325" s="49">
        <f>F325-$F$292</f>
        <v>47193808</v>
      </c>
    </row>
    <row r="326">
      <c r="A326" s="48" t="s">
        <v>56</v>
      </c>
      <c r="B326" s="48" t="s">
        <v>30</v>
      </c>
      <c r="C326" s="48">
        <v>15.0</v>
      </c>
      <c r="E326" s="46">
        <v>6.4111604E7</v>
      </c>
    </row>
    <row r="327">
      <c r="A327" s="48" t="s">
        <v>56</v>
      </c>
      <c r="B327" s="50" t="s">
        <v>30</v>
      </c>
      <c r="C327" s="48">
        <v>15.0</v>
      </c>
      <c r="E327" s="46">
        <v>6.0029896E7</v>
      </c>
    </row>
    <row r="328">
      <c r="A328" s="48" t="s">
        <v>56</v>
      </c>
      <c r="B328" s="50" t="s">
        <v>30</v>
      </c>
      <c r="C328" s="48">
        <v>15.0</v>
      </c>
      <c r="D328" s="49" t="str">
        <f>CONCATENATE(A328,B328,C328)</f>
        <v>Sem ABAP10BP3_215</v>
      </c>
      <c r="F328" s="49">
        <f>AVERAGE(E326:E328)</f>
        <v>62070750</v>
      </c>
      <c r="G328" s="49">
        <f>STDEV(E326:E328)/F328*100</f>
        <v>4.649860692</v>
      </c>
      <c r="H328" s="49">
        <f>F328-$F$292</f>
        <v>58707419.33</v>
      </c>
      <c r="I328" s="46">
        <v>4.9360828E7</v>
      </c>
    </row>
    <row r="329">
      <c r="A329" s="48" t="s">
        <v>56</v>
      </c>
      <c r="B329" s="50" t="s">
        <v>32</v>
      </c>
      <c r="C329" s="48">
        <v>15.0</v>
      </c>
      <c r="E329" s="46">
        <v>4.8077664E7</v>
      </c>
    </row>
    <row r="330">
      <c r="A330" s="48" t="s">
        <v>56</v>
      </c>
      <c r="B330" s="50" t="s">
        <v>32</v>
      </c>
      <c r="C330" s="48">
        <v>15.0</v>
      </c>
      <c r="E330" s="46">
        <v>5.0336428E7</v>
      </c>
    </row>
    <row r="331">
      <c r="A331" s="48" t="s">
        <v>56</v>
      </c>
      <c r="B331" s="50" t="s">
        <v>32</v>
      </c>
      <c r="C331" s="48">
        <v>15.0</v>
      </c>
      <c r="D331" s="49" t="str">
        <f>CONCATENATE(A331,B331,C331)</f>
        <v>Sem ABAP10BP3_315</v>
      </c>
      <c r="E331" s="46">
        <v>4.746272E7</v>
      </c>
      <c r="F331" s="49">
        <f>AVERAGE(E329:E331)</f>
        <v>48625604</v>
      </c>
      <c r="G331" s="49">
        <f>STDEV(E329:E331)/F331*100</f>
        <v>3.111909426</v>
      </c>
      <c r="H331" s="49">
        <f>F331-$F$292</f>
        <v>45262273.33</v>
      </c>
    </row>
    <row r="332">
      <c r="A332" s="48" t="s">
        <v>56</v>
      </c>
      <c r="B332" s="50" t="s">
        <v>34</v>
      </c>
      <c r="C332" s="48">
        <v>15.0</v>
      </c>
      <c r="E332" s="46">
        <v>4.0768088E7</v>
      </c>
    </row>
    <row r="333">
      <c r="A333" s="48" t="s">
        <v>56</v>
      </c>
      <c r="B333" s="50" t="s">
        <v>34</v>
      </c>
      <c r="C333" s="48">
        <v>15.0</v>
      </c>
      <c r="E333" s="46">
        <v>4.8027692E7</v>
      </c>
    </row>
    <row r="334">
      <c r="A334" s="48" t="s">
        <v>56</v>
      </c>
      <c r="B334" s="50" t="s">
        <v>34</v>
      </c>
      <c r="C334" s="48">
        <v>15.0</v>
      </c>
      <c r="D334" s="49" t="str">
        <f>CONCATENATE(A334,B334,C334)</f>
        <v>Sem ABAP10BP3_415</v>
      </c>
      <c r="E334" s="46">
        <v>4.5475912E7</v>
      </c>
      <c r="F334" s="49">
        <f>AVERAGE(E332:E334)</f>
        <v>44757230.67</v>
      </c>
      <c r="G334" s="49">
        <f>STDEV(E332:E334)/F334*100</f>
        <v>8.228337705</v>
      </c>
      <c r="H334" s="49">
        <f>F334-$F$292</f>
        <v>41393900</v>
      </c>
    </row>
    <row r="335">
      <c r="A335" s="48" t="s">
        <v>56</v>
      </c>
      <c r="B335" s="50" t="s">
        <v>36</v>
      </c>
      <c r="C335" s="48">
        <v>15.0</v>
      </c>
      <c r="I335" s="46">
        <v>1.15072856E8</v>
      </c>
    </row>
    <row r="336">
      <c r="A336" s="48" t="s">
        <v>56</v>
      </c>
      <c r="B336" s="50" t="s">
        <v>36</v>
      </c>
      <c r="C336" s="48">
        <v>15.0</v>
      </c>
      <c r="E336" s="46">
        <v>7.0968408E7</v>
      </c>
    </row>
    <row r="337">
      <c r="A337" s="48" t="s">
        <v>56</v>
      </c>
      <c r="B337" s="50" t="s">
        <v>36</v>
      </c>
      <c r="C337" s="48">
        <v>15.0</v>
      </c>
      <c r="D337" s="49" t="str">
        <f>CONCATENATE(A337,B337,C337)</f>
        <v>Sem ABAP10BP3_515</v>
      </c>
      <c r="E337" s="46">
        <v>8.3161656E7</v>
      </c>
      <c r="F337" s="49">
        <f>AVERAGE(E335:E337)</f>
        <v>77065032</v>
      </c>
      <c r="G337" s="49">
        <f>STDEV(E335:E337)/F337*100</f>
        <v>11.18786059</v>
      </c>
      <c r="H337" s="49">
        <f>F337-$F$292</f>
        <v>73701701.33</v>
      </c>
    </row>
    <row r="338">
      <c r="A338" s="52" t="s">
        <v>59</v>
      </c>
      <c r="B338" s="52" t="s">
        <v>57</v>
      </c>
      <c r="C338" s="48">
        <v>15.0</v>
      </c>
      <c r="E338" s="43">
        <v>4083935.0</v>
      </c>
    </row>
    <row r="339">
      <c r="A339" s="52" t="s">
        <v>59</v>
      </c>
      <c r="B339" s="52" t="s">
        <v>57</v>
      </c>
      <c r="C339" s="48">
        <v>15.0</v>
      </c>
      <c r="E339" s="43">
        <v>4079823.0</v>
      </c>
    </row>
    <row r="340">
      <c r="A340" s="52" t="s">
        <v>59</v>
      </c>
      <c r="B340" s="52" t="s">
        <v>57</v>
      </c>
      <c r="C340" s="48">
        <v>15.0</v>
      </c>
      <c r="D340" s="49" t="str">
        <f>CONCATENATE(A340,B340,C340)</f>
        <v>Com ABAPbranco15</v>
      </c>
      <c r="E340" s="43">
        <v>4135980.0</v>
      </c>
      <c r="F340" s="49">
        <f>AVERAGE(E338:E340)</f>
        <v>4099912.667</v>
      </c>
      <c r="G340" s="49">
        <f>STDEV(E338:E340)/F340*100</f>
        <v>0.7634996764</v>
      </c>
      <c r="H340" s="40" t="s">
        <v>58</v>
      </c>
    </row>
    <row r="341">
      <c r="A341" s="52" t="s">
        <v>59</v>
      </c>
      <c r="B341" s="52" t="s">
        <v>8</v>
      </c>
      <c r="C341" s="48">
        <v>15.0</v>
      </c>
      <c r="E341" s="44">
        <v>6.7707648E7</v>
      </c>
    </row>
    <row r="342">
      <c r="A342" s="52" t="s">
        <v>59</v>
      </c>
      <c r="B342" s="52" t="s">
        <v>8</v>
      </c>
      <c r="C342" s="48">
        <v>15.0</v>
      </c>
      <c r="E342" s="44">
        <v>6.5227008E7</v>
      </c>
    </row>
    <row r="343">
      <c r="A343" s="52" t="s">
        <v>59</v>
      </c>
      <c r="B343" s="52" t="s">
        <v>8</v>
      </c>
      <c r="C343" s="48">
        <v>15.0</v>
      </c>
      <c r="D343" s="49" t="str">
        <f>CONCATENATE(A343,B343,C343)</f>
        <v>Com ABAPC115</v>
      </c>
      <c r="E343" s="44">
        <v>7.1077016E7</v>
      </c>
      <c r="F343" s="49">
        <f>AVERAGE(E341:E343)</f>
        <v>68003890.67</v>
      </c>
      <c r="G343" s="49">
        <f>STDEV(E341:E343)/F343*100</f>
        <v>4.317743654</v>
      </c>
      <c r="H343" s="49">
        <f>F343-$F$339</f>
        <v>68003890.67</v>
      </c>
    </row>
    <row r="344">
      <c r="A344" s="52" t="s">
        <v>59</v>
      </c>
      <c r="B344" s="52" t="s">
        <v>10</v>
      </c>
      <c r="C344" s="48">
        <v>15.0</v>
      </c>
      <c r="E344" s="44">
        <v>4.0321352E7</v>
      </c>
    </row>
    <row r="345">
      <c r="A345" s="52" t="s">
        <v>59</v>
      </c>
      <c r="B345" s="52" t="s">
        <v>10</v>
      </c>
      <c r="C345" s="48">
        <v>15.0</v>
      </c>
      <c r="E345" s="44">
        <v>3.8428416E7</v>
      </c>
    </row>
    <row r="346">
      <c r="A346" s="52" t="s">
        <v>59</v>
      </c>
      <c r="B346" s="52" t="s">
        <v>10</v>
      </c>
      <c r="C346" s="48">
        <v>15.0</v>
      </c>
      <c r="D346" s="49" t="str">
        <f>CONCATENATE(A346,B346,C346)</f>
        <v>Com ABAPC215</v>
      </c>
      <c r="F346" s="49">
        <f>AVERAGE(E344:E346)</f>
        <v>39374884</v>
      </c>
      <c r="G346" s="49">
        <f>STDEV(E344:E346)/F346*100</f>
        <v>3.399395112</v>
      </c>
      <c r="H346" s="49">
        <f>F346-$F$339</f>
        <v>39374884</v>
      </c>
      <c r="I346" s="44">
        <v>3.0946552E7</v>
      </c>
    </row>
    <row r="347">
      <c r="A347" s="52" t="s">
        <v>59</v>
      </c>
      <c r="B347" s="52" t="s">
        <v>12</v>
      </c>
      <c r="C347" s="48">
        <v>15.0</v>
      </c>
      <c r="E347" s="44">
        <v>6.3399484E7</v>
      </c>
    </row>
    <row r="348">
      <c r="A348" s="52" t="s">
        <v>59</v>
      </c>
      <c r="B348" s="52" t="s">
        <v>12</v>
      </c>
      <c r="C348" s="48">
        <v>15.0</v>
      </c>
      <c r="E348" s="44">
        <v>6.106582E7</v>
      </c>
    </row>
    <row r="349">
      <c r="A349" s="52" t="s">
        <v>59</v>
      </c>
      <c r="B349" s="52" t="s">
        <v>12</v>
      </c>
      <c r="C349" s="48">
        <v>15.0</v>
      </c>
      <c r="D349" s="49" t="str">
        <f>CONCATENATE(A349,B349,C349)</f>
        <v>Com ABAPC315</v>
      </c>
      <c r="F349" s="49">
        <f>AVERAGE(E347:E349)</f>
        <v>62232652</v>
      </c>
      <c r="G349" s="49">
        <f>STDEV(E347:E349)/F349*100</f>
        <v>2.651581744</v>
      </c>
      <c r="H349" s="49">
        <f>F349-$F$339</f>
        <v>62232652</v>
      </c>
      <c r="I349" s="44">
        <v>4.351504E7</v>
      </c>
    </row>
    <row r="350">
      <c r="A350" s="52" t="s">
        <v>59</v>
      </c>
      <c r="B350" s="52" t="s">
        <v>14</v>
      </c>
      <c r="C350" s="48">
        <v>15.0</v>
      </c>
      <c r="E350" s="44">
        <v>5.5201632E7</v>
      </c>
    </row>
    <row r="351">
      <c r="A351" s="52" t="s">
        <v>59</v>
      </c>
      <c r="B351" s="52" t="s">
        <v>14</v>
      </c>
      <c r="C351" s="48">
        <v>15.0</v>
      </c>
      <c r="I351" s="44">
        <v>4.309886E7</v>
      </c>
    </row>
    <row r="352">
      <c r="A352" s="52" t="s">
        <v>59</v>
      </c>
      <c r="B352" s="52" t="s">
        <v>14</v>
      </c>
      <c r="C352" s="48">
        <v>15.0</v>
      </c>
      <c r="D352" s="49" t="str">
        <f>CONCATENATE(A352,B352,C352)</f>
        <v>Com ABAPC415</v>
      </c>
      <c r="E352" s="44">
        <v>5.0539656E7</v>
      </c>
      <c r="F352" s="49">
        <f>AVERAGE(E350:E352)</f>
        <v>52870644</v>
      </c>
      <c r="G352" s="49">
        <f>STDEV(E350:E352)/F352*100</f>
        <v>6.235057101</v>
      </c>
      <c r="H352" s="49">
        <f>F352-$F$339</f>
        <v>52870644</v>
      </c>
    </row>
    <row r="353">
      <c r="A353" s="52" t="s">
        <v>59</v>
      </c>
      <c r="B353" s="52" t="s">
        <v>16</v>
      </c>
      <c r="C353" s="48">
        <v>15.0</v>
      </c>
      <c r="E353" s="44">
        <v>7.4094192E7</v>
      </c>
    </row>
    <row r="354">
      <c r="A354" s="52" t="s">
        <v>59</v>
      </c>
      <c r="B354" s="52" t="s">
        <v>16</v>
      </c>
      <c r="C354" s="48">
        <v>15.0</v>
      </c>
      <c r="E354" s="44">
        <v>7.636724E7</v>
      </c>
    </row>
    <row r="355">
      <c r="A355" s="52" t="s">
        <v>59</v>
      </c>
      <c r="B355" s="52" t="s">
        <v>16</v>
      </c>
      <c r="C355" s="48">
        <v>15.0</v>
      </c>
      <c r="D355" s="49" t="str">
        <f>CONCATENATE(A355,B355,C355)</f>
        <v>Com ABAPC515</v>
      </c>
      <c r="F355" s="49">
        <f>AVERAGE(E353:E355)</f>
        <v>75230716</v>
      </c>
      <c r="G355" s="49">
        <f>STDEV(E353:E355)/F355*100</f>
        <v>2.136477944</v>
      </c>
      <c r="H355" s="49">
        <f>F355-$F$339</f>
        <v>75230716</v>
      </c>
      <c r="I355" s="44">
        <v>6.1294884E7</v>
      </c>
    </row>
    <row r="356">
      <c r="A356" s="52" t="s">
        <v>59</v>
      </c>
      <c r="B356" s="52" t="s">
        <v>18</v>
      </c>
      <c r="C356" s="48">
        <v>15.0</v>
      </c>
      <c r="E356" s="45">
        <v>1.14438048E8</v>
      </c>
    </row>
    <row r="357">
      <c r="A357" s="52" t="s">
        <v>59</v>
      </c>
      <c r="B357" s="52" t="s">
        <v>18</v>
      </c>
      <c r="C357" s="48">
        <v>15.0</v>
      </c>
      <c r="E357" s="45">
        <v>1.06052424E8</v>
      </c>
    </row>
    <row r="358">
      <c r="A358" s="52" t="s">
        <v>59</v>
      </c>
      <c r="B358" s="52" t="s">
        <v>18</v>
      </c>
      <c r="C358" s="48">
        <v>15.0</v>
      </c>
      <c r="D358" s="49" t="str">
        <f>CONCATENATE(A358,B358,C358)</f>
        <v>Com ABAP1BP3_115</v>
      </c>
      <c r="E358" s="45">
        <v>1.09741504E8</v>
      </c>
      <c r="F358" s="49">
        <f>AVERAGE(E356:E358)</f>
        <v>110077325.3</v>
      </c>
      <c r="G358" s="49">
        <f>STDEV(E356:E358)/F358*100</f>
        <v>3.818121879</v>
      </c>
      <c r="H358" s="49">
        <f>F358-$F$339</f>
        <v>110077325.3</v>
      </c>
    </row>
    <row r="359">
      <c r="A359" s="52" t="s">
        <v>59</v>
      </c>
      <c r="B359" s="52" t="s">
        <v>20</v>
      </c>
      <c r="C359" s="48">
        <v>15.0</v>
      </c>
      <c r="E359" s="45">
        <v>4.6585784E7</v>
      </c>
    </row>
    <row r="360">
      <c r="A360" s="52" t="s">
        <v>59</v>
      </c>
      <c r="B360" s="52" t="s">
        <v>20</v>
      </c>
      <c r="C360" s="48">
        <v>15.0</v>
      </c>
      <c r="E360" s="45">
        <v>4.9655948E7</v>
      </c>
    </row>
    <row r="361">
      <c r="A361" s="52" t="s">
        <v>59</v>
      </c>
      <c r="B361" s="52" t="s">
        <v>20</v>
      </c>
      <c r="C361" s="48">
        <v>15.0</v>
      </c>
      <c r="D361" s="49" t="str">
        <f>CONCATENATE(A361,B361,C361)</f>
        <v>Com ABAP1BP3_215</v>
      </c>
      <c r="E361" s="45">
        <v>4.5981716E7</v>
      </c>
      <c r="F361" s="49">
        <f>AVERAGE(E359:E361)</f>
        <v>47407816</v>
      </c>
      <c r="G361" s="49">
        <f>STDEV(E359:E361)/F361*100</f>
        <v>4.155913484</v>
      </c>
      <c r="H361" s="49">
        <f>F361-$F$339</f>
        <v>47407816</v>
      </c>
    </row>
    <row r="362">
      <c r="A362" s="52" t="s">
        <v>59</v>
      </c>
      <c r="B362" s="52" t="s">
        <v>22</v>
      </c>
      <c r="C362" s="48">
        <v>15.0</v>
      </c>
      <c r="E362" s="45">
        <v>9.122E7</v>
      </c>
    </row>
    <row r="363">
      <c r="A363" s="52" t="s">
        <v>59</v>
      </c>
      <c r="B363" s="52" t="s">
        <v>22</v>
      </c>
      <c r="C363" s="48">
        <v>15.0</v>
      </c>
      <c r="E363" s="45">
        <v>8.2469376E7</v>
      </c>
    </row>
    <row r="364">
      <c r="A364" s="52" t="s">
        <v>59</v>
      </c>
      <c r="B364" s="52" t="s">
        <v>22</v>
      </c>
      <c r="C364" s="48">
        <v>15.0</v>
      </c>
      <c r="D364" s="49" t="str">
        <f>CONCATENATE(A364,B364,C364)</f>
        <v>Com ABAP1BP3_315</v>
      </c>
      <c r="E364" s="45">
        <v>7.5043304E7</v>
      </c>
      <c r="F364" s="49">
        <f>AVERAGE(E362:E364)</f>
        <v>82910893.33</v>
      </c>
      <c r="G364" s="49">
        <f>STDEV(E362:E364)/F364*100</f>
        <v>9.766365454</v>
      </c>
      <c r="H364" s="49">
        <f>F364-$F$339</f>
        <v>82910893.33</v>
      </c>
    </row>
    <row r="365">
      <c r="A365" s="52" t="s">
        <v>59</v>
      </c>
      <c r="B365" s="52" t="s">
        <v>24</v>
      </c>
      <c r="C365" s="48">
        <v>15.0</v>
      </c>
      <c r="E365" s="45">
        <v>5.5819244E7</v>
      </c>
    </row>
    <row r="366">
      <c r="A366" s="52" t="s">
        <v>59</v>
      </c>
      <c r="B366" s="52" t="s">
        <v>24</v>
      </c>
      <c r="C366" s="48">
        <v>15.0</v>
      </c>
      <c r="E366" s="45">
        <v>5.225054E7</v>
      </c>
    </row>
    <row r="367">
      <c r="A367" s="52" t="s">
        <v>59</v>
      </c>
      <c r="B367" s="52" t="s">
        <v>24</v>
      </c>
      <c r="C367" s="48">
        <v>15.0</v>
      </c>
      <c r="D367" s="49" t="str">
        <f>CONCATENATE(A367,B367,C367)</f>
        <v>Com ABAP1BP3_415</v>
      </c>
      <c r="E367" s="45">
        <v>4.8924184E7</v>
      </c>
      <c r="F367" s="49">
        <f>AVERAGE(E365:E367)</f>
        <v>52331322.67</v>
      </c>
      <c r="G367" s="49">
        <f>STDEV(E365:E367)/F367*100</f>
        <v>6.589246344</v>
      </c>
      <c r="H367" s="49">
        <f>F367-$F$339</f>
        <v>52331322.67</v>
      </c>
    </row>
    <row r="368">
      <c r="A368" s="52" t="s">
        <v>59</v>
      </c>
      <c r="B368" s="52" t="s">
        <v>26</v>
      </c>
      <c r="C368" s="48">
        <v>15.0</v>
      </c>
      <c r="E368" s="45">
        <v>6.0929308E7</v>
      </c>
    </row>
    <row r="369">
      <c r="A369" s="52" t="s">
        <v>59</v>
      </c>
      <c r="B369" s="52" t="s">
        <v>26</v>
      </c>
      <c r="C369" s="48">
        <v>15.0</v>
      </c>
      <c r="I369" s="45">
        <v>7.6256088E7</v>
      </c>
    </row>
    <row r="370">
      <c r="A370" s="52" t="s">
        <v>59</v>
      </c>
      <c r="B370" s="52" t="s">
        <v>26</v>
      </c>
      <c r="C370" s="48">
        <v>15.0</v>
      </c>
      <c r="D370" s="49" t="str">
        <f>CONCATENATE(A370,B370,C370)</f>
        <v>Com ABAP1BP3_515</v>
      </c>
      <c r="E370" s="45">
        <v>6.742096E7</v>
      </c>
      <c r="F370" s="49">
        <f>AVERAGE(E368:E370)</f>
        <v>64175134</v>
      </c>
      <c r="G370" s="49">
        <f>STDEV(E368:E370)/F370*100</f>
        <v>7.152756627</v>
      </c>
      <c r="H370" s="49">
        <f>F370-$F$339</f>
        <v>64175134</v>
      </c>
    </row>
    <row r="371">
      <c r="A371" s="52" t="s">
        <v>59</v>
      </c>
      <c r="B371" s="52" t="s">
        <v>28</v>
      </c>
      <c r="C371" s="48">
        <v>15.0</v>
      </c>
      <c r="I371" s="46">
        <v>5.4063128E7</v>
      </c>
    </row>
    <row r="372">
      <c r="A372" s="52" t="s">
        <v>59</v>
      </c>
      <c r="B372" s="52" t="s">
        <v>28</v>
      </c>
      <c r="C372" s="48">
        <v>15.0</v>
      </c>
      <c r="E372" s="46">
        <v>6.2524736E7</v>
      </c>
    </row>
    <row r="373">
      <c r="A373" s="52" t="s">
        <v>59</v>
      </c>
      <c r="B373" s="52" t="s">
        <v>28</v>
      </c>
      <c r="C373" s="48">
        <v>15.0</v>
      </c>
      <c r="D373" s="49" t="str">
        <f>CONCATENATE(A373,B373,C373)</f>
        <v>Com ABAP10BP3_115</v>
      </c>
      <c r="E373" s="46">
        <v>6.9656304E7</v>
      </c>
      <c r="F373" s="49">
        <f>AVERAGE(E371:E373)</f>
        <v>66090520</v>
      </c>
      <c r="G373" s="49">
        <f>STDEV(E371:E373)/F373*100</f>
        <v>7.630111086</v>
      </c>
      <c r="H373" s="49">
        <f>F373-$F$339</f>
        <v>66090520</v>
      </c>
    </row>
    <row r="374">
      <c r="A374" s="52" t="s">
        <v>59</v>
      </c>
      <c r="B374" s="52" t="s">
        <v>30</v>
      </c>
      <c r="C374" s="48">
        <v>15.0</v>
      </c>
      <c r="E374" s="46">
        <v>8.270792E7</v>
      </c>
    </row>
    <row r="375">
      <c r="A375" s="52" t="s">
        <v>59</v>
      </c>
      <c r="B375" s="53" t="s">
        <v>30</v>
      </c>
      <c r="C375" s="48">
        <v>15.0</v>
      </c>
      <c r="E375" s="46">
        <v>7.1586512E7</v>
      </c>
    </row>
    <row r="376">
      <c r="A376" s="52" t="s">
        <v>59</v>
      </c>
      <c r="B376" s="53" t="s">
        <v>30</v>
      </c>
      <c r="C376" s="48">
        <v>15.0</v>
      </c>
      <c r="D376" s="49" t="str">
        <f>CONCATENATE(A376,B376,C376)</f>
        <v>Com ABAP10BP3_215</v>
      </c>
      <c r="E376" s="46">
        <v>7.1339272E7</v>
      </c>
      <c r="F376" s="49">
        <f>AVERAGE(E374:E376)</f>
        <v>75211234.67</v>
      </c>
      <c r="G376" s="49">
        <f>STDEV(E374:E376)/F376*100</f>
        <v>8.633679246</v>
      </c>
      <c r="H376" s="49">
        <f>F376-$F$339</f>
        <v>75211234.67</v>
      </c>
    </row>
    <row r="377">
      <c r="A377" s="52" t="s">
        <v>59</v>
      </c>
      <c r="B377" s="53" t="s">
        <v>32</v>
      </c>
      <c r="C377" s="48">
        <v>15.0</v>
      </c>
      <c r="E377" s="46">
        <v>6.2995664E7</v>
      </c>
    </row>
    <row r="378">
      <c r="A378" s="52" t="s">
        <v>59</v>
      </c>
      <c r="B378" s="53" t="s">
        <v>32</v>
      </c>
      <c r="C378" s="48">
        <v>15.0</v>
      </c>
      <c r="E378" s="46">
        <v>5.7988208E7</v>
      </c>
    </row>
    <row r="379">
      <c r="A379" s="52" t="s">
        <v>59</v>
      </c>
      <c r="B379" s="53" t="s">
        <v>32</v>
      </c>
      <c r="C379" s="48">
        <v>15.0</v>
      </c>
      <c r="D379" s="49" t="str">
        <f>CONCATENATE(A379,B379,C379)</f>
        <v>Com ABAP10BP3_315</v>
      </c>
      <c r="E379" s="46">
        <v>6.736644E7</v>
      </c>
      <c r="F379" s="49">
        <f>AVERAGE(E377:E379)</f>
        <v>62783437.33</v>
      </c>
      <c r="G379" s="49">
        <f>STDEV(E377:E379)/F379*100</f>
        <v>7.474449931</v>
      </c>
      <c r="H379" s="49">
        <f>F379-$F$339</f>
        <v>62783437.33</v>
      </c>
    </row>
    <row r="380">
      <c r="A380" s="52" t="s">
        <v>59</v>
      </c>
      <c r="B380" s="53" t="s">
        <v>34</v>
      </c>
      <c r="C380" s="48">
        <v>15.0</v>
      </c>
      <c r="E380" s="46">
        <v>6.0064656E7</v>
      </c>
    </row>
    <row r="381">
      <c r="A381" s="52" t="s">
        <v>59</v>
      </c>
      <c r="B381" s="53" t="s">
        <v>34</v>
      </c>
      <c r="C381" s="48">
        <v>15.0</v>
      </c>
      <c r="E381" s="46">
        <v>4.9368284E7</v>
      </c>
    </row>
    <row r="382">
      <c r="A382" s="52" t="s">
        <v>59</v>
      </c>
      <c r="B382" s="53" t="s">
        <v>34</v>
      </c>
      <c r="C382" s="48">
        <v>15.0</v>
      </c>
      <c r="D382" s="49" t="str">
        <f>CONCATENATE(A382,B382,C382)</f>
        <v>Com ABAP10BP3_415</v>
      </c>
      <c r="E382" s="46">
        <v>5.5195604E7</v>
      </c>
      <c r="F382" s="49">
        <f>AVERAGE(E380:E382)</f>
        <v>54876181.33</v>
      </c>
      <c r="G382" s="49">
        <f>STDEV(E380:E382)/F382*100</f>
        <v>9.758943154</v>
      </c>
      <c r="H382" s="49">
        <f>F382-$F$339</f>
        <v>54876181.33</v>
      </c>
    </row>
    <row r="383">
      <c r="A383" s="52" t="s">
        <v>59</v>
      </c>
      <c r="B383" s="53" t="s">
        <v>36</v>
      </c>
      <c r="C383" s="48">
        <v>15.0</v>
      </c>
      <c r="E383" s="46">
        <v>7.54838E7</v>
      </c>
    </row>
    <row r="384">
      <c r="A384" s="52" t="s">
        <v>59</v>
      </c>
      <c r="B384" s="53" t="s">
        <v>36</v>
      </c>
      <c r="C384" s="48">
        <v>15.0</v>
      </c>
      <c r="E384" s="46">
        <v>8.8907056E7</v>
      </c>
    </row>
    <row r="385">
      <c r="A385" s="52" t="s">
        <v>59</v>
      </c>
      <c r="B385" s="53" t="s">
        <v>36</v>
      </c>
      <c r="C385" s="48">
        <v>15.0</v>
      </c>
      <c r="D385" s="49" t="str">
        <f>CONCATENATE(A385,B385,C385)</f>
        <v>Com ABAP10BP3_515</v>
      </c>
      <c r="E385" s="46">
        <v>8.1390056E7</v>
      </c>
      <c r="F385" s="49">
        <f>AVERAGE(E383:E385)</f>
        <v>81926970.67</v>
      </c>
      <c r="G385" s="49">
        <f>STDEV(E383:E385)/F385*100</f>
        <v>8.211844814</v>
      </c>
      <c r="H385" s="49">
        <f>F385-$F$339</f>
        <v>81926970.67</v>
      </c>
    </row>
    <row r="386">
      <c r="A386" s="48" t="s">
        <v>56</v>
      </c>
      <c r="B386" s="48" t="s">
        <v>57</v>
      </c>
      <c r="C386" s="48">
        <v>20.0</v>
      </c>
      <c r="E386" s="43">
        <v>3145806.0</v>
      </c>
    </row>
    <row r="387">
      <c r="A387" s="48" t="s">
        <v>56</v>
      </c>
      <c r="B387" s="48" t="s">
        <v>57</v>
      </c>
      <c r="C387" s="48">
        <v>20.0</v>
      </c>
      <c r="E387" s="43">
        <v>3734479.0</v>
      </c>
    </row>
    <row r="388">
      <c r="A388" s="48" t="s">
        <v>56</v>
      </c>
      <c r="B388" s="48" t="s">
        <v>57</v>
      </c>
      <c r="C388" s="48">
        <v>20.0</v>
      </c>
      <c r="D388" s="49" t="str">
        <f>CONCATENATE(A388,B388,C388)</f>
        <v>Sem ABAPbranco20</v>
      </c>
      <c r="E388" s="43">
        <v>3415594.0</v>
      </c>
      <c r="F388" s="49">
        <f>AVERAGE(E386:E388)</f>
        <v>3431959.667</v>
      </c>
      <c r="G388" s="49">
        <f>STDEV(E386:E388)/F388*100</f>
        <v>8.586276262</v>
      </c>
      <c r="H388" s="40" t="s">
        <v>58</v>
      </c>
    </row>
    <row r="389">
      <c r="A389" s="48" t="s">
        <v>56</v>
      </c>
      <c r="B389" s="48" t="s">
        <v>8</v>
      </c>
      <c r="C389" s="48">
        <v>20.0</v>
      </c>
      <c r="I389" s="44">
        <v>6.3897132E7</v>
      </c>
    </row>
    <row r="390">
      <c r="A390" s="48" t="s">
        <v>56</v>
      </c>
      <c r="B390" s="48" t="s">
        <v>8</v>
      </c>
      <c r="C390" s="48">
        <v>20.0</v>
      </c>
      <c r="E390" s="44">
        <v>8.1346872E7</v>
      </c>
    </row>
    <row r="391">
      <c r="A391" s="48" t="s">
        <v>56</v>
      </c>
      <c r="B391" s="48" t="s">
        <v>8</v>
      </c>
      <c r="C391" s="48">
        <v>20.0</v>
      </c>
      <c r="D391" s="49" t="str">
        <f>CONCATENATE(A391,B391,C391)</f>
        <v>Sem ABAPC120</v>
      </c>
      <c r="E391" s="44">
        <v>8.6221144E7</v>
      </c>
      <c r="F391" s="49">
        <f>AVERAGE(E389:E391)</f>
        <v>83784008</v>
      </c>
      <c r="G391" s="49">
        <f>STDEV(E389:E391)/F391*100</f>
        <v>4.113709605</v>
      </c>
      <c r="H391" s="49">
        <f>F391-$F$388</f>
        <v>80352048.33</v>
      </c>
    </row>
    <row r="392">
      <c r="A392" s="48" t="s">
        <v>56</v>
      </c>
      <c r="B392" s="48" t="s">
        <v>10</v>
      </c>
      <c r="C392" s="48">
        <v>20.0</v>
      </c>
      <c r="E392" s="44">
        <v>4.8072828E7</v>
      </c>
    </row>
    <row r="393">
      <c r="A393" s="48" t="s">
        <v>56</v>
      </c>
      <c r="B393" s="48" t="s">
        <v>10</v>
      </c>
      <c r="C393" s="48">
        <v>20.0</v>
      </c>
      <c r="E393" s="44">
        <v>5.1578136E7</v>
      </c>
    </row>
    <row r="394">
      <c r="A394" s="48" t="s">
        <v>56</v>
      </c>
      <c r="B394" s="48" t="s">
        <v>10</v>
      </c>
      <c r="C394" s="48">
        <v>20.0</v>
      </c>
      <c r="D394" s="49" t="str">
        <f>CONCATENATE(A394,B394,C394)</f>
        <v>Sem ABAPC220</v>
      </c>
      <c r="E394" s="44">
        <v>5.6408816E7</v>
      </c>
      <c r="F394" s="49">
        <f>AVERAGE(E392:E394)</f>
        <v>52019926.67</v>
      </c>
      <c r="G394" s="49">
        <f>STDEV(E392:E394)/F394*100</f>
        <v>8.045989192</v>
      </c>
      <c r="H394" s="49">
        <f>F394-$F$388</f>
        <v>48587967</v>
      </c>
    </row>
    <row r="395">
      <c r="A395" s="48" t="s">
        <v>56</v>
      </c>
      <c r="B395" s="48" t="s">
        <v>12</v>
      </c>
      <c r="C395" s="48">
        <v>20.0</v>
      </c>
      <c r="E395" s="44">
        <v>5.4058372E7</v>
      </c>
    </row>
    <row r="396">
      <c r="A396" s="48" t="s">
        <v>56</v>
      </c>
      <c r="B396" s="48" t="s">
        <v>12</v>
      </c>
      <c r="C396" s="48">
        <v>20.0</v>
      </c>
      <c r="I396" s="44">
        <v>7.8540752E7</v>
      </c>
    </row>
    <row r="397">
      <c r="A397" s="48" t="s">
        <v>56</v>
      </c>
      <c r="B397" s="48" t="s">
        <v>12</v>
      </c>
      <c r="C397" s="48">
        <v>20.0</v>
      </c>
      <c r="D397" s="49" t="str">
        <f>CONCATENATE(A397,B397,C397)</f>
        <v>Sem ABAPC320</v>
      </c>
      <c r="E397" s="44">
        <v>6.4216376E7</v>
      </c>
      <c r="F397" s="49">
        <f>AVERAGE(E395:E397)</f>
        <v>59137374</v>
      </c>
      <c r="G397" s="49">
        <f>STDEV(E395:E397)/F397*100</f>
        <v>12.145946</v>
      </c>
      <c r="H397" s="49">
        <f>F397-$F$388</f>
        <v>55705414.33</v>
      </c>
    </row>
    <row r="398">
      <c r="A398" s="48" t="s">
        <v>56</v>
      </c>
      <c r="B398" s="48" t="s">
        <v>14</v>
      </c>
      <c r="C398" s="48">
        <v>20.0</v>
      </c>
      <c r="I398" s="44">
        <v>4.355546E7</v>
      </c>
    </row>
    <row r="399">
      <c r="A399" s="48" t="s">
        <v>56</v>
      </c>
      <c r="B399" s="48" t="s">
        <v>14</v>
      </c>
      <c r="C399" s="48">
        <v>20.0</v>
      </c>
      <c r="E399" s="44">
        <v>6.6597884E7</v>
      </c>
    </row>
    <row r="400">
      <c r="A400" s="48" t="s">
        <v>56</v>
      </c>
      <c r="B400" s="48" t="s">
        <v>14</v>
      </c>
      <c r="C400" s="48">
        <v>20.0</v>
      </c>
      <c r="D400" s="49" t="str">
        <f>CONCATENATE(A400,B400,C400)</f>
        <v>Sem ABAPC420</v>
      </c>
      <c r="E400" s="44">
        <v>6.0751972E7</v>
      </c>
      <c r="F400" s="49">
        <f>AVERAGE(E398:E400)</f>
        <v>63674928</v>
      </c>
      <c r="G400" s="49">
        <f>STDEV(E398:E400)/F400*100</f>
        <v>6.491855032</v>
      </c>
      <c r="H400" s="49">
        <f>F400-$F$388</f>
        <v>60242968.33</v>
      </c>
    </row>
    <row r="401">
      <c r="A401" s="48" t="s">
        <v>56</v>
      </c>
      <c r="B401" s="48" t="s">
        <v>16</v>
      </c>
      <c r="C401" s="48">
        <v>20.0</v>
      </c>
      <c r="E401" s="44">
        <v>8.6509784E7</v>
      </c>
    </row>
    <row r="402">
      <c r="A402" s="48" t="s">
        <v>56</v>
      </c>
      <c r="B402" s="48" t="s">
        <v>16</v>
      </c>
      <c r="C402" s="48">
        <v>20.0</v>
      </c>
      <c r="E402" s="44">
        <v>8.0078328E7</v>
      </c>
    </row>
    <row r="403">
      <c r="A403" s="48" t="s">
        <v>56</v>
      </c>
      <c r="B403" s="48" t="s">
        <v>16</v>
      </c>
      <c r="C403" s="48">
        <v>20.0</v>
      </c>
      <c r="D403" s="49" t="str">
        <f>CONCATENATE(A403,B403,C403)</f>
        <v>Sem ABAPC520</v>
      </c>
      <c r="E403" s="44">
        <v>7.7972552E7</v>
      </c>
      <c r="F403" s="49">
        <f>AVERAGE(E401:E403)</f>
        <v>81520221.33</v>
      </c>
      <c r="G403" s="49">
        <f>STDEV(E401:E403)/F403*100</f>
        <v>5.455717931</v>
      </c>
      <c r="H403" s="49">
        <f>F403-$F$388</f>
        <v>78088261.67</v>
      </c>
    </row>
    <row r="404">
      <c r="A404" s="48" t="s">
        <v>56</v>
      </c>
      <c r="B404" s="48" t="s">
        <v>18</v>
      </c>
      <c r="C404" s="48">
        <v>20.0</v>
      </c>
      <c r="E404" s="45">
        <v>1.18362704E8</v>
      </c>
    </row>
    <row r="405">
      <c r="A405" s="48" t="s">
        <v>56</v>
      </c>
      <c r="B405" s="48" t="s">
        <v>18</v>
      </c>
      <c r="C405" s="48">
        <v>20.0</v>
      </c>
      <c r="E405" s="45">
        <v>1.15833216E8</v>
      </c>
    </row>
    <row r="406">
      <c r="A406" s="48" t="s">
        <v>56</v>
      </c>
      <c r="B406" s="48" t="s">
        <v>18</v>
      </c>
      <c r="C406" s="48">
        <v>20.0</v>
      </c>
      <c r="D406" s="49" t="str">
        <f>CONCATENATE(A406,B406,C406)</f>
        <v>Sem ABAP1BP3_120</v>
      </c>
      <c r="E406" s="45">
        <v>1.40637552E8</v>
      </c>
      <c r="F406" s="49">
        <f>AVERAGE(E404:E406)</f>
        <v>124944490.7</v>
      </c>
      <c r="G406" s="49">
        <f>STDEV(E404:E406)/F406*100</f>
        <v>10.92430051</v>
      </c>
      <c r="H406" s="49">
        <f>F406-$F$388</f>
        <v>121512531</v>
      </c>
    </row>
    <row r="407">
      <c r="A407" s="48" t="s">
        <v>56</v>
      </c>
      <c r="B407" s="48" t="s">
        <v>20</v>
      </c>
      <c r="C407" s="48">
        <v>20.0</v>
      </c>
      <c r="E407" s="45">
        <v>5.2405904E7</v>
      </c>
    </row>
    <row r="408">
      <c r="A408" s="48" t="s">
        <v>56</v>
      </c>
      <c r="B408" s="48" t="s">
        <v>20</v>
      </c>
      <c r="C408" s="48">
        <v>20.0</v>
      </c>
      <c r="E408" s="45">
        <v>4.8335892E7</v>
      </c>
    </row>
    <row r="409">
      <c r="A409" s="48" t="s">
        <v>56</v>
      </c>
      <c r="B409" s="48" t="s">
        <v>20</v>
      </c>
      <c r="C409" s="48">
        <v>20.0</v>
      </c>
      <c r="D409" s="49" t="str">
        <f>CONCATENATE(A409,B409,C409)</f>
        <v>Sem ABAP1BP3_220</v>
      </c>
      <c r="E409" s="45">
        <v>5.6967632E7</v>
      </c>
      <c r="F409" s="49">
        <f>AVERAGE(E407:E409)</f>
        <v>52569809.33</v>
      </c>
      <c r="G409" s="49">
        <f>STDEV(E407:E409)/F409*100</f>
        <v>8.214227297</v>
      </c>
      <c r="H409" s="49">
        <f>F409-$F$388</f>
        <v>49137849.67</v>
      </c>
    </row>
    <row r="410">
      <c r="A410" s="48" t="s">
        <v>56</v>
      </c>
      <c r="B410" s="48" t="s">
        <v>22</v>
      </c>
      <c r="C410" s="48">
        <v>20.0</v>
      </c>
      <c r="E410" s="45">
        <v>9.2374192E7</v>
      </c>
    </row>
    <row r="411">
      <c r="A411" s="48" t="s">
        <v>56</v>
      </c>
      <c r="B411" s="48" t="s">
        <v>22</v>
      </c>
      <c r="C411" s="48">
        <v>20.0</v>
      </c>
      <c r="E411" s="45">
        <v>8.8490808E7</v>
      </c>
    </row>
    <row r="412">
      <c r="A412" s="48" t="s">
        <v>56</v>
      </c>
      <c r="B412" s="48" t="s">
        <v>22</v>
      </c>
      <c r="C412" s="48">
        <v>20.0</v>
      </c>
      <c r="D412" s="49" t="str">
        <f>CONCATENATE(A412,B412,C412)</f>
        <v>Sem ABAP1BP3_320</v>
      </c>
      <c r="E412" s="45">
        <v>9.4959368E7</v>
      </c>
      <c r="F412" s="49">
        <f>AVERAGE(E410:E412)</f>
        <v>91941456</v>
      </c>
      <c r="G412" s="49">
        <f>STDEV(E410:E412)/F412*100</f>
        <v>3.541296542</v>
      </c>
      <c r="H412" s="49">
        <f>F412-$F$388</f>
        <v>88509496.33</v>
      </c>
    </row>
    <row r="413">
      <c r="A413" s="48" t="s">
        <v>56</v>
      </c>
      <c r="B413" s="48" t="s">
        <v>24</v>
      </c>
      <c r="C413" s="48">
        <v>20.0</v>
      </c>
      <c r="E413" s="45">
        <v>5.8536944E7</v>
      </c>
    </row>
    <row r="414">
      <c r="A414" s="48" t="s">
        <v>56</v>
      </c>
      <c r="B414" s="48" t="s">
        <v>24</v>
      </c>
      <c r="C414" s="48">
        <v>20.0</v>
      </c>
      <c r="E414" s="45">
        <v>7.0681424E7</v>
      </c>
    </row>
    <row r="415">
      <c r="A415" s="48" t="s">
        <v>56</v>
      </c>
      <c r="B415" s="48" t="s">
        <v>24</v>
      </c>
      <c r="C415" s="48">
        <v>20.0</v>
      </c>
      <c r="D415" s="49" t="str">
        <f>CONCATENATE(A415,B415,C415)</f>
        <v>Sem ABAP1BP3_420</v>
      </c>
      <c r="E415" s="45">
        <v>7.1773592E7</v>
      </c>
      <c r="F415" s="49">
        <f>AVERAGE(E413:E415)</f>
        <v>66997320</v>
      </c>
      <c r="G415" s="49">
        <f>STDEV(E413:E415)/F415*100</f>
        <v>10.96644247</v>
      </c>
      <c r="H415" s="49">
        <f>F415-$F$388</f>
        <v>63565360.33</v>
      </c>
    </row>
    <row r="416">
      <c r="A416" s="48" t="s">
        <v>56</v>
      </c>
      <c r="B416" s="48" t="s">
        <v>26</v>
      </c>
      <c r="C416" s="48">
        <v>20.0</v>
      </c>
      <c r="E416" s="45">
        <v>8.2390456E7</v>
      </c>
    </row>
    <row r="417">
      <c r="A417" s="48" t="s">
        <v>56</v>
      </c>
      <c r="B417" s="48" t="s">
        <v>26</v>
      </c>
      <c r="C417" s="48">
        <v>20.0</v>
      </c>
      <c r="E417" s="45">
        <v>9.0790816E7</v>
      </c>
    </row>
    <row r="418">
      <c r="A418" s="48" t="s">
        <v>56</v>
      </c>
      <c r="B418" s="48" t="s">
        <v>26</v>
      </c>
      <c r="C418" s="48">
        <v>20.0</v>
      </c>
      <c r="D418" s="49" t="str">
        <f>CONCATENATE(A418,B418,C418)</f>
        <v>Sem ABAP1BP3_520</v>
      </c>
      <c r="E418" s="45">
        <v>8.087452E7</v>
      </c>
      <c r="F418" s="49">
        <f>AVERAGE(E416:E418)</f>
        <v>84685264</v>
      </c>
      <c r="G418" s="49">
        <f>STDEV(E416:E418)/F418*100</f>
        <v>6.307607346</v>
      </c>
      <c r="H418" s="49">
        <f>F418-$F$388</f>
        <v>81253304.33</v>
      </c>
    </row>
    <row r="419">
      <c r="A419" s="48" t="s">
        <v>56</v>
      </c>
      <c r="B419" s="48" t="s">
        <v>28</v>
      </c>
      <c r="C419" s="48">
        <v>20.0</v>
      </c>
      <c r="E419" s="46">
        <v>6.4871412E7</v>
      </c>
    </row>
    <row r="420">
      <c r="A420" s="48" t="s">
        <v>56</v>
      </c>
      <c r="B420" s="48" t="s">
        <v>28</v>
      </c>
      <c r="C420" s="48">
        <v>20.0</v>
      </c>
      <c r="E420" s="46">
        <v>7.5146912E7</v>
      </c>
    </row>
    <row r="421">
      <c r="A421" s="48" t="s">
        <v>56</v>
      </c>
      <c r="B421" s="48" t="s">
        <v>28</v>
      </c>
      <c r="C421" s="48">
        <v>20.0</v>
      </c>
      <c r="D421" s="49" t="str">
        <f>CONCATENATE(A421,B421,C421)</f>
        <v>Sem ABAP10BP3_120</v>
      </c>
      <c r="E421" s="46">
        <v>7.5774856E7</v>
      </c>
      <c r="F421" s="49">
        <f>AVERAGE(E419:E421)</f>
        <v>71931060</v>
      </c>
      <c r="G421" s="49">
        <f>STDEV(E419:E421)/F421*100</f>
        <v>8.510775617</v>
      </c>
      <c r="H421" s="49">
        <f>F421-$F$388</f>
        <v>68499100.33</v>
      </c>
    </row>
    <row r="422">
      <c r="A422" s="48" t="s">
        <v>56</v>
      </c>
      <c r="B422" s="48" t="s">
        <v>30</v>
      </c>
      <c r="C422" s="48">
        <v>20.0</v>
      </c>
      <c r="E422" s="46">
        <v>9.2401128E7</v>
      </c>
    </row>
    <row r="423">
      <c r="A423" s="48" t="s">
        <v>56</v>
      </c>
      <c r="B423" s="50" t="s">
        <v>30</v>
      </c>
      <c r="C423" s="48">
        <v>20.0</v>
      </c>
      <c r="E423" s="46">
        <v>8.7946088E7</v>
      </c>
    </row>
    <row r="424">
      <c r="A424" s="48" t="s">
        <v>56</v>
      </c>
      <c r="B424" s="50" t="s">
        <v>30</v>
      </c>
      <c r="C424" s="48">
        <v>20.0</v>
      </c>
      <c r="D424" s="49" t="str">
        <f>CONCATENATE(A424,B424,C424)</f>
        <v>Sem ABAP10BP3_220</v>
      </c>
      <c r="F424" s="49">
        <f>AVERAGE(E422:E424)</f>
        <v>90173608</v>
      </c>
      <c r="G424" s="49">
        <f>STDEV(E422:E424)/F424*100</f>
        <v>3.493471166</v>
      </c>
      <c r="H424" s="49">
        <f>F424-$F$388</f>
        <v>86741648.33</v>
      </c>
      <c r="I424" s="46">
        <v>7.292396E7</v>
      </c>
    </row>
    <row r="425">
      <c r="A425" s="48" t="s">
        <v>56</v>
      </c>
      <c r="B425" s="50" t="s">
        <v>32</v>
      </c>
      <c r="C425" s="48">
        <v>20.0</v>
      </c>
      <c r="E425" s="46">
        <v>6.7010328E7</v>
      </c>
    </row>
    <row r="426">
      <c r="A426" s="48" t="s">
        <v>56</v>
      </c>
      <c r="B426" s="50" t="s">
        <v>32</v>
      </c>
      <c r="C426" s="48">
        <v>20.0</v>
      </c>
      <c r="E426" s="46">
        <v>6.989564E7</v>
      </c>
    </row>
    <row r="427">
      <c r="A427" s="48" t="s">
        <v>56</v>
      </c>
      <c r="B427" s="50" t="s">
        <v>32</v>
      </c>
      <c r="C427" s="48">
        <v>20.0</v>
      </c>
      <c r="D427" s="49" t="str">
        <f>CONCATENATE(A427,B427,C427)</f>
        <v>Sem ABAP10BP3_320</v>
      </c>
      <c r="E427" s="46">
        <v>6.647316E7</v>
      </c>
      <c r="F427" s="49">
        <f>AVERAGE(E425:E427)</f>
        <v>67793042.67</v>
      </c>
      <c r="G427" s="49">
        <f>STDEV(E425:E427)/F427*100</f>
        <v>2.715034143</v>
      </c>
      <c r="H427" s="49">
        <f>F427-$F$388</f>
        <v>64361083</v>
      </c>
    </row>
    <row r="428">
      <c r="A428" s="48" t="s">
        <v>56</v>
      </c>
      <c r="B428" s="50" t="s">
        <v>34</v>
      </c>
      <c r="C428" s="48">
        <v>20.0</v>
      </c>
      <c r="E428" s="46">
        <v>5.8822164E7</v>
      </c>
    </row>
    <row r="429">
      <c r="A429" s="48" t="s">
        <v>56</v>
      </c>
      <c r="B429" s="50" t="s">
        <v>34</v>
      </c>
      <c r="C429" s="48">
        <v>20.0</v>
      </c>
      <c r="E429" s="46">
        <v>6.9529992E7</v>
      </c>
    </row>
    <row r="430">
      <c r="A430" s="48" t="s">
        <v>56</v>
      </c>
      <c r="B430" s="50" t="s">
        <v>34</v>
      </c>
      <c r="C430" s="48">
        <v>20.0</v>
      </c>
      <c r="D430" s="49" t="str">
        <f>CONCATENATE(A430,B430,C430)</f>
        <v>Sem ABAP10BP3_420</v>
      </c>
      <c r="E430" s="46">
        <v>6.5648676E7</v>
      </c>
      <c r="F430" s="49">
        <f>AVERAGE(E428:E430)</f>
        <v>64666944</v>
      </c>
      <c r="G430" s="49">
        <f>STDEV(E428:E430)/F430*100</f>
        <v>8.382954083</v>
      </c>
      <c r="H430" s="49">
        <f>F430-$F$388</f>
        <v>61234984.33</v>
      </c>
    </row>
    <row r="431">
      <c r="A431" s="48" t="s">
        <v>56</v>
      </c>
      <c r="B431" s="50" t="s">
        <v>36</v>
      </c>
      <c r="C431" s="48">
        <v>20.0</v>
      </c>
      <c r="I431" s="46">
        <v>1.43777424E8</v>
      </c>
    </row>
    <row r="432">
      <c r="A432" s="48" t="s">
        <v>56</v>
      </c>
      <c r="B432" s="50" t="s">
        <v>36</v>
      </c>
      <c r="C432" s="48">
        <v>20.0</v>
      </c>
      <c r="E432" s="46">
        <v>9.4277408E7</v>
      </c>
    </row>
    <row r="433">
      <c r="A433" s="48" t="s">
        <v>56</v>
      </c>
      <c r="B433" s="50" t="s">
        <v>36</v>
      </c>
      <c r="C433" s="48">
        <v>20.0</v>
      </c>
      <c r="D433" s="49" t="str">
        <f>CONCATENATE(A433,B433,C433)</f>
        <v>Sem ABAP10BP3_520</v>
      </c>
      <c r="E433" s="46">
        <v>1.08227752E8</v>
      </c>
      <c r="F433" s="49">
        <f>AVERAGE(E431:E433)</f>
        <v>101252580</v>
      </c>
      <c r="G433" s="49">
        <f>STDEV(E431:E433)/F433*100</f>
        <v>9.742352088</v>
      </c>
      <c r="H433" s="49">
        <f>F433-$F$388</f>
        <v>97820620.33</v>
      </c>
    </row>
    <row r="434">
      <c r="A434" s="52" t="s">
        <v>59</v>
      </c>
      <c r="B434" s="52" t="s">
        <v>57</v>
      </c>
      <c r="C434" s="48">
        <v>20.0</v>
      </c>
      <c r="E434" s="43">
        <v>4139598.0</v>
      </c>
    </row>
    <row r="435">
      <c r="A435" s="52" t="s">
        <v>59</v>
      </c>
      <c r="B435" s="52" t="s">
        <v>57</v>
      </c>
      <c r="C435" s="48">
        <v>20.0</v>
      </c>
      <c r="E435" s="43">
        <v>4174193.0</v>
      </c>
    </row>
    <row r="436">
      <c r="A436" s="52" t="s">
        <v>59</v>
      </c>
      <c r="B436" s="52" t="s">
        <v>57</v>
      </c>
      <c r="C436" s="48">
        <v>20.0</v>
      </c>
      <c r="D436" s="49" t="str">
        <f>CONCATENATE(A436,B436,C436)</f>
        <v>Com ABAPbranco20</v>
      </c>
      <c r="E436" s="43">
        <v>4212192.0</v>
      </c>
      <c r="F436" s="49">
        <f>AVERAGE(E434:E436)</f>
        <v>4175327.667</v>
      </c>
      <c r="G436" s="49">
        <f>STDEV(E434:E436)/F436*100</f>
        <v>0.8696395075</v>
      </c>
      <c r="H436" s="40" t="s">
        <v>58</v>
      </c>
    </row>
    <row r="437">
      <c r="A437" s="52" t="s">
        <v>59</v>
      </c>
      <c r="B437" s="52" t="s">
        <v>8</v>
      </c>
      <c r="C437" s="48">
        <v>20.0</v>
      </c>
      <c r="E437" s="44">
        <v>9.9083776E7</v>
      </c>
    </row>
    <row r="438">
      <c r="A438" s="52" t="s">
        <v>59</v>
      </c>
      <c r="B438" s="52" t="s">
        <v>8</v>
      </c>
      <c r="C438" s="48">
        <v>20.0</v>
      </c>
      <c r="E438" s="44">
        <v>9.5260376E7</v>
      </c>
    </row>
    <row r="439">
      <c r="A439" s="52" t="s">
        <v>59</v>
      </c>
      <c r="B439" s="52" t="s">
        <v>8</v>
      </c>
      <c r="C439" s="48">
        <v>20.0</v>
      </c>
      <c r="D439" s="49" t="str">
        <f>CONCATENATE(A439,B439,C439)</f>
        <v>Com ABAPC120</v>
      </c>
      <c r="E439" s="44">
        <v>1.0388592E8</v>
      </c>
      <c r="F439" s="49">
        <f>AVERAGE(E437:E439)</f>
        <v>99410024</v>
      </c>
      <c r="G439" s="49">
        <f>STDEV(E437:E439)/F439*100</f>
        <v>4.347667157</v>
      </c>
      <c r="H439" s="49">
        <f>F439-$F$436</f>
        <v>95234696.33</v>
      </c>
    </row>
    <row r="440">
      <c r="A440" s="52" t="s">
        <v>59</v>
      </c>
      <c r="B440" s="52" t="s">
        <v>10</v>
      </c>
      <c r="C440" s="48">
        <v>20.0</v>
      </c>
      <c r="E440" s="44">
        <v>6.1775644E7</v>
      </c>
    </row>
    <row r="441">
      <c r="A441" s="52" t="s">
        <v>59</v>
      </c>
      <c r="B441" s="52" t="s">
        <v>10</v>
      </c>
      <c r="C441" s="48">
        <v>20.0</v>
      </c>
      <c r="E441" s="44">
        <v>5.9107308E7</v>
      </c>
    </row>
    <row r="442">
      <c r="A442" s="52" t="s">
        <v>59</v>
      </c>
      <c r="B442" s="52" t="s">
        <v>10</v>
      </c>
      <c r="C442" s="48">
        <v>20.0</v>
      </c>
      <c r="D442" s="49" t="str">
        <f>CONCATENATE(A442,B442,C442)</f>
        <v>Com ABAPC220</v>
      </c>
      <c r="F442" s="49">
        <f>AVERAGE(E440:E442)</f>
        <v>60441476</v>
      </c>
      <c r="G442" s="49">
        <f>STDEV(E440:E442)/F442*100</f>
        <v>3.12169491</v>
      </c>
      <c r="H442" s="49">
        <f>F442-$F$436</f>
        <v>56266148.33</v>
      </c>
      <c r="I442" s="44">
        <v>4.7772916E7</v>
      </c>
    </row>
    <row r="443">
      <c r="A443" s="52" t="s">
        <v>59</v>
      </c>
      <c r="B443" s="52" t="s">
        <v>12</v>
      </c>
      <c r="C443" s="48">
        <v>20.0</v>
      </c>
      <c r="E443" s="44">
        <v>9.4199328E7</v>
      </c>
    </row>
    <row r="444">
      <c r="A444" s="52" t="s">
        <v>59</v>
      </c>
      <c r="B444" s="52" t="s">
        <v>12</v>
      </c>
      <c r="C444" s="48">
        <v>20.0</v>
      </c>
      <c r="E444" s="44">
        <v>9.133228E7</v>
      </c>
    </row>
    <row r="445">
      <c r="A445" s="52" t="s">
        <v>59</v>
      </c>
      <c r="B445" s="52" t="s">
        <v>12</v>
      </c>
      <c r="C445" s="48">
        <v>20.0</v>
      </c>
      <c r="D445" s="49" t="str">
        <f>CONCATENATE(A445,B445,C445)</f>
        <v>Com ABAPC320</v>
      </c>
      <c r="F445" s="49">
        <f>AVERAGE(E443:E445)</f>
        <v>92765804</v>
      </c>
      <c r="G445" s="49">
        <f>STDEV(E443:E445)/F445*100</f>
        <v>2.185405608</v>
      </c>
      <c r="H445" s="49">
        <f>F445-$F$436</f>
        <v>88590476.33</v>
      </c>
      <c r="I445" s="44">
        <v>6.6430776E7</v>
      </c>
    </row>
    <row r="446">
      <c r="A446" s="52" t="s">
        <v>59</v>
      </c>
      <c r="B446" s="52" t="s">
        <v>14</v>
      </c>
      <c r="C446" s="48">
        <v>20.0</v>
      </c>
      <c r="E446" s="44">
        <v>8.0683624E7</v>
      </c>
    </row>
    <row r="447">
      <c r="A447" s="52" t="s">
        <v>59</v>
      </c>
      <c r="B447" s="52" t="s">
        <v>14</v>
      </c>
      <c r="C447" s="48">
        <v>20.0</v>
      </c>
      <c r="I447" s="44">
        <v>6.4081288E7</v>
      </c>
    </row>
    <row r="448">
      <c r="A448" s="52" t="s">
        <v>59</v>
      </c>
      <c r="B448" s="52" t="s">
        <v>14</v>
      </c>
      <c r="C448" s="48">
        <v>20.0</v>
      </c>
      <c r="D448" s="49" t="str">
        <f>CONCATENATE(A448,B448,C448)</f>
        <v>Com ABAPC420</v>
      </c>
      <c r="E448" s="44">
        <v>7.4379E7</v>
      </c>
      <c r="F448" s="49">
        <f>AVERAGE(E446:E448)</f>
        <v>77531312</v>
      </c>
      <c r="G448" s="49">
        <f>STDEV(E446:E448)/F448*100</f>
        <v>5.749989608</v>
      </c>
      <c r="H448" s="49">
        <f>F448-$F$436</f>
        <v>73355984.33</v>
      </c>
    </row>
    <row r="449">
      <c r="A449" s="52" t="s">
        <v>59</v>
      </c>
      <c r="B449" s="52" t="s">
        <v>16</v>
      </c>
      <c r="C449" s="48">
        <v>20.0</v>
      </c>
      <c r="E449" s="44">
        <v>1.08626608E8</v>
      </c>
    </row>
    <row r="450">
      <c r="A450" s="52" t="s">
        <v>59</v>
      </c>
      <c r="B450" s="52" t="s">
        <v>16</v>
      </c>
      <c r="C450" s="48">
        <v>20.0</v>
      </c>
      <c r="E450" s="44">
        <v>1.11118336E8</v>
      </c>
    </row>
    <row r="451">
      <c r="A451" s="52" t="s">
        <v>59</v>
      </c>
      <c r="B451" s="52" t="s">
        <v>16</v>
      </c>
      <c r="C451" s="48">
        <v>20.0</v>
      </c>
      <c r="D451" s="49" t="str">
        <f>CONCATENATE(A451,B451,C451)</f>
        <v>Com ABAPC520</v>
      </c>
      <c r="E451" s="44">
        <v>9.1350008E7</v>
      </c>
      <c r="F451" s="49">
        <f>AVERAGE(E449:E451)</f>
        <v>103698317.3</v>
      </c>
      <c r="G451" s="49">
        <f>STDEV(E449:E451)/F451*100</f>
        <v>10.382307</v>
      </c>
      <c r="H451" s="49">
        <f>F451-$F$436</f>
        <v>99522989.67</v>
      </c>
    </row>
    <row r="452">
      <c r="A452" s="52" t="s">
        <v>59</v>
      </c>
      <c r="B452" s="52" t="s">
        <v>18</v>
      </c>
      <c r="C452" s="48">
        <v>20.0</v>
      </c>
      <c r="E452" s="45">
        <v>1.52235136E8</v>
      </c>
    </row>
    <row r="453">
      <c r="A453" s="52" t="s">
        <v>59</v>
      </c>
      <c r="B453" s="52" t="s">
        <v>18</v>
      </c>
      <c r="C453" s="48">
        <v>20.0</v>
      </c>
      <c r="E453" s="45">
        <v>1.42422448E8</v>
      </c>
    </row>
    <row r="454">
      <c r="A454" s="52" t="s">
        <v>59</v>
      </c>
      <c r="B454" s="52" t="s">
        <v>18</v>
      </c>
      <c r="C454" s="48">
        <v>20.0</v>
      </c>
      <c r="D454" s="49" t="str">
        <f>CONCATENATE(A454,B454,C454)</f>
        <v>Com ABAP1BP3_120</v>
      </c>
      <c r="E454" s="45">
        <v>1.46159904E8</v>
      </c>
      <c r="F454" s="49">
        <f>AVERAGE(E452:E454)</f>
        <v>146939162.7</v>
      </c>
      <c r="G454" s="49">
        <f>STDEV(E452:E454)/F454*100</f>
        <v>3.370469184</v>
      </c>
      <c r="H454" s="49">
        <f>F454-$F$436</f>
        <v>142763835</v>
      </c>
    </row>
    <row r="455">
      <c r="A455" s="52" t="s">
        <v>59</v>
      </c>
      <c r="B455" s="52" t="s">
        <v>20</v>
      </c>
      <c r="C455" s="48">
        <v>20.0</v>
      </c>
      <c r="E455" s="45">
        <v>7.0498376E7</v>
      </c>
    </row>
    <row r="456">
      <c r="A456" s="52" t="s">
        <v>59</v>
      </c>
      <c r="B456" s="52" t="s">
        <v>20</v>
      </c>
      <c r="C456" s="48">
        <v>20.0</v>
      </c>
      <c r="E456" s="45">
        <v>7.42036E7</v>
      </c>
    </row>
    <row r="457">
      <c r="A457" s="52" t="s">
        <v>59</v>
      </c>
      <c r="B457" s="52" t="s">
        <v>20</v>
      </c>
      <c r="C457" s="48">
        <v>20.0</v>
      </c>
      <c r="D457" s="49" t="str">
        <f>CONCATENATE(A457,B457,C457)</f>
        <v>Com ABAP1BP3_220</v>
      </c>
      <c r="E457" s="45">
        <v>6.9748456E7</v>
      </c>
      <c r="F457" s="49">
        <f>AVERAGE(E455:E457)</f>
        <v>71483477.33</v>
      </c>
      <c r="G457" s="49">
        <f>STDEV(E455:E457)/F457*100</f>
        <v>3.336925219</v>
      </c>
      <c r="H457" s="49">
        <f>F457-$F$436</f>
        <v>67308149.67</v>
      </c>
    </row>
    <row r="458">
      <c r="A458" s="52" t="s">
        <v>59</v>
      </c>
      <c r="B458" s="52" t="s">
        <v>22</v>
      </c>
      <c r="C458" s="48">
        <v>20.0</v>
      </c>
      <c r="E458" s="45">
        <v>1.259756E8</v>
      </c>
    </row>
    <row r="459">
      <c r="A459" s="52" t="s">
        <v>59</v>
      </c>
      <c r="B459" s="52" t="s">
        <v>22</v>
      </c>
      <c r="C459" s="48">
        <v>20.0</v>
      </c>
      <c r="E459" s="45">
        <v>1.1355652E8</v>
      </c>
    </row>
    <row r="460">
      <c r="A460" s="52" t="s">
        <v>59</v>
      </c>
      <c r="B460" s="52" t="s">
        <v>22</v>
      </c>
      <c r="C460" s="48">
        <v>20.0</v>
      </c>
      <c r="D460" s="49" t="str">
        <f>CONCATENATE(A460,B460,C460)</f>
        <v>Com ABAP1BP3_320</v>
      </c>
      <c r="E460" s="45">
        <v>1.04655592E8</v>
      </c>
      <c r="F460" s="49">
        <f>AVERAGE(E458:E460)</f>
        <v>114729237.3</v>
      </c>
      <c r="G460" s="49">
        <f>STDEV(E458:E460)/F460*100</f>
        <v>9.333518094</v>
      </c>
      <c r="H460" s="49">
        <f>F460-$F$436</f>
        <v>110553909.7</v>
      </c>
    </row>
    <row r="461">
      <c r="A461" s="52" t="s">
        <v>59</v>
      </c>
      <c r="B461" s="52" t="s">
        <v>24</v>
      </c>
      <c r="C461" s="48">
        <v>20.0</v>
      </c>
      <c r="E461" s="45">
        <v>8.447872E7</v>
      </c>
    </row>
    <row r="462">
      <c r="A462" s="52" t="s">
        <v>59</v>
      </c>
      <c r="B462" s="52" t="s">
        <v>24</v>
      </c>
      <c r="C462" s="48">
        <v>20.0</v>
      </c>
      <c r="E462" s="45">
        <v>7.933932E7</v>
      </c>
    </row>
    <row r="463">
      <c r="A463" s="52" t="s">
        <v>59</v>
      </c>
      <c r="B463" s="52" t="s">
        <v>24</v>
      </c>
      <c r="C463" s="48">
        <v>20.0</v>
      </c>
      <c r="D463" s="49" t="str">
        <f>CONCATENATE(A463,B463,C463)</f>
        <v>Com ABAP1BP3_420</v>
      </c>
      <c r="E463" s="45">
        <v>7.471844E7</v>
      </c>
      <c r="F463" s="49">
        <f>AVERAGE(E461:E463)</f>
        <v>79512160</v>
      </c>
      <c r="G463" s="49">
        <f>STDEV(E461:E463)/F463*100</f>
        <v>6.140488467</v>
      </c>
      <c r="H463" s="49">
        <f>F463-$F$436</f>
        <v>75336832.33</v>
      </c>
    </row>
    <row r="464">
      <c r="A464" s="52" t="s">
        <v>59</v>
      </c>
      <c r="B464" s="52" t="s">
        <v>26</v>
      </c>
      <c r="C464" s="48">
        <v>20.0</v>
      </c>
      <c r="E464" s="45">
        <v>8.8596528E7</v>
      </c>
    </row>
    <row r="465">
      <c r="A465" s="52" t="s">
        <v>59</v>
      </c>
      <c r="B465" s="52" t="s">
        <v>26</v>
      </c>
      <c r="C465" s="48">
        <v>20.0</v>
      </c>
      <c r="E465" s="45">
        <v>1.07997584E8</v>
      </c>
    </row>
    <row r="466">
      <c r="A466" s="52" t="s">
        <v>59</v>
      </c>
      <c r="B466" s="52" t="s">
        <v>26</v>
      </c>
      <c r="C466" s="48">
        <v>20.0</v>
      </c>
      <c r="D466" s="49" t="str">
        <f>CONCATENATE(A466,B466,C466)</f>
        <v>Com ABAP1BP3_520</v>
      </c>
      <c r="E466" s="45">
        <v>9.704008E7</v>
      </c>
      <c r="F466" s="49">
        <f>AVERAGE(E464:E466)</f>
        <v>97878064</v>
      </c>
      <c r="G466" s="49">
        <f>STDEV(E464:E466)/F466*100</f>
        <v>9.938525364</v>
      </c>
      <c r="H466" s="49">
        <f>F466-$F$436</f>
        <v>93702736.33</v>
      </c>
    </row>
    <row r="467">
      <c r="A467" s="52" t="s">
        <v>59</v>
      </c>
      <c r="B467" s="52" t="s">
        <v>28</v>
      </c>
      <c r="C467" s="48">
        <v>20.0</v>
      </c>
      <c r="E467" s="46">
        <v>8.1358464E7</v>
      </c>
    </row>
    <row r="468">
      <c r="A468" s="52" t="s">
        <v>59</v>
      </c>
      <c r="B468" s="52" t="s">
        <v>28</v>
      </c>
      <c r="C468" s="48">
        <v>20.0</v>
      </c>
      <c r="E468" s="46">
        <v>9.0819216E7</v>
      </c>
    </row>
    <row r="469">
      <c r="A469" s="52" t="s">
        <v>59</v>
      </c>
      <c r="B469" s="52" t="s">
        <v>28</v>
      </c>
      <c r="C469" s="48">
        <v>20.0</v>
      </c>
      <c r="D469" s="49" t="str">
        <f>CONCATENATE(A469,B469,C469)</f>
        <v>Com ABAP10BP3_120</v>
      </c>
      <c r="F469" s="49">
        <f>AVERAGE(E467:E469)</f>
        <v>86088840</v>
      </c>
      <c r="G469" s="49">
        <f>STDEV(E467:E469)/F469*100</f>
        <v>7.770765519</v>
      </c>
      <c r="H469" s="49">
        <f>F469-$F$436</f>
        <v>81913512.33</v>
      </c>
      <c r="I469" s="46">
        <v>1.01550192E8</v>
      </c>
    </row>
    <row r="470">
      <c r="A470" s="52" t="s">
        <v>59</v>
      </c>
      <c r="B470" s="52" t="s">
        <v>30</v>
      </c>
      <c r="C470" s="48">
        <v>20.0</v>
      </c>
      <c r="E470" s="46">
        <v>1.19865664E8</v>
      </c>
    </row>
    <row r="471">
      <c r="A471" s="52" t="s">
        <v>59</v>
      </c>
      <c r="B471" s="53" t="s">
        <v>30</v>
      </c>
      <c r="C471" s="48">
        <v>20.0</v>
      </c>
      <c r="E471" s="46">
        <v>1.05525064E8</v>
      </c>
    </row>
    <row r="472">
      <c r="A472" s="52" t="s">
        <v>59</v>
      </c>
      <c r="B472" s="53" t="s">
        <v>30</v>
      </c>
      <c r="C472" s="48">
        <v>20.0</v>
      </c>
      <c r="D472" s="49" t="str">
        <f>CONCATENATE(A472,B472,C472)</f>
        <v>Com ABAP10BP3_220</v>
      </c>
      <c r="E472" s="46">
        <v>1.05464408E8</v>
      </c>
      <c r="F472" s="49">
        <f>AVERAGE(E470:E472)</f>
        <v>110285045.3</v>
      </c>
      <c r="G472" s="49">
        <f>STDEV(E470:E472)/F472*100</f>
        <v>7.523336054</v>
      </c>
      <c r="H472" s="49">
        <f>F472-$F$436</f>
        <v>106109717.7</v>
      </c>
    </row>
    <row r="473">
      <c r="A473" s="52" t="s">
        <v>59</v>
      </c>
      <c r="B473" s="53" t="s">
        <v>32</v>
      </c>
      <c r="C473" s="48">
        <v>20.0</v>
      </c>
      <c r="E473" s="46">
        <v>9.1125864E7</v>
      </c>
    </row>
    <row r="474">
      <c r="A474" s="52" t="s">
        <v>59</v>
      </c>
      <c r="B474" s="53" t="s">
        <v>32</v>
      </c>
      <c r="C474" s="48">
        <v>20.0</v>
      </c>
      <c r="E474" s="46">
        <v>8.371808E7</v>
      </c>
    </row>
    <row r="475">
      <c r="A475" s="52" t="s">
        <v>59</v>
      </c>
      <c r="B475" s="53" t="s">
        <v>32</v>
      </c>
      <c r="C475" s="48">
        <v>20.0</v>
      </c>
      <c r="D475" s="49" t="str">
        <f>CONCATENATE(A475,B475,C475)</f>
        <v>Com ABAP10BP3_320</v>
      </c>
      <c r="E475" s="46">
        <v>9.6260544E7</v>
      </c>
      <c r="F475" s="49">
        <f>AVERAGE(E473:E475)</f>
        <v>90368162.67</v>
      </c>
      <c r="G475" s="49">
        <f>STDEV(E473:E475)/F475*100</f>
        <v>6.977533254</v>
      </c>
      <c r="H475" s="49">
        <f>F475-$F$436</f>
        <v>86192835</v>
      </c>
    </row>
    <row r="476">
      <c r="A476" s="52" t="s">
        <v>59</v>
      </c>
      <c r="B476" s="53" t="s">
        <v>34</v>
      </c>
      <c r="C476" s="48">
        <v>20.0</v>
      </c>
      <c r="E476" s="46">
        <v>8.744192E7</v>
      </c>
    </row>
    <row r="477">
      <c r="A477" s="52" t="s">
        <v>59</v>
      </c>
      <c r="B477" s="53" t="s">
        <v>34</v>
      </c>
      <c r="C477" s="48">
        <v>20.0</v>
      </c>
      <c r="E477" s="46">
        <v>7.4556616E7</v>
      </c>
    </row>
    <row r="478">
      <c r="A478" s="52" t="s">
        <v>59</v>
      </c>
      <c r="B478" s="53" t="s">
        <v>34</v>
      </c>
      <c r="C478" s="48">
        <v>20.0</v>
      </c>
      <c r="D478" s="49" t="str">
        <f>CONCATENATE(A478,B478,C478)</f>
        <v>Com ABAP10BP3_420</v>
      </c>
      <c r="E478" s="46">
        <v>8.1646792E7</v>
      </c>
      <c r="F478" s="49">
        <f>AVERAGE(E476:E478)</f>
        <v>81215109.33</v>
      </c>
      <c r="G478" s="49">
        <f>STDEV(E476:E478)/F478*100</f>
        <v>7.946168629</v>
      </c>
      <c r="H478" s="49">
        <f>F478-$F$436</f>
        <v>77039781.67</v>
      </c>
    </row>
    <row r="479">
      <c r="A479" s="52" t="s">
        <v>59</v>
      </c>
      <c r="B479" s="53" t="s">
        <v>36</v>
      </c>
      <c r="C479" s="48">
        <v>20.0</v>
      </c>
      <c r="E479" s="46">
        <v>1.0334744E8</v>
      </c>
    </row>
    <row r="480">
      <c r="A480" s="52" t="s">
        <v>59</v>
      </c>
      <c r="B480" s="53" t="s">
        <v>36</v>
      </c>
      <c r="C480" s="48">
        <v>20.0</v>
      </c>
      <c r="E480" s="46">
        <v>1.20683024E8</v>
      </c>
    </row>
    <row r="481">
      <c r="A481" s="52" t="s">
        <v>59</v>
      </c>
      <c r="B481" s="53" t="s">
        <v>36</v>
      </c>
      <c r="C481" s="48">
        <v>20.0</v>
      </c>
      <c r="D481" s="49" t="str">
        <f>CONCATENATE(A481,B481,C481)</f>
        <v>Com ABAP10BP3_520</v>
      </c>
      <c r="E481" s="46">
        <v>1.11684544E8</v>
      </c>
      <c r="F481" s="49">
        <f>AVERAGE(E479:E481)</f>
        <v>111905002.7</v>
      </c>
      <c r="G481" s="49">
        <f>STDEV(E479:E481)/F481*100</f>
        <v>7.747548579</v>
      </c>
      <c r="H481" s="49">
        <f>F481-$F$436</f>
        <v>107729675</v>
      </c>
    </row>
    <row r="482">
      <c r="A482" s="48" t="s">
        <v>56</v>
      </c>
      <c r="B482" s="48" t="s">
        <v>57</v>
      </c>
      <c r="C482" s="48">
        <v>25.0</v>
      </c>
      <c r="E482" s="43">
        <v>3200572.0</v>
      </c>
    </row>
    <row r="483">
      <c r="A483" s="48" t="s">
        <v>56</v>
      </c>
      <c r="B483" s="48" t="s">
        <v>57</v>
      </c>
      <c r="C483" s="48">
        <v>25.0</v>
      </c>
      <c r="E483" s="43">
        <v>3835285.0</v>
      </c>
    </row>
    <row r="484">
      <c r="A484" s="48" t="s">
        <v>56</v>
      </c>
      <c r="B484" s="48" t="s">
        <v>57</v>
      </c>
      <c r="C484" s="48">
        <v>25.0</v>
      </c>
      <c r="D484" s="49" t="str">
        <f>CONCATENATE(A484,B484,C484)</f>
        <v>Sem ABAPbranco25</v>
      </c>
      <c r="E484" s="43">
        <v>3489209.0</v>
      </c>
      <c r="F484" s="49">
        <f>AVERAGE(E482:E484)</f>
        <v>3508355.333</v>
      </c>
      <c r="G484" s="49">
        <f>STDEV(E482:E484)/F484*100</f>
        <v>9.058072553</v>
      </c>
      <c r="H484" s="40" t="s">
        <v>58</v>
      </c>
    </row>
    <row r="485">
      <c r="A485" s="48" t="s">
        <v>56</v>
      </c>
      <c r="B485" s="48" t="s">
        <v>8</v>
      </c>
      <c r="C485" s="48">
        <v>25.0</v>
      </c>
      <c r="I485" s="44">
        <v>8.4877248E7</v>
      </c>
    </row>
    <row r="486">
      <c r="A486" s="48" t="s">
        <v>56</v>
      </c>
      <c r="B486" s="48" t="s">
        <v>8</v>
      </c>
      <c r="C486" s="48">
        <v>25.0</v>
      </c>
      <c r="E486" s="44">
        <v>1.05116368E8</v>
      </c>
    </row>
    <row r="487">
      <c r="A487" s="48" t="s">
        <v>56</v>
      </c>
      <c r="B487" s="48" t="s">
        <v>8</v>
      </c>
      <c r="C487" s="48">
        <v>25.0</v>
      </c>
      <c r="D487" s="49" t="str">
        <f>CONCATENATE(A487,B487,C487)</f>
        <v>Sem ABAPC125</v>
      </c>
      <c r="E487" s="44">
        <v>1.10919792E8</v>
      </c>
      <c r="F487" s="49">
        <f>AVERAGE(E485:E487)</f>
        <v>108018080</v>
      </c>
      <c r="G487" s="49">
        <f>STDEV(E485:E487)/F487*100</f>
        <v>3.799031111</v>
      </c>
      <c r="H487" s="49">
        <f>F487-$F$484</f>
        <v>104509724.7</v>
      </c>
    </row>
    <row r="488">
      <c r="A488" s="48" t="s">
        <v>56</v>
      </c>
      <c r="B488" s="48" t="s">
        <v>10</v>
      </c>
      <c r="C488" s="48">
        <v>25.0</v>
      </c>
      <c r="E488" s="44">
        <v>6.4865808E7</v>
      </c>
    </row>
    <row r="489">
      <c r="A489" s="48" t="s">
        <v>56</v>
      </c>
      <c r="B489" s="48" t="s">
        <v>10</v>
      </c>
      <c r="C489" s="48">
        <v>25.0</v>
      </c>
      <c r="E489" s="44">
        <v>6.99646E7</v>
      </c>
    </row>
    <row r="490">
      <c r="A490" s="48" t="s">
        <v>56</v>
      </c>
      <c r="B490" s="48" t="s">
        <v>10</v>
      </c>
      <c r="C490" s="48">
        <v>25.0</v>
      </c>
      <c r="D490" s="49" t="str">
        <f>CONCATENATE(A490,B490,C490)</f>
        <v>Sem ABAPC225</v>
      </c>
      <c r="E490" s="44">
        <v>7.6186792E7</v>
      </c>
      <c r="F490" s="49">
        <f>AVERAGE(E488:E490)</f>
        <v>70339066.67</v>
      </c>
      <c r="G490" s="49">
        <f>STDEV(E488:E490)/F490*100</f>
        <v>8.060633152</v>
      </c>
      <c r="H490" s="49">
        <f>F490-$F$484</f>
        <v>66830711.33</v>
      </c>
    </row>
    <row r="491">
      <c r="A491" s="48" t="s">
        <v>56</v>
      </c>
      <c r="B491" s="48" t="s">
        <v>12</v>
      </c>
      <c r="C491" s="48">
        <v>25.0</v>
      </c>
      <c r="E491" s="44">
        <v>7.3492872E7</v>
      </c>
    </row>
    <row r="492">
      <c r="A492" s="48" t="s">
        <v>56</v>
      </c>
      <c r="B492" s="48" t="s">
        <v>12</v>
      </c>
      <c r="C492" s="48">
        <v>25.0</v>
      </c>
      <c r="I492" s="44">
        <v>1.0420304E8</v>
      </c>
    </row>
    <row r="493">
      <c r="A493" s="48" t="s">
        <v>56</v>
      </c>
      <c r="B493" s="48" t="s">
        <v>12</v>
      </c>
      <c r="C493" s="48">
        <v>25.0</v>
      </c>
      <c r="D493" s="49" t="str">
        <f>CONCATENATE(A493,B493,C493)</f>
        <v>Sem ABAPC325</v>
      </c>
      <c r="E493" s="44">
        <v>8.5917848E7</v>
      </c>
      <c r="F493" s="49">
        <f>AVERAGE(E491:E493)</f>
        <v>79705360</v>
      </c>
      <c r="G493" s="49">
        <f>STDEV(E491:E493)/F493*100</f>
        <v>11.02282806</v>
      </c>
      <c r="H493" s="49">
        <f>F493-$F$484</f>
        <v>76197004.67</v>
      </c>
    </row>
    <row r="494">
      <c r="A494" s="48" t="s">
        <v>56</v>
      </c>
      <c r="B494" s="48" t="s">
        <v>14</v>
      </c>
      <c r="C494" s="48">
        <v>25.0</v>
      </c>
      <c r="E494" s="44">
        <v>5.7724608E7</v>
      </c>
    </row>
    <row r="495">
      <c r="A495" s="48" t="s">
        <v>56</v>
      </c>
      <c r="B495" s="48" t="s">
        <v>14</v>
      </c>
      <c r="C495" s="48">
        <v>25.0</v>
      </c>
      <c r="I495" s="44">
        <v>8.6589968E7</v>
      </c>
    </row>
    <row r="496">
      <c r="A496" s="48" t="s">
        <v>56</v>
      </c>
      <c r="B496" s="48" t="s">
        <v>14</v>
      </c>
      <c r="C496" s="48">
        <v>25.0</v>
      </c>
      <c r="D496" s="49" t="str">
        <f>CONCATENATE(A496,B496,C496)</f>
        <v>Sem ABAPC425</v>
      </c>
      <c r="E496" s="44">
        <v>7.8705864E7</v>
      </c>
      <c r="F496" s="49">
        <f>AVERAGE(E494:E496)</f>
        <v>68215236</v>
      </c>
      <c r="G496" s="49">
        <f>STDEV(E494:E496)/F496*100</f>
        <v>21.74878996</v>
      </c>
      <c r="H496" s="49">
        <f>F496-$F$484</f>
        <v>64706880.67</v>
      </c>
    </row>
    <row r="497">
      <c r="A497" s="48" t="s">
        <v>56</v>
      </c>
      <c r="B497" s="48" t="s">
        <v>16</v>
      </c>
      <c r="C497" s="48">
        <v>25.0</v>
      </c>
      <c r="E497" s="44">
        <v>1.1343528E8</v>
      </c>
    </row>
    <row r="498">
      <c r="A498" s="48" t="s">
        <v>56</v>
      </c>
      <c r="B498" s="48" t="s">
        <v>16</v>
      </c>
      <c r="C498" s="48">
        <v>25.0</v>
      </c>
      <c r="E498" s="44">
        <v>1.0618244E8</v>
      </c>
    </row>
    <row r="499">
      <c r="A499" s="48" t="s">
        <v>56</v>
      </c>
      <c r="B499" s="48" t="s">
        <v>16</v>
      </c>
      <c r="C499" s="48">
        <v>25.0</v>
      </c>
      <c r="D499" s="49" t="str">
        <f>CONCATENATE(A499,B499,C499)</f>
        <v>Sem ABAPC525</v>
      </c>
      <c r="E499" s="44">
        <v>1.0315624E8</v>
      </c>
      <c r="F499" s="49">
        <f>AVERAGE(E497:E499)</f>
        <v>107591320</v>
      </c>
      <c r="G499" s="49">
        <f>STDEV(E497:E499)/F499*100</f>
        <v>4.909656592</v>
      </c>
      <c r="H499" s="49">
        <f>F499-$F$484</f>
        <v>104082964.7</v>
      </c>
    </row>
    <row r="500">
      <c r="A500" s="48" t="s">
        <v>56</v>
      </c>
      <c r="B500" s="48" t="s">
        <v>18</v>
      </c>
      <c r="C500" s="48">
        <v>25.0</v>
      </c>
      <c r="E500" s="45">
        <v>1.44604368E8</v>
      </c>
    </row>
    <row r="501">
      <c r="A501" s="48" t="s">
        <v>56</v>
      </c>
      <c r="B501" s="48" t="s">
        <v>18</v>
      </c>
      <c r="C501" s="48">
        <v>25.0</v>
      </c>
      <c r="E501" s="45">
        <v>1.41508576E8</v>
      </c>
    </row>
    <row r="502">
      <c r="A502" s="48" t="s">
        <v>56</v>
      </c>
      <c r="B502" s="48" t="s">
        <v>18</v>
      </c>
      <c r="C502" s="48">
        <v>25.0</v>
      </c>
      <c r="D502" s="49" t="str">
        <f>CONCATENATE(A502,B502,C502)</f>
        <v>Sem ABAP1BP3_125</v>
      </c>
      <c r="E502" s="45">
        <v>1.67124864E8</v>
      </c>
      <c r="F502" s="49">
        <f>AVERAGE(E500:E502)</f>
        <v>151079269.3</v>
      </c>
      <c r="G502" s="49">
        <f>STDEV(E500:E502)/F502*100</f>
        <v>9.254637485</v>
      </c>
      <c r="H502" s="49">
        <f>F502-$F$484</f>
        <v>147570914</v>
      </c>
    </row>
    <row r="503">
      <c r="A503" s="48" t="s">
        <v>56</v>
      </c>
      <c r="B503" s="48" t="s">
        <v>20</v>
      </c>
      <c r="C503" s="48">
        <v>25.0</v>
      </c>
      <c r="E503" s="45">
        <v>7.117064E7</v>
      </c>
    </row>
    <row r="504">
      <c r="A504" s="48" t="s">
        <v>56</v>
      </c>
      <c r="B504" s="48" t="s">
        <v>20</v>
      </c>
      <c r="C504" s="48">
        <v>25.0</v>
      </c>
      <c r="E504" s="45">
        <v>6.6351612E7</v>
      </c>
    </row>
    <row r="505">
      <c r="A505" s="48" t="s">
        <v>56</v>
      </c>
      <c r="B505" s="48" t="s">
        <v>20</v>
      </c>
      <c r="C505" s="48">
        <v>25.0</v>
      </c>
      <c r="D505" s="49" t="str">
        <f>CONCATENATE(A505,B505,C505)</f>
        <v>Sem ABAP1BP3_225</v>
      </c>
      <c r="E505" s="45">
        <v>7.6492848E7</v>
      </c>
      <c r="F505" s="49">
        <f>AVERAGE(E503:E505)</f>
        <v>71338366.67</v>
      </c>
      <c r="G505" s="49">
        <f>STDEV(E503:E505)/F505*100</f>
        <v>7.110757287</v>
      </c>
      <c r="H505" s="49">
        <f>F505-$F$484</f>
        <v>67830011.33</v>
      </c>
    </row>
    <row r="506">
      <c r="A506" s="48" t="s">
        <v>56</v>
      </c>
      <c r="B506" s="48" t="s">
        <v>22</v>
      </c>
      <c r="C506" s="48">
        <v>25.0</v>
      </c>
      <c r="E506" s="45">
        <v>1.13973176E8</v>
      </c>
    </row>
    <row r="507">
      <c r="A507" s="48" t="s">
        <v>56</v>
      </c>
      <c r="B507" s="48" t="s">
        <v>22</v>
      </c>
      <c r="C507" s="48">
        <v>25.0</v>
      </c>
      <c r="E507" s="45">
        <v>1.10081088E8</v>
      </c>
    </row>
    <row r="508">
      <c r="A508" s="48" t="s">
        <v>56</v>
      </c>
      <c r="B508" s="48" t="s">
        <v>22</v>
      </c>
      <c r="C508" s="48">
        <v>25.0</v>
      </c>
      <c r="D508" s="49" t="str">
        <f>CONCATENATE(A508,B508,C508)</f>
        <v>Sem ABAP1BP3_325</v>
      </c>
      <c r="E508" s="45">
        <v>1.17726456E8</v>
      </c>
      <c r="F508" s="49">
        <f>AVERAGE(E506:E508)</f>
        <v>113926906.7</v>
      </c>
      <c r="G508" s="49">
        <f>STDEV(E506:E508)/F508*100</f>
        <v>3.355567285</v>
      </c>
      <c r="H508" s="49">
        <f>F508-$F$484</f>
        <v>110418551.3</v>
      </c>
    </row>
    <row r="509">
      <c r="A509" s="48" t="s">
        <v>56</v>
      </c>
      <c r="B509" s="48" t="s">
        <v>24</v>
      </c>
      <c r="C509" s="48">
        <v>25.0</v>
      </c>
      <c r="E509" s="45">
        <v>7.8976544E7</v>
      </c>
    </row>
    <row r="510">
      <c r="A510" s="48" t="s">
        <v>56</v>
      </c>
      <c r="B510" s="48" t="s">
        <v>24</v>
      </c>
      <c r="C510" s="48">
        <v>25.0</v>
      </c>
      <c r="E510" s="45">
        <v>9.4320016E7</v>
      </c>
    </row>
    <row r="511">
      <c r="A511" s="48" t="s">
        <v>56</v>
      </c>
      <c r="B511" s="48" t="s">
        <v>24</v>
      </c>
      <c r="C511" s="48">
        <v>25.0</v>
      </c>
      <c r="D511" s="49" t="str">
        <f>CONCATENATE(A511,B511,C511)</f>
        <v>Sem ABAP1BP3_425</v>
      </c>
      <c r="E511" s="45">
        <v>9.6300352E7</v>
      </c>
      <c r="F511" s="49">
        <f>AVERAGE(E509:E511)</f>
        <v>89865637.33</v>
      </c>
      <c r="G511" s="49">
        <f>STDEV(E509:E511)/F511*100</f>
        <v>10.55138842</v>
      </c>
      <c r="H511" s="49">
        <f>F511-$F$484</f>
        <v>86357282</v>
      </c>
    </row>
    <row r="512">
      <c r="A512" s="48" t="s">
        <v>56</v>
      </c>
      <c r="B512" s="48" t="s">
        <v>26</v>
      </c>
      <c r="C512" s="48">
        <v>25.0</v>
      </c>
      <c r="E512" s="45">
        <v>1.06378904E8</v>
      </c>
    </row>
    <row r="513">
      <c r="A513" s="48" t="s">
        <v>56</v>
      </c>
      <c r="B513" s="48" t="s">
        <v>26</v>
      </c>
      <c r="C513" s="48">
        <v>25.0</v>
      </c>
      <c r="E513" s="45">
        <v>1.16173192E8</v>
      </c>
    </row>
    <row r="514">
      <c r="A514" s="48" t="s">
        <v>56</v>
      </c>
      <c r="B514" s="48" t="s">
        <v>26</v>
      </c>
      <c r="C514" s="48">
        <v>25.0</v>
      </c>
      <c r="D514" s="49" t="str">
        <f>CONCATENATE(A514,B514,C514)</f>
        <v>Sem ABAP1BP3_525</v>
      </c>
      <c r="E514" s="45">
        <v>1.0393064E8</v>
      </c>
      <c r="F514" s="49">
        <f>AVERAGE(E512:E514)</f>
        <v>108827578.7</v>
      </c>
      <c r="G514" s="49">
        <f>STDEV(E512:E514)/F514*100</f>
        <v>5.952715522</v>
      </c>
      <c r="H514" s="49">
        <f>F514-$F$484</f>
        <v>105319223.3</v>
      </c>
    </row>
    <row r="515">
      <c r="A515" s="48" t="s">
        <v>56</v>
      </c>
      <c r="B515" s="48" t="s">
        <v>28</v>
      </c>
      <c r="C515" s="48">
        <v>25.0</v>
      </c>
      <c r="E515" s="46">
        <v>8.5939056E7</v>
      </c>
    </row>
    <row r="516">
      <c r="A516" s="48" t="s">
        <v>56</v>
      </c>
      <c r="B516" s="48" t="s">
        <v>28</v>
      </c>
      <c r="C516" s="48">
        <v>25.0</v>
      </c>
      <c r="E516" s="46">
        <v>9.691208E7</v>
      </c>
    </row>
    <row r="517">
      <c r="A517" s="48" t="s">
        <v>56</v>
      </c>
      <c r="B517" s="48" t="s">
        <v>28</v>
      </c>
      <c r="C517" s="48">
        <v>25.0</v>
      </c>
      <c r="D517" s="49" t="str">
        <f>CONCATENATE(A517,B517,C517)</f>
        <v>Sem ABAP10BP3_125</v>
      </c>
      <c r="E517" s="46">
        <v>9.8532984E7</v>
      </c>
      <c r="F517" s="49">
        <f>AVERAGE(E515:E517)</f>
        <v>93794706.67</v>
      </c>
      <c r="G517" s="49">
        <f>STDEV(E515:E517)/F517*100</f>
        <v>7.304566595</v>
      </c>
      <c r="H517" s="49">
        <f>F517-$F$484</f>
        <v>90286351.33</v>
      </c>
    </row>
    <row r="518">
      <c r="A518" s="48" t="s">
        <v>56</v>
      </c>
      <c r="B518" s="48" t="s">
        <v>30</v>
      </c>
      <c r="C518" s="48">
        <v>25.0</v>
      </c>
      <c r="E518" s="46">
        <v>1.20729168E8</v>
      </c>
    </row>
    <row r="519">
      <c r="A519" s="48" t="s">
        <v>56</v>
      </c>
      <c r="B519" s="50" t="s">
        <v>30</v>
      </c>
      <c r="C519" s="48">
        <v>25.0</v>
      </c>
      <c r="E519" s="46">
        <v>1.16974488E8</v>
      </c>
    </row>
    <row r="520">
      <c r="A520" s="48" t="s">
        <v>56</v>
      </c>
      <c r="B520" s="50" t="s">
        <v>30</v>
      </c>
      <c r="C520" s="48">
        <v>25.0</v>
      </c>
      <c r="D520" s="49" t="str">
        <f>CONCATENATE(A520,B520,C520)</f>
        <v>Sem ABAP10BP3_225</v>
      </c>
      <c r="E520" s="46">
        <v>9.7550712E7</v>
      </c>
      <c r="F520" s="49">
        <f>AVERAGE(E518:E520)</f>
        <v>111751456</v>
      </c>
      <c r="G520" s="49">
        <f>STDEV(E518:E520)/F520*100</f>
        <v>11.13244495</v>
      </c>
      <c r="H520" s="49">
        <f>F520-$F$484</f>
        <v>108243100.7</v>
      </c>
    </row>
    <row r="521">
      <c r="A521" s="48" t="s">
        <v>56</v>
      </c>
      <c r="B521" s="50" t="s">
        <v>32</v>
      </c>
      <c r="C521" s="48">
        <v>25.0</v>
      </c>
      <c r="E521" s="46">
        <v>8.5858328E7</v>
      </c>
    </row>
    <row r="522">
      <c r="A522" s="48" t="s">
        <v>56</v>
      </c>
      <c r="B522" s="50" t="s">
        <v>32</v>
      </c>
      <c r="C522" s="48">
        <v>25.0</v>
      </c>
      <c r="E522" s="46">
        <v>8.9032216E7</v>
      </c>
    </row>
    <row r="523">
      <c r="A523" s="48" t="s">
        <v>56</v>
      </c>
      <c r="B523" s="50" t="s">
        <v>32</v>
      </c>
      <c r="C523" s="48">
        <v>25.0</v>
      </c>
      <c r="D523" s="49" t="str">
        <f>CONCATENATE(A523,B523,C523)</f>
        <v>Sem ABAP10BP3_325</v>
      </c>
      <c r="E523" s="46">
        <v>8.5749736E7</v>
      </c>
      <c r="F523" s="49">
        <f>AVERAGE(E521:E523)</f>
        <v>86880093.33</v>
      </c>
      <c r="G523" s="49">
        <f>STDEV(E521:E523)/F523*100</f>
        <v>2.146157465</v>
      </c>
      <c r="H523" s="49">
        <f>F523-$F$484</f>
        <v>83371738</v>
      </c>
    </row>
    <row r="524">
      <c r="A524" s="48" t="s">
        <v>56</v>
      </c>
      <c r="B524" s="50" t="s">
        <v>34</v>
      </c>
      <c r="C524" s="48">
        <v>25.0</v>
      </c>
      <c r="E524" s="46">
        <v>7.7944416E7</v>
      </c>
    </row>
    <row r="525">
      <c r="A525" s="48" t="s">
        <v>56</v>
      </c>
      <c r="B525" s="50" t="s">
        <v>34</v>
      </c>
      <c r="C525" s="48">
        <v>25.0</v>
      </c>
      <c r="E525" s="46">
        <v>9.2134472E7</v>
      </c>
    </row>
    <row r="526">
      <c r="A526" s="48" t="s">
        <v>56</v>
      </c>
      <c r="B526" s="50" t="s">
        <v>34</v>
      </c>
      <c r="C526" s="48">
        <v>25.0</v>
      </c>
      <c r="D526" s="49" t="str">
        <f>CONCATENATE(A526,B526,C526)</f>
        <v>Sem ABAP10BP3_425</v>
      </c>
      <c r="E526" s="46">
        <v>8.6297168E7</v>
      </c>
      <c r="F526" s="49">
        <f>AVERAGE(E524:E526)</f>
        <v>85458685.33</v>
      </c>
      <c r="G526" s="49">
        <f>STDEV(E524:E526)/F526*100</f>
        <v>8.345658821</v>
      </c>
      <c r="H526" s="49">
        <f>F526-$F$484</f>
        <v>81950330</v>
      </c>
    </row>
    <row r="527">
      <c r="A527" s="48" t="s">
        <v>56</v>
      </c>
      <c r="B527" s="50" t="s">
        <v>36</v>
      </c>
      <c r="C527" s="48">
        <v>25.0</v>
      </c>
      <c r="I527" s="46">
        <v>1.67558512E8</v>
      </c>
    </row>
    <row r="528">
      <c r="A528" s="48" t="s">
        <v>56</v>
      </c>
      <c r="B528" s="50" t="s">
        <v>36</v>
      </c>
      <c r="C528" s="48">
        <v>25.0</v>
      </c>
      <c r="E528" s="46">
        <v>1.15264176E8</v>
      </c>
    </row>
    <row r="529">
      <c r="A529" s="48" t="s">
        <v>56</v>
      </c>
      <c r="B529" s="50" t="s">
        <v>36</v>
      </c>
      <c r="C529" s="48">
        <v>25.0</v>
      </c>
      <c r="D529" s="49" t="str">
        <f>CONCATENATE(A529,B529,C529)</f>
        <v>Sem ABAP10BP3_525</v>
      </c>
      <c r="E529" s="46">
        <v>1.30112352E8</v>
      </c>
      <c r="F529" s="49">
        <f>AVERAGE(E527:E529)</f>
        <v>122688264</v>
      </c>
      <c r="G529" s="49">
        <f>STDEV(E527:E529)/F529*100</f>
        <v>8.557661178</v>
      </c>
      <c r="H529" s="49">
        <f>F529-$F$484</f>
        <v>119179908.7</v>
      </c>
    </row>
    <row r="530">
      <c r="A530" s="52" t="s">
        <v>59</v>
      </c>
      <c r="B530" s="52" t="s">
        <v>57</v>
      </c>
      <c r="C530" s="48">
        <v>25.0</v>
      </c>
      <c r="E530" s="43">
        <v>4210460.0</v>
      </c>
    </row>
    <row r="531">
      <c r="A531" s="52" t="s">
        <v>59</v>
      </c>
      <c r="B531" s="52" t="s">
        <v>57</v>
      </c>
      <c r="C531" s="48">
        <v>25.0</v>
      </c>
      <c r="E531" s="43">
        <v>4280068.0</v>
      </c>
    </row>
    <row r="532">
      <c r="A532" s="52" t="s">
        <v>59</v>
      </c>
      <c r="B532" s="52" t="s">
        <v>57</v>
      </c>
      <c r="C532" s="48">
        <v>25.0</v>
      </c>
      <c r="D532" s="49" t="str">
        <f>CONCATENATE(A532,B532,C532)</f>
        <v>Com ABAPbranco25</v>
      </c>
      <c r="E532" s="43">
        <v>4278622.0</v>
      </c>
      <c r="F532" s="49">
        <f>AVERAGE(E530:E532)</f>
        <v>4256383.333</v>
      </c>
      <c r="G532" s="49">
        <f>STDEV(E530:E532)/F532*100</f>
        <v>0.934533885</v>
      </c>
      <c r="H532" s="40" t="s">
        <v>58</v>
      </c>
    </row>
    <row r="533">
      <c r="A533" s="52" t="s">
        <v>59</v>
      </c>
      <c r="B533" s="52" t="s">
        <v>8</v>
      </c>
      <c r="C533" s="48">
        <v>25.0</v>
      </c>
      <c r="E533" s="44">
        <v>1.31932192E8</v>
      </c>
    </row>
    <row r="534">
      <c r="A534" s="52" t="s">
        <v>59</v>
      </c>
      <c r="B534" s="52" t="s">
        <v>8</v>
      </c>
      <c r="C534" s="48">
        <v>25.0</v>
      </c>
      <c r="E534" s="44">
        <v>1.27439016E8</v>
      </c>
    </row>
    <row r="535">
      <c r="A535" s="52" t="s">
        <v>59</v>
      </c>
      <c r="B535" s="52" t="s">
        <v>8</v>
      </c>
      <c r="C535" s="48">
        <v>25.0</v>
      </c>
      <c r="D535" s="49" t="str">
        <f>CONCATENATE(A535,B535,C535)</f>
        <v>Com ABAPC125</v>
      </c>
      <c r="E535" s="44">
        <v>1.371592E8</v>
      </c>
      <c r="F535" s="49">
        <f>AVERAGE(E533:E535)</f>
        <v>132176802.7</v>
      </c>
      <c r="G535" s="49">
        <f>STDEV(E533:E535)/F535*100</f>
        <v>3.680454114</v>
      </c>
      <c r="H535" s="49">
        <f>F535-$F$532</f>
        <v>127920419.3</v>
      </c>
    </row>
    <row r="536">
      <c r="A536" s="52" t="s">
        <v>59</v>
      </c>
      <c r="B536" s="52" t="s">
        <v>10</v>
      </c>
      <c r="C536" s="48">
        <v>25.0</v>
      </c>
      <c r="E536" s="44">
        <v>8.5989016E7</v>
      </c>
    </row>
    <row r="537">
      <c r="A537" s="52" t="s">
        <v>59</v>
      </c>
      <c r="B537" s="52" t="s">
        <v>10</v>
      </c>
      <c r="C537" s="48">
        <v>25.0</v>
      </c>
      <c r="E537" s="44">
        <v>8.2515256E7</v>
      </c>
    </row>
    <row r="538">
      <c r="A538" s="52" t="s">
        <v>59</v>
      </c>
      <c r="B538" s="52" t="s">
        <v>10</v>
      </c>
      <c r="C538" s="48">
        <v>25.0</v>
      </c>
      <c r="D538" s="49" t="str">
        <f>CONCATENATE(A538,B538,C538)</f>
        <v>Com ABAPC225</v>
      </c>
      <c r="F538" s="49">
        <f>AVERAGE(E536:E538)</f>
        <v>84252136</v>
      </c>
      <c r="G538" s="49">
        <f>STDEV(E536:E538)/F538*100</f>
        <v>2.91543855</v>
      </c>
      <c r="H538" s="49">
        <f>F538-$F$532</f>
        <v>79995752.67</v>
      </c>
      <c r="I538" s="44">
        <v>6.7268512E7</v>
      </c>
    </row>
    <row r="539">
      <c r="A539" s="52" t="s">
        <v>59</v>
      </c>
      <c r="B539" s="52" t="s">
        <v>12</v>
      </c>
      <c r="C539" s="48">
        <v>25.0</v>
      </c>
      <c r="E539" s="44">
        <v>1.27070248E8</v>
      </c>
    </row>
    <row r="540">
      <c r="A540" s="52" t="s">
        <v>59</v>
      </c>
      <c r="B540" s="52" t="s">
        <v>12</v>
      </c>
      <c r="C540" s="48">
        <v>25.0</v>
      </c>
      <c r="E540" s="44">
        <v>1.23576432E8</v>
      </c>
    </row>
    <row r="541">
      <c r="A541" s="52" t="s">
        <v>59</v>
      </c>
      <c r="B541" s="52" t="s">
        <v>12</v>
      </c>
      <c r="C541" s="48">
        <v>25.0</v>
      </c>
      <c r="D541" s="49" t="str">
        <f>CONCATENATE(A541,B541,C541)</f>
        <v>Com ABAPC325</v>
      </c>
      <c r="F541" s="49">
        <f>AVERAGE(E539:E541)</f>
        <v>125323340</v>
      </c>
      <c r="G541" s="49">
        <f>STDEV(E539:E541)/F541*100</f>
        <v>1.971301583</v>
      </c>
      <c r="H541" s="49">
        <f>F541-$F$532</f>
        <v>121066956.7</v>
      </c>
      <c r="I541" s="44">
        <v>9.2061768E7</v>
      </c>
    </row>
    <row r="542">
      <c r="A542" s="52" t="s">
        <v>59</v>
      </c>
      <c r="B542" s="52" t="s">
        <v>14</v>
      </c>
      <c r="C542" s="48">
        <v>25.0</v>
      </c>
      <c r="E542" s="44">
        <v>1.07075064E8</v>
      </c>
    </row>
    <row r="543">
      <c r="A543" s="52" t="s">
        <v>59</v>
      </c>
      <c r="B543" s="52" t="s">
        <v>14</v>
      </c>
      <c r="C543" s="48">
        <v>25.0</v>
      </c>
      <c r="E543" s="44">
        <v>8.6655048E7</v>
      </c>
    </row>
    <row r="544">
      <c r="A544" s="52" t="s">
        <v>59</v>
      </c>
      <c r="B544" s="52" t="s">
        <v>14</v>
      </c>
      <c r="C544" s="48">
        <v>25.0</v>
      </c>
      <c r="D544" s="49" t="str">
        <f>CONCATENATE(A544,B544,C544)</f>
        <v>Com ABAPC425</v>
      </c>
      <c r="E544" s="44">
        <v>9.9767912E7</v>
      </c>
      <c r="F544" s="49">
        <f>AVERAGE(E542:E544)</f>
        <v>97832674.67</v>
      </c>
      <c r="G544" s="49">
        <f>STDEV(E542:E544)/F544*100</f>
        <v>10.57586113</v>
      </c>
      <c r="H544" s="49">
        <f>F544-$F$532</f>
        <v>93576291.33</v>
      </c>
    </row>
    <row r="545">
      <c r="A545" s="52" t="s">
        <v>59</v>
      </c>
      <c r="B545" s="52" t="s">
        <v>16</v>
      </c>
      <c r="C545" s="48">
        <v>25.0</v>
      </c>
      <c r="E545" s="44">
        <v>1.43729008E8</v>
      </c>
    </row>
    <row r="546">
      <c r="A546" s="52" t="s">
        <v>59</v>
      </c>
      <c r="B546" s="52" t="s">
        <v>16</v>
      </c>
      <c r="C546" s="48">
        <v>25.0</v>
      </c>
      <c r="E546" s="44">
        <v>1.46754672E8</v>
      </c>
    </row>
    <row r="547">
      <c r="A547" s="52" t="s">
        <v>59</v>
      </c>
      <c r="B547" s="52" t="s">
        <v>16</v>
      </c>
      <c r="C547" s="48">
        <v>25.0</v>
      </c>
      <c r="D547" s="49" t="str">
        <f>CONCATENATE(A547,B547,C547)</f>
        <v>Com ABAPC525</v>
      </c>
      <c r="E547" s="44">
        <v>1.23440208E8</v>
      </c>
      <c r="F547" s="49">
        <f>AVERAGE(E545:E547)</f>
        <v>137974629.3</v>
      </c>
      <c r="G547" s="49">
        <f>STDEV(E545:E547)/F547*100</f>
        <v>9.188475145</v>
      </c>
      <c r="H547" s="49">
        <f>F547-$F$532</f>
        <v>133718246</v>
      </c>
    </row>
    <row r="548">
      <c r="A548" s="52" t="s">
        <v>59</v>
      </c>
      <c r="B548" s="52" t="s">
        <v>18</v>
      </c>
      <c r="C548" s="48">
        <v>25.0</v>
      </c>
      <c r="E548" s="45">
        <v>1.85273392E8</v>
      </c>
    </row>
    <row r="549">
      <c r="A549" s="52" t="s">
        <v>59</v>
      </c>
      <c r="B549" s="52" t="s">
        <v>18</v>
      </c>
      <c r="C549" s="48">
        <v>25.0</v>
      </c>
      <c r="E549" s="45">
        <v>1.75160208E8</v>
      </c>
    </row>
    <row r="550">
      <c r="A550" s="52" t="s">
        <v>59</v>
      </c>
      <c r="B550" s="52" t="s">
        <v>18</v>
      </c>
      <c r="C550" s="48">
        <v>25.0</v>
      </c>
      <c r="D550" s="49" t="str">
        <f>CONCATENATE(A550,B550,C550)</f>
        <v>Com ABAP1BP3_125</v>
      </c>
      <c r="E550" s="45">
        <v>1.7865784E8</v>
      </c>
      <c r="F550" s="49">
        <f>AVERAGE(E548:E550)</f>
        <v>179697146.7</v>
      </c>
      <c r="G550" s="49">
        <f>STDEV(E548:E550)/F550*100</f>
        <v>2.858182594</v>
      </c>
      <c r="H550" s="49">
        <f>F550-$F$532</f>
        <v>175440763.3</v>
      </c>
    </row>
    <row r="551">
      <c r="A551" s="52" t="s">
        <v>59</v>
      </c>
      <c r="B551" s="52" t="s">
        <v>20</v>
      </c>
      <c r="C551" s="48">
        <v>25.0</v>
      </c>
      <c r="E551" s="45">
        <v>9.6978576E7</v>
      </c>
    </row>
    <row r="552">
      <c r="A552" s="52" t="s">
        <v>59</v>
      </c>
      <c r="B552" s="52" t="s">
        <v>20</v>
      </c>
      <c r="C552" s="48">
        <v>25.0</v>
      </c>
      <c r="E552" s="45">
        <v>1.00583464E8</v>
      </c>
    </row>
    <row r="553">
      <c r="A553" s="52" t="s">
        <v>59</v>
      </c>
      <c r="B553" s="52" t="s">
        <v>20</v>
      </c>
      <c r="C553" s="48">
        <v>25.0</v>
      </c>
      <c r="D553" s="49" t="str">
        <f>CONCATENATE(A553,B553,C553)</f>
        <v>Com ABAP1BP3_225</v>
      </c>
      <c r="E553" s="45">
        <v>9.592144E7</v>
      </c>
      <c r="F553" s="49">
        <f>AVERAGE(E551:E553)</f>
        <v>97827826.67</v>
      </c>
      <c r="G553" s="49">
        <f>STDEV(E551:E553)/F553*100</f>
        <v>2.498559643</v>
      </c>
      <c r="H553" s="49">
        <f>F553-$F$532</f>
        <v>93571443.33</v>
      </c>
    </row>
    <row r="554">
      <c r="A554" s="52" t="s">
        <v>59</v>
      </c>
      <c r="B554" s="52" t="s">
        <v>22</v>
      </c>
      <c r="C554" s="48">
        <v>25.0</v>
      </c>
      <c r="E554" s="45">
        <v>1.58245344E8</v>
      </c>
    </row>
    <row r="555">
      <c r="A555" s="52" t="s">
        <v>59</v>
      </c>
      <c r="B555" s="52" t="s">
        <v>22</v>
      </c>
      <c r="C555" s="48">
        <v>25.0</v>
      </c>
      <c r="E555" s="45">
        <v>1.46575328E8</v>
      </c>
    </row>
    <row r="556">
      <c r="A556" s="52" t="s">
        <v>59</v>
      </c>
      <c r="B556" s="52" t="s">
        <v>22</v>
      </c>
      <c r="C556" s="48">
        <v>25.0</v>
      </c>
      <c r="D556" s="49" t="str">
        <f>CONCATENATE(A556,B556,C556)</f>
        <v>Com ABAP1BP3_325</v>
      </c>
      <c r="E556" s="45">
        <v>1.36528512E8</v>
      </c>
      <c r="F556" s="49">
        <f>AVERAGE(E554:E556)</f>
        <v>147116394.7</v>
      </c>
      <c r="G556" s="49">
        <f>STDEV(E554:E556)/F556*100</f>
        <v>7.387702557</v>
      </c>
      <c r="H556" s="49">
        <f>F556-$F$532</f>
        <v>142860011.3</v>
      </c>
    </row>
    <row r="557">
      <c r="A557" s="52" t="s">
        <v>59</v>
      </c>
      <c r="B557" s="52" t="s">
        <v>24</v>
      </c>
      <c r="C557" s="48">
        <v>25.0</v>
      </c>
      <c r="E557" s="45">
        <v>1.16835208E8</v>
      </c>
    </row>
    <row r="558">
      <c r="A558" s="52" t="s">
        <v>59</v>
      </c>
      <c r="B558" s="52" t="s">
        <v>24</v>
      </c>
      <c r="C558" s="48">
        <v>25.0</v>
      </c>
      <c r="E558" s="45">
        <v>1.0914912E8</v>
      </c>
    </row>
    <row r="559">
      <c r="A559" s="52" t="s">
        <v>59</v>
      </c>
      <c r="B559" s="52" t="s">
        <v>24</v>
      </c>
      <c r="C559" s="48">
        <v>25.0</v>
      </c>
      <c r="D559" s="49" t="str">
        <f>CONCATENATE(A559,B559,C559)</f>
        <v>Com ABAP1BP3_425</v>
      </c>
      <c r="E559" s="45">
        <v>1.03685288E8</v>
      </c>
      <c r="F559" s="49">
        <f>AVERAGE(E557:E559)</f>
        <v>109889872</v>
      </c>
      <c r="G559" s="49">
        <f>STDEV(E557:E559)/F559*100</f>
        <v>6.011638188</v>
      </c>
      <c r="H559" s="49">
        <f>F559-$F$532</f>
        <v>105633488.7</v>
      </c>
    </row>
    <row r="560">
      <c r="A560" s="52" t="s">
        <v>59</v>
      </c>
      <c r="B560" s="52" t="s">
        <v>26</v>
      </c>
      <c r="C560" s="48">
        <v>25.0</v>
      </c>
      <c r="E560" s="45">
        <v>1.19006544E8</v>
      </c>
    </row>
    <row r="561">
      <c r="A561" s="52" t="s">
        <v>59</v>
      </c>
      <c r="B561" s="52" t="s">
        <v>26</v>
      </c>
      <c r="C561" s="48">
        <v>25.0</v>
      </c>
      <c r="E561" s="45">
        <v>1.40635376E8</v>
      </c>
    </row>
    <row r="562">
      <c r="A562" s="52" t="s">
        <v>59</v>
      </c>
      <c r="B562" s="52" t="s">
        <v>26</v>
      </c>
      <c r="C562" s="48">
        <v>25.0</v>
      </c>
      <c r="D562" s="49" t="str">
        <f>CONCATENATE(A562,B562,C562)</f>
        <v>Com ABAP1BP3_525</v>
      </c>
      <c r="E562" s="45">
        <v>1.27831088E8</v>
      </c>
      <c r="F562" s="49">
        <f>AVERAGE(E560:E562)</f>
        <v>129157669.3</v>
      </c>
      <c r="G562" s="49">
        <f>STDEV(E560:E562)/F562*100</f>
        <v>8.420148945</v>
      </c>
      <c r="H562" s="49">
        <f>F562-$F$532</f>
        <v>124901286</v>
      </c>
    </row>
    <row r="563">
      <c r="A563" s="52" t="s">
        <v>59</v>
      </c>
      <c r="B563" s="52" t="s">
        <v>28</v>
      </c>
      <c r="C563" s="48">
        <v>25.0</v>
      </c>
      <c r="I563" s="46">
        <v>1.08767296E8</v>
      </c>
    </row>
    <row r="564">
      <c r="A564" s="52" t="s">
        <v>59</v>
      </c>
      <c r="B564" s="52" t="s">
        <v>28</v>
      </c>
      <c r="C564" s="48">
        <v>25.0</v>
      </c>
      <c r="E564" s="46">
        <v>1.21034488E8</v>
      </c>
    </row>
    <row r="565">
      <c r="A565" s="52" t="s">
        <v>59</v>
      </c>
      <c r="B565" s="52" t="s">
        <v>28</v>
      </c>
      <c r="C565" s="48">
        <v>25.0</v>
      </c>
      <c r="D565" s="49" t="str">
        <f>CONCATENATE(A565,B565,C565)</f>
        <v>Com ABAP10BP3_125</v>
      </c>
      <c r="E565" s="46">
        <v>1.36069024E8</v>
      </c>
      <c r="F565" s="49">
        <f>AVERAGE(E563:E565)</f>
        <v>128551756</v>
      </c>
      <c r="G565" s="49">
        <f>STDEV(E563:E565)/F565*100</f>
        <v>8.269838304</v>
      </c>
      <c r="H565" s="49">
        <f>F565-$F$532</f>
        <v>124295372.7</v>
      </c>
    </row>
    <row r="566">
      <c r="A566" s="52" t="s">
        <v>59</v>
      </c>
      <c r="B566" s="52" t="s">
        <v>30</v>
      </c>
      <c r="C566" s="48">
        <v>25.0</v>
      </c>
      <c r="E566" s="46">
        <v>1.58022176E8</v>
      </c>
    </row>
    <row r="567">
      <c r="A567" s="52" t="s">
        <v>59</v>
      </c>
      <c r="B567" s="53" t="s">
        <v>30</v>
      </c>
      <c r="C567" s="48">
        <v>25.0</v>
      </c>
      <c r="E567" s="46">
        <v>1.4130432E8</v>
      </c>
    </row>
    <row r="568">
      <c r="A568" s="52" t="s">
        <v>59</v>
      </c>
      <c r="B568" s="53" t="s">
        <v>30</v>
      </c>
      <c r="C568" s="48">
        <v>25.0</v>
      </c>
      <c r="D568" s="49" t="str">
        <f>CONCATENATE(A568,B568,C568)</f>
        <v>Com ABAP10BP3_225</v>
      </c>
      <c r="E568" s="46">
        <v>1.40777616E8</v>
      </c>
      <c r="F568" s="49">
        <f>AVERAGE(E566:E568)</f>
        <v>146701370.7</v>
      </c>
      <c r="G568" s="49">
        <f>STDEV(E566:E568)/F568*100</f>
        <v>6.685446311</v>
      </c>
      <c r="H568" s="49">
        <f>F568-$F$532</f>
        <v>142444987.3</v>
      </c>
    </row>
    <row r="569">
      <c r="A569" s="52" t="s">
        <v>59</v>
      </c>
      <c r="B569" s="53" t="s">
        <v>32</v>
      </c>
      <c r="C569" s="48">
        <v>25.0</v>
      </c>
      <c r="E569" s="46">
        <v>1.18817872E8</v>
      </c>
    </row>
    <row r="570">
      <c r="A570" s="52" t="s">
        <v>59</v>
      </c>
      <c r="B570" s="53" t="s">
        <v>32</v>
      </c>
      <c r="C570" s="48">
        <v>25.0</v>
      </c>
      <c r="E570" s="46">
        <v>1.11862312E8</v>
      </c>
    </row>
    <row r="571">
      <c r="A571" s="52" t="s">
        <v>59</v>
      </c>
      <c r="B571" s="53" t="s">
        <v>32</v>
      </c>
      <c r="C571" s="48">
        <v>25.0</v>
      </c>
      <c r="D571" s="49" t="str">
        <f>CONCATENATE(A571,B571,C571)</f>
        <v>Com ABAP10BP3_325</v>
      </c>
      <c r="E571" s="46">
        <v>1.26519104E8</v>
      </c>
      <c r="F571" s="49">
        <f>AVERAGE(E569:E571)</f>
        <v>119066429.3</v>
      </c>
      <c r="G571" s="49">
        <f>STDEV(E569:E571)/F571*100</f>
        <v>6.157534689</v>
      </c>
      <c r="H571" s="49">
        <f>F571-$F$532</f>
        <v>114810046</v>
      </c>
    </row>
    <row r="572">
      <c r="A572" s="52" t="s">
        <v>59</v>
      </c>
      <c r="B572" s="53" t="s">
        <v>34</v>
      </c>
      <c r="C572" s="48">
        <v>25.0</v>
      </c>
      <c r="E572" s="46">
        <v>1.17090952E8</v>
      </c>
    </row>
    <row r="573">
      <c r="A573" s="52" t="s">
        <v>59</v>
      </c>
      <c r="B573" s="53" t="s">
        <v>34</v>
      </c>
      <c r="C573" s="48">
        <v>25.0</v>
      </c>
      <c r="E573" s="46">
        <v>1.01068904E8</v>
      </c>
    </row>
    <row r="574">
      <c r="A574" s="52" t="s">
        <v>59</v>
      </c>
      <c r="B574" s="53" t="s">
        <v>34</v>
      </c>
      <c r="C574" s="48">
        <v>25.0</v>
      </c>
      <c r="D574" s="49" t="str">
        <f>CONCATENATE(A574,B574,C574)</f>
        <v>Com ABAP10BP3_425</v>
      </c>
      <c r="E574" s="46">
        <v>1.10697112E8</v>
      </c>
      <c r="F574" s="49">
        <f>AVERAGE(E572:E574)</f>
        <v>109618989.3</v>
      </c>
      <c r="G574" s="49">
        <f>STDEV(E572:E574)/F574*100</f>
        <v>7.357530504</v>
      </c>
      <c r="H574" s="49">
        <f>F574-$F$532</f>
        <v>105362606</v>
      </c>
    </row>
    <row r="575">
      <c r="A575" s="52" t="s">
        <v>59</v>
      </c>
      <c r="B575" s="53" t="s">
        <v>36</v>
      </c>
      <c r="C575" s="48">
        <v>25.0</v>
      </c>
      <c r="E575" s="46">
        <v>1.30347848E8</v>
      </c>
    </row>
    <row r="576">
      <c r="A576" s="52" t="s">
        <v>59</v>
      </c>
      <c r="B576" s="53" t="s">
        <v>36</v>
      </c>
      <c r="C576" s="48">
        <v>25.0</v>
      </c>
      <c r="E576" s="46">
        <v>1.51132064E8</v>
      </c>
    </row>
    <row r="577">
      <c r="A577" s="52" t="s">
        <v>59</v>
      </c>
      <c r="B577" s="53" t="s">
        <v>36</v>
      </c>
      <c r="C577" s="48">
        <v>25.0</v>
      </c>
      <c r="D577" s="49" t="str">
        <f>CONCATENATE(A577,B577,C577)</f>
        <v>Com ABAP10BP3_525</v>
      </c>
      <c r="E577" s="46">
        <v>1.40936016E8</v>
      </c>
      <c r="F577" s="49">
        <f>AVERAGE(E575:E577)</f>
        <v>140805309.3</v>
      </c>
      <c r="G577" s="49">
        <f>STDEV(E575:E577)/F577*100</f>
        <v>7.380918033</v>
      </c>
      <c r="H577" s="49">
        <f>F577-$F$532</f>
        <v>136548926</v>
      </c>
    </row>
    <row r="578">
      <c r="A578" s="48" t="s">
        <v>56</v>
      </c>
      <c r="B578" s="48" t="s">
        <v>57</v>
      </c>
      <c r="C578" s="48">
        <v>30.0</v>
      </c>
      <c r="E578" s="43">
        <v>3275208.0</v>
      </c>
    </row>
    <row r="579">
      <c r="A579" s="48" t="s">
        <v>56</v>
      </c>
      <c r="B579" s="48" t="s">
        <v>57</v>
      </c>
      <c r="C579" s="48">
        <v>30.0</v>
      </c>
      <c r="E579" s="43">
        <v>3972717.0</v>
      </c>
    </row>
    <row r="580">
      <c r="A580" s="48" t="s">
        <v>56</v>
      </c>
      <c r="B580" s="48" t="s">
        <v>57</v>
      </c>
      <c r="C580" s="48">
        <v>30.0</v>
      </c>
      <c r="D580" s="49" t="str">
        <f>CONCATENATE(A580,B580,C580)</f>
        <v>Sem ABAPbranco30</v>
      </c>
      <c r="E580" s="43">
        <v>3584386.0</v>
      </c>
      <c r="F580" s="49">
        <f>AVERAGE(E578:E580)</f>
        <v>3610770.333</v>
      </c>
      <c r="G580" s="49">
        <f>STDEV(E578:E580)/F580*100</f>
        <v>9.679436427</v>
      </c>
      <c r="H580" s="40" t="s">
        <v>58</v>
      </c>
    </row>
    <row r="581">
      <c r="A581" s="48" t="s">
        <v>56</v>
      </c>
      <c r="B581" s="48" t="s">
        <v>8</v>
      </c>
      <c r="C581" s="48">
        <v>30.0</v>
      </c>
      <c r="I581" s="44">
        <v>1.05448648E8</v>
      </c>
    </row>
    <row r="582">
      <c r="A582" s="48" t="s">
        <v>56</v>
      </c>
      <c r="B582" s="48" t="s">
        <v>8</v>
      </c>
      <c r="C582" s="48">
        <v>30.0</v>
      </c>
      <c r="E582" s="44">
        <v>1.27581128E8</v>
      </c>
    </row>
    <row r="583">
      <c r="A583" s="48" t="s">
        <v>56</v>
      </c>
      <c r="B583" s="48" t="s">
        <v>8</v>
      </c>
      <c r="C583" s="48">
        <v>30.0</v>
      </c>
      <c r="D583" s="49" t="str">
        <f>CONCATENATE(A583,B583,C583)</f>
        <v>Sem ABAPC130</v>
      </c>
      <c r="E583" s="44">
        <v>1.34316928E8</v>
      </c>
      <c r="F583" s="49">
        <f>AVERAGE(E581:E583)</f>
        <v>130949028</v>
      </c>
      <c r="G583" s="49">
        <f>STDEV(E581:E583)/F583*100</f>
        <v>3.637239565</v>
      </c>
      <c r="H583" s="49">
        <f>F583-$F$580</f>
        <v>127338257.7</v>
      </c>
    </row>
    <row r="584">
      <c r="A584" s="48" t="s">
        <v>56</v>
      </c>
      <c r="B584" s="48" t="s">
        <v>10</v>
      </c>
      <c r="C584" s="48">
        <v>30.0</v>
      </c>
      <c r="E584" s="44">
        <v>8.1402824E7</v>
      </c>
    </row>
    <row r="585">
      <c r="A585" s="48" t="s">
        <v>56</v>
      </c>
      <c r="B585" s="48" t="s">
        <v>10</v>
      </c>
      <c r="C585" s="48">
        <v>30.0</v>
      </c>
      <c r="E585" s="44">
        <v>8.7790992E7</v>
      </c>
    </row>
    <row r="586">
      <c r="A586" s="48" t="s">
        <v>56</v>
      </c>
      <c r="B586" s="48" t="s">
        <v>10</v>
      </c>
      <c r="C586" s="48">
        <v>30.0</v>
      </c>
      <c r="D586" s="49" t="str">
        <f>CONCATENATE(A586,B586,C586)</f>
        <v>Sem ABAPC230</v>
      </c>
      <c r="E586" s="44">
        <v>9.5740968E7</v>
      </c>
      <c r="F586" s="49">
        <f>AVERAGE(E584:E586)</f>
        <v>88311594.67</v>
      </c>
      <c r="G586" s="49">
        <f>STDEV(E584:E586)/F586*100</f>
        <v>8.133965796</v>
      </c>
      <c r="H586" s="49">
        <f>F586-$F$580</f>
        <v>84700824.33</v>
      </c>
    </row>
    <row r="587">
      <c r="A587" s="48" t="s">
        <v>56</v>
      </c>
      <c r="B587" s="48" t="s">
        <v>12</v>
      </c>
      <c r="C587" s="48">
        <v>30.0</v>
      </c>
      <c r="E587" s="44">
        <v>9.3454032E7</v>
      </c>
    </row>
    <row r="588">
      <c r="A588" s="48" t="s">
        <v>56</v>
      </c>
      <c r="B588" s="48" t="s">
        <v>12</v>
      </c>
      <c r="C588" s="48">
        <v>30.0</v>
      </c>
      <c r="I588" s="44">
        <v>1.29483192E8</v>
      </c>
    </row>
    <row r="589">
      <c r="A589" s="48" t="s">
        <v>56</v>
      </c>
      <c r="B589" s="48" t="s">
        <v>12</v>
      </c>
      <c r="C589" s="48">
        <v>30.0</v>
      </c>
      <c r="D589" s="49" t="str">
        <f>CONCATENATE(A589,B589,C589)</f>
        <v>Sem ABAPC330</v>
      </c>
      <c r="E589" s="44">
        <v>1.07849152E8</v>
      </c>
      <c r="F589" s="49">
        <f>AVERAGE(E587:E589)</f>
        <v>100651592</v>
      </c>
      <c r="G589" s="49">
        <f>STDEV(E587:E589)/F589*100</f>
        <v>10.11299152</v>
      </c>
      <c r="H589" s="49">
        <f>F589-$F$580</f>
        <v>97040821.67</v>
      </c>
    </row>
    <row r="590">
      <c r="A590" s="48" t="s">
        <v>56</v>
      </c>
      <c r="B590" s="48" t="s">
        <v>14</v>
      </c>
      <c r="C590" s="48">
        <v>30.0</v>
      </c>
      <c r="I590" s="44">
        <v>7.1805248E7</v>
      </c>
    </row>
    <row r="591">
      <c r="A591" s="48" t="s">
        <v>56</v>
      </c>
      <c r="B591" s="48" t="s">
        <v>14</v>
      </c>
      <c r="C591" s="48">
        <v>30.0</v>
      </c>
      <c r="E591" s="44">
        <v>1.06353896E8</v>
      </c>
    </row>
    <row r="592">
      <c r="A592" s="48" t="s">
        <v>56</v>
      </c>
      <c r="B592" s="48" t="s">
        <v>14</v>
      </c>
      <c r="C592" s="48">
        <v>30.0</v>
      </c>
      <c r="D592" s="49" t="str">
        <f>CONCATENATE(A592,B592,C592)</f>
        <v>Sem ABAPC430</v>
      </c>
      <c r="E592" s="44">
        <v>9.6577376E7</v>
      </c>
      <c r="F592" s="49">
        <f>AVERAGE(E590:E592)</f>
        <v>101465636</v>
      </c>
      <c r="G592" s="49">
        <f>STDEV(E590:E592)/F592*100</f>
        <v>6.813187066</v>
      </c>
      <c r="H592" s="49">
        <f>F592-$F$580</f>
        <v>97854865.67</v>
      </c>
    </row>
    <row r="593">
      <c r="A593" s="48" t="s">
        <v>56</v>
      </c>
      <c r="B593" s="48" t="s">
        <v>16</v>
      </c>
      <c r="C593" s="48">
        <v>30.0</v>
      </c>
      <c r="E593" s="44">
        <v>1.38696048E8</v>
      </c>
    </row>
    <row r="594">
      <c r="A594" s="48" t="s">
        <v>56</v>
      </c>
      <c r="B594" s="48" t="s">
        <v>16</v>
      </c>
      <c r="C594" s="48">
        <v>30.0</v>
      </c>
      <c r="E594" s="44">
        <v>1.31195232E8</v>
      </c>
    </row>
    <row r="595">
      <c r="A595" s="48" t="s">
        <v>56</v>
      </c>
      <c r="B595" s="48" t="s">
        <v>16</v>
      </c>
      <c r="C595" s="48">
        <v>30.0</v>
      </c>
      <c r="D595" s="49" t="str">
        <f>CONCATENATE(A595,B595,C595)</f>
        <v>Sem ABAPC530</v>
      </c>
      <c r="E595" s="44">
        <v>1.2763512E8</v>
      </c>
      <c r="F595" s="49">
        <f>AVERAGE(E593:E595)</f>
        <v>132508800</v>
      </c>
      <c r="G595" s="49">
        <f>STDEV(E593:E595)/F595*100</f>
        <v>4.261037</v>
      </c>
      <c r="H595" s="49">
        <f>F595-$F$580</f>
        <v>128898029.7</v>
      </c>
    </row>
    <row r="596">
      <c r="A596" s="48" t="s">
        <v>56</v>
      </c>
      <c r="B596" s="48" t="s">
        <v>18</v>
      </c>
      <c r="C596" s="48">
        <v>30.0</v>
      </c>
      <c r="E596" s="45">
        <v>1.67070864E8</v>
      </c>
    </row>
    <row r="597">
      <c r="A597" s="48" t="s">
        <v>56</v>
      </c>
      <c r="B597" s="48" t="s">
        <v>18</v>
      </c>
      <c r="C597" s="48">
        <v>30.0</v>
      </c>
      <c r="E597" s="45">
        <v>1.63458608E8</v>
      </c>
    </row>
    <row r="598">
      <c r="A598" s="48" t="s">
        <v>56</v>
      </c>
      <c r="B598" s="48" t="s">
        <v>18</v>
      </c>
      <c r="C598" s="48">
        <v>30.0</v>
      </c>
      <c r="D598" s="49" t="str">
        <f>CONCATENATE(A598,B598,C598)</f>
        <v>Sem ABAP1BP3_130</v>
      </c>
      <c r="E598" s="45">
        <v>1.8965248E8</v>
      </c>
      <c r="F598" s="49">
        <f>AVERAGE(E596:E598)</f>
        <v>173393984</v>
      </c>
      <c r="G598" s="49">
        <f>STDEV(E596:E598)/F598*100</f>
        <v>8.186926064</v>
      </c>
      <c r="H598" s="49">
        <f>F598-$F$580</f>
        <v>169783213.7</v>
      </c>
    </row>
    <row r="599">
      <c r="A599" s="48" t="s">
        <v>56</v>
      </c>
      <c r="B599" s="48" t="s">
        <v>20</v>
      </c>
      <c r="C599" s="48">
        <v>30.0</v>
      </c>
      <c r="E599" s="45">
        <v>9.0585792E7</v>
      </c>
    </row>
    <row r="600">
      <c r="A600" s="48" t="s">
        <v>56</v>
      </c>
      <c r="B600" s="48" t="s">
        <v>20</v>
      </c>
      <c r="C600" s="48">
        <v>30.0</v>
      </c>
      <c r="E600" s="45">
        <v>8.494884E7</v>
      </c>
    </row>
    <row r="601">
      <c r="A601" s="48" t="s">
        <v>56</v>
      </c>
      <c r="B601" s="48" t="s">
        <v>20</v>
      </c>
      <c r="C601" s="48">
        <v>30.0</v>
      </c>
      <c r="D601" s="49" t="str">
        <f>CONCATENATE(A601,B601,C601)</f>
        <v>Sem ABAP1BP3_230</v>
      </c>
      <c r="E601" s="45">
        <v>9.632344E7</v>
      </c>
      <c r="F601" s="49">
        <f>AVERAGE(E599:E601)</f>
        <v>90619357.33</v>
      </c>
      <c r="G601" s="49">
        <f>STDEV(E599:E601)/F601*100</f>
        <v>6.276114125</v>
      </c>
      <c r="H601" s="49">
        <f>F601-$F$580</f>
        <v>87008587</v>
      </c>
    </row>
    <row r="602">
      <c r="A602" s="48" t="s">
        <v>56</v>
      </c>
      <c r="B602" s="48" t="s">
        <v>22</v>
      </c>
      <c r="C602" s="48">
        <v>30.0</v>
      </c>
      <c r="E602" s="45">
        <v>1.345984E8</v>
      </c>
    </row>
    <row r="603">
      <c r="A603" s="48" t="s">
        <v>56</v>
      </c>
      <c r="B603" s="48" t="s">
        <v>22</v>
      </c>
      <c r="C603" s="48">
        <v>30.0</v>
      </c>
      <c r="E603" s="45">
        <v>1.29430696E8</v>
      </c>
    </row>
    <row r="604">
      <c r="A604" s="48" t="s">
        <v>56</v>
      </c>
      <c r="B604" s="48" t="s">
        <v>22</v>
      </c>
      <c r="C604" s="48">
        <v>30.0</v>
      </c>
      <c r="D604" s="49" t="str">
        <f>CONCATENATE(A604,B604,C604)</f>
        <v>Sem ABAP1BP3_330</v>
      </c>
      <c r="E604" s="45">
        <v>1.38123616E8</v>
      </c>
      <c r="F604" s="49">
        <f>AVERAGE(E602:E604)</f>
        <v>134050904</v>
      </c>
      <c r="G604" s="49">
        <f>STDEV(E602:E604)/F604*100</f>
        <v>3.261630552</v>
      </c>
      <c r="H604" s="49">
        <f>F604-$F$580</f>
        <v>130440133.7</v>
      </c>
    </row>
    <row r="605">
      <c r="A605" s="48" t="s">
        <v>56</v>
      </c>
      <c r="B605" s="48" t="s">
        <v>24</v>
      </c>
      <c r="C605" s="48">
        <v>30.0</v>
      </c>
      <c r="E605" s="45">
        <v>9.9609136E7</v>
      </c>
    </row>
    <row r="606">
      <c r="A606" s="48" t="s">
        <v>56</v>
      </c>
      <c r="B606" s="48" t="s">
        <v>24</v>
      </c>
      <c r="C606" s="48">
        <v>30.0</v>
      </c>
      <c r="E606" s="45">
        <v>1.18155584E8</v>
      </c>
    </row>
    <row r="607">
      <c r="A607" s="48" t="s">
        <v>56</v>
      </c>
      <c r="B607" s="48" t="s">
        <v>24</v>
      </c>
      <c r="C607" s="48">
        <v>30.0</v>
      </c>
      <c r="D607" s="49" t="str">
        <f>CONCATENATE(A607,B607,C607)</f>
        <v>Sem ABAP1BP3_430</v>
      </c>
      <c r="E607" s="45">
        <v>1.1942592E8</v>
      </c>
      <c r="F607" s="49">
        <f>AVERAGE(E605:E607)</f>
        <v>112396880</v>
      </c>
      <c r="G607" s="49">
        <f>STDEV(E605:E607)/F607*100</f>
        <v>9.869233855</v>
      </c>
      <c r="H607" s="49">
        <f>F607-$F$580</f>
        <v>108786109.7</v>
      </c>
    </row>
    <row r="608">
      <c r="A608" s="48" t="s">
        <v>56</v>
      </c>
      <c r="B608" s="48" t="s">
        <v>26</v>
      </c>
      <c r="C608" s="48">
        <v>30.0</v>
      </c>
      <c r="E608" s="45">
        <v>1.28184E8</v>
      </c>
    </row>
    <row r="609">
      <c r="A609" s="48" t="s">
        <v>56</v>
      </c>
      <c r="B609" s="48" t="s">
        <v>26</v>
      </c>
      <c r="C609" s="48">
        <v>30.0</v>
      </c>
      <c r="E609" s="45">
        <v>1.40138656E8</v>
      </c>
    </row>
    <row r="610">
      <c r="A610" s="48" t="s">
        <v>56</v>
      </c>
      <c r="B610" s="48" t="s">
        <v>26</v>
      </c>
      <c r="C610" s="48">
        <v>30.0</v>
      </c>
      <c r="D610" s="49" t="str">
        <f>CONCATENATE(A610,B610,C610)</f>
        <v>Sem ABAP1BP3_530</v>
      </c>
      <c r="E610" s="45">
        <v>1.28059904E8</v>
      </c>
      <c r="F610" s="49">
        <f>AVERAGE(E608:E610)</f>
        <v>132127520</v>
      </c>
      <c r="G610" s="49">
        <f>STDEV(E608:E610)/F610*100</f>
        <v>5.251082245</v>
      </c>
      <c r="H610" s="49">
        <f>F610-$F$580</f>
        <v>128516749.7</v>
      </c>
    </row>
    <row r="611">
      <c r="A611" s="48" t="s">
        <v>56</v>
      </c>
      <c r="B611" s="48" t="s">
        <v>28</v>
      </c>
      <c r="C611" s="48">
        <v>30.0</v>
      </c>
      <c r="E611" s="46">
        <v>1.04773872E8</v>
      </c>
    </row>
    <row r="612">
      <c r="A612" s="48" t="s">
        <v>56</v>
      </c>
      <c r="B612" s="48" t="s">
        <v>28</v>
      </c>
      <c r="C612" s="48">
        <v>30.0</v>
      </c>
      <c r="E612" s="46">
        <v>1.19186256E8</v>
      </c>
    </row>
    <row r="613">
      <c r="A613" s="48" t="s">
        <v>56</v>
      </c>
      <c r="B613" s="48" t="s">
        <v>28</v>
      </c>
      <c r="C613" s="48">
        <v>30.0</v>
      </c>
      <c r="D613" s="49" t="str">
        <f>CONCATENATE(A613,B613,C613)</f>
        <v>Sem ABAP10BP3_130</v>
      </c>
      <c r="E613" s="46">
        <v>1.19983072E8</v>
      </c>
      <c r="F613" s="49">
        <f>AVERAGE(E611:E613)</f>
        <v>114647733.3</v>
      </c>
      <c r="G613" s="49">
        <f>STDEV(E611:E613)/F613*100</f>
        <v>7.466602924</v>
      </c>
      <c r="H613" s="49">
        <f>F613-$F$580</f>
        <v>111036963</v>
      </c>
    </row>
    <row r="614">
      <c r="A614" s="48" t="s">
        <v>56</v>
      </c>
      <c r="B614" s="48" t="s">
        <v>30</v>
      </c>
      <c r="C614" s="48">
        <v>30.0</v>
      </c>
      <c r="E614" s="46">
        <v>1.48105712E8</v>
      </c>
    </row>
    <row r="615">
      <c r="A615" s="48" t="s">
        <v>56</v>
      </c>
      <c r="B615" s="50" t="s">
        <v>30</v>
      </c>
      <c r="C615" s="48">
        <v>30.0</v>
      </c>
      <c r="E615" s="46">
        <v>1.42888544E8</v>
      </c>
    </row>
    <row r="616">
      <c r="A616" s="48" t="s">
        <v>56</v>
      </c>
      <c r="B616" s="50" t="s">
        <v>30</v>
      </c>
      <c r="C616" s="48">
        <v>30.0</v>
      </c>
      <c r="D616" s="49" t="str">
        <f>CONCATENATE(A616,B616,C616)</f>
        <v>Sem ABAP10BP3_230</v>
      </c>
      <c r="E616" s="46">
        <v>1.22181176E8</v>
      </c>
      <c r="F616" s="49">
        <f>AVERAGE(E614:E616)</f>
        <v>137725144</v>
      </c>
      <c r="G616" s="49">
        <f>STDEV(E614:E616)/F616*100</f>
        <v>9.955981312</v>
      </c>
      <c r="H616" s="49">
        <f>F616-$F$580</f>
        <v>134114373.7</v>
      </c>
    </row>
    <row r="617">
      <c r="A617" s="48" t="s">
        <v>56</v>
      </c>
      <c r="B617" s="50" t="s">
        <v>32</v>
      </c>
      <c r="C617" s="48">
        <v>30.0</v>
      </c>
      <c r="E617" s="46">
        <v>1.0390856E8</v>
      </c>
    </row>
    <row r="618">
      <c r="A618" s="48" t="s">
        <v>56</v>
      </c>
      <c r="B618" s="50" t="s">
        <v>32</v>
      </c>
      <c r="C618" s="48">
        <v>30.0</v>
      </c>
      <c r="E618" s="46">
        <v>1.06993312E8</v>
      </c>
    </row>
    <row r="619">
      <c r="A619" s="48" t="s">
        <v>56</v>
      </c>
      <c r="B619" s="50" t="s">
        <v>32</v>
      </c>
      <c r="C619" s="48">
        <v>30.0</v>
      </c>
      <c r="D619" s="49" t="str">
        <f>CONCATENATE(A619,B619,C619)</f>
        <v>Sem ABAP10BP3_330</v>
      </c>
      <c r="E619" s="46">
        <v>1.03521632E8</v>
      </c>
      <c r="F619" s="49">
        <f>AVERAGE(E617:E619)</f>
        <v>104807834.7</v>
      </c>
      <c r="G619" s="49">
        <f>STDEV(E617:E619)/F619*100</f>
        <v>1.815265872</v>
      </c>
      <c r="H619" s="49">
        <f>F619-$F$580</f>
        <v>101197064.3</v>
      </c>
    </row>
    <row r="620">
      <c r="A620" s="48" t="s">
        <v>56</v>
      </c>
      <c r="B620" s="50" t="s">
        <v>34</v>
      </c>
      <c r="C620" s="48">
        <v>30.0</v>
      </c>
      <c r="E620" s="46">
        <v>9.7113616E7</v>
      </c>
    </row>
    <row r="621">
      <c r="A621" s="48" t="s">
        <v>56</v>
      </c>
      <c r="B621" s="50" t="s">
        <v>34</v>
      </c>
      <c r="C621" s="48">
        <v>30.0</v>
      </c>
      <c r="E621" s="46">
        <v>1.12101336E8</v>
      </c>
    </row>
    <row r="622">
      <c r="A622" s="48" t="s">
        <v>56</v>
      </c>
      <c r="B622" s="50" t="s">
        <v>34</v>
      </c>
      <c r="C622" s="48">
        <v>30.0</v>
      </c>
      <c r="D622" s="49" t="str">
        <f>CONCATENATE(A622,B622,C622)</f>
        <v>Sem ABAP10BP3_430</v>
      </c>
      <c r="E622" s="46">
        <v>1.06441496E8</v>
      </c>
      <c r="F622" s="49">
        <f>AVERAGE(E620:E622)</f>
        <v>105218816</v>
      </c>
      <c r="G622" s="49">
        <f>STDEV(E620:E622)/F622*100</f>
        <v>7.192913908</v>
      </c>
      <c r="H622" s="49">
        <f>F622-$F$580</f>
        <v>101608045.7</v>
      </c>
    </row>
    <row r="623">
      <c r="A623" s="48" t="s">
        <v>56</v>
      </c>
      <c r="B623" s="50" t="s">
        <v>36</v>
      </c>
      <c r="C623" s="48">
        <v>30.0</v>
      </c>
      <c r="I623" s="46">
        <v>1.8952936E8</v>
      </c>
    </row>
    <row r="624">
      <c r="A624" s="48" t="s">
        <v>56</v>
      </c>
      <c r="B624" s="50" t="s">
        <v>36</v>
      </c>
      <c r="C624" s="48">
        <v>30.0</v>
      </c>
      <c r="E624" s="46">
        <v>1.33809168E8</v>
      </c>
    </row>
    <row r="625">
      <c r="A625" s="48" t="s">
        <v>56</v>
      </c>
      <c r="B625" s="50" t="s">
        <v>36</v>
      </c>
      <c r="C625" s="48">
        <v>30.0</v>
      </c>
      <c r="D625" s="49" t="str">
        <f>CONCATENATE(A625,B625,C625)</f>
        <v>Sem ABAP10BP3_530</v>
      </c>
      <c r="E625" s="46">
        <v>1.49518576E8</v>
      </c>
      <c r="F625" s="49">
        <f>AVERAGE(E623:E625)</f>
        <v>141663872</v>
      </c>
      <c r="G625" s="49">
        <f>STDEV(E623:E625)/F625*100</f>
        <v>7.841257456</v>
      </c>
      <c r="H625" s="49">
        <f>F625-$F$580</f>
        <v>138053101.7</v>
      </c>
    </row>
    <row r="626">
      <c r="A626" s="52" t="s">
        <v>59</v>
      </c>
      <c r="B626" s="52" t="s">
        <v>57</v>
      </c>
      <c r="C626" s="48">
        <v>30.0</v>
      </c>
      <c r="E626" s="43">
        <v>4288472.0</v>
      </c>
    </row>
    <row r="627">
      <c r="A627" s="52" t="s">
        <v>59</v>
      </c>
      <c r="B627" s="52" t="s">
        <v>57</v>
      </c>
      <c r="C627" s="48">
        <v>30.0</v>
      </c>
      <c r="E627" s="43">
        <v>4348022.0</v>
      </c>
    </row>
    <row r="628">
      <c r="A628" s="52" t="s">
        <v>59</v>
      </c>
      <c r="B628" s="52" t="s">
        <v>57</v>
      </c>
      <c r="C628" s="48">
        <v>30.0</v>
      </c>
      <c r="D628" s="49" t="str">
        <f>CONCATENATE(A628,B628,C628)</f>
        <v>Com ABAPbranco30</v>
      </c>
      <c r="E628" s="43">
        <v>4342362.0</v>
      </c>
      <c r="F628" s="49">
        <f>AVERAGE(E626:E628)</f>
        <v>4326285.333</v>
      </c>
      <c r="G628" s="49">
        <f>STDEV(E626:E628)/F628*100</f>
        <v>0.7597594844</v>
      </c>
      <c r="H628" s="40" t="s">
        <v>58</v>
      </c>
    </row>
    <row r="629">
      <c r="A629" s="52" t="s">
        <v>59</v>
      </c>
      <c r="B629" s="52" t="s">
        <v>8</v>
      </c>
      <c r="C629" s="48">
        <v>30.0</v>
      </c>
      <c r="E629" s="44">
        <v>1.63025776E8</v>
      </c>
    </row>
    <row r="630">
      <c r="A630" s="52" t="s">
        <v>59</v>
      </c>
      <c r="B630" s="52" t="s">
        <v>8</v>
      </c>
      <c r="C630" s="48">
        <v>30.0</v>
      </c>
      <c r="E630" s="44">
        <v>1.592644E8</v>
      </c>
    </row>
    <row r="631">
      <c r="A631" s="52" t="s">
        <v>59</v>
      </c>
      <c r="B631" s="52" t="s">
        <v>8</v>
      </c>
      <c r="C631" s="48">
        <v>30.0</v>
      </c>
      <c r="D631" s="49" t="str">
        <f>CONCATENATE(A631,B631,C631)</f>
        <v>Com ABAPC130</v>
      </c>
      <c r="E631" s="44">
        <v>1.68686368E8</v>
      </c>
      <c r="F631" s="49">
        <f>AVERAGE(E629:E631)</f>
        <v>163658848</v>
      </c>
      <c r="G631" s="49">
        <f>STDEV(E629:E631)/F631*100</f>
        <v>2.897966926</v>
      </c>
      <c r="H631" s="49">
        <f>F631-$F$628</f>
        <v>159332562.7</v>
      </c>
    </row>
    <row r="632">
      <c r="A632" s="52" t="s">
        <v>59</v>
      </c>
      <c r="B632" s="52" t="s">
        <v>10</v>
      </c>
      <c r="C632" s="48">
        <v>30.0</v>
      </c>
      <c r="E632" s="44">
        <v>1.11413184E8</v>
      </c>
    </row>
    <row r="633">
      <c r="A633" s="52" t="s">
        <v>59</v>
      </c>
      <c r="B633" s="52" t="s">
        <v>10</v>
      </c>
      <c r="C633" s="48">
        <v>30.0</v>
      </c>
      <c r="E633" s="44">
        <v>1.07798488E8</v>
      </c>
    </row>
    <row r="634">
      <c r="A634" s="52" t="s">
        <v>59</v>
      </c>
      <c r="B634" s="52" t="s">
        <v>10</v>
      </c>
      <c r="C634" s="48">
        <v>30.0</v>
      </c>
      <c r="D634" s="49" t="str">
        <f>CONCATENATE(A634,B634,C634)</f>
        <v>Com ABAPC230</v>
      </c>
      <c r="F634" s="49">
        <f>AVERAGE(E632:E634)</f>
        <v>109605836</v>
      </c>
      <c r="G634" s="49">
        <f>STDEV(E632:E634)/F634*100</f>
        <v>2.331970766</v>
      </c>
      <c r="H634" s="49">
        <f>F634-$F$628</f>
        <v>105279550.7</v>
      </c>
      <c r="I634" s="44">
        <v>8.899048E7</v>
      </c>
    </row>
    <row r="635">
      <c r="A635" s="52" t="s">
        <v>59</v>
      </c>
      <c r="B635" s="52" t="s">
        <v>12</v>
      </c>
      <c r="C635" s="48">
        <v>30.0</v>
      </c>
      <c r="E635" s="44">
        <v>1.60206592E8</v>
      </c>
    </row>
    <row r="636">
      <c r="A636" s="52" t="s">
        <v>59</v>
      </c>
      <c r="B636" s="52" t="s">
        <v>12</v>
      </c>
      <c r="C636" s="48">
        <v>30.0</v>
      </c>
      <c r="E636" s="44">
        <v>1.55696752E8</v>
      </c>
    </row>
    <row r="637">
      <c r="A637" s="52" t="s">
        <v>59</v>
      </c>
      <c r="B637" s="52" t="s">
        <v>12</v>
      </c>
      <c r="C637" s="48">
        <v>30.0</v>
      </c>
      <c r="D637" s="49" t="str">
        <f>CONCATENATE(A637,B637,C637)</f>
        <v>Com ABAPC330</v>
      </c>
      <c r="F637" s="49">
        <f>AVERAGE(E635:E637)</f>
        <v>157951672</v>
      </c>
      <c r="G637" s="49">
        <f>STDEV(E635:E637)/F637*100</f>
        <v>2.01893301</v>
      </c>
      <c r="H637" s="49">
        <f>F637-$F$628</f>
        <v>153625386.7</v>
      </c>
      <c r="I637" s="44">
        <v>1.193176E8</v>
      </c>
    </row>
    <row r="638">
      <c r="A638" s="52" t="s">
        <v>59</v>
      </c>
      <c r="B638" s="52" t="s">
        <v>14</v>
      </c>
      <c r="C638" s="48">
        <v>30.0</v>
      </c>
      <c r="E638" s="44">
        <v>1.34428352E8</v>
      </c>
    </row>
    <row r="639">
      <c r="A639" s="52" t="s">
        <v>59</v>
      </c>
      <c r="B639" s="52" t="s">
        <v>14</v>
      </c>
      <c r="C639" s="48">
        <v>30.0</v>
      </c>
      <c r="E639" s="44">
        <v>1.1056924E8</v>
      </c>
    </row>
    <row r="640">
      <c r="A640" s="52" t="s">
        <v>59</v>
      </c>
      <c r="B640" s="52" t="s">
        <v>14</v>
      </c>
      <c r="C640" s="48">
        <v>30.0</v>
      </c>
      <c r="D640" s="49" t="str">
        <f>CONCATENATE(A640,B640,C640)</f>
        <v>Com ABAPC430</v>
      </c>
      <c r="E640" s="44">
        <v>1.265244E8</v>
      </c>
      <c r="F640" s="49">
        <f>AVERAGE(E638:E640)</f>
        <v>123840664</v>
      </c>
      <c r="G640" s="49">
        <f>STDEV(E638:E640)/F640*100</f>
        <v>9.814104924</v>
      </c>
      <c r="H640" s="49">
        <f>F640-$F$628</f>
        <v>119514378.7</v>
      </c>
    </row>
    <row r="641">
      <c r="A641" s="52" t="s">
        <v>59</v>
      </c>
      <c r="B641" s="52" t="s">
        <v>16</v>
      </c>
      <c r="C641" s="48">
        <v>30.0</v>
      </c>
      <c r="E641" s="44">
        <v>1.78698656E8</v>
      </c>
    </row>
    <row r="642">
      <c r="A642" s="52" t="s">
        <v>59</v>
      </c>
      <c r="B642" s="52" t="s">
        <v>16</v>
      </c>
      <c r="C642" s="48">
        <v>30.0</v>
      </c>
      <c r="E642" s="44">
        <v>1.81139872E8</v>
      </c>
    </row>
    <row r="643">
      <c r="A643" s="52" t="s">
        <v>59</v>
      </c>
      <c r="B643" s="52" t="s">
        <v>16</v>
      </c>
      <c r="C643" s="48">
        <v>30.0</v>
      </c>
      <c r="D643" s="49" t="str">
        <f>CONCATENATE(A643,B643,C643)</f>
        <v>Com ABAPC530</v>
      </c>
      <c r="E643" s="44">
        <v>1.55474672E8</v>
      </c>
      <c r="F643" s="49">
        <f>AVERAGE(E641:E643)</f>
        <v>171771066.7</v>
      </c>
      <c r="G643" s="49">
        <f>STDEV(E641:E643)/F643*100</f>
        <v>8.246893647</v>
      </c>
      <c r="H643" s="49">
        <f>F643-$F$628</f>
        <v>167444781.3</v>
      </c>
    </row>
    <row r="644">
      <c r="A644" s="52" t="s">
        <v>59</v>
      </c>
      <c r="B644" s="52" t="s">
        <v>18</v>
      </c>
      <c r="C644" s="48">
        <v>30.0</v>
      </c>
      <c r="E644" s="45">
        <v>2.15259168E8</v>
      </c>
    </row>
    <row r="645">
      <c r="A645" s="52" t="s">
        <v>59</v>
      </c>
      <c r="B645" s="52" t="s">
        <v>18</v>
      </c>
      <c r="C645" s="48">
        <v>30.0</v>
      </c>
      <c r="E645" s="45">
        <v>2.05756784E8</v>
      </c>
    </row>
    <row r="646">
      <c r="A646" s="52" t="s">
        <v>59</v>
      </c>
      <c r="B646" s="52" t="s">
        <v>18</v>
      </c>
      <c r="C646" s="48">
        <v>30.0</v>
      </c>
      <c r="D646" s="49" t="str">
        <f>CONCATENATE(A646,B646,C646)</f>
        <v>Com ABAP1BP3_130</v>
      </c>
      <c r="E646" s="45">
        <v>2.0736672E8</v>
      </c>
      <c r="F646" s="49">
        <f>AVERAGE(E644:E646)</f>
        <v>209460890.7</v>
      </c>
      <c r="G646" s="49">
        <f>STDEV(E644:E646)/F646*100</f>
        <v>2.427931376</v>
      </c>
      <c r="H646" s="49">
        <f>F646-$F$628</f>
        <v>205134605.3</v>
      </c>
    </row>
    <row r="647">
      <c r="A647" s="52" t="s">
        <v>59</v>
      </c>
      <c r="B647" s="52" t="s">
        <v>20</v>
      </c>
      <c r="C647" s="48">
        <v>30.0</v>
      </c>
      <c r="E647" s="45">
        <v>1.24513E8</v>
      </c>
    </row>
    <row r="648">
      <c r="A648" s="52" t="s">
        <v>59</v>
      </c>
      <c r="B648" s="52" t="s">
        <v>20</v>
      </c>
      <c r="C648" s="48">
        <v>30.0</v>
      </c>
      <c r="E648" s="45">
        <v>1.2722916E8</v>
      </c>
    </row>
    <row r="649">
      <c r="A649" s="52" t="s">
        <v>59</v>
      </c>
      <c r="B649" s="52" t="s">
        <v>20</v>
      </c>
      <c r="C649" s="48">
        <v>30.0</v>
      </c>
      <c r="D649" s="49" t="str">
        <f>CONCATENATE(A649,B649,C649)</f>
        <v>Com ABAP1BP3_230</v>
      </c>
      <c r="E649" s="45">
        <v>1.23657912E8</v>
      </c>
      <c r="F649" s="49">
        <f>AVERAGE(E647:E649)</f>
        <v>125133357.3</v>
      </c>
      <c r="G649" s="49">
        <f>STDEV(E647:E649)/F649*100</f>
        <v>1.490165784</v>
      </c>
      <c r="H649" s="49">
        <f>F649-$F$628</f>
        <v>120807072</v>
      </c>
    </row>
    <row r="650">
      <c r="A650" s="52" t="s">
        <v>59</v>
      </c>
      <c r="B650" s="52" t="s">
        <v>22</v>
      </c>
      <c r="C650" s="48">
        <v>30.0</v>
      </c>
      <c r="E650" s="45">
        <v>1.8520928E8</v>
      </c>
    </row>
    <row r="651">
      <c r="A651" s="52" t="s">
        <v>59</v>
      </c>
      <c r="B651" s="52" t="s">
        <v>22</v>
      </c>
      <c r="C651" s="48">
        <v>30.0</v>
      </c>
      <c r="E651" s="45">
        <v>1.7411072E8</v>
      </c>
    </row>
    <row r="652">
      <c r="A652" s="52" t="s">
        <v>59</v>
      </c>
      <c r="B652" s="52" t="s">
        <v>22</v>
      </c>
      <c r="C652" s="48">
        <v>30.0</v>
      </c>
      <c r="D652" s="49" t="str">
        <f>CONCATENATE(A652,B652,C652)</f>
        <v>Com ABAP1BP3_330</v>
      </c>
      <c r="E652" s="45">
        <v>1.63445808E8</v>
      </c>
      <c r="F652" s="49">
        <f>AVERAGE(E650:E652)</f>
        <v>174255269.3</v>
      </c>
      <c r="G652" s="49">
        <f>STDEV(E650:E652)/F652*100</f>
        <v>6.245123073</v>
      </c>
      <c r="H652" s="49">
        <f>F652-$F$628</f>
        <v>169928984</v>
      </c>
    </row>
    <row r="653">
      <c r="A653" s="52" t="s">
        <v>59</v>
      </c>
      <c r="B653" s="52" t="s">
        <v>24</v>
      </c>
      <c r="C653" s="48">
        <v>30.0</v>
      </c>
      <c r="E653" s="45">
        <v>1.46771888E8</v>
      </c>
    </row>
    <row r="654">
      <c r="A654" s="52" t="s">
        <v>59</v>
      </c>
      <c r="B654" s="52" t="s">
        <v>24</v>
      </c>
      <c r="C654" s="48">
        <v>30.0</v>
      </c>
      <c r="E654" s="45">
        <v>1.41148112E8</v>
      </c>
    </row>
    <row r="655">
      <c r="A655" s="52" t="s">
        <v>59</v>
      </c>
      <c r="B655" s="52" t="s">
        <v>24</v>
      </c>
      <c r="C655" s="48">
        <v>30.0</v>
      </c>
      <c r="D655" s="49" t="str">
        <f>CONCATENATE(A655,B655,C655)</f>
        <v>Com ABAP1BP3_430</v>
      </c>
      <c r="E655" s="45">
        <v>1.33184816E8</v>
      </c>
      <c r="F655" s="49">
        <f>AVERAGE(E653:E655)</f>
        <v>140368272</v>
      </c>
      <c r="G655" s="49">
        <f>STDEV(E653:E655)/F655*100</f>
        <v>4.863651157</v>
      </c>
      <c r="H655" s="49">
        <f>F655-$F$628</f>
        <v>136041986.7</v>
      </c>
    </row>
    <row r="656">
      <c r="A656" s="52" t="s">
        <v>59</v>
      </c>
      <c r="B656" s="52" t="s">
        <v>26</v>
      </c>
      <c r="C656" s="48">
        <v>30.0</v>
      </c>
      <c r="E656" s="45">
        <v>1.46064336E8</v>
      </c>
    </row>
    <row r="657">
      <c r="A657" s="52" t="s">
        <v>59</v>
      </c>
      <c r="B657" s="52" t="s">
        <v>26</v>
      </c>
      <c r="C657" s="48">
        <v>30.0</v>
      </c>
      <c r="E657" s="45">
        <v>1.72859056E8</v>
      </c>
    </row>
    <row r="658">
      <c r="A658" s="52" t="s">
        <v>59</v>
      </c>
      <c r="B658" s="52" t="s">
        <v>26</v>
      </c>
      <c r="C658" s="48">
        <v>30.0</v>
      </c>
      <c r="D658" s="49" t="str">
        <f>CONCATENATE(A658,B658,C658)</f>
        <v>Com ABAP1BP3_530</v>
      </c>
      <c r="E658" s="45">
        <v>1.58429232E8</v>
      </c>
      <c r="F658" s="49">
        <f>AVERAGE(E656:E658)</f>
        <v>159117541.3</v>
      </c>
      <c r="G658" s="49">
        <f>STDEV(E656:E658)/F658*100</f>
        <v>8.428118248</v>
      </c>
      <c r="H658" s="49">
        <f>F658-$F$628</f>
        <v>154791256</v>
      </c>
    </row>
    <row r="659">
      <c r="A659" s="52" t="s">
        <v>59</v>
      </c>
      <c r="B659" s="52" t="s">
        <v>28</v>
      </c>
      <c r="C659" s="48">
        <v>30.0</v>
      </c>
      <c r="E659" s="46">
        <v>1.37011216E8</v>
      </c>
    </row>
    <row r="660">
      <c r="A660" s="52" t="s">
        <v>59</v>
      </c>
      <c r="B660" s="52" t="s">
        <v>28</v>
      </c>
      <c r="C660" s="48">
        <v>30.0</v>
      </c>
      <c r="E660" s="46">
        <v>1.474096E8</v>
      </c>
    </row>
    <row r="661">
      <c r="A661" s="52" t="s">
        <v>59</v>
      </c>
      <c r="B661" s="52" t="s">
        <v>28</v>
      </c>
      <c r="C661" s="48">
        <v>30.0</v>
      </c>
      <c r="D661" s="49" t="str">
        <f>CONCATENATE(A661,B661,C661)</f>
        <v>Com ABAP10BP3_130</v>
      </c>
      <c r="E661" s="46">
        <v>1.66217248E8</v>
      </c>
      <c r="F661" s="49">
        <f>AVERAGE(E659:E661)</f>
        <v>150212688</v>
      </c>
      <c r="G661" s="49">
        <f>STDEV(E659:E661)/F661*100</f>
        <v>9.854968816</v>
      </c>
      <c r="H661" s="49">
        <f>F661-$F$628</f>
        <v>145886402.7</v>
      </c>
    </row>
    <row r="662">
      <c r="A662" s="52" t="s">
        <v>59</v>
      </c>
      <c r="B662" s="52" t="s">
        <v>30</v>
      </c>
      <c r="C662" s="48">
        <v>30.0</v>
      </c>
      <c r="E662" s="46">
        <v>1.9464816E8</v>
      </c>
    </row>
    <row r="663">
      <c r="A663" s="52" t="s">
        <v>59</v>
      </c>
      <c r="B663" s="53" t="s">
        <v>30</v>
      </c>
      <c r="C663" s="48">
        <v>30.0</v>
      </c>
      <c r="E663" s="46">
        <v>1.75630224E8</v>
      </c>
    </row>
    <row r="664">
      <c r="A664" s="52" t="s">
        <v>59</v>
      </c>
      <c r="B664" s="53" t="s">
        <v>30</v>
      </c>
      <c r="C664" s="48">
        <v>30.0</v>
      </c>
      <c r="D664" s="49" t="str">
        <f>CONCATENATE(A664,B664,C664)</f>
        <v>Com ABAP10BP3_230</v>
      </c>
      <c r="E664" s="46">
        <v>1.7544536E8</v>
      </c>
      <c r="F664" s="49">
        <f>AVERAGE(E662:E664)</f>
        <v>181907914.7</v>
      </c>
      <c r="G664" s="49">
        <f>STDEV(E662:E664)/F664*100</f>
        <v>6.065576254</v>
      </c>
      <c r="H664" s="49">
        <f>F664-$F$628</f>
        <v>177581629.3</v>
      </c>
    </row>
    <row r="665">
      <c r="A665" s="52" t="s">
        <v>59</v>
      </c>
      <c r="B665" s="53" t="s">
        <v>32</v>
      </c>
      <c r="C665" s="48">
        <v>30.0</v>
      </c>
      <c r="E665" s="46">
        <v>1.45789408E8</v>
      </c>
    </row>
    <row r="666">
      <c r="A666" s="52" t="s">
        <v>59</v>
      </c>
      <c r="B666" s="53" t="s">
        <v>32</v>
      </c>
      <c r="C666" s="48">
        <v>30.0</v>
      </c>
      <c r="E666" s="46">
        <v>1.38141744E8</v>
      </c>
    </row>
    <row r="667">
      <c r="A667" s="52" t="s">
        <v>59</v>
      </c>
      <c r="B667" s="53" t="s">
        <v>32</v>
      </c>
      <c r="C667" s="48">
        <v>30.0</v>
      </c>
      <c r="D667" s="49" t="str">
        <f>CONCATENATE(A667,B667,C667)</f>
        <v>Com ABAP10BP3_330</v>
      </c>
      <c r="E667" s="46">
        <v>1.53491392E8</v>
      </c>
      <c r="F667" s="49">
        <f>AVERAGE(E665:E667)</f>
        <v>145807514.7</v>
      </c>
      <c r="G667" s="49">
        <f>STDEV(E665:E667)/F667*100</f>
        <v>5.263679336</v>
      </c>
      <c r="H667" s="49">
        <f>F667-$F$628</f>
        <v>141481229.3</v>
      </c>
    </row>
    <row r="668">
      <c r="A668" s="52" t="s">
        <v>59</v>
      </c>
      <c r="B668" s="53" t="s">
        <v>34</v>
      </c>
      <c r="C668" s="48">
        <v>30.0</v>
      </c>
      <c r="E668" s="46">
        <v>1.45532432E8</v>
      </c>
    </row>
    <row r="669">
      <c r="A669" s="52" t="s">
        <v>59</v>
      </c>
      <c r="B669" s="53" t="s">
        <v>34</v>
      </c>
      <c r="C669" s="48">
        <v>30.0</v>
      </c>
      <c r="E669" s="46">
        <v>1.28936632E8</v>
      </c>
    </row>
    <row r="670">
      <c r="A670" s="52" t="s">
        <v>59</v>
      </c>
      <c r="B670" s="53" t="s">
        <v>34</v>
      </c>
      <c r="C670" s="48">
        <v>30.0</v>
      </c>
      <c r="D670" s="49" t="str">
        <f>CONCATENATE(A670,B670,C670)</f>
        <v>Com ABAP10BP3_430</v>
      </c>
      <c r="E670" s="46">
        <v>1.40436512E8</v>
      </c>
      <c r="F670" s="49">
        <f>AVERAGE(E668:E670)</f>
        <v>138301858.7</v>
      </c>
      <c r="G670" s="49">
        <f>STDEV(E668:E670)/F670*100</f>
        <v>6.14694224</v>
      </c>
      <c r="H670" s="49">
        <f>F670-$F$628</f>
        <v>133975573.3</v>
      </c>
    </row>
    <row r="671">
      <c r="A671" s="52" t="s">
        <v>59</v>
      </c>
      <c r="B671" s="53" t="s">
        <v>36</v>
      </c>
      <c r="C671" s="48">
        <v>30.0</v>
      </c>
      <c r="E671" s="46">
        <v>1.55379376E8</v>
      </c>
    </row>
    <row r="672">
      <c r="A672" s="52" t="s">
        <v>59</v>
      </c>
      <c r="B672" s="53" t="s">
        <v>36</v>
      </c>
      <c r="C672" s="48">
        <v>30.0</v>
      </c>
      <c r="E672" s="46">
        <v>1.7939136E8</v>
      </c>
    </row>
    <row r="673">
      <c r="A673" s="52" t="s">
        <v>59</v>
      </c>
      <c r="B673" s="53" t="s">
        <v>36</v>
      </c>
      <c r="C673" s="48">
        <v>30.0</v>
      </c>
      <c r="D673" s="49" t="str">
        <f>CONCATENATE(A673,B673,C673)</f>
        <v>Com ABAP10BP3_530</v>
      </c>
      <c r="E673" s="46">
        <v>1.68401056E8</v>
      </c>
      <c r="F673" s="49">
        <f>AVERAGE(E671:E673)</f>
        <v>167723930.7</v>
      </c>
      <c r="G673" s="49">
        <f>STDEV(E671:E673)/F673*100</f>
        <v>7.166719952</v>
      </c>
      <c r="H673" s="49">
        <f>F673-$F$628</f>
        <v>163397645.3</v>
      </c>
    </row>
    <row r="674">
      <c r="A674" s="48" t="s">
        <v>56</v>
      </c>
      <c r="B674" s="48" t="s">
        <v>57</v>
      </c>
      <c r="C674" s="48">
        <v>35.0</v>
      </c>
      <c r="E674" s="43">
        <v>3421581.0</v>
      </c>
    </row>
    <row r="675">
      <c r="A675" s="48" t="s">
        <v>56</v>
      </c>
      <c r="B675" s="48" t="s">
        <v>57</v>
      </c>
      <c r="C675" s="48">
        <v>35.0</v>
      </c>
      <c r="E675" s="43">
        <v>4071707.0</v>
      </c>
    </row>
    <row r="676">
      <c r="A676" s="48" t="s">
        <v>56</v>
      </c>
      <c r="B676" s="48" t="s">
        <v>57</v>
      </c>
      <c r="C676" s="48">
        <v>35.0</v>
      </c>
      <c r="D676" s="49" t="str">
        <f>CONCATENATE(A676,B676,C676)</f>
        <v>Sem ABAPbranco35</v>
      </c>
      <c r="E676" s="43">
        <v>3693503.0</v>
      </c>
      <c r="F676" s="49">
        <f>AVERAGE(E674:E676)</f>
        <v>3728930.333</v>
      </c>
      <c r="G676" s="49">
        <f>STDEV(E674:E676)/F676*100</f>
        <v>8.756068561</v>
      </c>
      <c r="H676" s="40" t="s">
        <v>58</v>
      </c>
    </row>
    <row r="677">
      <c r="A677" s="48" t="s">
        <v>56</v>
      </c>
      <c r="B677" s="48" t="s">
        <v>8</v>
      </c>
      <c r="C677" s="48">
        <v>35.0</v>
      </c>
      <c r="I677" s="44">
        <v>1.25171152E8</v>
      </c>
    </row>
    <row r="678">
      <c r="A678" s="48" t="s">
        <v>56</v>
      </c>
      <c r="B678" s="48" t="s">
        <v>8</v>
      </c>
      <c r="C678" s="48">
        <v>35.0</v>
      </c>
      <c r="E678" s="44">
        <v>1.48971264E8</v>
      </c>
    </row>
    <row r="679">
      <c r="A679" s="48" t="s">
        <v>56</v>
      </c>
      <c r="B679" s="48" t="s">
        <v>8</v>
      </c>
      <c r="C679" s="48">
        <v>35.0</v>
      </c>
      <c r="D679" s="49" t="str">
        <f>CONCATENATE(A679,B679,C679)</f>
        <v>Sem ABAPC135</v>
      </c>
      <c r="E679" s="44">
        <v>1.58044144E8</v>
      </c>
      <c r="F679" s="49">
        <f>AVERAGE(E677:E679)</f>
        <v>153507704</v>
      </c>
      <c r="G679" s="49">
        <f>STDEV(E677:E679)/F679*100</f>
        <v>4.1792658</v>
      </c>
      <c r="H679" s="49">
        <f>F679-$F$676</f>
        <v>149778773.7</v>
      </c>
    </row>
    <row r="680">
      <c r="A680" s="48" t="s">
        <v>56</v>
      </c>
      <c r="B680" s="48" t="s">
        <v>10</v>
      </c>
      <c r="C680" s="48">
        <v>35.0</v>
      </c>
      <c r="E680" s="44">
        <v>9.8120704E7</v>
      </c>
    </row>
    <row r="681">
      <c r="A681" s="48" t="s">
        <v>56</v>
      </c>
      <c r="B681" s="48" t="s">
        <v>10</v>
      </c>
      <c r="C681" s="48">
        <v>35.0</v>
      </c>
      <c r="E681" s="44">
        <v>1.0600788E8</v>
      </c>
    </row>
    <row r="682">
      <c r="A682" s="48" t="s">
        <v>56</v>
      </c>
      <c r="B682" s="48" t="s">
        <v>10</v>
      </c>
      <c r="C682" s="48">
        <v>35.0</v>
      </c>
      <c r="D682" s="49" t="str">
        <f>CONCATENATE(A682,B682,C682)</f>
        <v>Sem ABAPC235</v>
      </c>
      <c r="E682" s="44">
        <v>1.14548048E8</v>
      </c>
      <c r="F682" s="49">
        <f>AVERAGE(E680:E682)</f>
        <v>106225544</v>
      </c>
      <c r="G682" s="49">
        <f>STDEV(E680:E682)/F682*100</f>
        <v>7.734330613</v>
      </c>
      <c r="H682" s="49">
        <f>F682-$F$676</f>
        <v>102496613.7</v>
      </c>
    </row>
    <row r="683">
      <c r="A683" s="48" t="s">
        <v>56</v>
      </c>
      <c r="B683" s="48" t="s">
        <v>12</v>
      </c>
      <c r="C683" s="48">
        <v>35.0</v>
      </c>
      <c r="E683" s="44">
        <v>1.14497456E8</v>
      </c>
    </row>
    <row r="684">
      <c r="A684" s="48" t="s">
        <v>56</v>
      </c>
      <c r="B684" s="48" t="s">
        <v>12</v>
      </c>
      <c r="C684" s="48">
        <v>35.0</v>
      </c>
      <c r="I684" s="44">
        <v>1.54545072E8</v>
      </c>
    </row>
    <row r="685">
      <c r="A685" s="48" t="s">
        <v>56</v>
      </c>
      <c r="B685" s="48" t="s">
        <v>12</v>
      </c>
      <c r="C685" s="48">
        <v>35.0</v>
      </c>
      <c r="D685" s="49" t="str">
        <f>CONCATENATE(A685,B685,C685)</f>
        <v>Sem ABAPC335</v>
      </c>
      <c r="E685" s="44">
        <v>1.29545648E8</v>
      </c>
      <c r="F685" s="49">
        <f>AVERAGE(E683:E685)</f>
        <v>122021552</v>
      </c>
      <c r="G685" s="49">
        <f>STDEV(E683:E685)/F685*100</f>
        <v>8.720327215</v>
      </c>
      <c r="H685" s="49">
        <f>F685-$F$676</f>
        <v>118292621.7</v>
      </c>
    </row>
    <row r="686">
      <c r="A686" s="48" t="s">
        <v>56</v>
      </c>
      <c r="B686" s="48" t="s">
        <v>14</v>
      </c>
      <c r="C686" s="48">
        <v>35.0</v>
      </c>
      <c r="I686" s="44">
        <v>8.6173224E7</v>
      </c>
    </row>
    <row r="687">
      <c r="A687" s="48" t="s">
        <v>56</v>
      </c>
      <c r="B687" s="48" t="s">
        <v>14</v>
      </c>
      <c r="C687" s="48">
        <v>35.0</v>
      </c>
      <c r="E687" s="44">
        <v>1.23356384E8</v>
      </c>
    </row>
    <row r="688">
      <c r="A688" s="48" t="s">
        <v>56</v>
      </c>
      <c r="B688" s="48" t="s">
        <v>14</v>
      </c>
      <c r="C688" s="48">
        <v>35.0</v>
      </c>
      <c r="D688" s="49" t="str">
        <f>CONCATENATE(A688,B688,C688)</f>
        <v>Sem ABAPC435</v>
      </c>
      <c r="E688" s="44">
        <v>1.13504232E8</v>
      </c>
      <c r="F688" s="49">
        <f>AVERAGE(E686:E688)</f>
        <v>118430308</v>
      </c>
      <c r="G688" s="49">
        <f>STDEV(E686:E688)/F688*100</f>
        <v>5.882382311</v>
      </c>
      <c r="H688" s="49">
        <f>F688-$F$676</f>
        <v>114701377.7</v>
      </c>
    </row>
    <row r="689">
      <c r="A689" s="48" t="s">
        <v>56</v>
      </c>
      <c r="B689" s="48" t="s">
        <v>16</v>
      </c>
      <c r="C689" s="48">
        <v>35.0</v>
      </c>
      <c r="E689" s="44">
        <v>1.63131792E8</v>
      </c>
    </row>
    <row r="690">
      <c r="A690" s="48" t="s">
        <v>56</v>
      </c>
      <c r="B690" s="48" t="s">
        <v>16</v>
      </c>
      <c r="C690" s="48">
        <v>35.0</v>
      </c>
      <c r="E690" s="44">
        <v>1.55341408E8</v>
      </c>
    </row>
    <row r="691">
      <c r="A691" s="48" t="s">
        <v>56</v>
      </c>
      <c r="B691" s="48" t="s">
        <v>16</v>
      </c>
      <c r="C691" s="48">
        <v>35.0</v>
      </c>
      <c r="D691" s="49" t="str">
        <f>CONCATENATE(A691,B691,C691)</f>
        <v>Sem ABAPC535</v>
      </c>
      <c r="E691" s="44">
        <v>1.526408E8</v>
      </c>
      <c r="F691" s="49">
        <f>AVERAGE(E689:E691)</f>
        <v>157038000</v>
      </c>
      <c r="G691" s="49">
        <f>STDEV(E689:E691)/F691*100</f>
        <v>3.468834913</v>
      </c>
      <c r="H691" s="49">
        <f>F691-$F$676</f>
        <v>153309069.7</v>
      </c>
    </row>
    <row r="692">
      <c r="A692" s="48" t="s">
        <v>56</v>
      </c>
      <c r="B692" s="48" t="s">
        <v>18</v>
      </c>
      <c r="C692" s="48">
        <v>35.0</v>
      </c>
      <c r="E692" s="45">
        <v>1.87299872E8</v>
      </c>
    </row>
    <row r="693">
      <c r="A693" s="48" t="s">
        <v>56</v>
      </c>
      <c r="B693" s="48" t="s">
        <v>18</v>
      </c>
      <c r="C693" s="48">
        <v>35.0</v>
      </c>
      <c r="E693" s="45">
        <v>1.83378032E8</v>
      </c>
    </row>
    <row r="694">
      <c r="A694" s="48" t="s">
        <v>56</v>
      </c>
      <c r="B694" s="48" t="s">
        <v>18</v>
      </c>
      <c r="C694" s="48">
        <v>35.0</v>
      </c>
      <c r="D694" s="49" t="str">
        <f>CONCATENATE(A694,B694,C694)</f>
        <v>Sem ABAP1BP3_135</v>
      </c>
      <c r="E694" s="45">
        <v>2.12526688E8</v>
      </c>
      <c r="F694" s="49">
        <f>AVERAGE(E692:E694)</f>
        <v>194401530.7</v>
      </c>
      <c r="G694" s="49">
        <f>STDEV(E692:E694)/F694*100</f>
        <v>8.137207508</v>
      </c>
      <c r="H694" s="49">
        <f>F694-$F$676</f>
        <v>190672600.3</v>
      </c>
    </row>
    <row r="695">
      <c r="A695" s="48" t="s">
        <v>56</v>
      </c>
      <c r="B695" s="48" t="s">
        <v>20</v>
      </c>
      <c r="C695" s="48">
        <v>35.0</v>
      </c>
      <c r="E695" s="45">
        <v>1.09734808E8</v>
      </c>
    </row>
    <row r="696">
      <c r="A696" s="48" t="s">
        <v>56</v>
      </c>
      <c r="B696" s="48" t="s">
        <v>20</v>
      </c>
      <c r="C696" s="48">
        <v>35.0</v>
      </c>
      <c r="E696" s="45">
        <v>1.03604904E8</v>
      </c>
    </row>
    <row r="697">
      <c r="A697" s="48" t="s">
        <v>56</v>
      </c>
      <c r="B697" s="48" t="s">
        <v>20</v>
      </c>
      <c r="C697" s="48">
        <v>35.0</v>
      </c>
      <c r="D697" s="49" t="str">
        <f>CONCATENATE(A697,B697,C697)</f>
        <v>Sem ABAP1BP3_235</v>
      </c>
      <c r="E697" s="45">
        <v>1.1559344E8</v>
      </c>
      <c r="F697" s="49">
        <f>AVERAGE(E695:E697)</f>
        <v>109644384</v>
      </c>
      <c r="G697" s="49">
        <f>STDEV(E695:E697)/F697*100</f>
        <v>5.467475195</v>
      </c>
      <c r="H697" s="49">
        <f>F697-$F$676</f>
        <v>105915453.7</v>
      </c>
    </row>
    <row r="698">
      <c r="A698" s="48" t="s">
        <v>56</v>
      </c>
      <c r="B698" s="48" t="s">
        <v>22</v>
      </c>
      <c r="C698" s="48">
        <v>35.0</v>
      </c>
      <c r="E698" s="45">
        <v>1.52243312E8</v>
      </c>
    </row>
    <row r="699">
      <c r="A699" s="48" t="s">
        <v>56</v>
      </c>
      <c r="B699" s="48" t="s">
        <v>22</v>
      </c>
      <c r="C699" s="48">
        <v>35.0</v>
      </c>
      <c r="E699" s="45">
        <v>1.48114912E8</v>
      </c>
    </row>
    <row r="700">
      <c r="A700" s="48" t="s">
        <v>56</v>
      </c>
      <c r="B700" s="48" t="s">
        <v>22</v>
      </c>
      <c r="C700" s="48">
        <v>35.0</v>
      </c>
      <c r="D700" s="49" t="str">
        <f>CONCATENATE(A700,B700,C700)</f>
        <v>Sem ABAP1BP3_335</v>
      </c>
      <c r="E700" s="45">
        <v>1.59946992E8</v>
      </c>
      <c r="F700" s="49">
        <f>AVERAGE(E698:E700)</f>
        <v>153435072</v>
      </c>
      <c r="G700" s="49">
        <f>STDEV(E698:E700)/F700*100</f>
        <v>3.913963856</v>
      </c>
      <c r="H700" s="49">
        <f>F700-$F$676</f>
        <v>149706141.7</v>
      </c>
    </row>
    <row r="701">
      <c r="A701" s="48" t="s">
        <v>56</v>
      </c>
      <c r="B701" s="48" t="s">
        <v>24</v>
      </c>
      <c r="C701" s="48">
        <v>35.0</v>
      </c>
      <c r="E701" s="45">
        <v>1.20350208E8</v>
      </c>
    </row>
    <row r="702">
      <c r="A702" s="48" t="s">
        <v>56</v>
      </c>
      <c r="B702" s="48" t="s">
        <v>24</v>
      </c>
      <c r="C702" s="48">
        <v>35.0</v>
      </c>
      <c r="E702" s="45">
        <v>1.40761776E8</v>
      </c>
    </row>
    <row r="703">
      <c r="A703" s="48" t="s">
        <v>56</v>
      </c>
      <c r="B703" s="48" t="s">
        <v>24</v>
      </c>
      <c r="C703" s="48">
        <v>35.0</v>
      </c>
      <c r="D703" s="49" t="str">
        <f>CONCATENATE(A703,B703,C703)</f>
        <v>Sem ABAP1BP3_435</v>
      </c>
      <c r="E703" s="45">
        <v>1.4219032E8</v>
      </c>
      <c r="F703" s="49">
        <f>AVERAGE(E701:E703)</f>
        <v>134434101.3</v>
      </c>
      <c r="G703" s="49">
        <f>STDEV(E701:E703)/F703*100</f>
        <v>9.088397748</v>
      </c>
      <c r="H703" s="49">
        <f>F703-$F$676</f>
        <v>130705171</v>
      </c>
    </row>
    <row r="704">
      <c r="A704" s="48" t="s">
        <v>56</v>
      </c>
      <c r="B704" s="48" t="s">
        <v>26</v>
      </c>
      <c r="C704" s="48">
        <v>35.0</v>
      </c>
      <c r="E704" s="45">
        <v>1.48899584E8</v>
      </c>
    </row>
    <row r="705">
      <c r="A705" s="48" t="s">
        <v>56</v>
      </c>
      <c r="B705" s="48" t="s">
        <v>26</v>
      </c>
      <c r="C705" s="48">
        <v>35.0</v>
      </c>
      <c r="E705" s="45">
        <v>1.62978352E8</v>
      </c>
    </row>
    <row r="706">
      <c r="A706" s="48" t="s">
        <v>56</v>
      </c>
      <c r="B706" s="48" t="s">
        <v>26</v>
      </c>
      <c r="C706" s="48">
        <v>35.0</v>
      </c>
      <c r="D706" s="49" t="str">
        <f>CONCATENATE(A706,B706,C706)</f>
        <v>Sem ABAP1BP3_535</v>
      </c>
      <c r="E706" s="45">
        <v>1.48496384E8</v>
      </c>
      <c r="F706" s="49">
        <f>AVERAGE(E704:E706)</f>
        <v>153458106.7</v>
      </c>
      <c r="G706" s="49">
        <f>STDEV(E704:E706)/F706*100</f>
        <v>5.37426068</v>
      </c>
      <c r="H706" s="49">
        <f>F706-$F$676</f>
        <v>149729176.3</v>
      </c>
    </row>
    <row r="707">
      <c r="A707" s="48" t="s">
        <v>56</v>
      </c>
      <c r="B707" s="48" t="s">
        <v>28</v>
      </c>
      <c r="C707" s="48">
        <v>35.0</v>
      </c>
      <c r="E707" s="46">
        <v>1.23270992E8</v>
      </c>
    </row>
    <row r="708">
      <c r="A708" s="48" t="s">
        <v>56</v>
      </c>
      <c r="B708" s="48" t="s">
        <v>28</v>
      </c>
      <c r="C708" s="48">
        <v>35.0</v>
      </c>
      <c r="E708" s="46">
        <v>1.39224672E8</v>
      </c>
    </row>
    <row r="709">
      <c r="A709" s="48" t="s">
        <v>56</v>
      </c>
      <c r="B709" s="48" t="s">
        <v>28</v>
      </c>
      <c r="C709" s="48">
        <v>35.0</v>
      </c>
      <c r="D709" s="49" t="str">
        <f>CONCATENATE(A709,B709,C709)</f>
        <v>Sem ABAP10BP3_135</v>
      </c>
      <c r="E709" s="46">
        <v>1.3887776E8</v>
      </c>
      <c r="F709" s="49">
        <f>AVERAGE(E707:E709)</f>
        <v>133791141.3</v>
      </c>
      <c r="G709" s="49">
        <f>STDEV(E707:E709)/F709*100</f>
        <v>6.810890109</v>
      </c>
      <c r="H709" s="49">
        <f>F709-$F$676</f>
        <v>130062211</v>
      </c>
    </row>
    <row r="710">
      <c r="A710" s="48" t="s">
        <v>56</v>
      </c>
      <c r="B710" s="48" t="s">
        <v>30</v>
      </c>
      <c r="C710" s="48">
        <v>35.0</v>
      </c>
      <c r="E710" s="46">
        <v>1.73616272E8</v>
      </c>
    </row>
    <row r="711">
      <c r="A711" s="48" t="s">
        <v>56</v>
      </c>
      <c r="B711" s="50" t="s">
        <v>30</v>
      </c>
      <c r="C711" s="48">
        <v>35.0</v>
      </c>
      <c r="E711" s="46">
        <v>1.68057904E8</v>
      </c>
    </row>
    <row r="712">
      <c r="A712" s="48" t="s">
        <v>56</v>
      </c>
      <c r="B712" s="50" t="s">
        <v>30</v>
      </c>
      <c r="C712" s="48">
        <v>35.0</v>
      </c>
      <c r="D712" s="49" t="str">
        <f>CONCATENATE(A712,B712,C712)</f>
        <v>Sem ABAP10BP3_235</v>
      </c>
      <c r="E712" s="46">
        <v>1.45782064E8</v>
      </c>
      <c r="F712" s="49">
        <f>AVERAGE(E710:E712)</f>
        <v>162485413.3</v>
      </c>
      <c r="G712" s="49">
        <f>STDEV(E710:E712)/F712*100</f>
        <v>9.065478707</v>
      </c>
      <c r="H712" s="49">
        <f>F712-$F$676</f>
        <v>158756483</v>
      </c>
    </row>
    <row r="713">
      <c r="A713" s="48" t="s">
        <v>56</v>
      </c>
      <c r="B713" s="50" t="s">
        <v>32</v>
      </c>
      <c r="C713" s="48">
        <v>35.0</v>
      </c>
      <c r="E713" s="46">
        <v>1.21427864E8</v>
      </c>
    </row>
    <row r="714">
      <c r="A714" s="48" t="s">
        <v>56</v>
      </c>
      <c r="B714" s="50" t="s">
        <v>32</v>
      </c>
      <c r="C714" s="48">
        <v>35.0</v>
      </c>
      <c r="E714" s="46">
        <v>1.25167104E8</v>
      </c>
    </row>
    <row r="715">
      <c r="A715" s="48" t="s">
        <v>56</v>
      </c>
      <c r="B715" s="50" t="s">
        <v>32</v>
      </c>
      <c r="C715" s="48">
        <v>35.0</v>
      </c>
      <c r="D715" s="49" t="str">
        <f>CONCATENATE(A715,B715,C715)</f>
        <v>Sem ABAP10BP3_335</v>
      </c>
      <c r="E715" s="46">
        <v>1.19317808E8</v>
      </c>
      <c r="F715" s="49">
        <f>AVERAGE(E713:E715)</f>
        <v>121970925.3</v>
      </c>
      <c r="G715" s="49">
        <f>STDEV(E713:E715)/F715*100</f>
        <v>2.428628698</v>
      </c>
      <c r="H715" s="49">
        <f>F715-$F$676</f>
        <v>118241995</v>
      </c>
    </row>
    <row r="716">
      <c r="A716" s="48" t="s">
        <v>56</v>
      </c>
      <c r="B716" s="50" t="s">
        <v>34</v>
      </c>
      <c r="C716" s="48">
        <v>35.0</v>
      </c>
      <c r="E716" s="46">
        <v>1.1506172E8</v>
      </c>
    </row>
    <row r="717">
      <c r="A717" s="48" t="s">
        <v>56</v>
      </c>
      <c r="B717" s="50" t="s">
        <v>34</v>
      </c>
      <c r="C717" s="48">
        <v>35.0</v>
      </c>
      <c r="E717" s="46">
        <v>1.32505208E8</v>
      </c>
    </row>
    <row r="718">
      <c r="A718" s="48" t="s">
        <v>56</v>
      </c>
      <c r="B718" s="50" t="s">
        <v>34</v>
      </c>
      <c r="C718" s="48">
        <v>35.0</v>
      </c>
      <c r="D718" s="49" t="str">
        <f>CONCATENATE(A718,B718,C718)</f>
        <v>Sem ABAP10BP3_435</v>
      </c>
      <c r="E718" s="46">
        <v>1.25848648E8</v>
      </c>
      <c r="F718" s="49">
        <f>AVERAGE(E716:E718)</f>
        <v>124471858.7</v>
      </c>
      <c r="G718" s="49">
        <f>STDEV(E716:E718)/F718*100</f>
        <v>7.072175038</v>
      </c>
      <c r="H718" s="49">
        <f>F718-$F$676</f>
        <v>120742928.3</v>
      </c>
    </row>
    <row r="719">
      <c r="A719" s="48" t="s">
        <v>56</v>
      </c>
      <c r="B719" s="50" t="s">
        <v>36</v>
      </c>
      <c r="C719" s="48">
        <v>35.0</v>
      </c>
      <c r="I719" s="46">
        <v>2.10664432E8</v>
      </c>
    </row>
    <row r="720">
      <c r="A720" s="48" t="s">
        <v>56</v>
      </c>
      <c r="B720" s="50" t="s">
        <v>36</v>
      </c>
      <c r="C720" s="48">
        <v>35.0</v>
      </c>
      <c r="E720" s="46">
        <v>1.51428304E8</v>
      </c>
    </row>
    <row r="721">
      <c r="A721" s="48" t="s">
        <v>56</v>
      </c>
      <c r="B721" s="50" t="s">
        <v>36</v>
      </c>
      <c r="C721" s="48">
        <v>35.0</v>
      </c>
      <c r="D721" s="49" t="str">
        <f>CONCATENATE(A721,B721,C721)</f>
        <v>Sem ABAP10BP3_535</v>
      </c>
      <c r="E721" s="46">
        <v>1.6713496E8</v>
      </c>
      <c r="F721" s="49">
        <f>AVERAGE(E719:E721)</f>
        <v>159281632</v>
      </c>
      <c r="G721" s="49">
        <f>STDEV(E719:E721)/F721*100</f>
        <v>6.972733031</v>
      </c>
      <c r="H721" s="49">
        <f>F721-$F$676</f>
        <v>155552701.7</v>
      </c>
    </row>
    <row r="722">
      <c r="A722" s="52" t="s">
        <v>59</v>
      </c>
      <c r="B722" s="52" t="s">
        <v>57</v>
      </c>
      <c r="C722" s="48">
        <v>35.0</v>
      </c>
      <c r="E722" s="43">
        <v>4382203.0</v>
      </c>
    </row>
    <row r="723">
      <c r="A723" s="52" t="s">
        <v>59</v>
      </c>
      <c r="B723" s="52" t="s">
        <v>57</v>
      </c>
      <c r="C723" s="48">
        <v>35.0</v>
      </c>
      <c r="E723" s="43">
        <v>4449808.0</v>
      </c>
    </row>
    <row r="724">
      <c r="A724" s="52" t="s">
        <v>59</v>
      </c>
      <c r="B724" s="52" t="s">
        <v>57</v>
      </c>
      <c r="C724" s="48">
        <v>35.0</v>
      </c>
      <c r="D724" s="49" t="str">
        <f>CONCATENATE(A724,B724,C724)</f>
        <v>Com ABAPbranco35</v>
      </c>
      <c r="E724" s="43">
        <v>4430975.0</v>
      </c>
      <c r="F724" s="49">
        <f>AVERAGE(E722:E724)</f>
        <v>4420995.333</v>
      </c>
      <c r="G724" s="49">
        <f>STDEV(E722:E724)/F724*100</f>
        <v>0.7891862765</v>
      </c>
      <c r="H724" s="40" t="s">
        <v>58</v>
      </c>
    </row>
    <row r="725">
      <c r="A725" s="52" t="s">
        <v>59</v>
      </c>
      <c r="B725" s="52" t="s">
        <v>8</v>
      </c>
      <c r="C725" s="48">
        <v>35.0</v>
      </c>
      <c r="E725" s="44">
        <v>1.9270536E8</v>
      </c>
    </row>
    <row r="726">
      <c r="A726" s="52" t="s">
        <v>59</v>
      </c>
      <c r="B726" s="52" t="s">
        <v>8</v>
      </c>
      <c r="C726" s="48">
        <v>35.0</v>
      </c>
      <c r="E726" s="44">
        <v>1.87095104E8</v>
      </c>
    </row>
    <row r="727">
      <c r="A727" s="52" t="s">
        <v>59</v>
      </c>
      <c r="B727" s="52" t="s">
        <v>8</v>
      </c>
      <c r="C727" s="48">
        <v>35.0</v>
      </c>
      <c r="D727" s="49" t="str">
        <f>CONCATENATE(A727,B727,C727)</f>
        <v>Com ABAPC135</v>
      </c>
      <c r="E727" s="44">
        <v>1.98431264E8</v>
      </c>
      <c r="F727" s="49">
        <f>AVERAGE(E725:E727)</f>
        <v>192743909.3</v>
      </c>
      <c r="G727" s="49">
        <f>STDEV(E725:E727)/F727*100</f>
        <v>2.940782065</v>
      </c>
      <c r="H727" s="49">
        <f>F727-$F$724</f>
        <v>188322914</v>
      </c>
    </row>
    <row r="728">
      <c r="A728" s="52" t="s">
        <v>59</v>
      </c>
      <c r="B728" s="52" t="s">
        <v>10</v>
      </c>
      <c r="C728" s="48">
        <v>35.0</v>
      </c>
      <c r="E728" s="44">
        <v>1.37347472E8</v>
      </c>
    </row>
    <row r="729">
      <c r="A729" s="52" t="s">
        <v>59</v>
      </c>
      <c r="B729" s="52" t="s">
        <v>10</v>
      </c>
      <c r="C729" s="48">
        <v>35.0</v>
      </c>
      <c r="E729" s="44">
        <v>1.3163688E8</v>
      </c>
    </row>
    <row r="730">
      <c r="A730" s="52" t="s">
        <v>59</v>
      </c>
      <c r="B730" s="52" t="s">
        <v>10</v>
      </c>
      <c r="C730" s="48">
        <v>35.0</v>
      </c>
      <c r="D730" s="49" t="str">
        <f>CONCATENATE(A730,B730,C730)</f>
        <v>Com ABAPC235</v>
      </c>
      <c r="E730" s="44">
        <v>1.11167032E8</v>
      </c>
      <c r="F730" s="49">
        <f>AVERAGE(E728:E730)</f>
        <v>126717128</v>
      </c>
      <c r="G730" s="49">
        <f>STDEV(E728:E730)/F730*100</f>
        <v>10.86368368</v>
      </c>
      <c r="H730" s="49">
        <f>F730-$F$724</f>
        <v>122296132.7</v>
      </c>
    </row>
    <row r="731">
      <c r="A731" s="52" t="s">
        <v>59</v>
      </c>
      <c r="B731" s="52" t="s">
        <v>12</v>
      </c>
      <c r="C731" s="48">
        <v>35.0</v>
      </c>
      <c r="E731" s="44">
        <v>1.93449536E8</v>
      </c>
    </row>
    <row r="732">
      <c r="A732" s="52" t="s">
        <v>59</v>
      </c>
      <c r="B732" s="52" t="s">
        <v>12</v>
      </c>
      <c r="C732" s="48">
        <v>35.0</v>
      </c>
      <c r="E732" s="44">
        <v>1.86121696E8</v>
      </c>
    </row>
    <row r="733">
      <c r="A733" s="52" t="s">
        <v>59</v>
      </c>
      <c r="B733" s="52" t="s">
        <v>12</v>
      </c>
      <c r="C733" s="48">
        <v>35.0</v>
      </c>
      <c r="D733" s="49" t="str">
        <f>CONCATENATE(A733,B733,C733)</f>
        <v>Com ABAPC335</v>
      </c>
      <c r="F733" s="49">
        <f>AVERAGE(E731:E733)</f>
        <v>189785616</v>
      </c>
      <c r="G733" s="49">
        <f>STDEV(E731:E733)/F733*100</f>
        <v>2.730220269</v>
      </c>
      <c r="H733" s="49">
        <f>F733-$F$724</f>
        <v>185364620.7</v>
      </c>
      <c r="I733" s="44">
        <v>1.47479584E8</v>
      </c>
    </row>
    <row r="734">
      <c r="A734" s="52" t="s">
        <v>59</v>
      </c>
      <c r="B734" s="52" t="s">
        <v>14</v>
      </c>
      <c r="C734" s="48">
        <v>35.0</v>
      </c>
      <c r="E734" s="44">
        <v>1.6278744E8</v>
      </c>
    </row>
    <row r="735">
      <c r="A735" s="52" t="s">
        <v>59</v>
      </c>
      <c r="B735" s="52" t="s">
        <v>14</v>
      </c>
      <c r="C735" s="48">
        <v>35.0</v>
      </c>
      <c r="E735" s="44">
        <v>1.35340624E8</v>
      </c>
    </row>
    <row r="736">
      <c r="A736" s="52" t="s">
        <v>59</v>
      </c>
      <c r="B736" s="52" t="s">
        <v>14</v>
      </c>
      <c r="C736" s="48">
        <v>35.0</v>
      </c>
      <c r="D736" s="49" t="str">
        <f>CONCATENATE(A736,B736,C736)</f>
        <v>Com ABAPC435</v>
      </c>
      <c r="E736" s="44">
        <v>1.5243064E8</v>
      </c>
      <c r="F736" s="49">
        <f>AVERAGE(E734:E736)</f>
        <v>150186234.7</v>
      </c>
      <c r="G736" s="49">
        <f>STDEV(E734:E736)/F736*100</f>
        <v>9.228790622</v>
      </c>
      <c r="H736" s="49">
        <f>F736-$F$724</f>
        <v>145765239.3</v>
      </c>
    </row>
    <row r="737">
      <c r="A737" s="52" t="s">
        <v>59</v>
      </c>
      <c r="B737" s="52" t="s">
        <v>16</v>
      </c>
      <c r="C737" s="48">
        <v>35.0</v>
      </c>
      <c r="E737" s="44">
        <v>2.11441344E8</v>
      </c>
    </row>
    <row r="738">
      <c r="A738" s="52" t="s">
        <v>59</v>
      </c>
      <c r="B738" s="52" t="s">
        <v>16</v>
      </c>
      <c r="C738" s="48">
        <v>35.0</v>
      </c>
      <c r="E738" s="44">
        <v>2.14203088E8</v>
      </c>
    </row>
    <row r="739">
      <c r="A739" s="52" t="s">
        <v>59</v>
      </c>
      <c r="B739" s="52" t="s">
        <v>16</v>
      </c>
      <c r="C739" s="48">
        <v>35.0</v>
      </c>
      <c r="D739" s="49" t="str">
        <f>CONCATENATE(A739,B739,C739)</f>
        <v>Com ABAPC535</v>
      </c>
      <c r="E739" s="44">
        <v>1.87344416E8</v>
      </c>
      <c r="F739" s="49">
        <f>AVERAGE(E737:E739)</f>
        <v>204329616</v>
      </c>
      <c r="G739" s="49">
        <f>STDEV(E737:E739)/F739*100</f>
        <v>7.230614832</v>
      </c>
      <c r="H739" s="49">
        <f>F739-$F$724</f>
        <v>199908620.7</v>
      </c>
    </row>
    <row r="740">
      <c r="A740" s="52" t="s">
        <v>59</v>
      </c>
      <c r="B740" s="52" t="s">
        <v>18</v>
      </c>
      <c r="C740" s="48">
        <v>35.0</v>
      </c>
      <c r="E740" s="45">
        <v>2.43768496E8</v>
      </c>
    </row>
    <row r="741">
      <c r="A741" s="52" t="s">
        <v>59</v>
      </c>
      <c r="B741" s="52" t="s">
        <v>18</v>
      </c>
      <c r="C741" s="48">
        <v>35.0</v>
      </c>
      <c r="E741" s="45">
        <v>2.31581216E8</v>
      </c>
    </row>
    <row r="742">
      <c r="A742" s="52" t="s">
        <v>59</v>
      </c>
      <c r="B742" s="52" t="s">
        <v>18</v>
      </c>
      <c r="C742" s="48">
        <v>35.0</v>
      </c>
      <c r="D742" s="49" t="str">
        <f>CONCATENATE(A742,B742,C742)</f>
        <v>Com ABAP1BP3_135</v>
      </c>
      <c r="E742" s="45">
        <v>2.3463464E8</v>
      </c>
      <c r="F742" s="49">
        <f>AVERAGE(E740:E742)</f>
        <v>236661450.7</v>
      </c>
      <c r="G742" s="49">
        <f>STDEV(E740:E742)/F742*100</f>
        <v>2.679526029</v>
      </c>
      <c r="H742" s="49">
        <f>F742-$F$724</f>
        <v>232240455.3</v>
      </c>
    </row>
    <row r="743">
      <c r="A743" s="52" t="s">
        <v>59</v>
      </c>
      <c r="B743" s="52" t="s">
        <v>20</v>
      </c>
      <c r="C743" s="48">
        <v>35.0</v>
      </c>
      <c r="E743" s="45">
        <v>1.50846192E8</v>
      </c>
    </row>
    <row r="744">
      <c r="A744" s="52" t="s">
        <v>59</v>
      </c>
      <c r="B744" s="52" t="s">
        <v>20</v>
      </c>
      <c r="C744" s="48">
        <v>35.0</v>
      </c>
      <c r="E744" s="45">
        <v>1.52876704E8</v>
      </c>
    </row>
    <row r="745">
      <c r="A745" s="52" t="s">
        <v>59</v>
      </c>
      <c r="B745" s="52" t="s">
        <v>20</v>
      </c>
      <c r="C745" s="48">
        <v>35.0</v>
      </c>
      <c r="D745" s="49" t="str">
        <f>CONCATENATE(A745,B745,C745)</f>
        <v>Com ABAP1BP3_235</v>
      </c>
      <c r="E745" s="45">
        <v>1.50216656E8</v>
      </c>
      <c r="F745" s="49">
        <f>AVERAGE(E743:E745)</f>
        <v>151313184</v>
      </c>
      <c r="G745" s="49">
        <f>STDEV(E743:E745)/F745*100</f>
        <v>0.9187255385</v>
      </c>
      <c r="H745" s="49">
        <f>F745-$F$724</f>
        <v>146892188.7</v>
      </c>
    </row>
    <row r="746">
      <c r="A746" s="52" t="s">
        <v>59</v>
      </c>
      <c r="B746" s="52" t="s">
        <v>22</v>
      </c>
      <c r="C746" s="48">
        <v>35.0</v>
      </c>
      <c r="E746" s="45">
        <v>2.12379584E8</v>
      </c>
    </row>
    <row r="747">
      <c r="A747" s="52" t="s">
        <v>59</v>
      </c>
      <c r="B747" s="52" t="s">
        <v>22</v>
      </c>
      <c r="C747" s="48">
        <v>35.0</v>
      </c>
      <c r="E747" s="45">
        <v>2.01181504E8</v>
      </c>
    </row>
    <row r="748">
      <c r="A748" s="52" t="s">
        <v>59</v>
      </c>
      <c r="B748" s="52" t="s">
        <v>22</v>
      </c>
      <c r="C748" s="48">
        <v>35.0</v>
      </c>
      <c r="D748" s="49" t="str">
        <f>CONCATENATE(A748,B748,C748)</f>
        <v>Com ABAP1BP3_335</v>
      </c>
      <c r="E748" s="45">
        <v>1.898468E8</v>
      </c>
      <c r="F748" s="49">
        <f>AVERAGE(E746:E748)</f>
        <v>201135962.7</v>
      </c>
      <c r="G748" s="49">
        <f>STDEV(E746:E748)/F748*100</f>
        <v>5.601415522</v>
      </c>
      <c r="H748" s="49">
        <f>F748-$F$724</f>
        <v>196714967.3</v>
      </c>
    </row>
    <row r="749">
      <c r="A749" s="52" t="s">
        <v>59</v>
      </c>
      <c r="B749" s="52" t="s">
        <v>24</v>
      </c>
      <c r="C749" s="48">
        <v>35.0</v>
      </c>
      <c r="E749" s="45">
        <v>1.77460576E8</v>
      </c>
    </row>
    <row r="750">
      <c r="A750" s="52" t="s">
        <v>59</v>
      </c>
      <c r="B750" s="52" t="s">
        <v>24</v>
      </c>
      <c r="C750" s="48">
        <v>35.0</v>
      </c>
      <c r="E750" s="45">
        <v>1.69995584E8</v>
      </c>
    </row>
    <row r="751">
      <c r="A751" s="52" t="s">
        <v>59</v>
      </c>
      <c r="B751" s="52" t="s">
        <v>24</v>
      </c>
      <c r="C751" s="48">
        <v>35.0</v>
      </c>
      <c r="D751" s="49" t="str">
        <f>CONCATENATE(A751,B751,C751)</f>
        <v>Com ABAP1BP3_435</v>
      </c>
      <c r="E751" s="45">
        <v>1.62562992E8</v>
      </c>
      <c r="F751" s="49">
        <f>AVERAGE(E749:E751)</f>
        <v>170006384</v>
      </c>
      <c r="G751" s="49">
        <f>STDEV(E749:E751)/F751*100</f>
        <v>4.38148127</v>
      </c>
      <c r="H751" s="49">
        <f>F751-$F$724</f>
        <v>165585388.7</v>
      </c>
    </row>
    <row r="752">
      <c r="A752" s="52" t="s">
        <v>59</v>
      </c>
      <c r="B752" s="52" t="s">
        <v>26</v>
      </c>
      <c r="C752" s="48">
        <v>35.0</v>
      </c>
      <c r="E752" s="45">
        <v>1.73362944E8</v>
      </c>
    </row>
    <row r="753">
      <c r="A753" s="52" t="s">
        <v>59</v>
      </c>
      <c r="B753" s="52" t="s">
        <v>26</v>
      </c>
      <c r="C753" s="48">
        <v>35.0</v>
      </c>
      <c r="E753" s="45">
        <v>2.00712768E8</v>
      </c>
    </row>
    <row r="754">
      <c r="A754" s="52" t="s">
        <v>59</v>
      </c>
      <c r="B754" s="52" t="s">
        <v>26</v>
      </c>
      <c r="C754" s="48">
        <v>35.0</v>
      </c>
      <c r="D754" s="49" t="str">
        <f>CONCATENATE(A754,B754,C754)</f>
        <v>Com ABAP1BP3_535</v>
      </c>
      <c r="E754" s="45">
        <v>1.85446912E8</v>
      </c>
      <c r="F754" s="49">
        <f>AVERAGE(E752:E754)</f>
        <v>186507541.3</v>
      </c>
      <c r="G754" s="49">
        <f>STDEV(E752:E754)/F754*100</f>
        <v>7.348617478</v>
      </c>
      <c r="H754" s="49">
        <f>F754-$F$724</f>
        <v>182086546</v>
      </c>
    </row>
    <row r="755">
      <c r="A755" s="52" t="s">
        <v>59</v>
      </c>
      <c r="B755" s="52" t="s">
        <v>28</v>
      </c>
      <c r="C755" s="48">
        <v>35.0</v>
      </c>
      <c r="E755" s="46">
        <v>1.64983648E8</v>
      </c>
    </row>
    <row r="756">
      <c r="A756" s="52" t="s">
        <v>59</v>
      </c>
      <c r="B756" s="52" t="s">
        <v>28</v>
      </c>
      <c r="C756" s="48">
        <v>35.0</v>
      </c>
      <c r="E756" s="46">
        <v>1.7439008E8</v>
      </c>
    </row>
    <row r="757">
      <c r="A757" s="52" t="s">
        <v>59</v>
      </c>
      <c r="B757" s="52" t="s">
        <v>28</v>
      </c>
      <c r="C757" s="48">
        <v>35.0</v>
      </c>
      <c r="D757" s="49" t="str">
        <f>CONCATENATE(A757,B757,C757)</f>
        <v>Com ABAP10BP3_135</v>
      </c>
      <c r="E757" s="46">
        <v>1.97122752E8</v>
      </c>
      <c r="F757" s="49">
        <f>AVERAGE(E755:E757)</f>
        <v>178832160</v>
      </c>
      <c r="G757" s="49">
        <f>STDEV(E755:E757)/F757*100</f>
        <v>9.239728508</v>
      </c>
      <c r="H757" s="49">
        <f>F757-$F$724</f>
        <v>174411164.7</v>
      </c>
    </row>
    <row r="758">
      <c r="A758" s="52" t="s">
        <v>59</v>
      </c>
      <c r="B758" s="52" t="s">
        <v>30</v>
      </c>
      <c r="C758" s="48">
        <v>35.0</v>
      </c>
      <c r="E758" s="46">
        <v>2.29433056E8</v>
      </c>
    </row>
    <row r="759">
      <c r="A759" s="52" t="s">
        <v>59</v>
      </c>
      <c r="B759" s="53" t="s">
        <v>30</v>
      </c>
      <c r="C759" s="48">
        <v>35.0</v>
      </c>
      <c r="E759" s="46">
        <v>2.09679888E8</v>
      </c>
    </row>
    <row r="760">
      <c r="A760" s="52" t="s">
        <v>59</v>
      </c>
      <c r="B760" s="53" t="s">
        <v>30</v>
      </c>
      <c r="C760" s="48">
        <v>35.0</v>
      </c>
      <c r="D760" s="49" t="str">
        <f>CONCATENATE(A760,B760,C760)</f>
        <v>Com ABAP10BP3_235</v>
      </c>
      <c r="E760" s="46">
        <v>2.09007664E8</v>
      </c>
      <c r="F760" s="49">
        <f>AVERAGE(E758:E760)</f>
        <v>216040202.7</v>
      </c>
      <c r="G760" s="49">
        <f>STDEV(E758:E760)/F760*100</f>
        <v>5.370954161</v>
      </c>
      <c r="H760" s="49">
        <f>F760-$F$724</f>
        <v>211619207.3</v>
      </c>
    </row>
    <row r="761">
      <c r="A761" s="52" t="s">
        <v>59</v>
      </c>
      <c r="B761" s="53" t="s">
        <v>32</v>
      </c>
      <c r="C761" s="48">
        <v>35.0</v>
      </c>
      <c r="E761" s="46">
        <v>1.72237872E8</v>
      </c>
    </row>
    <row r="762">
      <c r="A762" s="52" t="s">
        <v>59</v>
      </c>
      <c r="B762" s="53" t="s">
        <v>32</v>
      </c>
      <c r="C762" s="48">
        <v>35.0</v>
      </c>
      <c r="E762" s="46">
        <v>1.64102016E8</v>
      </c>
    </row>
    <row r="763">
      <c r="A763" s="52" t="s">
        <v>59</v>
      </c>
      <c r="B763" s="53" t="s">
        <v>32</v>
      </c>
      <c r="C763" s="48">
        <v>35.0</v>
      </c>
      <c r="D763" s="49" t="str">
        <f>CONCATENATE(A763,B763,C763)</f>
        <v>Com ABAP10BP3_335</v>
      </c>
      <c r="E763" s="46">
        <v>1.8076288E8</v>
      </c>
      <c r="F763" s="49">
        <f>AVERAGE(E761:E763)</f>
        <v>172367589.3</v>
      </c>
      <c r="G763" s="49">
        <f>STDEV(E761:E763)/F763*100</f>
        <v>4.833385126</v>
      </c>
      <c r="H763" s="49">
        <f>F763-$F$724</f>
        <v>167946594</v>
      </c>
    </row>
    <row r="764">
      <c r="A764" s="52" t="s">
        <v>59</v>
      </c>
      <c r="B764" s="53" t="s">
        <v>34</v>
      </c>
      <c r="C764" s="48">
        <v>35.0</v>
      </c>
      <c r="E764" s="46">
        <v>1.74137232E8</v>
      </c>
    </row>
    <row r="765">
      <c r="A765" s="52" t="s">
        <v>59</v>
      </c>
      <c r="B765" s="53" t="s">
        <v>34</v>
      </c>
      <c r="C765" s="48">
        <v>35.0</v>
      </c>
      <c r="E765" s="46">
        <v>1.5748264E8</v>
      </c>
    </row>
    <row r="766">
      <c r="A766" s="52" t="s">
        <v>59</v>
      </c>
      <c r="B766" s="53" t="s">
        <v>34</v>
      </c>
      <c r="C766" s="48">
        <v>35.0</v>
      </c>
      <c r="D766" s="49" t="str">
        <f>CONCATENATE(A766,B766,C766)</f>
        <v>Com ABAP10BP3_435</v>
      </c>
      <c r="E766" s="46">
        <v>1.69036032E8</v>
      </c>
      <c r="F766" s="49">
        <f>AVERAGE(E764:E766)</f>
        <v>166885301.3</v>
      </c>
      <c r="G766" s="49">
        <f>STDEV(E764:E766)/F766*100</f>
        <v>5.113127767</v>
      </c>
      <c r="H766" s="49">
        <f>F766-$F$724</f>
        <v>162464306</v>
      </c>
    </row>
    <row r="767">
      <c r="A767" s="52" t="s">
        <v>59</v>
      </c>
      <c r="B767" s="53" t="s">
        <v>36</v>
      </c>
      <c r="C767" s="48">
        <v>35.0</v>
      </c>
      <c r="E767" s="46">
        <v>1.81566784E8</v>
      </c>
    </row>
    <row r="768">
      <c r="A768" s="52" t="s">
        <v>59</v>
      </c>
      <c r="B768" s="53" t="s">
        <v>36</v>
      </c>
      <c r="C768" s="48">
        <v>35.0</v>
      </c>
      <c r="E768" s="46">
        <v>2.04664304E8</v>
      </c>
    </row>
    <row r="769">
      <c r="A769" s="52" t="s">
        <v>59</v>
      </c>
      <c r="B769" s="53" t="s">
        <v>36</v>
      </c>
      <c r="C769" s="48">
        <v>35.0</v>
      </c>
      <c r="D769" s="49" t="str">
        <f>CONCATENATE(A769,B769,C769)</f>
        <v>Com ABAP10BP3_535</v>
      </c>
      <c r="E769" s="46">
        <v>1.96445424E8</v>
      </c>
      <c r="F769" s="49">
        <f>AVERAGE(E767:E769)</f>
        <v>194225504</v>
      </c>
      <c r="G769" s="49">
        <f>STDEV(E767:E769)/F769*100</f>
        <v>6.027882482</v>
      </c>
      <c r="H769" s="49">
        <f>F769-$F$724</f>
        <v>189804508.7</v>
      </c>
    </row>
    <row r="770">
      <c r="A770" s="48" t="s">
        <v>56</v>
      </c>
      <c r="B770" s="48" t="s">
        <v>57</v>
      </c>
      <c r="C770" s="48">
        <v>40.0</v>
      </c>
      <c r="E770" s="43">
        <v>3458531.0</v>
      </c>
    </row>
    <row r="771">
      <c r="A771" s="48" t="s">
        <v>56</v>
      </c>
      <c r="B771" s="48" t="s">
        <v>57</v>
      </c>
      <c r="C771" s="48">
        <v>40.0</v>
      </c>
      <c r="E771" s="43">
        <v>4109630.0</v>
      </c>
    </row>
    <row r="772">
      <c r="A772" s="48" t="s">
        <v>56</v>
      </c>
      <c r="B772" s="48" t="s">
        <v>57</v>
      </c>
      <c r="C772" s="48">
        <v>40.0</v>
      </c>
      <c r="D772" s="49" t="str">
        <f>CONCATENATE(A772,B772,C772)</f>
        <v>Sem ABAPbranco40</v>
      </c>
      <c r="E772" s="43">
        <v>3763626.0</v>
      </c>
      <c r="F772" s="49">
        <f>AVERAGE(E770:E772)</f>
        <v>3777262.333</v>
      </c>
      <c r="G772" s="49">
        <f>STDEV(E770:E772)/F772*100</f>
        <v>8.624331484</v>
      </c>
      <c r="H772" s="40" t="s">
        <v>58</v>
      </c>
    </row>
    <row r="773">
      <c r="A773" s="48" t="s">
        <v>56</v>
      </c>
      <c r="B773" s="48" t="s">
        <v>8</v>
      </c>
      <c r="C773" s="48">
        <v>40.0</v>
      </c>
      <c r="E773" s="44">
        <v>1.45105312E8</v>
      </c>
    </row>
    <row r="774">
      <c r="A774" s="48" t="s">
        <v>56</v>
      </c>
      <c r="B774" s="48" t="s">
        <v>8</v>
      </c>
      <c r="C774" s="48">
        <v>40.0</v>
      </c>
      <c r="E774" s="44">
        <v>1.70118784E8</v>
      </c>
    </row>
    <row r="775">
      <c r="A775" s="48" t="s">
        <v>56</v>
      </c>
      <c r="B775" s="48" t="s">
        <v>8</v>
      </c>
      <c r="C775" s="48">
        <v>40.0</v>
      </c>
      <c r="D775" s="49" t="str">
        <f>CONCATENATE(A775,B775,C775)</f>
        <v>Sem ABAPC140</v>
      </c>
      <c r="E775" s="44">
        <v>1.79024096E8</v>
      </c>
      <c r="F775" s="49">
        <f>AVERAGE(E773:E775)</f>
        <v>164749397.3</v>
      </c>
      <c r="G775" s="49">
        <f>STDEV(E773:E775)/F775*100</f>
        <v>10.67398539</v>
      </c>
      <c r="H775" s="49">
        <f>F775-$F$772</f>
        <v>160972135</v>
      </c>
    </row>
    <row r="776">
      <c r="A776" s="48" t="s">
        <v>56</v>
      </c>
      <c r="B776" s="48" t="s">
        <v>10</v>
      </c>
      <c r="C776" s="48">
        <v>40.0</v>
      </c>
      <c r="E776" s="44">
        <v>1.13948672E8</v>
      </c>
    </row>
    <row r="777">
      <c r="A777" s="48" t="s">
        <v>56</v>
      </c>
      <c r="B777" s="48" t="s">
        <v>10</v>
      </c>
      <c r="C777" s="48">
        <v>40.0</v>
      </c>
      <c r="E777" s="44">
        <v>1.23588528E8</v>
      </c>
    </row>
    <row r="778">
      <c r="A778" s="48" t="s">
        <v>56</v>
      </c>
      <c r="B778" s="48" t="s">
        <v>10</v>
      </c>
      <c r="C778" s="48">
        <v>40.0</v>
      </c>
      <c r="D778" s="49" t="str">
        <f>CONCATENATE(A778,B778,C778)</f>
        <v>Sem ABAPC240</v>
      </c>
      <c r="E778" s="44">
        <v>1.3229768E8</v>
      </c>
      <c r="F778" s="49">
        <f>AVERAGE(E776:E778)</f>
        <v>123278293.3</v>
      </c>
      <c r="G778" s="49">
        <f>STDEV(E776:E778)/F778*100</f>
        <v>7.445298652</v>
      </c>
      <c r="H778" s="49">
        <f>F778-$F$772</f>
        <v>119501031</v>
      </c>
    </row>
    <row r="779">
      <c r="A779" s="48" t="s">
        <v>56</v>
      </c>
      <c r="B779" s="48" t="s">
        <v>12</v>
      </c>
      <c r="C779" s="48">
        <v>40.0</v>
      </c>
      <c r="E779" s="44">
        <v>1.34100368E8</v>
      </c>
    </row>
    <row r="780">
      <c r="A780" s="48" t="s">
        <v>56</v>
      </c>
      <c r="B780" s="48" t="s">
        <v>12</v>
      </c>
      <c r="C780" s="48">
        <v>40.0</v>
      </c>
      <c r="I780" s="44">
        <v>1.7783832E8</v>
      </c>
    </row>
    <row r="781">
      <c r="A781" s="48" t="s">
        <v>56</v>
      </c>
      <c r="B781" s="48" t="s">
        <v>12</v>
      </c>
      <c r="C781" s="48">
        <v>40.0</v>
      </c>
      <c r="D781" s="49" t="str">
        <f>CONCATENATE(A781,B781,C781)</f>
        <v>Sem ABAPC340</v>
      </c>
      <c r="E781" s="44">
        <v>1.50740992E8</v>
      </c>
      <c r="F781" s="49">
        <f>AVERAGE(E779:E781)</f>
        <v>142420680</v>
      </c>
      <c r="G781" s="49">
        <f>STDEV(E779:E781)/F781*100</f>
        <v>8.261930833</v>
      </c>
      <c r="H781" s="49">
        <f>F781-$F$772</f>
        <v>138643417.7</v>
      </c>
    </row>
    <row r="782">
      <c r="A782" s="48" t="s">
        <v>56</v>
      </c>
      <c r="B782" s="48" t="s">
        <v>14</v>
      </c>
      <c r="C782" s="48">
        <v>40.0</v>
      </c>
      <c r="I782" s="44">
        <v>1.00208032E8</v>
      </c>
    </row>
    <row r="783">
      <c r="A783" s="48" t="s">
        <v>56</v>
      </c>
      <c r="B783" s="48" t="s">
        <v>14</v>
      </c>
      <c r="C783" s="48">
        <v>40.0</v>
      </c>
      <c r="E783" s="44">
        <v>1.39746192E8</v>
      </c>
    </row>
    <row r="784">
      <c r="A784" s="48" t="s">
        <v>56</v>
      </c>
      <c r="B784" s="48" t="s">
        <v>14</v>
      </c>
      <c r="C784" s="48">
        <v>40.0</v>
      </c>
      <c r="D784" s="49" t="str">
        <f>CONCATENATE(A784,B784,C784)</f>
        <v>Sem ABAPC440</v>
      </c>
      <c r="E784" s="44">
        <v>1.2942932E8</v>
      </c>
      <c r="F784" s="49">
        <f>AVERAGE(E782:E784)</f>
        <v>134587756</v>
      </c>
      <c r="G784" s="49">
        <f>STDEV(E782:E784)/F784*100</f>
        <v>5.420352021</v>
      </c>
      <c r="H784" s="49">
        <f>F784-$F$772</f>
        <v>130810493.7</v>
      </c>
    </row>
    <row r="785">
      <c r="A785" s="48" t="s">
        <v>56</v>
      </c>
      <c r="B785" s="48" t="s">
        <v>16</v>
      </c>
      <c r="C785" s="48">
        <v>40.0</v>
      </c>
      <c r="E785" s="44">
        <v>1.86830048E8</v>
      </c>
    </row>
    <row r="786">
      <c r="A786" s="48" t="s">
        <v>56</v>
      </c>
      <c r="B786" s="48" t="s">
        <v>16</v>
      </c>
      <c r="C786" s="48">
        <v>40.0</v>
      </c>
      <c r="E786" s="44">
        <v>1.78767136E8</v>
      </c>
    </row>
    <row r="787">
      <c r="A787" s="48" t="s">
        <v>56</v>
      </c>
      <c r="B787" s="48" t="s">
        <v>16</v>
      </c>
      <c r="C787" s="48">
        <v>40.0</v>
      </c>
      <c r="D787" s="49" t="str">
        <f>CONCATENATE(A787,B787,C787)</f>
        <v>Sem ABAPC540</v>
      </c>
      <c r="E787" s="44">
        <v>1.74481424E8</v>
      </c>
      <c r="F787" s="49">
        <f>AVERAGE(E785:E787)</f>
        <v>180026202.7</v>
      </c>
      <c r="G787" s="49">
        <f>STDEV(E785:E787)/F787*100</f>
        <v>3.482745067</v>
      </c>
      <c r="H787" s="49">
        <f>F787-$F$772</f>
        <v>176248940.3</v>
      </c>
    </row>
    <row r="788">
      <c r="A788" s="48" t="s">
        <v>56</v>
      </c>
      <c r="B788" s="48" t="s">
        <v>18</v>
      </c>
      <c r="C788" s="48">
        <v>40.0</v>
      </c>
      <c r="E788" s="45">
        <v>2.0368912E8</v>
      </c>
    </row>
    <row r="789">
      <c r="A789" s="48" t="s">
        <v>56</v>
      </c>
      <c r="B789" s="48" t="s">
        <v>18</v>
      </c>
      <c r="C789" s="48">
        <v>40.0</v>
      </c>
      <c r="E789" s="45">
        <v>2.04142976E8</v>
      </c>
    </row>
    <row r="790">
      <c r="A790" s="48" t="s">
        <v>56</v>
      </c>
      <c r="B790" s="48" t="s">
        <v>18</v>
      </c>
      <c r="C790" s="48">
        <v>40.0</v>
      </c>
      <c r="D790" s="49" t="str">
        <f>CONCATENATE(A790,B790,C790)</f>
        <v>Sem ABAP1BP3_140</v>
      </c>
      <c r="E790" s="45">
        <v>2.27684096E8</v>
      </c>
      <c r="F790" s="49">
        <f>AVERAGE(E788:E790)</f>
        <v>211838730.7</v>
      </c>
      <c r="G790" s="49">
        <f>STDEV(E788:E790)/F790*100</f>
        <v>6.478685501</v>
      </c>
      <c r="H790" s="49">
        <f>F790-$F$772</f>
        <v>208061468.3</v>
      </c>
    </row>
    <row r="791">
      <c r="A791" s="48" t="s">
        <v>56</v>
      </c>
      <c r="B791" s="48" t="s">
        <v>20</v>
      </c>
      <c r="C791" s="48">
        <v>40.0</v>
      </c>
      <c r="E791" s="45">
        <v>1.2949692E8</v>
      </c>
    </row>
    <row r="792">
      <c r="A792" s="48" t="s">
        <v>56</v>
      </c>
      <c r="B792" s="48" t="s">
        <v>20</v>
      </c>
      <c r="C792" s="48">
        <v>40.0</v>
      </c>
      <c r="E792" s="45">
        <v>1.22084888E8</v>
      </c>
    </row>
    <row r="793">
      <c r="A793" s="48" t="s">
        <v>56</v>
      </c>
      <c r="B793" s="48" t="s">
        <v>20</v>
      </c>
      <c r="C793" s="48">
        <v>40.0</v>
      </c>
      <c r="D793" s="49" t="str">
        <f>CONCATENATE(A793,B793,C793)</f>
        <v>Sem ABAP1BP3_240</v>
      </c>
      <c r="E793" s="45">
        <v>1.34825936E8</v>
      </c>
      <c r="F793" s="49">
        <f>AVERAGE(E791:E793)</f>
        <v>128802581.3</v>
      </c>
      <c r="G793" s="49">
        <f>STDEV(E791:E793)/F793*100</f>
        <v>4.967944055</v>
      </c>
      <c r="H793" s="49">
        <f>F793-$F$772</f>
        <v>125025319</v>
      </c>
    </row>
    <row r="794">
      <c r="A794" s="48" t="s">
        <v>56</v>
      </c>
      <c r="B794" s="48" t="s">
        <v>22</v>
      </c>
      <c r="C794" s="48">
        <v>40.0</v>
      </c>
      <c r="E794" s="45">
        <v>1.68452336E8</v>
      </c>
    </row>
    <row r="795">
      <c r="A795" s="48" t="s">
        <v>56</v>
      </c>
      <c r="B795" s="48" t="s">
        <v>22</v>
      </c>
      <c r="C795" s="48">
        <v>40.0</v>
      </c>
      <c r="E795" s="45">
        <v>1.67290352E8</v>
      </c>
    </row>
    <row r="796">
      <c r="A796" s="48" t="s">
        <v>56</v>
      </c>
      <c r="B796" s="48" t="s">
        <v>22</v>
      </c>
      <c r="C796" s="48">
        <v>40.0</v>
      </c>
      <c r="D796" s="49" t="str">
        <f>CONCATENATE(A796,B796,C796)</f>
        <v>Sem ABAP1BP3_340</v>
      </c>
      <c r="E796" s="45">
        <v>1.7580216E8</v>
      </c>
      <c r="F796" s="49">
        <f>AVERAGE(E794:E796)</f>
        <v>170514949.3</v>
      </c>
      <c r="G796" s="49">
        <f>STDEV(E794:E796)/F796*100</f>
        <v>2.706842655</v>
      </c>
      <c r="H796" s="49">
        <f>F796-$F$772</f>
        <v>166737687</v>
      </c>
    </row>
    <row r="797">
      <c r="A797" s="48" t="s">
        <v>56</v>
      </c>
      <c r="B797" s="48" t="s">
        <v>24</v>
      </c>
      <c r="C797" s="48">
        <v>40.0</v>
      </c>
      <c r="E797" s="45">
        <v>1.41751104E8</v>
      </c>
    </row>
    <row r="798">
      <c r="A798" s="48" t="s">
        <v>56</v>
      </c>
      <c r="B798" s="48" t="s">
        <v>24</v>
      </c>
      <c r="C798" s="48">
        <v>40.0</v>
      </c>
      <c r="E798" s="45">
        <v>1.62189776E8</v>
      </c>
    </row>
    <row r="799">
      <c r="A799" s="48" t="s">
        <v>56</v>
      </c>
      <c r="B799" s="48" t="s">
        <v>24</v>
      </c>
      <c r="C799" s="48">
        <v>40.0</v>
      </c>
      <c r="D799" s="49" t="str">
        <f>CONCATENATE(A799,B799,C799)</f>
        <v>Sem ABAP1BP3_440</v>
      </c>
      <c r="E799" s="45">
        <v>1.63423568E8</v>
      </c>
      <c r="F799" s="49">
        <f>AVERAGE(E797:E799)</f>
        <v>155788149.3</v>
      </c>
      <c r="G799" s="49">
        <f>STDEV(E797:E799)/F799*100</f>
        <v>7.813226154</v>
      </c>
      <c r="H799" s="49">
        <f>F799-$F$772</f>
        <v>152010887</v>
      </c>
    </row>
    <row r="800">
      <c r="A800" s="48" t="s">
        <v>56</v>
      </c>
      <c r="B800" s="48" t="s">
        <v>26</v>
      </c>
      <c r="C800" s="48">
        <v>40.0</v>
      </c>
      <c r="E800" s="45">
        <v>1.68402672E8</v>
      </c>
    </row>
    <row r="801">
      <c r="A801" s="48" t="s">
        <v>56</v>
      </c>
      <c r="B801" s="48" t="s">
        <v>26</v>
      </c>
      <c r="C801" s="48">
        <v>40.0</v>
      </c>
      <c r="E801" s="45">
        <v>1.82796656E8</v>
      </c>
    </row>
    <row r="802">
      <c r="A802" s="48" t="s">
        <v>56</v>
      </c>
      <c r="B802" s="48" t="s">
        <v>26</v>
      </c>
      <c r="C802" s="48">
        <v>40.0</v>
      </c>
      <c r="D802" s="49" t="str">
        <f>CONCATENATE(A802,B802,C802)</f>
        <v>Sem ABAP1BP3_540</v>
      </c>
      <c r="E802" s="45">
        <v>1.68020448E8</v>
      </c>
      <c r="F802" s="49">
        <f>AVERAGE(E800:E802)</f>
        <v>173073258.7</v>
      </c>
      <c r="G802" s="49">
        <f>STDEV(E800:E802)/F802*100</f>
        <v>4.866654489</v>
      </c>
      <c r="H802" s="49">
        <f>F802-$F$772</f>
        <v>169295996.3</v>
      </c>
    </row>
    <row r="803">
      <c r="A803" s="48" t="s">
        <v>56</v>
      </c>
      <c r="B803" s="48" t="s">
        <v>28</v>
      </c>
      <c r="C803" s="48">
        <v>40.0</v>
      </c>
      <c r="E803" s="46">
        <v>1.40920864E8</v>
      </c>
    </row>
    <row r="804">
      <c r="A804" s="48" t="s">
        <v>56</v>
      </c>
      <c r="B804" s="48" t="s">
        <v>28</v>
      </c>
      <c r="C804" s="48">
        <v>40.0</v>
      </c>
      <c r="E804" s="46">
        <v>1.57188224E8</v>
      </c>
    </row>
    <row r="805">
      <c r="A805" s="48" t="s">
        <v>56</v>
      </c>
      <c r="B805" s="48" t="s">
        <v>28</v>
      </c>
      <c r="C805" s="48">
        <v>40.0</v>
      </c>
      <c r="D805" s="49" t="str">
        <f>CONCATENATE(A805,B805,C805)</f>
        <v>Sem ABAP10BP3_140</v>
      </c>
      <c r="E805" s="46">
        <v>1.5643912E8</v>
      </c>
      <c r="F805" s="49">
        <f>AVERAGE(E803:E805)</f>
        <v>151516069.3</v>
      </c>
      <c r="G805" s="49">
        <f>STDEV(E803:E805)/F805*100</f>
        <v>6.06097982</v>
      </c>
      <c r="H805" s="49">
        <f>F805-$F$772</f>
        <v>147738807</v>
      </c>
    </row>
    <row r="806">
      <c r="A806" s="48" t="s">
        <v>56</v>
      </c>
      <c r="B806" s="48" t="s">
        <v>30</v>
      </c>
      <c r="C806" s="48">
        <v>40.0</v>
      </c>
      <c r="E806" s="46">
        <v>1.96643056E8</v>
      </c>
    </row>
    <row r="807">
      <c r="A807" s="48" t="s">
        <v>56</v>
      </c>
      <c r="B807" s="50" t="s">
        <v>30</v>
      </c>
      <c r="C807" s="48">
        <v>40.0</v>
      </c>
      <c r="E807" s="46">
        <v>1.90568256E8</v>
      </c>
    </row>
    <row r="808">
      <c r="A808" s="48" t="s">
        <v>56</v>
      </c>
      <c r="B808" s="50" t="s">
        <v>30</v>
      </c>
      <c r="C808" s="48">
        <v>40.0</v>
      </c>
      <c r="D808" s="49" t="str">
        <f>CONCATENATE(A808,B808,C808)</f>
        <v>Sem ABAP10BP3_240</v>
      </c>
      <c r="E808" s="46">
        <v>1.67314336E8</v>
      </c>
      <c r="F808" s="49">
        <f>AVERAGE(E806:E808)</f>
        <v>184841882.7</v>
      </c>
      <c r="G808" s="49">
        <f>STDEV(E806:E808)/F808*100</f>
        <v>8.374840115</v>
      </c>
      <c r="H808" s="49">
        <f>F808-$F$772</f>
        <v>181064620.3</v>
      </c>
    </row>
    <row r="809">
      <c r="A809" s="48" t="s">
        <v>56</v>
      </c>
      <c r="B809" s="50" t="s">
        <v>32</v>
      </c>
      <c r="C809" s="48">
        <v>40.0</v>
      </c>
      <c r="E809" s="46">
        <v>1.40556E8</v>
      </c>
    </row>
    <row r="810">
      <c r="A810" s="48" t="s">
        <v>56</v>
      </c>
      <c r="B810" s="50" t="s">
        <v>32</v>
      </c>
      <c r="C810" s="48">
        <v>40.0</v>
      </c>
      <c r="E810" s="46">
        <v>1.45433536E8</v>
      </c>
    </row>
    <row r="811">
      <c r="A811" s="48" t="s">
        <v>56</v>
      </c>
      <c r="B811" s="50" t="s">
        <v>32</v>
      </c>
      <c r="C811" s="48">
        <v>40.0</v>
      </c>
      <c r="D811" s="49" t="str">
        <f>CONCATENATE(A811,B811,C811)</f>
        <v>Sem ABAP10BP3_340</v>
      </c>
      <c r="E811" s="46">
        <v>1.34790816E8</v>
      </c>
      <c r="F811" s="49">
        <f>AVERAGE(E809:E811)</f>
        <v>140260117.3</v>
      </c>
      <c r="G811" s="49">
        <f>STDEV(E809:E811)/F811*100</f>
        <v>3.798318436</v>
      </c>
      <c r="H811" s="49">
        <f>F811-$F$772</f>
        <v>136482855</v>
      </c>
    </row>
    <row r="812">
      <c r="A812" s="48" t="s">
        <v>56</v>
      </c>
      <c r="B812" s="50" t="s">
        <v>34</v>
      </c>
      <c r="C812" s="48">
        <v>40.0</v>
      </c>
      <c r="E812" s="46">
        <v>1.32889952E8</v>
      </c>
    </row>
    <row r="813">
      <c r="A813" s="48" t="s">
        <v>56</v>
      </c>
      <c r="B813" s="50" t="s">
        <v>34</v>
      </c>
      <c r="C813" s="48">
        <v>40.0</v>
      </c>
      <c r="E813" s="46">
        <v>1.51583744E8</v>
      </c>
    </row>
    <row r="814">
      <c r="A814" s="48" t="s">
        <v>56</v>
      </c>
      <c r="B814" s="50" t="s">
        <v>34</v>
      </c>
      <c r="C814" s="48">
        <v>40.0</v>
      </c>
      <c r="D814" s="49" t="str">
        <f>CONCATENATE(A814,B814,C814)</f>
        <v>Sem ABAP10BP3_440</v>
      </c>
      <c r="E814" s="46">
        <v>1.4426144E8</v>
      </c>
      <c r="F814" s="49">
        <f>AVERAGE(E812:E814)</f>
        <v>142911712</v>
      </c>
      <c r="G814" s="49">
        <f>STDEV(E812:E814)/F814*100</f>
        <v>6.591273762</v>
      </c>
      <c r="H814" s="49">
        <f>F814-$F$772</f>
        <v>139134449.7</v>
      </c>
    </row>
    <row r="815">
      <c r="A815" s="48" t="s">
        <v>56</v>
      </c>
      <c r="B815" s="50" t="s">
        <v>36</v>
      </c>
      <c r="C815" s="48">
        <v>40.0</v>
      </c>
      <c r="I815" s="46">
        <v>2.30161376E8</v>
      </c>
    </row>
    <row r="816">
      <c r="A816" s="48" t="s">
        <v>56</v>
      </c>
      <c r="B816" s="50" t="s">
        <v>36</v>
      </c>
      <c r="C816" s="48">
        <v>40.0</v>
      </c>
      <c r="E816" s="46">
        <v>1.69578176E8</v>
      </c>
    </row>
    <row r="817">
      <c r="A817" s="48" t="s">
        <v>56</v>
      </c>
      <c r="B817" s="50" t="s">
        <v>36</v>
      </c>
      <c r="C817" s="48">
        <v>40.0</v>
      </c>
      <c r="D817" s="49" t="str">
        <f>CONCATENATE(A817,B817,C817)</f>
        <v>Sem ABAP10BP3_540</v>
      </c>
      <c r="E817" s="46">
        <v>1.84074592E8</v>
      </c>
      <c r="F817" s="49">
        <f>AVERAGE(E815:E817)</f>
        <v>176826384</v>
      </c>
      <c r="G817" s="49">
        <f>STDEV(E815:E817)/F817*100</f>
        <v>5.796936987</v>
      </c>
      <c r="H817" s="49">
        <f>F817-$F$772</f>
        <v>173049121.7</v>
      </c>
    </row>
    <row r="818">
      <c r="A818" s="52" t="s">
        <v>59</v>
      </c>
      <c r="B818" s="52" t="s">
        <v>57</v>
      </c>
      <c r="C818" s="48">
        <v>40.0</v>
      </c>
      <c r="E818" s="43">
        <v>4468729.0</v>
      </c>
    </row>
    <row r="819">
      <c r="A819" s="52" t="s">
        <v>59</v>
      </c>
      <c r="B819" s="52" t="s">
        <v>57</v>
      </c>
      <c r="C819" s="48">
        <v>40.0</v>
      </c>
      <c r="E819" s="43">
        <v>4643778.0</v>
      </c>
    </row>
    <row r="820">
      <c r="A820" s="52" t="s">
        <v>59</v>
      </c>
      <c r="B820" s="52" t="s">
        <v>57</v>
      </c>
      <c r="C820" s="48">
        <v>40.0</v>
      </c>
      <c r="D820" s="49" t="str">
        <f>CONCATENATE(A820,B820,C820)</f>
        <v>Com ABAPbranco40</v>
      </c>
      <c r="E820" s="43">
        <v>4653128.0</v>
      </c>
      <c r="F820" s="49">
        <f>AVERAGE(E818:E820)</f>
        <v>4588545</v>
      </c>
      <c r="G820" s="49">
        <f>STDEV(E818:E820)/F820*100</f>
        <v>2.263657887</v>
      </c>
      <c r="H820" s="40" t="s">
        <v>58</v>
      </c>
    </row>
    <row r="821">
      <c r="A821" s="52" t="s">
        <v>59</v>
      </c>
      <c r="B821" s="52" t="s">
        <v>8</v>
      </c>
      <c r="C821" s="48">
        <v>40.0</v>
      </c>
      <c r="E821" s="44">
        <v>2.2149872E8</v>
      </c>
    </row>
    <row r="822">
      <c r="A822" s="52" t="s">
        <v>59</v>
      </c>
      <c r="B822" s="52" t="s">
        <v>8</v>
      </c>
      <c r="C822" s="48">
        <v>40.0</v>
      </c>
      <c r="E822" s="44">
        <v>2.14609344E8</v>
      </c>
    </row>
    <row r="823">
      <c r="A823" s="52" t="s">
        <v>59</v>
      </c>
      <c r="B823" s="52" t="s">
        <v>8</v>
      </c>
      <c r="C823" s="48">
        <v>40.0</v>
      </c>
      <c r="D823" s="49" t="str">
        <f>CONCATENATE(A823,B823,C823)</f>
        <v>Com ABAPC140</v>
      </c>
      <c r="E823" s="44">
        <v>2.26380176E8</v>
      </c>
      <c r="F823" s="49">
        <f>AVERAGE(E821:E823)</f>
        <v>220829413.3</v>
      </c>
      <c r="G823" s="49">
        <f>STDEV(E821:E823)/F823*100</f>
        <v>2.678035658</v>
      </c>
      <c r="H823" s="49">
        <f>F823-$F$820</f>
        <v>216240868.3</v>
      </c>
    </row>
    <row r="824">
      <c r="A824" s="52" t="s">
        <v>59</v>
      </c>
      <c r="B824" s="52" t="s">
        <v>10</v>
      </c>
      <c r="C824" s="48">
        <v>40.0</v>
      </c>
      <c r="E824" s="44">
        <v>1.61864512E8</v>
      </c>
    </row>
    <row r="825">
      <c r="A825" s="52" t="s">
        <v>59</v>
      </c>
      <c r="B825" s="52" t="s">
        <v>10</v>
      </c>
      <c r="C825" s="48">
        <v>40.0</v>
      </c>
      <c r="E825" s="44">
        <v>1.56162992E8</v>
      </c>
    </row>
    <row r="826">
      <c r="A826" s="52" t="s">
        <v>59</v>
      </c>
      <c r="B826" s="52" t="s">
        <v>10</v>
      </c>
      <c r="C826" s="48">
        <v>40.0</v>
      </c>
      <c r="D826" s="49" t="str">
        <f>CONCATENATE(A826,B826,C826)</f>
        <v>Com ABAPC240</v>
      </c>
      <c r="E826" s="44">
        <v>1.32888288E8</v>
      </c>
      <c r="F826" s="49">
        <f>AVERAGE(E824:E826)</f>
        <v>150305264</v>
      </c>
      <c r="G826" s="49">
        <f>STDEV(E824:E826)/F826*100</f>
        <v>10.21293173</v>
      </c>
      <c r="H826" s="49">
        <f>F826-$F$820</f>
        <v>145716719</v>
      </c>
    </row>
    <row r="827">
      <c r="A827" s="52" t="s">
        <v>59</v>
      </c>
      <c r="B827" s="52" t="s">
        <v>12</v>
      </c>
      <c r="C827" s="48">
        <v>40.0</v>
      </c>
      <c r="E827" s="44">
        <v>2.242428E8</v>
      </c>
    </row>
    <row r="828">
      <c r="A828" s="52" t="s">
        <v>59</v>
      </c>
      <c r="B828" s="52" t="s">
        <v>12</v>
      </c>
      <c r="C828" s="48">
        <v>40.0</v>
      </c>
      <c r="E828" s="44">
        <v>2.15759904E8</v>
      </c>
    </row>
    <row r="829">
      <c r="A829" s="52" t="s">
        <v>59</v>
      </c>
      <c r="B829" s="52" t="s">
        <v>12</v>
      </c>
      <c r="C829" s="48">
        <v>40.0</v>
      </c>
      <c r="D829" s="49" t="str">
        <f>CONCATENATE(A829,B829,C829)</f>
        <v>Com ABAPC340</v>
      </c>
      <c r="F829" s="49">
        <f>AVERAGE(E827:E829)</f>
        <v>220001352</v>
      </c>
      <c r="G829" s="49">
        <f>STDEV(E827:E829)/F829*100</f>
        <v>2.726489283</v>
      </c>
      <c r="H829" s="49">
        <f>F829-$F$820</f>
        <v>215412807</v>
      </c>
      <c r="I829" s="44">
        <v>1.76743952E8</v>
      </c>
    </row>
    <row r="830">
      <c r="A830" s="52" t="s">
        <v>59</v>
      </c>
      <c r="B830" s="52" t="s">
        <v>14</v>
      </c>
      <c r="C830" s="48">
        <v>40.0</v>
      </c>
      <c r="E830" s="44">
        <v>1.88598352E8</v>
      </c>
    </row>
    <row r="831">
      <c r="A831" s="52" t="s">
        <v>59</v>
      </c>
      <c r="B831" s="52" t="s">
        <v>14</v>
      </c>
      <c r="C831" s="48">
        <v>40.0</v>
      </c>
      <c r="E831" s="44">
        <v>1.6130528E8</v>
      </c>
    </row>
    <row r="832">
      <c r="A832" s="52" t="s">
        <v>59</v>
      </c>
      <c r="B832" s="52" t="s">
        <v>14</v>
      </c>
      <c r="C832" s="48">
        <v>40.0</v>
      </c>
      <c r="D832" s="49" t="str">
        <f>CONCATENATE(A832,B832,C832)</f>
        <v>Com ABAPC440</v>
      </c>
      <c r="E832" s="44">
        <v>1.77291504E8</v>
      </c>
      <c r="F832" s="49">
        <f>AVERAGE(E830:E832)</f>
        <v>175731712</v>
      </c>
      <c r="G832" s="49">
        <f>STDEV(E830:E832)/F832*100</f>
        <v>7.803502939</v>
      </c>
      <c r="H832" s="49">
        <f>F832-$F$820</f>
        <v>171143167</v>
      </c>
    </row>
    <row r="833">
      <c r="A833" s="52" t="s">
        <v>59</v>
      </c>
      <c r="B833" s="52" t="s">
        <v>16</v>
      </c>
      <c r="C833" s="48">
        <v>40.0</v>
      </c>
      <c r="E833" s="44">
        <v>2.43097584E8</v>
      </c>
    </row>
    <row r="834">
      <c r="A834" s="52" t="s">
        <v>59</v>
      </c>
      <c r="B834" s="52" t="s">
        <v>16</v>
      </c>
      <c r="C834" s="48">
        <v>40.0</v>
      </c>
      <c r="E834" s="44">
        <v>2.46503184E8</v>
      </c>
    </row>
    <row r="835">
      <c r="A835" s="52" t="s">
        <v>59</v>
      </c>
      <c r="B835" s="52" t="s">
        <v>16</v>
      </c>
      <c r="C835" s="48">
        <v>40.0</v>
      </c>
      <c r="D835" s="49" t="str">
        <f>CONCATENATE(A835,B835,C835)</f>
        <v>Com ABAPC540</v>
      </c>
      <c r="E835" s="44">
        <v>2.1637952E8</v>
      </c>
      <c r="F835" s="49">
        <f>AVERAGE(E833:E835)</f>
        <v>235326762.7</v>
      </c>
      <c r="G835" s="49">
        <f>STDEV(E833:E835)/F835*100</f>
        <v>7.010214038</v>
      </c>
      <c r="H835" s="49">
        <f>F835-$F$820</f>
        <v>230738217.7</v>
      </c>
    </row>
    <row r="836">
      <c r="A836" s="52" t="s">
        <v>59</v>
      </c>
      <c r="B836" s="52" t="s">
        <v>18</v>
      </c>
      <c r="C836" s="48">
        <v>40.0</v>
      </c>
      <c r="E836" s="45">
        <v>2.67844464E8</v>
      </c>
    </row>
    <row r="837">
      <c r="A837" s="52" t="s">
        <v>59</v>
      </c>
      <c r="B837" s="52" t="s">
        <v>18</v>
      </c>
      <c r="C837" s="48">
        <v>40.0</v>
      </c>
      <c r="E837" s="45">
        <v>2.55732832E8</v>
      </c>
    </row>
    <row r="838">
      <c r="A838" s="52" t="s">
        <v>59</v>
      </c>
      <c r="B838" s="52" t="s">
        <v>18</v>
      </c>
      <c r="C838" s="48">
        <v>40.0</v>
      </c>
      <c r="D838" s="49" t="str">
        <f>CONCATENATE(A838,B838,C838)</f>
        <v>Com ABAP1BP3_140</v>
      </c>
      <c r="E838" s="45">
        <v>2.59647888E8</v>
      </c>
      <c r="F838" s="49">
        <f>AVERAGE(E836:E838)</f>
        <v>261075061.3</v>
      </c>
      <c r="G838" s="49">
        <f>STDEV(E836:E838)/F838*100</f>
        <v>2.367387108</v>
      </c>
      <c r="H838" s="49">
        <f>F838-$F$820</f>
        <v>256486516.3</v>
      </c>
    </row>
    <row r="839">
      <c r="A839" s="52" t="s">
        <v>59</v>
      </c>
      <c r="B839" s="52" t="s">
        <v>20</v>
      </c>
      <c r="C839" s="48">
        <v>40.0</v>
      </c>
      <c r="E839" s="45">
        <v>1.76826288E8</v>
      </c>
    </row>
    <row r="840">
      <c r="A840" s="52" t="s">
        <v>59</v>
      </c>
      <c r="B840" s="52" t="s">
        <v>20</v>
      </c>
      <c r="C840" s="48">
        <v>40.0</v>
      </c>
      <c r="E840" s="45">
        <v>1.77834624E8</v>
      </c>
    </row>
    <row r="841">
      <c r="A841" s="52" t="s">
        <v>59</v>
      </c>
      <c r="B841" s="52" t="s">
        <v>20</v>
      </c>
      <c r="C841" s="48">
        <v>40.0</v>
      </c>
      <c r="D841" s="49" t="str">
        <f>CONCATENATE(A841,B841,C841)</f>
        <v>Com ABAP1BP3_240</v>
      </c>
      <c r="E841" s="45">
        <v>1.76630656E8</v>
      </c>
      <c r="F841" s="49">
        <f>AVERAGE(E839:E841)</f>
        <v>177097189.3</v>
      </c>
      <c r="G841" s="49">
        <f>STDEV(E839:E841)/F841*100</f>
        <v>0.3648192615</v>
      </c>
      <c r="H841" s="49">
        <f>F841-$F$820</f>
        <v>172508644.3</v>
      </c>
    </row>
    <row r="842">
      <c r="A842" s="52" t="s">
        <v>59</v>
      </c>
      <c r="B842" s="52" t="s">
        <v>22</v>
      </c>
      <c r="C842" s="48">
        <v>40.0</v>
      </c>
      <c r="E842" s="45">
        <v>2.37600224E8</v>
      </c>
    </row>
    <row r="843">
      <c r="A843" s="52" t="s">
        <v>59</v>
      </c>
      <c r="B843" s="52" t="s">
        <v>22</v>
      </c>
      <c r="C843" s="48">
        <v>40.0</v>
      </c>
      <c r="E843" s="45">
        <v>2.26124432E8</v>
      </c>
    </row>
    <row r="844">
      <c r="A844" s="52" t="s">
        <v>59</v>
      </c>
      <c r="B844" s="52" t="s">
        <v>22</v>
      </c>
      <c r="C844" s="48">
        <v>40.0</v>
      </c>
      <c r="D844" s="49" t="str">
        <f>CONCATENATE(A844,B844,C844)</f>
        <v>Com ABAP1BP3_340</v>
      </c>
      <c r="E844" s="45">
        <v>2.14996848E8</v>
      </c>
      <c r="F844" s="49">
        <f>AVERAGE(E842:E844)</f>
        <v>226240501.3</v>
      </c>
      <c r="G844" s="49">
        <f>STDEV(E842:E844)/F844*100</f>
        <v>4.995628519</v>
      </c>
      <c r="H844" s="49">
        <f>F844-$F$820</f>
        <v>221651956.3</v>
      </c>
    </row>
    <row r="845">
      <c r="A845" s="52" t="s">
        <v>59</v>
      </c>
      <c r="B845" s="52" t="s">
        <v>24</v>
      </c>
      <c r="C845" s="48">
        <v>40.0</v>
      </c>
      <c r="E845" s="45">
        <v>2.07734496E8</v>
      </c>
    </row>
    <row r="846">
      <c r="A846" s="52" t="s">
        <v>59</v>
      </c>
      <c r="B846" s="52" t="s">
        <v>24</v>
      </c>
      <c r="C846" s="48">
        <v>40.0</v>
      </c>
      <c r="E846" s="45">
        <v>1.99555312E8</v>
      </c>
    </row>
    <row r="847">
      <c r="A847" s="52" t="s">
        <v>59</v>
      </c>
      <c r="B847" s="52" t="s">
        <v>24</v>
      </c>
      <c r="C847" s="48">
        <v>40.0</v>
      </c>
      <c r="D847" s="49" t="str">
        <f>CONCATENATE(A847,B847,C847)</f>
        <v>Com ABAP1BP3_440</v>
      </c>
      <c r="E847" s="45">
        <v>1.91509536E8</v>
      </c>
      <c r="F847" s="49">
        <f>AVERAGE(E845:E847)</f>
        <v>199599781.3</v>
      </c>
      <c r="G847" s="49">
        <f>STDEV(E845:E847)/F847*100</f>
        <v>4.064418987</v>
      </c>
      <c r="H847" s="49">
        <f>F847-$F$820</f>
        <v>195011236.3</v>
      </c>
    </row>
    <row r="848">
      <c r="A848" s="52" t="s">
        <v>59</v>
      </c>
      <c r="B848" s="52" t="s">
        <v>26</v>
      </c>
      <c r="C848" s="48">
        <v>40.0</v>
      </c>
      <c r="E848" s="45">
        <v>2.00038544E8</v>
      </c>
    </row>
    <row r="849">
      <c r="A849" s="52" t="s">
        <v>59</v>
      </c>
      <c r="B849" s="52" t="s">
        <v>26</v>
      </c>
      <c r="C849" s="48">
        <v>40.0</v>
      </c>
      <c r="E849" s="45">
        <v>2.27738832E8</v>
      </c>
    </row>
    <row r="850">
      <c r="A850" s="52" t="s">
        <v>59</v>
      </c>
      <c r="B850" s="52" t="s">
        <v>26</v>
      </c>
      <c r="C850" s="48">
        <v>40.0</v>
      </c>
      <c r="D850" s="49" t="str">
        <f>CONCATENATE(A850,B850,C850)</f>
        <v>Com ABAP1BP3_540</v>
      </c>
      <c r="E850" s="45">
        <v>2.12040496E8</v>
      </c>
      <c r="F850" s="49">
        <f>AVERAGE(E848:E850)</f>
        <v>213272624</v>
      </c>
      <c r="G850" s="49">
        <f>STDEV(E848:E850)/F850*100</f>
        <v>6.513347731</v>
      </c>
      <c r="H850" s="49">
        <f>F850-$F$820</f>
        <v>208684079</v>
      </c>
    </row>
    <row r="851">
      <c r="A851" s="52" t="s">
        <v>59</v>
      </c>
      <c r="B851" s="52" t="s">
        <v>28</v>
      </c>
      <c r="C851" s="48">
        <v>40.0</v>
      </c>
      <c r="E851" s="46">
        <v>1.92125408E8</v>
      </c>
    </row>
    <row r="852">
      <c r="A852" s="52" t="s">
        <v>59</v>
      </c>
      <c r="B852" s="52" t="s">
        <v>28</v>
      </c>
      <c r="C852" s="48">
        <v>40.0</v>
      </c>
      <c r="E852" s="46">
        <v>1.99158352E8</v>
      </c>
    </row>
    <row r="853">
      <c r="A853" s="52" t="s">
        <v>59</v>
      </c>
      <c r="B853" s="52" t="s">
        <v>28</v>
      </c>
      <c r="C853" s="48">
        <v>40.0</v>
      </c>
      <c r="D853" s="49" t="str">
        <f>CONCATENATE(A853,B853,C853)</f>
        <v>Com ABAP10BP3_140</v>
      </c>
      <c r="E853" s="46">
        <v>2.26148656E8</v>
      </c>
      <c r="F853" s="49">
        <f>AVERAGE(E851:E853)</f>
        <v>205810805.3</v>
      </c>
      <c r="G853" s="49">
        <f>STDEV(E851:E853)/F853*100</f>
        <v>8.726800717</v>
      </c>
      <c r="H853" s="49">
        <f>F853-$F$820</f>
        <v>201222260.3</v>
      </c>
    </row>
    <row r="854">
      <c r="A854" s="52" t="s">
        <v>59</v>
      </c>
      <c r="B854" s="52" t="s">
        <v>30</v>
      </c>
      <c r="C854" s="48">
        <v>40.0</v>
      </c>
      <c r="E854" s="46">
        <v>2.62057808E8</v>
      </c>
    </row>
    <row r="855">
      <c r="A855" s="52" t="s">
        <v>59</v>
      </c>
      <c r="B855" s="53" t="s">
        <v>30</v>
      </c>
      <c r="C855" s="48">
        <v>40.0</v>
      </c>
      <c r="E855" s="46">
        <v>2.41000928E8</v>
      </c>
    </row>
    <row r="856">
      <c r="A856" s="52" t="s">
        <v>59</v>
      </c>
      <c r="B856" s="53" t="s">
        <v>30</v>
      </c>
      <c r="C856" s="48">
        <v>40.0</v>
      </c>
      <c r="D856" s="49" t="str">
        <f>CONCATENATE(A856,B856,C856)</f>
        <v>Com ABAP10BP3_240</v>
      </c>
      <c r="E856" s="46">
        <v>2.4085E8</v>
      </c>
      <c r="F856" s="49">
        <f>AVERAGE(E854:E856)</f>
        <v>247969578.7</v>
      </c>
      <c r="G856" s="49">
        <f>STDEV(E854:E856)/F856*100</f>
        <v>4.920360772</v>
      </c>
      <c r="H856" s="49">
        <f>F856-$F$820</f>
        <v>243381033.7</v>
      </c>
    </row>
    <row r="857">
      <c r="A857" s="52" t="s">
        <v>59</v>
      </c>
      <c r="B857" s="53" t="s">
        <v>32</v>
      </c>
      <c r="C857" s="48">
        <v>40.0</v>
      </c>
      <c r="E857" s="46">
        <v>1.98103344E8</v>
      </c>
    </row>
    <row r="858">
      <c r="A858" s="52" t="s">
        <v>59</v>
      </c>
      <c r="B858" s="53" t="s">
        <v>32</v>
      </c>
      <c r="C858" s="48">
        <v>40.0</v>
      </c>
      <c r="E858" s="46">
        <v>1.89998848E8</v>
      </c>
    </row>
    <row r="859">
      <c r="A859" s="52" t="s">
        <v>59</v>
      </c>
      <c r="B859" s="53" t="s">
        <v>32</v>
      </c>
      <c r="C859" s="48">
        <v>40.0</v>
      </c>
      <c r="D859" s="49" t="str">
        <f>CONCATENATE(A859,B859,C859)</f>
        <v>Com ABAP10BP3_340</v>
      </c>
      <c r="E859" s="46">
        <v>2.0671368E8</v>
      </c>
      <c r="F859" s="49">
        <f>AVERAGE(E857:E859)</f>
        <v>198271957.3</v>
      </c>
      <c r="G859" s="49">
        <f>STDEV(E857:E859)/F859*100</f>
        <v>4.215770954</v>
      </c>
      <c r="H859" s="49">
        <f>F859-$F$820</f>
        <v>193683412.3</v>
      </c>
    </row>
    <row r="860">
      <c r="A860" s="52" t="s">
        <v>59</v>
      </c>
      <c r="B860" s="53" t="s">
        <v>34</v>
      </c>
      <c r="C860" s="48">
        <v>40.0</v>
      </c>
      <c r="E860" s="46">
        <v>2.0081208E8</v>
      </c>
    </row>
    <row r="861">
      <c r="A861" s="52" t="s">
        <v>59</v>
      </c>
      <c r="B861" s="53" t="s">
        <v>34</v>
      </c>
      <c r="C861" s="48">
        <v>40.0</v>
      </c>
      <c r="E861" s="46">
        <v>1.85265536E8</v>
      </c>
    </row>
    <row r="862">
      <c r="A862" s="52" t="s">
        <v>59</v>
      </c>
      <c r="B862" s="53" t="s">
        <v>34</v>
      </c>
      <c r="C862" s="48">
        <v>40.0</v>
      </c>
      <c r="D862" s="49" t="str">
        <f>CONCATENATE(A862,B862,C862)</f>
        <v>Com ABAP10BP3_440</v>
      </c>
      <c r="E862" s="46">
        <v>1.97081792E8</v>
      </c>
      <c r="F862" s="49">
        <f>AVERAGE(E860:E862)</f>
        <v>194386469.3</v>
      </c>
      <c r="G862" s="49">
        <f>STDEV(E860:E862)/F862*100</f>
        <v>4.175278831</v>
      </c>
      <c r="H862" s="49">
        <f>F862-$F$820</f>
        <v>189797924.3</v>
      </c>
    </row>
    <row r="863">
      <c r="A863" s="52" t="s">
        <v>59</v>
      </c>
      <c r="B863" s="53" t="s">
        <v>36</v>
      </c>
      <c r="C863" s="48">
        <v>40.0</v>
      </c>
      <c r="E863" s="46">
        <v>2.01592832E8</v>
      </c>
    </row>
    <row r="864">
      <c r="A864" s="52" t="s">
        <v>59</v>
      </c>
      <c r="B864" s="53" t="s">
        <v>36</v>
      </c>
      <c r="C864" s="48">
        <v>40.0</v>
      </c>
      <c r="E864" s="46">
        <v>2.28382944E8</v>
      </c>
    </row>
    <row r="865">
      <c r="A865" s="52" t="s">
        <v>59</v>
      </c>
      <c r="B865" s="53" t="s">
        <v>36</v>
      </c>
      <c r="C865" s="48">
        <v>40.0</v>
      </c>
      <c r="D865" s="49" t="str">
        <f>CONCATENATE(A865,B865,C865)</f>
        <v>Com ABAP10BP3_540</v>
      </c>
      <c r="E865" s="46">
        <v>2.2212856E8</v>
      </c>
      <c r="F865" s="49">
        <f>AVERAGE(E863:E865)</f>
        <v>217368112</v>
      </c>
      <c r="G865" s="49">
        <f>STDEV(E863:E865)/F865*100</f>
        <v>6.447648572</v>
      </c>
      <c r="H865" s="49">
        <f>F865-$F$820</f>
        <v>212779567</v>
      </c>
    </row>
    <row r="866">
      <c r="A866" s="48" t="s">
        <v>56</v>
      </c>
      <c r="B866" s="48" t="s">
        <v>57</v>
      </c>
      <c r="C866" s="48">
        <v>45.0</v>
      </c>
      <c r="E866" s="43">
        <v>3528092.0</v>
      </c>
    </row>
    <row r="867">
      <c r="A867" s="48" t="s">
        <v>56</v>
      </c>
      <c r="B867" s="48" t="s">
        <v>57</v>
      </c>
      <c r="C867" s="48">
        <v>45.0</v>
      </c>
      <c r="E867" s="43">
        <v>4190253.0</v>
      </c>
    </row>
    <row r="868">
      <c r="A868" s="48" t="s">
        <v>56</v>
      </c>
      <c r="B868" s="48" t="s">
        <v>57</v>
      </c>
      <c r="C868" s="48">
        <v>45.0</v>
      </c>
      <c r="D868" s="49" t="str">
        <f>CONCATENATE(A868,B868,C868)</f>
        <v>Sem ABAPbranco45</v>
      </c>
      <c r="E868" s="43">
        <v>3825810.0</v>
      </c>
      <c r="F868" s="49">
        <f>AVERAGE(E866:E868)</f>
        <v>3848051.667</v>
      </c>
      <c r="G868" s="49">
        <f>STDEV(E866:E868)/F868*100</f>
        <v>8.618396282</v>
      </c>
      <c r="H868" s="40" t="s">
        <v>58</v>
      </c>
    </row>
    <row r="869">
      <c r="A869" s="48" t="s">
        <v>56</v>
      </c>
      <c r="B869" s="48" t="s">
        <v>8</v>
      </c>
      <c r="C869" s="48">
        <v>45.0</v>
      </c>
      <c r="E869" s="44">
        <v>1.69485168E8</v>
      </c>
    </row>
    <row r="870">
      <c r="A870" s="48" t="s">
        <v>56</v>
      </c>
      <c r="B870" s="48" t="s">
        <v>8</v>
      </c>
      <c r="C870" s="48">
        <v>45.0</v>
      </c>
      <c r="E870" s="44">
        <v>1.89617664E8</v>
      </c>
    </row>
    <row r="871">
      <c r="A871" s="48" t="s">
        <v>56</v>
      </c>
      <c r="B871" s="48" t="s">
        <v>8</v>
      </c>
      <c r="C871" s="48">
        <v>45.0</v>
      </c>
      <c r="D871" s="49" t="str">
        <f>CONCATENATE(A871,B871,C871)</f>
        <v>Sem ABAPC145</v>
      </c>
      <c r="E871" s="44">
        <v>1.96200256E8</v>
      </c>
      <c r="F871" s="49">
        <f>AVERAGE(E869:E871)</f>
        <v>185101029.3</v>
      </c>
      <c r="G871" s="49">
        <f>STDEV(E869:E871)/F871*100</f>
        <v>7.519394148</v>
      </c>
      <c r="H871" s="49">
        <f>F871-$F$868</f>
        <v>181252977.7</v>
      </c>
    </row>
    <row r="872">
      <c r="A872" s="48" t="s">
        <v>56</v>
      </c>
      <c r="B872" s="48" t="s">
        <v>10</v>
      </c>
      <c r="C872" s="48">
        <v>45.0</v>
      </c>
      <c r="E872" s="44">
        <v>1.29565112E8</v>
      </c>
    </row>
    <row r="873">
      <c r="A873" s="48" t="s">
        <v>56</v>
      </c>
      <c r="B873" s="48" t="s">
        <v>10</v>
      </c>
      <c r="C873" s="48">
        <v>45.0</v>
      </c>
      <c r="E873" s="44">
        <v>1.3963632E8</v>
      </c>
    </row>
    <row r="874">
      <c r="A874" s="48" t="s">
        <v>56</v>
      </c>
      <c r="B874" s="48" t="s">
        <v>10</v>
      </c>
      <c r="C874" s="48">
        <v>45.0</v>
      </c>
      <c r="D874" s="49" t="str">
        <f>CONCATENATE(A874,B874,C874)</f>
        <v>Sem ABAPC245</v>
      </c>
      <c r="E874" s="44">
        <v>1.49010944E8</v>
      </c>
      <c r="F874" s="49">
        <f>AVERAGE(E872:E874)</f>
        <v>139404125.3</v>
      </c>
      <c r="G874" s="49">
        <f>STDEV(E872:E874)/F874*100</f>
        <v>6.976117213</v>
      </c>
      <c r="H874" s="49">
        <f>F874-$F$868</f>
        <v>135556073.7</v>
      </c>
    </row>
    <row r="875">
      <c r="A875" s="48" t="s">
        <v>56</v>
      </c>
      <c r="B875" s="48" t="s">
        <v>12</v>
      </c>
      <c r="C875" s="48">
        <v>45.0</v>
      </c>
      <c r="I875" s="44">
        <v>1.54074768E8</v>
      </c>
    </row>
    <row r="876">
      <c r="A876" s="48" t="s">
        <v>56</v>
      </c>
      <c r="B876" s="48" t="s">
        <v>12</v>
      </c>
      <c r="C876" s="48">
        <v>45.0</v>
      </c>
      <c r="E876" s="44">
        <v>2.00370032E8</v>
      </c>
    </row>
    <row r="877">
      <c r="A877" s="48" t="s">
        <v>56</v>
      </c>
      <c r="B877" s="48" t="s">
        <v>12</v>
      </c>
      <c r="C877" s="48">
        <v>45.0</v>
      </c>
      <c r="D877" s="49" t="str">
        <f>CONCATENATE(A877,B877,C877)</f>
        <v>Sem ABAPC345</v>
      </c>
      <c r="E877" s="44">
        <v>1.726892E8</v>
      </c>
      <c r="F877" s="49">
        <f>AVERAGE(E875:E877)</f>
        <v>186529616</v>
      </c>
      <c r="G877" s="49">
        <f>STDEV(E875:E877)/F877*100</f>
        <v>10.49340284</v>
      </c>
      <c r="H877" s="49">
        <f>F877-$F$868</f>
        <v>182681564.3</v>
      </c>
    </row>
    <row r="878">
      <c r="A878" s="48" t="s">
        <v>56</v>
      </c>
      <c r="B878" s="48" t="s">
        <v>14</v>
      </c>
      <c r="C878" s="48">
        <v>45.0</v>
      </c>
      <c r="I878" s="44">
        <v>1.12717336E8</v>
      </c>
    </row>
    <row r="879">
      <c r="A879" s="48" t="s">
        <v>56</v>
      </c>
      <c r="B879" s="48" t="s">
        <v>14</v>
      </c>
      <c r="C879" s="48">
        <v>45.0</v>
      </c>
      <c r="E879" s="44">
        <v>1.5571768E8</v>
      </c>
    </row>
    <row r="880">
      <c r="A880" s="48" t="s">
        <v>56</v>
      </c>
      <c r="B880" s="48" t="s">
        <v>14</v>
      </c>
      <c r="C880" s="48">
        <v>45.0</v>
      </c>
      <c r="D880" s="49" t="str">
        <f>CONCATENATE(A880,B880,C880)</f>
        <v>Sem ABAPC445</v>
      </c>
      <c r="E880" s="44">
        <v>1.445376E8</v>
      </c>
      <c r="F880" s="49">
        <f>AVERAGE(E878:E880)</f>
        <v>150127640</v>
      </c>
      <c r="G880" s="49">
        <f>STDEV(E878:E880)/F880*100</f>
        <v>5.26585936</v>
      </c>
      <c r="H880" s="49">
        <f>F880-$F$868</f>
        <v>146279588.3</v>
      </c>
    </row>
    <row r="881">
      <c r="A881" s="48" t="s">
        <v>56</v>
      </c>
      <c r="B881" s="48" t="s">
        <v>16</v>
      </c>
      <c r="C881" s="48">
        <v>45.0</v>
      </c>
      <c r="E881" s="44">
        <v>2.07404896E8</v>
      </c>
    </row>
    <row r="882">
      <c r="A882" s="48" t="s">
        <v>56</v>
      </c>
      <c r="B882" s="48" t="s">
        <v>16</v>
      </c>
      <c r="C882" s="48">
        <v>45.0</v>
      </c>
      <c r="E882" s="44">
        <v>2.03437472E8</v>
      </c>
    </row>
    <row r="883">
      <c r="A883" s="48" t="s">
        <v>56</v>
      </c>
      <c r="B883" s="48" t="s">
        <v>16</v>
      </c>
      <c r="C883" s="48">
        <v>45.0</v>
      </c>
      <c r="D883" s="49" t="str">
        <f>CONCATENATE(A883,B883,C883)</f>
        <v>Sem ABAPC545</v>
      </c>
      <c r="E883" s="44">
        <v>1.94168896E8</v>
      </c>
      <c r="F883" s="49">
        <f>AVERAGE(E881:E883)</f>
        <v>201670421.3</v>
      </c>
      <c r="G883" s="49">
        <f>STDEV(E881:E883)/F883*100</f>
        <v>3.368181846</v>
      </c>
      <c r="H883" s="49">
        <f>F883-$F$868</f>
        <v>197822369.7</v>
      </c>
    </row>
    <row r="884">
      <c r="A884" s="48" t="s">
        <v>56</v>
      </c>
      <c r="B884" s="48" t="s">
        <v>18</v>
      </c>
      <c r="C884" s="48">
        <v>45.0</v>
      </c>
      <c r="E884" s="45">
        <v>2.24010288E8</v>
      </c>
    </row>
    <row r="885">
      <c r="A885" s="48" t="s">
        <v>56</v>
      </c>
      <c r="B885" s="48" t="s">
        <v>18</v>
      </c>
      <c r="C885" s="48">
        <v>45.0</v>
      </c>
      <c r="E885" s="45">
        <v>2.19571408E8</v>
      </c>
    </row>
    <row r="886">
      <c r="A886" s="48" t="s">
        <v>56</v>
      </c>
      <c r="B886" s="48" t="s">
        <v>18</v>
      </c>
      <c r="C886" s="48">
        <v>45.0</v>
      </c>
      <c r="D886" s="49" t="str">
        <f>CONCATENATE(A886,B886,C886)</f>
        <v>Sem ABAP1BP3_145</v>
      </c>
      <c r="E886" s="45">
        <v>2.43419264E8</v>
      </c>
      <c r="F886" s="49">
        <f>AVERAGE(E884:E886)</f>
        <v>229000320</v>
      </c>
      <c r="G886" s="49">
        <f>STDEV(E884:E886)/F886*100</f>
        <v>5.538366574</v>
      </c>
      <c r="H886" s="49">
        <f>F886-$F$868</f>
        <v>225152268.3</v>
      </c>
    </row>
    <row r="887">
      <c r="A887" s="48" t="s">
        <v>56</v>
      </c>
      <c r="B887" s="48" t="s">
        <v>20</v>
      </c>
      <c r="C887" s="48">
        <v>45.0</v>
      </c>
      <c r="E887" s="45">
        <v>1.49227552E8</v>
      </c>
    </row>
    <row r="888">
      <c r="A888" s="48" t="s">
        <v>56</v>
      </c>
      <c r="B888" s="48" t="s">
        <v>20</v>
      </c>
      <c r="C888" s="48">
        <v>45.0</v>
      </c>
      <c r="E888" s="45">
        <v>1.40701312E8</v>
      </c>
    </row>
    <row r="889">
      <c r="A889" s="48" t="s">
        <v>56</v>
      </c>
      <c r="B889" s="48" t="s">
        <v>20</v>
      </c>
      <c r="C889" s="48">
        <v>45.0</v>
      </c>
      <c r="D889" s="49" t="str">
        <f>CONCATENATE(A889,B889,C889)</f>
        <v>Sem ABAP1BP3_245</v>
      </c>
      <c r="E889" s="45">
        <v>1.5326768E8</v>
      </c>
      <c r="F889" s="49">
        <f>AVERAGE(E887:E889)</f>
        <v>147732181.3</v>
      </c>
      <c r="G889" s="49">
        <f>STDEV(E887:E889)/F889*100</f>
        <v>4.342490103</v>
      </c>
      <c r="H889" s="49">
        <f>F889-$F$868</f>
        <v>143884129.7</v>
      </c>
    </row>
    <row r="890">
      <c r="A890" s="48" t="s">
        <v>56</v>
      </c>
      <c r="B890" s="48" t="s">
        <v>22</v>
      </c>
      <c r="C890" s="48">
        <v>45.0</v>
      </c>
      <c r="E890" s="45">
        <v>1.83609184E8</v>
      </c>
    </row>
    <row r="891">
      <c r="A891" s="48" t="s">
        <v>56</v>
      </c>
      <c r="B891" s="48" t="s">
        <v>22</v>
      </c>
      <c r="C891" s="48">
        <v>45.0</v>
      </c>
      <c r="E891" s="45">
        <v>1.8547104E8</v>
      </c>
    </row>
    <row r="892">
      <c r="A892" s="48" t="s">
        <v>56</v>
      </c>
      <c r="B892" s="48" t="s">
        <v>22</v>
      </c>
      <c r="C892" s="48">
        <v>45.0</v>
      </c>
      <c r="D892" s="49" t="str">
        <f>CONCATENATE(A892,B892,C892)</f>
        <v>Sem ABAP1BP3_345</v>
      </c>
      <c r="E892" s="45">
        <v>1.9185168E8</v>
      </c>
      <c r="F892" s="49">
        <f>AVERAGE(E890:E892)</f>
        <v>186977301.3</v>
      </c>
      <c r="G892" s="49">
        <f>STDEV(E890:E892)/F892*100</f>
        <v>2.31191999</v>
      </c>
      <c r="H892" s="49">
        <f>F892-$F$868</f>
        <v>183129249.7</v>
      </c>
    </row>
    <row r="893">
      <c r="A893" s="48" t="s">
        <v>56</v>
      </c>
      <c r="B893" s="48" t="s">
        <v>24</v>
      </c>
      <c r="C893" s="48">
        <v>45.0</v>
      </c>
      <c r="E893" s="45">
        <v>1.60985232E8</v>
      </c>
    </row>
    <row r="894">
      <c r="A894" s="48" t="s">
        <v>56</v>
      </c>
      <c r="B894" s="48" t="s">
        <v>24</v>
      </c>
      <c r="C894" s="48">
        <v>45.0</v>
      </c>
      <c r="E894" s="45">
        <v>1.8224472E8</v>
      </c>
    </row>
    <row r="895">
      <c r="A895" s="48" t="s">
        <v>56</v>
      </c>
      <c r="B895" s="48" t="s">
        <v>24</v>
      </c>
      <c r="C895" s="48">
        <v>45.0</v>
      </c>
      <c r="D895" s="49" t="str">
        <f>CONCATENATE(A895,B895,C895)</f>
        <v>Sem ABAP1BP3_445</v>
      </c>
      <c r="E895" s="45">
        <v>1.83683536E8</v>
      </c>
      <c r="F895" s="49">
        <f>AVERAGE(E893:E895)</f>
        <v>175637829.3</v>
      </c>
      <c r="G895" s="49">
        <f>STDEV(E893:E895)/F895*100</f>
        <v>7.236423916</v>
      </c>
      <c r="H895" s="49">
        <f>F895-$F$868</f>
        <v>171789777.7</v>
      </c>
    </row>
    <row r="896">
      <c r="A896" s="48" t="s">
        <v>56</v>
      </c>
      <c r="B896" s="48" t="s">
        <v>26</v>
      </c>
      <c r="C896" s="48">
        <v>45.0</v>
      </c>
      <c r="E896" s="45">
        <v>1.86225984E8</v>
      </c>
    </row>
    <row r="897">
      <c r="A897" s="48" t="s">
        <v>56</v>
      </c>
      <c r="B897" s="48" t="s">
        <v>26</v>
      </c>
      <c r="C897" s="48">
        <v>45.0</v>
      </c>
      <c r="E897" s="45">
        <v>2.01422288E8</v>
      </c>
    </row>
    <row r="898">
      <c r="A898" s="48" t="s">
        <v>56</v>
      </c>
      <c r="B898" s="48" t="s">
        <v>26</v>
      </c>
      <c r="C898" s="48">
        <v>45.0</v>
      </c>
      <c r="D898" s="49" t="str">
        <f>CONCATENATE(A898,B898,C898)</f>
        <v>Sem ABAP1BP3_545</v>
      </c>
      <c r="E898" s="45">
        <v>1.86123808E8</v>
      </c>
      <c r="F898" s="49">
        <f>AVERAGE(E896:E898)</f>
        <v>191257360</v>
      </c>
      <c r="G898" s="49">
        <f>STDEV(E896:E898)/F898*100</f>
        <v>4.602821098</v>
      </c>
      <c r="H898" s="49">
        <f>F898-$F$868</f>
        <v>187409308.3</v>
      </c>
    </row>
    <row r="899">
      <c r="A899" s="48" t="s">
        <v>56</v>
      </c>
      <c r="B899" s="48" t="s">
        <v>28</v>
      </c>
      <c r="C899" s="48">
        <v>45.0</v>
      </c>
      <c r="E899" s="46">
        <v>1.57050352E8</v>
      </c>
    </row>
    <row r="900">
      <c r="A900" s="48" t="s">
        <v>56</v>
      </c>
      <c r="B900" s="48" t="s">
        <v>28</v>
      </c>
      <c r="C900" s="48">
        <v>45.0</v>
      </c>
      <c r="E900" s="46">
        <v>1.74349296E8</v>
      </c>
    </row>
    <row r="901">
      <c r="A901" s="48" t="s">
        <v>56</v>
      </c>
      <c r="B901" s="48" t="s">
        <v>28</v>
      </c>
      <c r="C901" s="48">
        <v>45.0</v>
      </c>
      <c r="D901" s="49" t="str">
        <f>CONCATENATE(A901,B901,C901)</f>
        <v>Sem ABAP10BP3_145</v>
      </c>
      <c r="E901" s="46">
        <v>1.73264112E8</v>
      </c>
      <c r="F901" s="49">
        <f>AVERAGE(E899:E901)</f>
        <v>168221253.3</v>
      </c>
      <c r="G901" s="49">
        <f>STDEV(E899:E901)/F901*100</f>
        <v>5.759966775</v>
      </c>
      <c r="H901" s="49">
        <f>F901-$F$868</f>
        <v>164373201.7</v>
      </c>
    </row>
    <row r="902">
      <c r="A902" s="48" t="s">
        <v>56</v>
      </c>
      <c r="B902" s="48" t="s">
        <v>30</v>
      </c>
      <c r="C902" s="48">
        <v>45.0</v>
      </c>
      <c r="E902" s="46">
        <v>2.1810008E8</v>
      </c>
    </row>
    <row r="903">
      <c r="A903" s="48" t="s">
        <v>56</v>
      </c>
      <c r="B903" s="50" t="s">
        <v>30</v>
      </c>
      <c r="C903" s="48">
        <v>45.0</v>
      </c>
      <c r="E903" s="46">
        <v>2.11725584E8</v>
      </c>
    </row>
    <row r="904">
      <c r="A904" s="48" t="s">
        <v>56</v>
      </c>
      <c r="B904" s="50" t="s">
        <v>30</v>
      </c>
      <c r="C904" s="48">
        <v>45.0</v>
      </c>
      <c r="D904" s="49" t="str">
        <f>CONCATENATE(A904,B904,C904)</f>
        <v>Sem ABAP10BP3_245</v>
      </c>
      <c r="E904" s="46">
        <v>1.8874232E8</v>
      </c>
      <c r="F904" s="49">
        <f>AVERAGE(E902:E904)</f>
        <v>206189328</v>
      </c>
      <c r="G904" s="49">
        <f>STDEV(E902:E904)/F904*100</f>
        <v>7.489260902</v>
      </c>
      <c r="H904" s="49">
        <f>F904-$F$868</f>
        <v>202341276.3</v>
      </c>
    </row>
    <row r="905">
      <c r="A905" s="48" t="s">
        <v>56</v>
      </c>
      <c r="B905" s="50" t="s">
        <v>32</v>
      </c>
      <c r="C905" s="48">
        <v>45.0</v>
      </c>
      <c r="E905" s="46">
        <v>1.54876448E8</v>
      </c>
    </row>
    <row r="906">
      <c r="A906" s="48" t="s">
        <v>56</v>
      </c>
      <c r="B906" s="50" t="s">
        <v>32</v>
      </c>
      <c r="C906" s="48">
        <v>45.0</v>
      </c>
      <c r="E906" s="46">
        <v>1.58085936E8</v>
      </c>
    </row>
    <row r="907">
      <c r="A907" s="48" t="s">
        <v>56</v>
      </c>
      <c r="B907" s="50" t="s">
        <v>32</v>
      </c>
      <c r="C907" s="48">
        <v>45.0</v>
      </c>
      <c r="D907" s="49" t="str">
        <f>CONCATENATE(A907,B907,C907)</f>
        <v>Sem ABAP10BP3_345</v>
      </c>
      <c r="E907" s="46">
        <v>1.49002784E8</v>
      </c>
      <c r="F907" s="49">
        <f>AVERAGE(E905:E907)</f>
        <v>153988389.3</v>
      </c>
      <c r="G907" s="49">
        <f>STDEV(E905:E907)/F907*100</f>
        <v>2.991287061</v>
      </c>
      <c r="H907" s="49">
        <f>F907-$F$868</f>
        <v>150140337.7</v>
      </c>
    </row>
    <row r="908">
      <c r="A908" s="48" t="s">
        <v>56</v>
      </c>
      <c r="B908" s="50" t="s">
        <v>34</v>
      </c>
      <c r="C908" s="48">
        <v>45.0</v>
      </c>
      <c r="E908" s="46">
        <v>1.49745664E8</v>
      </c>
    </row>
    <row r="909">
      <c r="A909" s="48" t="s">
        <v>56</v>
      </c>
      <c r="B909" s="50" t="s">
        <v>34</v>
      </c>
      <c r="C909" s="48">
        <v>45.0</v>
      </c>
      <c r="E909" s="46">
        <v>1.69442352E8</v>
      </c>
    </row>
    <row r="910">
      <c r="A910" s="48" t="s">
        <v>56</v>
      </c>
      <c r="B910" s="50" t="s">
        <v>34</v>
      </c>
      <c r="C910" s="48">
        <v>45.0</v>
      </c>
      <c r="D910" s="49" t="str">
        <f>CONCATENATE(A910,B910,C910)</f>
        <v>Sem ABAP10BP3_445</v>
      </c>
      <c r="E910" s="46">
        <v>1.61704016E8</v>
      </c>
      <c r="F910" s="49">
        <f>AVERAGE(E908:E910)</f>
        <v>160297344</v>
      </c>
      <c r="G910" s="49">
        <f>STDEV(E908:E910)/F910*100</f>
        <v>6.190622129</v>
      </c>
      <c r="H910" s="49">
        <f>F910-$F$868</f>
        <v>156449292.3</v>
      </c>
    </row>
    <row r="911">
      <c r="A911" s="48" t="s">
        <v>56</v>
      </c>
      <c r="B911" s="50" t="s">
        <v>36</v>
      </c>
      <c r="C911" s="48">
        <v>45.0</v>
      </c>
      <c r="I911" s="46">
        <v>2.46963616E8</v>
      </c>
    </row>
    <row r="912">
      <c r="A912" s="48" t="s">
        <v>56</v>
      </c>
      <c r="B912" s="50" t="s">
        <v>36</v>
      </c>
      <c r="C912" s="48">
        <v>45.0</v>
      </c>
      <c r="E912" s="46">
        <v>1.81481424E8</v>
      </c>
    </row>
    <row r="913">
      <c r="A913" s="48" t="s">
        <v>56</v>
      </c>
      <c r="B913" s="50" t="s">
        <v>36</v>
      </c>
      <c r="C913" s="48">
        <v>45.0</v>
      </c>
      <c r="D913" s="49" t="str">
        <f>CONCATENATE(A913,B913,C913)</f>
        <v>Sem ABAP10BP3_545</v>
      </c>
      <c r="E913" s="46">
        <v>1.9871584E8</v>
      </c>
      <c r="F913" s="49">
        <f>AVERAGE(E911:E913)</f>
        <v>190098632</v>
      </c>
      <c r="G913" s="49">
        <f>STDEV(E911:E913)/F913*100</f>
        <v>6.410657612</v>
      </c>
      <c r="H913" s="49">
        <f>F913-$F$868</f>
        <v>186250580.3</v>
      </c>
    </row>
    <row r="914">
      <c r="A914" s="52" t="s">
        <v>59</v>
      </c>
      <c r="B914" s="52" t="s">
        <v>57</v>
      </c>
      <c r="C914" s="48">
        <v>45.0</v>
      </c>
      <c r="E914" s="43">
        <v>4658676.0</v>
      </c>
    </row>
    <row r="915">
      <c r="A915" s="52" t="s">
        <v>59</v>
      </c>
      <c r="B915" s="52" t="s">
        <v>57</v>
      </c>
      <c r="C915" s="48">
        <v>45.0</v>
      </c>
      <c r="E915" s="43">
        <v>4763705.0</v>
      </c>
    </row>
    <row r="916">
      <c r="A916" s="52" t="s">
        <v>59</v>
      </c>
      <c r="B916" s="52" t="s">
        <v>57</v>
      </c>
      <c r="C916" s="48">
        <v>45.0</v>
      </c>
      <c r="D916" s="49" t="str">
        <f>CONCATENATE(A916,B916,C916)</f>
        <v>Com ABAPbranco45</v>
      </c>
      <c r="E916" s="43">
        <v>4761818.0</v>
      </c>
      <c r="F916" s="49">
        <f>AVERAGE(E914:E916)</f>
        <v>4728066.333</v>
      </c>
      <c r="G916" s="49">
        <f>STDEV(E914:E916)/F916*100</f>
        <v>1.27115809</v>
      </c>
      <c r="H916" s="40" t="s">
        <v>58</v>
      </c>
    </row>
    <row r="917">
      <c r="A917" s="52" t="s">
        <v>59</v>
      </c>
      <c r="B917" s="52" t="s">
        <v>8</v>
      </c>
      <c r="C917" s="48">
        <v>45.0</v>
      </c>
      <c r="E917" s="44">
        <v>2.47593024E8</v>
      </c>
    </row>
    <row r="918">
      <c r="A918" s="52" t="s">
        <v>59</v>
      </c>
      <c r="B918" s="52" t="s">
        <v>8</v>
      </c>
      <c r="C918" s="48">
        <v>45.0</v>
      </c>
      <c r="E918" s="44">
        <v>2.40599584E8</v>
      </c>
    </row>
    <row r="919">
      <c r="A919" s="52" t="s">
        <v>59</v>
      </c>
      <c r="B919" s="52" t="s">
        <v>8</v>
      </c>
      <c r="C919" s="48">
        <v>45.0</v>
      </c>
      <c r="D919" s="49" t="str">
        <f>CONCATENATE(A919,B919,C919)</f>
        <v>Com ABAPC145</v>
      </c>
      <c r="E919" s="44">
        <v>2.52428192E8</v>
      </c>
      <c r="F919" s="49">
        <f>AVERAGE(E917:E919)</f>
        <v>246873600</v>
      </c>
      <c r="G919" s="49">
        <f>STDEV(E917:E919)/F919*100</f>
        <v>2.408937347</v>
      </c>
      <c r="H919" s="49">
        <f>F919-$F$916</f>
        <v>242145533.7</v>
      </c>
    </row>
    <row r="920">
      <c r="A920" s="52" t="s">
        <v>59</v>
      </c>
      <c r="B920" s="52" t="s">
        <v>10</v>
      </c>
      <c r="C920" s="48">
        <v>45.0</v>
      </c>
      <c r="E920" s="44">
        <v>1.85651888E8</v>
      </c>
    </row>
    <row r="921">
      <c r="A921" s="52" t="s">
        <v>59</v>
      </c>
      <c r="B921" s="52" t="s">
        <v>10</v>
      </c>
      <c r="C921" s="48">
        <v>45.0</v>
      </c>
      <c r="E921" s="44">
        <v>1.7972728E8</v>
      </c>
    </row>
    <row r="922">
      <c r="A922" s="52" t="s">
        <v>59</v>
      </c>
      <c r="B922" s="52" t="s">
        <v>10</v>
      </c>
      <c r="C922" s="48">
        <v>45.0</v>
      </c>
      <c r="D922" s="49" t="str">
        <f>CONCATENATE(A922,B922,C922)</f>
        <v>Com ABAPC245</v>
      </c>
      <c r="E922" s="44">
        <v>1.54808656E8</v>
      </c>
      <c r="F922" s="49">
        <f>AVERAGE(E920:E922)</f>
        <v>173395941.3</v>
      </c>
      <c r="G922" s="49">
        <f>STDEV(E920:E922)/F922*100</f>
        <v>9.439300925</v>
      </c>
      <c r="H922" s="49">
        <f>F922-$F$916</f>
        <v>168667875</v>
      </c>
    </row>
    <row r="923">
      <c r="A923" s="52" t="s">
        <v>59</v>
      </c>
      <c r="B923" s="52" t="s">
        <v>12</v>
      </c>
      <c r="C923" s="48">
        <v>45.0</v>
      </c>
      <c r="E923" s="44">
        <v>2.55289136E8</v>
      </c>
    </row>
    <row r="924">
      <c r="A924" s="52" t="s">
        <v>59</v>
      </c>
      <c r="B924" s="52" t="s">
        <v>12</v>
      </c>
      <c r="C924" s="48">
        <v>45.0</v>
      </c>
      <c r="E924" s="44">
        <v>2.43464128E8</v>
      </c>
    </row>
    <row r="925">
      <c r="A925" s="52" t="s">
        <v>59</v>
      </c>
      <c r="B925" s="52" t="s">
        <v>12</v>
      </c>
      <c r="C925" s="48">
        <v>45.0</v>
      </c>
      <c r="D925" s="49" t="str">
        <f>CONCATENATE(A925,B925,C925)</f>
        <v>Com ABAPC345</v>
      </c>
      <c r="F925" s="49">
        <f>AVERAGE(E923:E925)</f>
        <v>249376632</v>
      </c>
      <c r="G925" s="49">
        <f>STDEV(E923:E925)/F925*100</f>
        <v>3.352977894</v>
      </c>
      <c r="H925" s="49">
        <f>F925-$F$916</f>
        <v>244648565.7</v>
      </c>
      <c r="I925" s="44">
        <v>2.0405912E8</v>
      </c>
    </row>
    <row r="926">
      <c r="A926" s="52" t="s">
        <v>59</v>
      </c>
      <c r="B926" s="52" t="s">
        <v>14</v>
      </c>
      <c r="C926" s="48">
        <v>45.0</v>
      </c>
      <c r="E926" s="44">
        <v>2.13072512E8</v>
      </c>
    </row>
    <row r="927">
      <c r="A927" s="52" t="s">
        <v>59</v>
      </c>
      <c r="B927" s="52" t="s">
        <v>14</v>
      </c>
      <c r="C927" s="48">
        <v>45.0</v>
      </c>
      <c r="E927" s="44">
        <v>1.84106752E8</v>
      </c>
    </row>
    <row r="928">
      <c r="A928" s="52" t="s">
        <v>59</v>
      </c>
      <c r="B928" s="52" t="s">
        <v>14</v>
      </c>
      <c r="C928" s="48">
        <v>45.0</v>
      </c>
      <c r="D928" s="49" t="str">
        <f>CONCATENATE(A928,B928,C928)</f>
        <v>Com ABAPC445</v>
      </c>
      <c r="E928" s="44">
        <v>2.01030544E8</v>
      </c>
      <c r="F928" s="49">
        <f>AVERAGE(E926:E928)</f>
        <v>199403269.3</v>
      </c>
      <c r="G928" s="49">
        <f>STDEV(E926:E928)/F928*100</f>
        <v>7.297414339</v>
      </c>
      <c r="H928" s="49">
        <f>F928-$F$916</f>
        <v>194675203</v>
      </c>
    </row>
    <row r="929">
      <c r="A929" s="52" t="s">
        <v>59</v>
      </c>
      <c r="B929" s="52" t="s">
        <v>16</v>
      </c>
      <c r="C929" s="48">
        <v>45.0</v>
      </c>
      <c r="E929" s="44">
        <v>2.69848672E8</v>
      </c>
    </row>
    <row r="930">
      <c r="A930" s="52" t="s">
        <v>59</v>
      </c>
      <c r="B930" s="52" t="s">
        <v>16</v>
      </c>
      <c r="C930" s="48">
        <v>45.0</v>
      </c>
      <c r="E930" s="44">
        <v>2.73704096E8</v>
      </c>
    </row>
    <row r="931">
      <c r="A931" s="52" t="s">
        <v>59</v>
      </c>
      <c r="B931" s="52" t="s">
        <v>16</v>
      </c>
      <c r="C931" s="48">
        <v>45.0</v>
      </c>
      <c r="D931" s="49" t="str">
        <f>CONCATENATE(A931,B931,C931)</f>
        <v>Com ABAPC545</v>
      </c>
      <c r="E931" s="44">
        <v>2.43797504E8</v>
      </c>
      <c r="F931" s="49">
        <f>AVERAGE(E929:E931)</f>
        <v>262450090.7</v>
      </c>
      <c r="G931" s="49">
        <f>STDEV(E929:E931)/F931*100</f>
        <v>6.198599594</v>
      </c>
      <c r="H931" s="49">
        <f>F931-$F$916</f>
        <v>257722024.3</v>
      </c>
    </row>
    <row r="932">
      <c r="A932" s="52" t="s">
        <v>59</v>
      </c>
      <c r="B932" s="52" t="s">
        <v>18</v>
      </c>
      <c r="C932" s="48">
        <v>45.0</v>
      </c>
      <c r="E932" s="45">
        <v>2.90345024E8</v>
      </c>
    </row>
    <row r="933">
      <c r="A933" s="52" t="s">
        <v>59</v>
      </c>
      <c r="B933" s="52" t="s">
        <v>18</v>
      </c>
      <c r="C933" s="48">
        <v>45.0</v>
      </c>
      <c r="E933" s="45">
        <v>2.77615456E8</v>
      </c>
    </row>
    <row r="934">
      <c r="A934" s="52" t="s">
        <v>59</v>
      </c>
      <c r="B934" s="52" t="s">
        <v>18</v>
      </c>
      <c r="C934" s="48">
        <v>45.0</v>
      </c>
      <c r="D934" s="49" t="str">
        <f>CONCATENATE(A934,B934,C934)</f>
        <v>Com ABAP1BP3_145</v>
      </c>
      <c r="E934" s="45">
        <v>2.81647616E8</v>
      </c>
      <c r="F934" s="49">
        <f>AVERAGE(E932:E934)</f>
        <v>283202698.7</v>
      </c>
      <c r="G934" s="49">
        <f>STDEV(E932:E934)/F934*100</f>
        <v>2.297190039</v>
      </c>
      <c r="H934" s="49">
        <f>F934-$F$916</f>
        <v>278474632.3</v>
      </c>
    </row>
    <row r="935">
      <c r="A935" s="52" t="s">
        <v>59</v>
      </c>
      <c r="B935" s="52" t="s">
        <v>20</v>
      </c>
      <c r="C935" s="48">
        <v>45.0</v>
      </c>
      <c r="E935" s="45">
        <v>2.0174064E8</v>
      </c>
    </row>
    <row r="936">
      <c r="A936" s="52" t="s">
        <v>59</v>
      </c>
      <c r="B936" s="52" t="s">
        <v>20</v>
      </c>
      <c r="C936" s="48">
        <v>45.0</v>
      </c>
      <c r="E936" s="45">
        <v>2.00822912E8</v>
      </c>
    </row>
    <row r="937">
      <c r="A937" s="52" t="s">
        <v>59</v>
      </c>
      <c r="B937" s="52" t="s">
        <v>20</v>
      </c>
      <c r="C937" s="48">
        <v>45.0</v>
      </c>
      <c r="D937" s="49" t="str">
        <f>CONCATENATE(A937,B937,C937)</f>
        <v>Com ABAP1BP3_245</v>
      </c>
      <c r="E937" s="45">
        <v>2.0174776E8</v>
      </c>
      <c r="F937" s="49">
        <f>AVERAGE(E935:E937)</f>
        <v>201437104</v>
      </c>
      <c r="G937" s="49">
        <f>STDEV(E935:E937)/F937*100</f>
        <v>0.264061475</v>
      </c>
      <c r="H937" s="49">
        <f>F937-$F$916</f>
        <v>196709037.7</v>
      </c>
    </row>
    <row r="938">
      <c r="A938" s="52" t="s">
        <v>59</v>
      </c>
      <c r="B938" s="52" t="s">
        <v>22</v>
      </c>
      <c r="C938" s="48">
        <v>45.0</v>
      </c>
      <c r="E938" s="45">
        <v>2.61483104E8</v>
      </c>
    </row>
    <row r="939">
      <c r="A939" s="52" t="s">
        <v>59</v>
      </c>
      <c r="B939" s="52" t="s">
        <v>22</v>
      </c>
      <c r="C939" s="48">
        <v>45.0</v>
      </c>
      <c r="E939" s="45">
        <v>2.50281248E8</v>
      </c>
    </row>
    <row r="940">
      <c r="A940" s="52" t="s">
        <v>59</v>
      </c>
      <c r="B940" s="52" t="s">
        <v>22</v>
      </c>
      <c r="C940" s="48">
        <v>45.0</v>
      </c>
      <c r="D940" s="49" t="str">
        <f>CONCATENATE(A940,B940,C940)</f>
        <v>Com ABAP1BP3_345</v>
      </c>
      <c r="E940" s="45">
        <v>2.38622832E8</v>
      </c>
      <c r="F940" s="49">
        <f>AVERAGE(E938:E940)</f>
        <v>250129061.3</v>
      </c>
      <c r="G940" s="49">
        <f>STDEV(E938:E940)/F940*100</f>
        <v>4.569999093</v>
      </c>
      <c r="H940" s="49">
        <f>F940-$F$916</f>
        <v>245400995</v>
      </c>
    </row>
    <row r="941">
      <c r="A941" s="52" t="s">
        <v>59</v>
      </c>
      <c r="B941" s="52" t="s">
        <v>24</v>
      </c>
      <c r="C941" s="48">
        <v>45.0</v>
      </c>
      <c r="E941" s="45">
        <v>2.35810464E8</v>
      </c>
    </row>
    <row r="942">
      <c r="A942" s="52" t="s">
        <v>59</v>
      </c>
      <c r="B942" s="52" t="s">
        <v>24</v>
      </c>
      <c r="C942" s="48">
        <v>45.0</v>
      </c>
      <c r="E942" s="45">
        <v>2.2748024E8</v>
      </c>
    </row>
    <row r="943">
      <c r="A943" s="52" t="s">
        <v>59</v>
      </c>
      <c r="B943" s="52" t="s">
        <v>24</v>
      </c>
      <c r="C943" s="48">
        <v>45.0</v>
      </c>
      <c r="D943" s="49" t="str">
        <f>CONCATENATE(A943,B943,C943)</f>
        <v>Com ABAP1BP3_445</v>
      </c>
      <c r="E943" s="45">
        <v>2.189076E8</v>
      </c>
      <c r="F943" s="49">
        <f>AVERAGE(E941:E943)</f>
        <v>227399434.7</v>
      </c>
      <c r="G943" s="49">
        <f>STDEV(E941:E943)/F943*100</f>
        <v>3.716685457</v>
      </c>
      <c r="H943" s="49">
        <f>F943-$F$916</f>
        <v>222671368.3</v>
      </c>
    </row>
    <row r="944">
      <c r="A944" s="52" t="s">
        <v>59</v>
      </c>
      <c r="B944" s="52" t="s">
        <v>26</v>
      </c>
      <c r="C944" s="48">
        <v>45.0</v>
      </c>
      <c r="E944" s="45">
        <v>2.25053888E8</v>
      </c>
    </row>
    <row r="945">
      <c r="A945" s="52" t="s">
        <v>59</v>
      </c>
      <c r="B945" s="52" t="s">
        <v>26</v>
      </c>
      <c r="C945" s="48">
        <v>45.0</v>
      </c>
      <c r="E945" s="45">
        <v>2.53945968E8</v>
      </c>
    </row>
    <row r="946">
      <c r="A946" s="52" t="s">
        <v>59</v>
      </c>
      <c r="B946" s="52" t="s">
        <v>26</v>
      </c>
      <c r="C946" s="48">
        <v>45.0</v>
      </c>
      <c r="D946" s="49" t="str">
        <f>CONCATENATE(A946,B946,C946)</f>
        <v>Com ABAP1BP3_545</v>
      </c>
      <c r="E946" s="45">
        <v>2.37318928E8</v>
      </c>
      <c r="F946" s="49">
        <f>AVERAGE(E944:E946)</f>
        <v>238772928</v>
      </c>
      <c r="G946" s="49">
        <f>STDEV(E944:E946)/F946*100</f>
        <v>6.073056906</v>
      </c>
      <c r="H946" s="49">
        <f>F946-$F$916</f>
        <v>234044861.7</v>
      </c>
    </row>
    <row r="947">
      <c r="A947" s="52" t="s">
        <v>59</v>
      </c>
      <c r="B947" s="52" t="s">
        <v>28</v>
      </c>
      <c r="C947" s="48">
        <v>45.0</v>
      </c>
      <c r="E947" s="46">
        <v>2.18464912E8</v>
      </c>
    </row>
    <row r="948">
      <c r="A948" s="52" t="s">
        <v>59</v>
      </c>
      <c r="B948" s="52" t="s">
        <v>28</v>
      </c>
      <c r="C948" s="48">
        <v>45.0</v>
      </c>
      <c r="E948" s="46">
        <v>2.23091072E8</v>
      </c>
    </row>
    <row r="949">
      <c r="A949" s="52" t="s">
        <v>59</v>
      </c>
      <c r="B949" s="52" t="s">
        <v>28</v>
      </c>
      <c r="C949" s="48">
        <v>45.0</v>
      </c>
      <c r="D949" s="49" t="str">
        <f>CONCATENATE(A949,B949,C949)</f>
        <v>Com ABAP10BP3_145</v>
      </c>
      <c r="E949" s="46">
        <v>2.54270496E8</v>
      </c>
      <c r="F949" s="49">
        <f>AVERAGE(E947:E949)</f>
        <v>231942160</v>
      </c>
      <c r="G949" s="49">
        <f>STDEV(E947:E949)/F949*100</f>
        <v>8.396386447</v>
      </c>
      <c r="H949" s="49">
        <f>F949-$F$916</f>
        <v>227214093.7</v>
      </c>
    </row>
    <row r="950">
      <c r="A950" s="52" t="s">
        <v>59</v>
      </c>
      <c r="B950" s="52" t="s">
        <v>30</v>
      </c>
      <c r="C950" s="48">
        <v>45.0</v>
      </c>
      <c r="E950" s="46">
        <v>2.92332512E8</v>
      </c>
    </row>
    <row r="951">
      <c r="A951" s="52" t="s">
        <v>59</v>
      </c>
      <c r="B951" s="53" t="s">
        <v>30</v>
      </c>
      <c r="C951" s="48">
        <v>45.0</v>
      </c>
      <c r="E951" s="46">
        <v>2.71348224E8</v>
      </c>
    </row>
    <row r="952">
      <c r="A952" s="52" t="s">
        <v>59</v>
      </c>
      <c r="B952" s="53" t="s">
        <v>30</v>
      </c>
      <c r="C952" s="48">
        <v>45.0</v>
      </c>
      <c r="D952" s="49" t="str">
        <f>CONCATENATE(A952,B952,C952)</f>
        <v>Com ABAP10BP3_245</v>
      </c>
      <c r="E952" s="46">
        <v>2.7032E8</v>
      </c>
      <c r="F952" s="49">
        <f>AVERAGE(E950:E952)</f>
        <v>278000245.3</v>
      </c>
      <c r="G952" s="49">
        <f>STDEV(E950:E952)/F952*100</f>
        <v>4.468611084</v>
      </c>
      <c r="H952" s="49">
        <f>F952-$F$916</f>
        <v>273272179</v>
      </c>
    </row>
    <row r="953">
      <c r="A953" s="52" t="s">
        <v>59</v>
      </c>
      <c r="B953" s="53" t="s">
        <v>32</v>
      </c>
      <c r="C953" s="48">
        <v>45.0</v>
      </c>
      <c r="E953" s="46">
        <v>2.23017616E8</v>
      </c>
    </row>
    <row r="954">
      <c r="A954" s="52" t="s">
        <v>59</v>
      </c>
      <c r="B954" s="53" t="s">
        <v>32</v>
      </c>
      <c r="C954" s="48">
        <v>45.0</v>
      </c>
      <c r="E954" s="46">
        <v>2.14764688E8</v>
      </c>
    </row>
    <row r="955">
      <c r="A955" s="52" t="s">
        <v>59</v>
      </c>
      <c r="B955" s="53" t="s">
        <v>32</v>
      </c>
      <c r="C955" s="48">
        <v>45.0</v>
      </c>
      <c r="D955" s="49" t="str">
        <f>CONCATENATE(A955,B955,C955)</f>
        <v>Com ABAP10BP3_345</v>
      </c>
      <c r="E955" s="46">
        <v>2.3167968E8</v>
      </c>
      <c r="F955" s="49">
        <f>AVERAGE(E953:E955)</f>
        <v>223153994.7</v>
      </c>
      <c r="G955" s="49">
        <f>STDEV(E953:E955)/F955*100</f>
        <v>3.790351433</v>
      </c>
      <c r="H955" s="49">
        <f>F955-$F$916</f>
        <v>218425928.3</v>
      </c>
    </row>
    <row r="956">
      <c r="A956" s="52" t="s">
        <v>59</v>
      </c>
      <c r="B956" s="53" t="s">
        <v>34</v>
      </c>
      <c r="C956" s="48">
        <v>45.0</v>
      </c>
      <c r="E956" s="46">
        <v>2.27264192E8</v>
      </c>
    </row>
    <row r="957">
      <c r="A957" s="52" t="s">
        <v>59</v>
      </c>
      <c r="B957" s="53" t="s">
        <v>34</v>
      </c>
      <c r="C957" s="48">
        <v>45.0</v>
      </c>
      <c r="E957" s="46">
        <v>2.13114976E8</v>
      </c>
    </row>
    <row r="958">
      <c r="A958" s="52" t="s">
        <v>59</v>
      </c>
      <c r="B958" s="53" t="s">
        <v>34</v>
      </c>
      <c r="C958" s="48">
        <v>45.0</v>
      </c>
      <c r="D958" s="49" t="str">
        <f>CONCATENATE(A958,B958,C958)</f>
        <v>Com ABAP10BP3_445</v>
      </c>
      <c r="E958" s="46">
        <v>2.24166048E8</v>
      </c>
      <c r="F958" s="49">
        <f>AVERAGE(E956:E958)</f>
        <v>221515072</v>
      </c>
      <c r="G958" s="49">
        <f>STDEV(E956:E958)/F958*100</f>
        <v>3.357693708</v>
      </c>
      <c r="H958" s="49">
        <f>F958-$F$916</f>
        <v>216787005.7</v>
      </c>
    </row>
    <row r="959">
      <c r="A959" s="52" t="s">
        <v>59</v>
      </c>
      <c r="B959" s="53" t="s">
        <v>36</v>
      </c>
      <c r="C959" s="48">
        <v>45.0</v>
      </c>
      <c r="E959" s="46">
        <v>2.21999936E8</v>
      </c>
    </row>
    <row r="960">
      <c r="A960" s="52" t="s">
        <v>59</v>
      </c>
      <c r="B960" s="53" t="s">
        <v>36</v>
      </c>
      <c r="C960" s="48">
        <v>45.0</v>
      </c>
      <c r="E960" s="46">
        <v>2.50846784E8</v>
      </c>
    </row>
    <row r="961">
      <c r="A961" s="52" t="s">
        <v>59</v>
      </c>
      <c r="B961" s="53" t="s">
        <v>36</v>
      </c>
      <c r="C961" s="48">
        <v>45.0</v>
      </c>
      <c r="D961" s="49" t="str">
        <f>CONCATENATE(A961,B961,C961)</f>
        <v>Com ABAP10BP3_545</v>
      </c>
      <c r="E961" s="46">
        <v>2.45008576E8</v>
      </c>
      <c r="F961" s="49">
        <f>AVERAGE(E959:E961)</f>
        <v>239285098.7</v>
      </c>
      <c r="G961" s="49">
        <f>STDEV(E959:E961)/F961*100</f>
        <v>6.373716654</v>
      </c>
      <c r="H961" s="49">
        <f>F961-$F$916</f>
        <v>234557032.3</v>
      </c>
    </row>
    <row r="962">
      <c r="A962" s="48" t="s">
        <v>56</v>
      </c>
      <c r="B962" s="48" t="s">
        <v>57</v>
      </c>
      <c r="C962" s="48">
        <v>50.0</v>
      </c>
    </row>
    <row r="963">
      <c r="A963" s="48" t="s">
        <v>56</v>
      </c>
      <c r="B963" s="48" t="s">
        <v>57</v>
      </c>
      <c r="C963" s="48">
        <v>50.0</v>
      </c>
    </row>
    <row r="964">
      <c r="A964" s="48" t="s">
        <v>56</v>
      </c>
      <c r="B964" s="48" t="s">
        <v>57</v>
      </c>
      <c r="C964" s="48">
        <v>50.0</v>
      </c>
    </row>
    <row r="965">
      <c r="A965" s="48" t="s">
        <v>56</v>
      </c>
      <c r="B965" s="48" t="s">
        <v>8</v>
      </c>
      <c r="C965" s="48">
        <v>50.0</v>
      </c>
    </row>
    <row r="966">
      <c r="A966" s="48" t="s">
        <v>56</v>
      </c>
      <c r="B966" s="48" t="s">
        <v>8</v>
      </c>
      <c r="C966" s="48">
        <v>50.0</v>
      </c>
    </row>
    <row r="967">
      <c r="A967" s="48" t="s">
        <v>56</v>
      </c>
      <c r="B967" s="48" t="s">
        <v>8</v>
      </c>
      <c r="C967" s="48">
        <v>50.0</v>
      </c>
    </row>
    <row r="968">
      <c r="A968" s="48" t="s">
        <v>56</v>
      </c>
      <c r="B968" s="48" t="s">
        <v>10</v>
      </c>
      <c r="C968" s="48">
        <v>50.0</v>
      </c>
    </row>
    <row r="969">
      <c r="A969" s="48" t="s">
        <v>56</v>
      </c>
      <c r="B969" s="48" t="s">
        <v>10</v>
      </c>
      <c r="C969" s="48">
        <v>50.0</v>
      </c>
    </row>
    <row r="970">
      <c r="A970" s="48" t="s">
        <v>56</v>
      </c>
      <c r="B970" s="48" t="s">
        <v>10</v>
      </c>
      <c r="C970" s="48">
        <v>50.0</v>
      </c>
    </row>
    <row r="971">
      <c r="A971" s="48" t="s">
        <v>56</v>
      </c>
      <c r="B971" s="48" t="s">
        <v>12</v>
      </c>
      <c r="C971" s="48">
        <v>50.0</v>
      </c>
    </row>
    <row r="972">
      <c r="A972" s="48" t="s">
        <v>56</v>
      </c>
      <c r="B972" s="48" t="s">
        <v>12</v>
      </c>
      <c r="C972" s="48">
        <v>50.0</v>
      </c>
    </row>
    <row r="973">
      <c r="A973" s="48" t="s">
        <v>56</v>
      </c>
      <c r="B973" s="48" t="s">
        <v>12</v>
      </c>
      <c r="C973" s="48">
        <v>50.0</v>
      </c>
    </row>
    <row r="974">
      <c r="A974" s="48" t="s">
        <v>56</v>
      </c>
      <c r="B974" s="48" t="s">
        <v>14</v>
      </c>
      <c r="C974" s="48">
        <v>50.0</v>
      </c>
    </row>
    <row r="975">
      <c r="A975" s="48" t="s">
        <v>56</v>
      </c>
      <c r="B975" s="48" t="s">
        <v>14</v>
      </c>
      <c r="C975" s="48">
        <v>50.0</v>
      </c>
    </row>
    <row r="976">
      <c r="A976" s="48" t="s">
        <v>56</v>
      </c>
      <c r="B976" s="48" t="s">
        <v>14</v>
      </c>
      <c r="C976" s="48">
        <v>50.0</v>
      </c>
    </row>
    <row r="977">
      <c r="A977" s="48" t="s">
        <v>56</v>
      </c>
      <c r="B977" s="48" t="s">
        <v>16</v>
      </c>
      <c r="C977" s="48">
        <v>50.0</v>
      </c>
    </row>
    <row r="978">
      <c r="A978" s="48" t="s">
        <v>56</v>
      </c>
      <c r="B978" s="48" t="s">
        <v>16</v>
      </c>
      <c r="C978" s="48">
        <v>50.0</v>
      </c>
    </row>
    <row r="979">
      <c r="A979" s="48" t="s">
        <v>56</v>
      </c>
      <c r="B979" s="48" t="s">
        <v>16</v>
      </c>
      <c r="C979" s="48">
        <v>50.0</v>
      </c>
    </row>
    <row r="980">
      <c r="A980" s="48" t="s">
        <v>56</v>
      </c>
      <c r="B980" s="48" t="s">
        <v>18</v>
      </c>
      <c r="C980" s="48">
        <v>50.0</v>
      </c>
    </row>
    <row r="981">
      <c r="A981" s="48" t="s">
        <v>56</v>
      </c>
      <c r="B981" s="48" t="s">
        <v>18</v>
      </c>
      <c r="C981" s="48">
        <v>50.0</v>
      </c>
    </row>
    <row r="982">
      <c r="A982" s="48" t="s">
        <v>56</v>
      </c>
      <c r="B982" s="48" t="s">
        <v>18</v>
      </c>
      <c r="C982" s="48">
        <v>50.0</v>
      </c>
    </row>
    <row r="983">
      <c r="A983" s="48" t="s">
        <v>56</v>
      </c>
      <c r="B983" s="48" t="s">
        <v>20</v>
      </c>
      <c r="C983" s="48">
        <v>50.0</v>
      </c>
    </row>
    <row r="984">
      <c r="A984" s="48" t="s">
        <v>56</v>
      </c>
      <c r="B984" s="48" t="s">
        <v>20</v>
      </c>
      <c r="C984" s="48">
        <v>50.0</v>
      </c>
    </row>
    <row r="985">
      <c r="A985" s="48" t="s">
        <v>56</v>
      </c>
      <c r="B985" s="48" t="s">
        <v>20</v>
      </c>
      <c r="C985" s="48">
        <v>50.0</v>
      </c>
    </row>
    <row r="986">
      <c r="A986" s="48" t="s">
        <v>56</v>
      </c>
      <c r="B986" s="48" t="s">
        <v>22</v>
      </c>
      <c r="C986" s="48">
        <v>50.0</v>
      </c>
    </row>
    <row r="987">
      <c r="A987" s="48" t="s">
        <v>56</v>
      </c>
      <c r="B987" s="48" t="s">
        <v>22</v>
      </c>
      <c r="C987" s="48">
        <v>50.0</v>
      </c>
    </row>
    <row r="988">
      <c r="A988" s="48" t="s">
        <v>56</v>
      </c>
      <c r="B988" s="48" t="s">
        <v>22</v>
      </c>
      <c r="C988" s="48">
        <v>50.0</v>
      </c>
    </row>
    <row r="989">
      <c r="A989" s="48" t="s">
        <v>56</v>
      </c>
      <c r="B989" s="48" t="s">
        <v>24</v>
      </c>
      <c r="C989" s="48">
        <v>50.0</v>
      </c>
    </row>
    <row r="990">
      <c r="A990" s="48" t="s">
        <v>56</v>
      </c>
      <c r="B990" s="48" t="s">
        <v>24</v>
      </c>
      <c r="C990" s="48">
        <v>50.0</v>
      </c>
    </row>
    <row r="991">
      <c r="A991" s="48" t="s">
        <v>56</v>
      </c>
      <c r="B991" s="48" t="s">
        <v>24</v>
      </c>
      <c r="C991" s="48">
        <v>50.0</v>
      </c>
    </row>
    <row r="992">
      <c r="A992" s="48" t="s">
        <v>56</v>
      </c>
      <c r="B992" s="48" t="s">
        <v>26</v>
      </c>
      <c r="C992" s="48">
        <v>50.0</v>
      </c>
    </row>
    <row r="993">
      <c r="A993" s="48" t="s">
        <v>56</v>
      </c>
      <c r="B993" s="48" t="s">
        <v>26</v>
      </c>
      <c r="C993" s="48">
        <v>50.0</v>
      </c>
    </row>
    <row r="994">
      <c r="A994" s="48" t="s">
        <v>56</v>
      </c>
      <c r="B994" s="48" t="s">
        <v>26</v>
      </c>
      <c r="C994" s="48">
        <v>50.0</v>
      </c>
    </row>
    <row r="995">
      <c r="A995" s="48" t="s">
        <v>56</v>
      </c>
      <c r="B995" s="48" t="s">
        <v>28</v>
      </c>
      <c r="C995" s="48">
        <v>50.0</v>
      </c>
    </row>
    <row r="996">
      <c r="A996" s="48" t="s">
        <v>56</v>
      </c>
      <c r="B996" s="48" t="s">
        <v>28</v>
      </c>
      <c r="C996" s="48">
        <v>50.0</v>
      </c>
    </row>
    <row r="997">
      <c r="A997" s="48" t="s">
        <v>56</v>
      </c>
      <c r="B997" s="48" t="s">
        <v>28</v>
      </c>
      <c r="C997" s="48">
        <v>50.0</v>
      </c>
    </row>
    <row r="998">
      <c r="A998" s="48" t="s">
        <v>56</v>
      </c>
      <c r="B998" s="48" t="s">
        <v>30</v>
      </c>
      <c r="C998" s="48">
        <v>50.0</v>
      </c>
    </row>
    <row r="999">
      <c r="A999" s="48" t="s">
        <v>56</v>
      </c>
      <c r="B999" s="50" t="s">
        <v>30</v>
      </c>
      <c r="C999" s="48">
        <v>50.0</v>
      </c>
    </row>
    <row r="1000">
      <c r="A1000" s="48" t="s">
        <v>56</v>
      </c>
      <c r="B1000" s="50" t="s">
        <v>30</v>
      </c>
      <c r="C1000" s="48">
        <v>50.0</v>
      </c>
    </row>
    <row r="1001">
      <c r="A1001" s="48" t="s">
        <v>56</v>
      </c>
      <c r="B1001" s="50" t="s">
        <v>32</v>
      </c>
      <c r="C1001" s="48">
        <v>50.0</v>
      </c>
    </row>
    <row r="1002">
      <c r="A1002" s="48" t="s">
        <v>56</v>
      </c>
      <c r="B1002" s="50" t="s">
        <v>32</v>
      </c>
      <c r="C1002" s="48">
        <v>50.0</v>
      </c>
    </row>
    <row r="1003">
      <c r="A1003" s="48" t="s">
        <v>56</v>
      </c>
      <c r="B1003" s="50" t="s">
        <v>32</v>
      </c>
      <c r="C1003" s="48">
        <v>50.0</v>
      </c>
    </row>
    <row r="1004">
      <c r="A1004" s="48" t="s">
        <v>56</v>
      </c>
      <c r="B1004" s="50" t="s">
        <v>34</v>
      </c>
      <c r="C1004" s="48">
        <v>50.0</v>
      </c>
    </row>
    <row r="1005">
      <c r="A1005" s="48" t="s">
        <v>56</v>
      </c>
      <c r="B1005" s="50" t="s">
        <v>34</v>
      </c>
      <c r="C1005" s="48">
        <v>50.0</v>
      </c>
    </row>
    <row r="1006">
      <c r="A1006" s="48" t="s">
        <v>56</v>
      </c>
      <c r="B1006" s="50" t="s">
        <v>34</v>
      </c>
      <c r="C1006" s="48">
        <v>50.0</v>
      </c>
    </row>
    <row r="1007">
      <c r="A1007" s="48" t="s">
        <v>56</v>
      </c>
      <c r="B1007" s="50" t="s">
        <v>36</v>
      </c>
      <c r="C1007" s="48">
        <v>50.0</v>
      </c>
    </row>
    <row r="1008">
      <c r="A1008" s="48" t="s">
        <v>56</v>
      </c>
      <c r="B1008" s="50" t="s">
        <v>36</v>
      </c>
      <c r="C1008" s="48">
        <v>50.0</v>
      </c>
    </row>
    <row r="1009">
      <c r="A1009" s="48" t="s">
        <v>56</v>
      </c>
      <c r="B1009" s="50" t="s">
        <v>36</v>
      </c>
      <c r="C1009" s="48">
        <v>50.0</v>
      </c>
    </row>
    <row r="1010">
      <c r="A1010" s="52" t="s">
        <v>59</v>
      </c>
      <c r="B1010" s="52" t="s">
        <v>57</v>
      </c>
      <c r="C1010" s="48">
        <v>50.0</v>
      </c>
    </row>
    <row r="1011">
      <c r="A1011" s="52" t="s">
        <v>59</v>
      </c>
      <c r="B1011" s="52" t="s">
        <v>57</v>
      </c>
      <c r="C1011" s="48">
        <v>50.0</v>
      </c>
    </row>
    <row r="1012">
      <c r="A1012" s="52" t="s">
        <v>59</v>
      </c>
      <c r="B1012" s="52" t="s">
        <v>57</v>
      </c>
      <c r="C1012" s="48">
        <v>50.0</v>
      </c>
    </row>
    <row r="1013">
      <c r="A1013" s="52" t="s">
        <v>59</v>
      </c>
      <c r="B1013" s="52" t="s">
        <v>8</v>
      </c>
      <c r="C1013" s="48">
        <v>50.0</v>
      </c>
    </row>
    <row r="1014">
      <c r="A1014" s="52" t="s">
        <v>59</v>
      </c>
      <c r="B1014" s="52" t="s">
        <v>8</v>
      </c>
      <c r="C1014" s="48">
        <v>50.0</v>
      </c>
    </row>
    <row r="1015">
      <c r="A1015" s="52" t="s">
        <v>59</v>
      </c>
      <c r="B1015" s="52" t="s">
        <v>8</v>
      </c>
      <c r="C1015" s="48">
        <v>50.0</v>
      </c>
    </row>
    <row r="1016">
      <c r="A1016" s="52" t="s">
        <v>59</v>
      </c>
      <c r="B1016" s="52" t="s">
        <v>10</v>
      </c>
      <c r="C1016" s="48">
        <v>50.0</v>
      </c>
    </row>
    <row r="1017">
      <c r="A1017" s="52" t="s">
        <v>59</v>
      </c>
      <c r="B1017" s="52" t="s">
        <v>10</v>
      </c>
      <c r="C1017" s="48">
        <v>50.0</v>
      </c>
    </row>
    <row r="1018">
      <c r="A1018" s="52" t="s">
        <v>59</v>
      </c>
      <c r="B1018" s="52" t="s">
        <v>10</v>
      </c>
      <c r="C1018" s="48">
        <v>50.0</v>
      </c>
    </row>
    <row r="1019">
      <c r="A1019" s="52" t="s">
        <v>59</v>
      </c>
      <c r="B1019" s="52" t="s">
        <v>12</v>
      </c>
      <c r="C1019" s="48">
        <v>50.0</v>
      </c>
    </row>
    <row r="1020">
      <c r="A1020" s="52" t="s">
        <v>59</v>
      </c>
      <c r="B1020" s="52" t="s">
        <v>12</v>
      </c>
      <c r="C1020" s="48">
        <v>50.0</v>
      </c>
    </row>
    <row r="1021">
      <c r="A1021" s="52" t="s">
        <v>59</v>
      </c>
      <c r="B1021" s="52" t="s">
        <v>12</v>
      </c>
      <c r="C1021" s="48">
        <v>50.0</v>
      </c>
    </row>
    <row r="1022">
      <c r="A1022" s="52" t="s">
        <v>59</v>
      </c>
      <c r="B1022" s="52" t="s">
        <v>14</v>
      </c>
      <c r="C1022" s="48">
        <v>50.0</v>
      </c>
    </row>
    <row r="1023">
      <c r="A1023" s="52" t="s">
        <v>59</v>
      </c>
      <c r="B1023" s="52" t="s">
        <v>14</v>
      </c>
      <c r="C1023" s="48">
        <v>50.0</v>
      </c>
    </row>
    <row r="1024">
      <c r="A1024" s="52" t="s">
        <v>59</v>
      </c>
      <c r="B1024" s="52" t="s">
        <v>14</v>
      </c>
      <c r="C1024" s="48">
        <v>50.0</v>
      </c>
    </row>
    <row r="1025">
      <c r="A1025" s="52" t="s">
        <v>59</v>
      </c>
      <c r="B1025" s="52" t="s">
        <v>16</v>
      </c>
      <c r="C1025" s="48">
        <v>50.0</v>
      </c>
    </row>
    <row r="1026">
      <c r="A1026" s="52" t="s">
        <v>59</v>
      </c>
      <c r="B1026" s="52" t="s">
        <v>16</v>
      </c>
      <c r="C1026" s="48">
        <v>50.0</v>
      </c>
    </row>
    <row r="1027">
      <c r="A1027" s="52" t="s">
        <v>59</v>
      </c>
      <c r="B1027" s="52" t="s">
        <v>16</v>
      </c>
      <c r="C1027" s="48">
        <v>50.0</v>
      </c>
    </row>
    <row r="1028">
      <c r="A1028" s="52" t="s">
        <v>59</v>
      </c>
      <c r="B1028" s="52" t="s">
        <v>18</v>
      </c>
      <c r="C1028" s="48">
        <v>50.0</v>
      </c>
    </row>
    <row r="1029">
      <c r="A1029" s="52" t="s">
        <v>59</v>
      </c>
      <c r="B1029" s="52" t="s">
        <v>18</v>
      </c>
      <c r="C1029" s="48">
        <v>50.0</v>
      </c>
    </row>
    <row r="1030">
      <c r="A1030" s="52" t="s">
        <v>59</v>
      </c>
      <c r="B1030" s="52" t="s">
        <v>18</v>
      </c>
      <c r="C1030" s="48">
        <v>50.0</v>
      </c>
    </row>
    <row r="1031">
      <c r="A1031" s="52" t="s">
        <v>59</v>
      </c>
      <c r="B1031" s="52" t="s">
        <v>20</v>
      </c>
      <c r="C1031" s="48">
        <v>50.0</v>
      </c>
    </row>
    <row r="1032">
      <c r="A1032" s="52" t="s">
        <v>59</v>
      </c>
      <c r="B1032" s="52" t="s">
        <v>20</v>
      </c>
      <c r="C1032" s="48">
        <v>50.0</v>
      </c>
    </row>
    <row r="1033">
      <c r="A1033" s="52" t="s">
        <v>59</v>
      </c>
      <c r="B1033" s="52" t="s">
        <v>20</v>
      </c>
      <c r="C1033" s="48">
        <v>50.0</v>
      </c>
    </row>
    <row r="1034">
      <c r="A1034" s="52" t="s">
        <v>59</v>
      </c>
      <c r="B1034" s="52" t="s">
        <v>22</v>
      </c>
      <c r="C1034" s="48">
        <v>50.0</v>
      </c>
    </row>
    <row r="1035">
      <c r="A1035" s="52" t="s">
        <v>59</v>
      </c>
      <c r="B1035" s="52" t="s">
        <v>22</v>
      </c>
      <c r="C1035" s="48">
        <v>50.0</v>
      </c>
    </row>
    <row r="1036">
      <c r="A1036" s="52" t="s">
        <v>59</v>
      </c>
      <c r="B1036" s="52" t="s">
        <v>22</v>
      </c>
      <c r="C1036" s="48">
        <v>50.0</v>
      </c>
    </row>
    <row r="1037">
      <c r="A1037" s="52" t="s">
        <v>59</v>
      </c>
      <c r="B1037" s="52" t="s">
        <v>24</v>
      </c>
      <c r="C1037" s="48">
        <v>50.0</v>
      </c>
    </row>
    <row r="1038">
      <c r="A1038" s="52" t="s">
        <v>59</v>
      </c>
      <c r="B1038" s="52" t="s">
        <v>24</v>
      </c>
      <c r="C1038" s="48">
        <v>50.0</v>
      </c>
    </row>
    <row r="1039">
      <c r="A1039" s="52" t="s">
        <v>59</v>
      </c>
      <c r="B1039" s="52" t="s">
        <v>24</v>
      </c>
      <c r="C1039" s="48">
        <v>50.0</v>
      </c>
    </row>
    <row r="1040">
      <c r="A1040" s="52" t="s">
        <v>59</v>
      </c>
      <c r="B1040" s="52" t="s">
        <v>26</v>
      </c>
      <c r="C1040" s="48">
        <v>50.0</v>
      </c>
    </row>
    <row r="1041">
      <c r="A1041" s="52" t="s">
        <v>59</v>
      </c>
      <c r="B1041" s="52" t="s">
        <v>26</v>
      </c>
      <c r="C1041" s="48">
        <v>50.0</v>
      </c>
    </row>
    <row r="1042">
      <c r="A1042" s="52" t="s">
        <v>59</v>
      </c>
      <c r="B1042" s="52" t="s">
        <v>26</v>
      </c>
      <c r="C1042" s="48">
        <v>50.0</v>
      </c>
    </row>
    <row r="1043">
      <c r="A1043" s="52" t="s">
        <v>59</v>
      </c>
      <c r="B1043" s="52" t="s">
        <v>28</v>
      </c>
      <c r="C1043" s="48">
        <v>50.0</v>
      </c>
    </row>
    <row r="1044">
      <c r="A1044" s="52" t="s">
        <v>59</v>
      </c>
      <c r="B1044" s="52" t="s">
        <v>28</v>
      </c>
      <c r="C1044" s="48">
        <v>50.0</v>
      </c>
    </row>
    <row r="1045">
      <c r="A1045" s="52" t="s">
        <v>59</v>
      </c>
      <c r="B1045" s="52" t="s">
        <v>28</v>
      </c>
      <c r="C1045" s="48">
        <v>50.0</v>
      </c>
    </row>
    <row r="1046">
      <c r="A1046" s="52" t="s">
        <v>59</v>
      </c>
      <c r="B1046" s="52" t="s">
        <v>30</v>
      </c>
      <c r="C1046" s="48">
        <v>50.0</v>
      </c>
    </row>
    <row r="1047">
      <c r="A1047" s="52" t="s">
        <v>59</v>
      </c>
      <c r="B1047" s="53" t="s">
        <v>30</v>
      </c>
      <c r="C1047" s="48">
        <v>50.0</v>
      </c>
    </row>
    <row r="1048">
      <c r="A1048" s="52" t="s">
        <v>59</v>
      </c>
      <c r="B1048" s="53" t="s">
        <v>30</v>
      </c>
      <c r="C1048" s="48">
        <v>50.0</v>
      </c>
    </row>
    <row r="1049">
      <c r="A1049" s="52" t="s">
        <v>59</v>
      </c>
      <c r="B1049" s="53" t="s">
        <v>32</v>
      </c>
      <c r="C1049" s="48">
        <v>50.0</v>
      </c>
    </row>
    <row r="1050">
      <c r="A1050" s="52" t="s">
        <v>59</v>
      </c>
      <c r="B1050" s="53" t="s">
        <v>32</v>
      </c>
      <c r="C1050" s="48">
        <v>50.0</v>
      </c>
    </row>
    <row r="1051">
      <c r="A1051" s="52" t="s">
        <v>59</v>
      </c>
      <c r="B1051" s="53" t="s">
        <v>32</v>
      </c>
      <c r="C1051" s="48">
        <v>50.0</v>
      </c>
    </row>
    <row r="1052">
      <c r="A1052" s="52" t="s">
        <v>59</v>
      </c>
      <c r="B1052" s="53" t="s">
        <v>34</v>
      </c>
      <c r="C1052" s="48">
        <v>50.0</v>
      </c>
    </row>
    <row r="1053">
      <c r="A1053" s="52" t="s">
        <v>59</v>
      </c>
      <c r="B1053" s="53" t="s">
        <v>34</v>
      </c>
      <c r="C1053" s="48">
        <v>50.0</v>
      </c>
    </row>
    <row r="1054">
      <c r="A1054" s="52" t="s">
        <v>59</v>
      </c>
      <c r="B1054" s="53" t="s">
        <v>34</v>
      </c>
      <c r="C1054" s="48">
        <v>50.0</v>
      </c>
    </row>
    <row r="1055">
      <c r="A1055" s="52" t="s">
        <v>59</v>
      </c>
      <c r="B1055" s="53" t="s">
        <v>36</v>
      </c>
      <c r="C1055" s="48">
        <v>50.0</v>
      </c>
    </row>
    <row r="1056">
      <c r="A1056" s="52" t="s">
        <v>59</v>
      </c>
      <c r="B1056" s="53" t="s">
        <v>36</v>
      </c>
      <c r="C1056" s="48">
        <v>50.0</v>
      </c>
    </row>
    <row r="1057">
      <c r="A1057" s="52" t="s">
        <v>59</v>
      </c>
      <c r="B1057" s="53" t="s">
        <v>36</v>
      </c>
      <c r="C1057" s="48">
        <v>50.0</v>
      </c>
    </row>
    <row r="1058">
      <c r="A1058" s="48" t="s">
        <v>56</v>
      </c>
      <c r="B1058" s="48" t="s">
        <v>57</v>
      </c>
      <c r="C1058" s="48">
        <v>55.0</v>
      </c>
    </row>
    <row r="1059">
      <c r="A1059" s="48" t="s">
        <v>56</v>
      </c>
      <c r="B1059" s="48" t="s">
        <v>57</v>
      </c>
      <c r="C1059" s="48">
        <v>55.0</v>
      </c>
    </row>
    <row r="1060">
      <c r="A1060" s="48" t="s">
        <v>56</v>
      </c>
      <c r="B1060" s="48" t="s">
        <v>57</v>
      </c>
      <c r="C1060" s="48">
        <v>55.0</v>
      </c>
    </row>
    <row r="1061">
      <c r="A1061" s="48" t="s">
        <v>56</v>
      </c>
      <c r="B1061" s="48" t="s">
        <v>8</v>
      </c>
      <c r="C1061" s="48">
        <v>55.0</v>
      </c>
    </row>
    <row r="1062">
      <c r="A1062" s="48" t="s">
        <v>56</v>
      </c>
      <c r="B1062" s="48" t="s">
        <v>8</v>
      </c>
      <c r="C1062" s="48">
        <v>55.0</v>
      </c>
    </row>
    <row r="1063">
      <c r="A1063" s="48" t="s">
        <v>56</v>
      </c>
      <c r="B1063" s="48" t="s">
        <v>8</v>
      </c>
      <c r="C1063" s="48">
        <v>55.0</v>
      </c>
    </row>
    <row r="1064">
      <c r="A1064" s="48" t="s">
        <v>56</v>
      </c>
      <c r="B1064" s="48" t="s">
        <v>10</v>
      </c>
      <c r="C1064" s="48">
        <v>55.0</v>
      </c>
    </row>
    <row r="1065">
      <c r="A1065" s="48" t="s">
        <v>56</v>
      </c>
      <c r="B1065" s="48" t="s">
        <v>10</v>
      </c>
      <c r="C1065" s="48">
        <v>55.0</v>
      </c>
    </row>
    <row r="1066">
      <c r="A1066" s="48" t="s">
        <v>56</v>
      </c>
      <c r="B1066" s="48" t="s">
        <v>10</v>
      </c>
      <c r="C1066" s="48">
        <v>55.0</v>
      </c>
    </row>
    <row r="1067">
      <c r="A1067" s="48" t="s">
        <v>56</v>
      </c>
      <c r="B1067" s="48" t="s">
        <v>12</v>
      </c>
      <c r="C1067" s="48">
        <v>55.0</v>
      </c>
    </row>
    <row r="1068">
      <c r="A1068" s="48" t="s">
        <v>56</v>
      </c>
      <c r="B1068" s="48" t="s">
        <v>12</v>
      </c>
      <c r="C1068" s="48">
        <v>55.0</v>
      </c>
    </row>
    <row r="1069">
      <c r="A1069" s="48" t="s">
        <v>56</v>
      </c>
      <c r="B1069" s="48" t="s">
        <v>12</v>
      </c>
      <c r="C1069" s="48">
        <v>55.0</v>
      </c>
    </row>
    <row r="1070">
      <c r="A1070" s="48" t="s">
        <v>56</v>
      </c>
      <c r="B1070" s="48" t="s">
        <v>14</v>
      </c>
      <c r="C1070" s="48">
        <v>55.0</v>
      </c>
    </row>
    <row r="1071">
      <c r="A1071" s="48" t="s">
        <v>56</v>
      </c>
      <c r="B1071" s="48" t="s">
        <v>14</v>
      </c>
      <c r="C1071" s="48">
        <v>55.0</v>
      </c>
    </row>
    <row r="1072">
      <c r="A1072" s="48" t="s">
        <v>56</v>
      </c>
      <c r="B1072" s="48" t="s">
        <v>14</v>
      </c>
      <c r="C1072" s="48">
        <v>55.0</v>
      </c>
    </row>
    <row r="1073">
      <c r="A1073" s="48" t="s">
        <v>56</v>
      </c>
      <c r="B1073" s="48" t="s">
        <v>16</v>
      </c>
      <c r="C1073" s="48">
        <v>55.0</v>
      </c>
    </row>
    <row r="1074">
      <c r="A1074" s="48" t="s">
        <v>56</v>
      </c>
      <c r="B1074" s="48" t="s">
        <v>16</v>
      </c>
      <c r="C1074" s="48">
        <v>55.0</v>
      </c>
    </row>
    <row r="1075">
      <c r="A1075" s="48" t="s">
        <v>56</v>
      </c>
      <c r="B1075" s="48" t="s">
        <v>16</v>
      </c>
      <c r="C1075" s="48">
        <v>55.0</v>
      </c>
    </row>
    <row r="1076">
      <c r="A1076" s="48" t="s">
        <v>56</v>
      </c>
      <c r="B1076" s="48" t="s">
        <v>18</v>
      </c>
      <c r="C1076" s="48">
        <v>55.0</v>
      </c>
    </row>
    <row r="1077">
      <c r="A1077" s="48" t="s">
        <v>56</v>
      </c>
      <c r="B1077" s="48" t="s">
        <v>18</v>
      </c>
      <c r="C1077" s="48">
        <v>55.0</v>
      </c>
    </row>
    <row r="1078">
      <c r="A1078" s="48" t="s">
        <v>56</v>
      </c>
      <c r="B1078" s="48" t="s">
        <v>18</v>
      </c>
      <c r="C1078" s="48">
        <v>55.0</v>
      </c>
    </row>
    <row r="1079">
      <c r="A1079" s="48" t="s">
        <v>56</v>
      </c>
      <c r="B1079" s="48" t="s">
        <v>20</v>
      </c>
      <c r="C1079" s="48">
        <v>55.0</v>
      </c>
    </row>
    <row r="1080">
      <c r="A1080" s="48" t="s">
        <v>56</v>
      </c>
      <c r="B1080" s="48" t="s">
        <v>20</v>
      </c>
      <c r="C1080" s="48">
        <v>55.0</v>
      </c>
    </row>
    <row r="1081">
      <c r="A1081" s="48" t="s">
        <v>56</v>
      </c>
      <c r="B1081" s="48" t="s">
        <v>20</v>
      </c>
      <c r="C1081" s="48">
        <v>55.0</v>
      </c>
    </row>
    <row r="1082">
      <c r="A1082" s="48" t="s">
        <v>56</v>
      </c>
      <c r="B1082" s="48" t="s">
        <v>22</v>
      </c>
      <c r="C1082" s="48">
        <v>55.0</v>
      </c>
    </row>
    <row r="1083">
      <c r="A1083" s="48" t="s">
        <v>56</v>
      </c>
      <c r="B1083" s="48" t="s">
        <v>22</v>
      </c>
      <c r="C1083" s="48">
        <v>55.0</v>
      </c>
    </row>
    <row r="1084">
      <c r="A1084" s="48" t="s">
        <v>56</v>
      </c>
      <c r="B1084" s="48" t="s">
        <v>22</v>
      </c>
      <c r="C1084" s="48">
        <v>55.0</v>
      </c>
    </row>
    <row r="1085">
      <c r="A1085" s="48" t="s">
        <v>56</v>
      </c>
      <c r="B1085" s="48" t="s">
        <v>24</v>
      </c>
      <c r="C1085" s="48">
        <v>55.0</v>
      </c>
    </row>
    <row r="1086">
      <c r="A1086" s="48" t="s">
        <v>56</v>
      </c>
      <c r="B1086" s="48" t="s">
        <v>24</v>
      </c>
      <c r="C1086" s="48">
        <v>55.0</v>
      </c>
    </row>
    <row r="1087">
      <c r="A1087" s="48" t="s">
        <v>56</v>
      </c>
      <c r="B1087" s="48" t="s">
        <v>24</v>
      </c>
      <c r="C1087" s="48">
        <v>55.0</v>
      </c>
    </row>
    <row r="1088">
      <c r="A1088" s="48" t="s">
        <v>56</v>
      </c>
      <c r="B1088" s="48" t="s">
        <v>26</v>
      </c>
      <c r="C1088" s="48">
        <v>55.0</v>
      </c>
    </row>
    <row r="1089">
      <c r="A1089" s="48" t="s">
        <v>56</v>
      </c>
      <c r="B1089" s="48" t="s">
        <v>26</v>
      </c>
      <c r="C1089" s="48">
        <v>55.0</v>
      </c>
    </row>
    <row r="1090">
      <c r="A1090" s="48" t="s">
        <v>56</v>
      </c>
      <c r="B1090" s="48" t="s">
        <v>26</v>
      </c>
      <c r="C1090" s="48">
        <v>55.0</v>
      </c>
    </row>
    <row r="1091">
      <c r="A1091" s="48" t="s">
        <v>56</v>
      </c>
      <c r="B1091" s="48" t="s">
        <v>28</v>
      </c>
      <c r="C1091" s="48">
        <v>55.0</v>
      </c>
    </row>
    <row r="1092">
      <c r="A1092" s="48" t="s">
        <v>56</v>
      </c>
      <c r="B1092" s="48" t="s">
        <v>28</v>
      </c>
      <c r="C1092" s="48">
        <v>55.0</v>
      </c>
    </row>
    <row r="1093">
      <c r="A1093" s="48" t="s">
        <v>56</v>
      </c>
      <c r="B1093" s="48" t="s">
        <v>28</v>
      </c>
      <c r="C1093" s="48">
        <v>55.0</v>
      </c>
    </row>
    <row r="1094">
      <c r="A1094" s="48" t="s">
        <v>56</v>
      </c>
      <c r="B1094" s="48" t="s">
        <v>30</v>
      </c>
      <c r="C1094" s="48">
        <v>55.0</v>
      </c>
    </row>
    <row r="1095">
      <c r="A1095" s="48" t="s">
        <v>56</v>
      </c>
      <c r="B1095" s="50" t="s">
        <v>30</v>
      </c>
      <c r="C1095" s="48">
        <v>55.0</v>
      </c>
    </row>
    <row r="1096">
      <c r="A1096" s="48" t="s">
        <v>56</v>
      </c>
      <c r="B1096" s="50" t="s">
        <v>30</v>
      </c>
      <c r="C1096" s="48">
        <v>55.0</v>
      </c>
    </row>
    <row r="1097">
      <c r="A1097" s="48" t="s">
        <v>56</v>
      </c>
      <c r="B1097" s="50" t="s">
        <v>32</v>
      </c>
      <c r="C1097" s="48">
        <v>55.0</v>
      </c>
    </row>
    <row r="1098">
      <c r="A1098" s="48" t="s">
        <v>56</v>
      </c>
      <c r="B1098" s="50" t="s">
        <v>32</v>
      </c>
      <c r="C1098" s="48">
        <v>55.0</v>
      </c>
    </row>
    <row r="1099">
      <c r="A1099" s="48" t="s">
        <v>56</v>
      </c>
      <c r="B1099" s="50" t="s">
        <v>32</v>
      </c>
      <c r="C1099" s="48">
        <v>55.0</v>
      </c>
    </row>
    <row r="1100">
      <c r="A1100" s="48" t="s">
        <v>56</v>
      </c>
      <c r="B1100" s="50" t="s">
        <v>34</v>
      </c>
      <c r="C1100" s="48">
        <v>55.0</v>
      </c>
    </row>
    <row r="1101">
      <c r="A1101" s="48" t="s">
        <v>56</v>
      </c>
      <c r="B1101" s="50" t="s">
        <v>34</v>
      </c>
      <c r="C1101" s="48">
        <v>55.0</v>
      </c>
    </row>
    <row r="1102">
      <c r="A1102" s="48" t="s">
        <v>56</v>
      </c>
      <c r="B1102" s="50" t="s">
        <v>34</v>
      </c>
      <c r="C1102" s="48">
        <v>55.0</v>
      </c>
    </row>
    <row r="1103">
      <c r="A1103" s="48" t="s">
        <v>56</v>
      </c>
      <c r="B1103" s="50" t="s">
        <v>36</v>
      </c>
      <c r="C1103" s="48">
        <v>55.0</v>
      </c>
    </row>
    <row r="1104">
      <c r="A1104" s="48" t="s">
        <v>56</v>
      </c>
      <c r="B1104" s="50" t="s">
        <v>36</v>
      </c>
      <c r="C1104" s="48">
        <v>55.0</v>
      </c>
    </row>
    <row r="1105">
      <c r="A1105" s="48" t="s">
        <v>56</v>
      </c>
      <c r="B1105" s="50" t="s">
        <v>36</v>
      </c>
      <c r="C1105" s="48">
        <v>55.0</v>
      </c>
    </row>
    <row r="1106">
      <c r="A1106" s="52" t="s">
        <v>59</v>
      </c>
      <c r="B1106" s="52" t="s">
        <v>57</v>
      </c>
      <c r="C1106" s="48">
        <v>55.0</v>
      </c>
    </row>
    <row r="1107">
      <c r="A1107" s="52" t="s">
        <v>59</v>
      </c>
      <c r="B1107" s="52" t="s">
        <v>57</v>
      </c>
      <c r="C1107" s="48">
        <v>55.0</v>
      </c>
    </row>
    <row r="1108">
      <c r="A1108" s="52" t="s">
        <v>59</v>
      </c>
      <c r="B1108" s="52" t="s">
        <v>57</v>
      </c>
      <c r="C1108" s="48">
        <v>55.0</v>
      </c>
    </row>
    <row r="1109">
      <c r="A1109" s="52" t="s">
        <v>59</v>
      </c>
      <c r="B1109" s="52" t="s">
        <v>8</v>
      </c>
      <c r="C1109" s="48">
        <v>55.0</v>
      </c>
    </row>
    <row r="1110">
      <c r="A1110" s="52" t="s">
        <v>59</v>
      </c>
      <c r="B1110" s="52" t="s">
        <v>8</v>
      </c>
      <c r="C1110" s="48">
        <v>55.0</v>
      </c>
    </row>
    <row r="1111">
      <c r="A1111" s="52" t="s">
        <v>59</v>
      </c>
      <c r="B1111" s="52" t="s">
        <v>8</v>
      </c>
      <c r="C1111" s="48">
        <v>55.0</v>
      </c>
    </row>
    <row r="1112">
      <c r="A1112" s="52" t="s">
        <v>59</v>
      </c>
      <c r="B1112" s="52" t="s">
        <v>10</v>
      </c>
      <c r="C1112" s="48">
        <v>55.0</v>
      </c>
    </row>
    <row r="1113">
      <c r="A1113" s="52" t="s">
        <v>59</v>
      </c>
      <c r="B1113" s="52" t="s">
        <v>10</v>
      </c>
      <c r="C1113" s="48">
        <v>55.0</v>
      </c>
    </row>
    <row r="1114">
      <c r="A1114" s="52" t="s">
        <v>59</v>
      </c>
      <c r="B1114" s="52" t="s">
        <v>10</v>
      </c>
      <c r="C1114" s="48">
        <v>55.0</v>
      </c>
    </row>
    <row r="1115">
      <c r="A1115" s="52" t="s">
        <v>59</v>
      </c>
      <c r="B1115" s="52" t="s">
        <v>12</v>
      </c>
      <c r="C1115" s="48">
        <v>55.0</v>
      </c>
    </row>
    <row r="1116">
      <c r="A1116" s="52" t="s">
        <v>59</v>
      </c>
      <c r="B1116" s="52" t="s">
        <v>12</v>
      </c>
      <c r="C1116" s="48">
        <v>55.0</v>
      </c>
    </row>
    <row r="1117">
      <c r="A1117" s="52" t="s">
        <v>59</v>
      </c>
      <c r="B1117" s="52" t="s">
        <v>12</v>
      </c>
      <c r="C1117" s="48">
        <v>55.0</v>
      </c>
    </row>
    <row r="1118">
      <c r="A1118" s="52" t="s">
        <v>59</v>
      </c>
      <c r="B1118" s="52" t="s">
        <v>14</v>
      </c>
      <c r="C1118" s="48">
        <v>55.0</v>
      </c>
    </row>
    <row r="1119">
      <c r="A1119" s="52" t="s">
        <v>59</v>
      </c>
      <c r="B1119" s="52" t="s">
        <v>14</v>
      </c>
      <c r="C1119" s="48">
        <v>55.0</v>
      </c>
    </row>
    <row r="1120">
      <c r="A1120" s="52" t="s">
        <v>59</v>
      </c>
      <c r="B1120" s="52" t="s">
        <v>14</v>
      </c>
      <c r="C1120" s="48">
        <v>55.0</v>
      </c>
    </row>
    <row r="1121">
      <c r="A1121" s="52" t="s">
        <v>59</v>
      </c>
      <c r="B1121" s="52" t="s">
        <v>16</v>
      </c>
      <c r="C1121" s="48">
        <v>55.0</v>
      </c>
    </row>
    <row r="1122">
      <c r="A1122" s="52" t="s">
        <v>59</v>
      </c>
      <c r="B1122" s="52" t="s">
        <v>16</v>
      </c>
      <c r="C1122" s="48">
        <v>55.0</v>
      </c>
    </row>
    <row r="1123">
      <c r="A1123" s="52" t="s">
        <v>59</v>
      </c>
      <c r="B1123" s="52" t="s">
        <v>16</v>
      </c>
      <c r="C1123" s="48">
        <v>55.0</v>
      </c>
    </row>
    <row r="1124">
      <c r="A1124" s="52" t="s">
        <v>59</v>
      </c>
      <c r="B1124" s="52" t="s">
        <v>18</v>
      </c>
      <c r="C1124" s="48">
        <v>55.0</v>
      </c>
    </row>
    <row r="1125">
      <c r="A1125" s="52" t="s">
        <v>59</v>
      </c>
      <c r="B1125" s="52" t="s">
        <v>18</v>
      </c>
      <c r="C1125" s="48">
        <v>55.0</v>
      </c>
    </row>
    <row r="1126">
      <c r="A1126" s="52" t="s">
        <v>59</v>
      </c>
      <c r="B1126" s="52" t="s">
        <v>18</v>
      </c>
      <c r="C1126" s="48">
        <v>55.0</v>
      </c>
    </row>
    <row r="1127">
      <c r="A1127" s="52" t="s">
        <v>59</v>
      </c>
      <c r="B1127" s="52" t="s">
        <v>20</v>
      </c>
      <c r="C1127" s="48">
        <v>55.0</v>
      </c>
    </row>
    <row r="1128">
      <c r="A1128" s="52" t="s">
        <v>59</v>
      </c>
      <c r="B1128" s="52" t="s">
        <v>20</v>
      </c>
      <c r="C1128" s="48">
        <v>55.0</v>
      </c>
    </row>
    <row r="1129">
      <c r="A1129" s="52" t="s">
        <v>59</v>
      </c>
      <c r="B1129" s="52" t="s">
        <v>20</v>
      </c>
      <c r="C1129" s="48">
        <v>55.0</v>
      </c>
    </row>
    <row r="1130">
      <c r="A1130" s="52" t="s">
        <v>59</v>
      </c>
      <c r="B1130" s="52" t="s">
        <v>22</v>
      </c>
      <c r="C1130" s="48">
        <v>55.0</v>
      </c>
    </row>
    <row r="1131">
      <c r="A1131" s="52" t="s">
        <v>59</v>
      </c>
      <c r="B1131" s="52" t="s">
        <v>22</v>
      </c>
      <c r="C1131" s="48">
        <v>55.0</v>
      </c>
    </row>
    <row r="1132">
      <c r="A1132" s="52" t="s">
        <v>59</v>
      </c>
      <c r="B1132" s="52" t="s">
        <v>22</v>
      </c>
      <c r="C1132" s="48">
        <v>55.0</v>
      </c>
    </row>
    <row r="1133">
      <c r="A1133" s="52" t="s">
        <v>59</v>
      </c>
      <c r="B1133" s="52" t="s">
        <v>24</v>
      </c>
      <c r="C1133" s="48">
        <v>55.0</v>
      </c>
    </row>
    <row r="1134">
      <c r="A1134" s="52" t="s">
        <v>59</v>
      </c>
      <c r="B1134" s="52" t="s">
        <v>24</v>
      </c>
      <c r="C1134" s="48">
        <v>55.0</v>
      </c>
    </row>
    <row r="1135">
      <c r="A1135" s="52" t="s">
        <v>59</v>
      </c>
      <c r="B1135" s="52" t="s">
        <v>24</v>
      </c>
      <c r="C1135" s="48">
        <v>55.0</v>
      </c>
    </row>
    <row r="1136">
      <c r="A1136" s="52" t="s">
        <v>59</v>
      </c>
      <c r="B1136" s="52" t="s">
        <v>26</v>
      </c>
      <c r="C1136" s="48">
        <v>55.0</v>
      </c>
    </row>
    <row r="1137">
      <c r="A1137" s="52" t="s">
        <v>59</v>
      </c>
      <c r="B1137" s="52" t="s">
        <v>26</v>
      </c>
      <c r="C1137" s="48">
        <v>55.0</v>
      </c>
    </row>
    <row r="1138">
      <c r="A1138" s="52" t="s">
        <v>59</v>
      </c>
      <c r="B1138" s="52" t="s">
        <v>26</v>
      </c>
      <c r="C1138" s="48">
        <v>55.0</v>
      </c>
    </row>
    <row r="1139">
      <c r="A1139" s="52" t="s">
        <v>59</v>
      </c>
      <c r="B1139" s="52" t="s">
        <v>28</v>
      </c>
      <c r="C1139" s="48">
        <v>55.0</v>
      </c>
    </row>
    <row r="1140">
      <c r="A1140" s="52" t="s">
        <v>59</v>
      </c>
      <c r="B1140" s="52" t="s">
        <v>28</v>
      </c>
      <c r="C1140" s="48">
        <v>55.0</v>
      </c>
    </row>
    <row r="1141">
      <c r="A1141" s="52" t="s">
        <v>59</v>
      </c>
      <c r="B1141" s="52" t="s">
        <v>28</v>
      </c>
      <c r="C1141" s="48">
        <v>55.0</v>
      </c>
    </row>
    <row r="1142">
      <c r="A1142" s="52" t="s">
        <v>59</v>
      </c>
      <c r="B1142" s="52" t="s">
        <v>30</v>
      </c>
      <c r="C1142" s="48">
        <v>55.0</v>
      </c>
    </row>
    <row r="1143">
      <c r="A1143" s="52" t="s">
        <v>59</v>
      </c>
      <c r="B1143" s="53" t="s">
        <v>30</v>
      </c>
      <c r="C1143" s="48">
        <v>55.0</v>
      </c>
    </row>
    <row r="1144">
      <c r="A1144" s="52" t="s">
        <v>59</v>
      </c>
      <c r="B1144" s="53" t="s">
        <v>30</v>
      </c>
      <c r="C1144" s="48">
        <v>55.0</v>
      </c>
    </row>
    <row r="1145">
      <c r="A1145" s="52" t="s">
        <v>59</v>
      </c>
      <c r="B1145" s="53" t="s">
        <v>32</v>
      </c>
      <c r="C1145" s="48">
        <v>55.0</v>
      </c>
    </row>
    <row r="1146">
      <c r="A1146" s="52" t="s">
        <v>59</v>
      </c>
      <c r="B1146" s="53" t="s">
        <v>32</v>
      </c>
      <c r="C1146" s="48">
        <v>55.0</v>
      </c>
    </row>
    <row r="1147">
      <c r="A1147" s="52" t="s">
        <v>59</v>
      </c>
      <c r="B1147" s="53" t="s">
        <v>32</v>
      </c>
      <c r="C1147" s="48">
        <v>55.0</v>
      </c>
    </row>
    <row r="1148">
      <c r="A1148" s="52" t="s">
        <v>59</v>
      </c>
      <c r="B1148" s="53" t="s">
        <v>34</v>
      </c>
      <c r="C1148" s="48">
        <v>55.0</v>
      </c>
    </row>
    <row r="1149">
      <c r="A1149" s="52" t="s">
        <v>59</v>
      </c>
      <c r="B1149" s="53" t="s">
        <v>34</v>
      </c>
      <c r="C1149" s="48">
        <v>55.0</v>
      </c>
    </row>
    <row r="1150">
      <c r="A1150" s="52" t="s">
        <v>59</v>
      </c>
      <c r="B1150" s="53" t="s">
        <v>34</v>
      </c>
      <c r="C1150" s="48">
        <v>55.0</v>
      </c>
    </row>
    <row r="1151">
      <c r="A1151" s="52" t="s">
        <v>59</v>
      </c>
      <c r="B1151" s="53" t="s">
        <v>36</v>
      </c>
      <c r="C1151" s="48">
        <v>55.0</v>
      </c>
    </row>
    <row r="1152">
      <c r="A1152" s="52" t="s">
        <v>59</v>
      </c>
      <c r="B1152" s="53" t="s">
        <v>36</v>
      </c>
      <c r="C1152" s="48">
        <v>55.0</v>
      </c>
    </row>
    <row r="1153">
      <c r="A1153" s="52" t="s">
        <v>59</v>
      </c>
      <c r="B1153" s="53" t="s">
        <v>36</v>
      </c>
      <c r="C1153" s="48">
        <v>55.0</v>
      </c>
    </row>
    <row r="1154">
      <c r="A1154" s="48" t="s">
        <v>56</v>
      </c>
      <c r="B1154" s="48" t="s">
        <v>57</v>
      </c>
      <c r="C1154" s="48">
        <v>60.0</v>
      </c>
    </row>
    <row r="1155">
      <c r="A1155" s="48" t="s">
        <v>56</v>
      </c>
      <c r="B1155" s="48" t="s">
        <v>57</v>
      </c>
      <c r="C1155" s="48">
        <v>60.0</v>
      </c>
    </row>
    <row r="1156">
      <c r="A1156" s="48" t="s">
        <v>56</v>
      </c>
      <c r="B1156" s="48" t="s">
        <v>57</v>
      </c>
      <c r="C1156" s="48">
        <v>60.0</v>
      </c>
    </row>
    <row r="1157">
      <c r="A1157" s="48" t="s">
        <v>56</v>
      </c>
      <c r="B1157" s="48" t="s">
        <v>8</v>
      </c>
      <c r="C1157" s="48">
        <v>60.0</v>
      </c>
    </row>
    <row r="1158">
      <c r="A1158" s="48" t="s">
        <v>56</v>
      </c>
      <c r="B1158" s="48" t="s">
        <v>8</v>
      </c>
      <c r="C1158" s="48">
        <v>60.0</v>
      </c>
    </row>
    <row r="1159">
      <c r="A1159" s="48" t="s">
        <v>56</v>
      </c>
      <c r="B1159" s="48" t="s">
        <v>8</v>
      </c>
      <c r="C1159" s="48">
        <v>60.0</v>
      </c>
    </row>
    <row r="1160">
      <c r="A1160" s="48" t="s">
        <v>56</v>
      </c>
      <c r="B1160" s="48" t="s">
        <v>10</v>
      </c>
      <c r="C1160" s="48">
        <v>60.0</v>
      </c>
    </row>
    <row r="1161">
      <c r="A1161" s="48" t="s">
        <v>56</v>
      </c>
      <c r="B1161" s="48" t="s">
        <v>10</v>
      </c>
      <c r="C1161" s="48">
        <v>60.0</v>
      </c>
    </row>
    <row r="1162">
      <c r="A1162" s="48" t="s">
        <v>56</v>
      </c>
      <c r="B1162" s="48" t="s">
        <v>10</v>
      </c>
      <c r="C1162" s="48">
        <v>60.0</v>
      </c>
    </row>
    <row r="1163">
      <c r="A1163" s="48" t="s">
        <v>56</v>
      </c>
      <c r="B1163" s="48" t="s">
        <v>12</v>
      </c>
      <c r="C1163" s="48">
        <v>60.0</v>
      </c>
    </row>
    <row r="1164">
      <c r="A1164" s="48" t="s">
        <v>56</v>
      </c>
      <c r="B1164" s="48" t="s">
        <v>12</v>
      </c>
      <c r="C1164" s="48">
        <v>60.0</v>
      </c>
    </row>
    <row r="1165">
      <c r="A1165" s="48" t="s">
        <v>56</v>
      </c>
      <c r="B1165" s="48" t="s">
        <v>12</v>
      </c>
      <c r="C1165" s="48">
        <v>60.0</v>
      </c>
    </row>
    <row r="1166">
      <c r="A1166" s="48" t="s">
        <v>56</v>
      </c>
      <c r="B1166" s="48" t="s">
        <v>14</v>
      </c>
      <c r="C1166" s="48">
        <v>60.0</v>
      </c>
    </row>
    <row r="1167">
      <c r="A1167" s="48" t="s">
        <v>56</v>
      </c>
      <c r="B1167" s="48" t="s">
        <v>14</v>
      </c>
      <c r="C1167" s="48">
        <v>60.0</v>
      </c>
    </row>
    <row r="1168">
      <c r="A1168" s="48" t="s">
        <v>56</v>
      </c>
      <c r="B1168" s="48" t="s">
        <v>14</v>
      </c>
      <c r="C1168" s="48">
        <v>60.0</v>
      </c>
    </row>
    <row r="1169">
      <c r="A1169" s="48" t="s">
        <v>56</v>
      </c>
      <c r="B1169" s="48" t="s">
        <v>16</v>
      </c>
      <c r="C1169" s="48">
        <v>60.0</v>
      </c>
    </row>
    <row r="1170">
      <c r="A1170" s="48" t="s">
        <v>56</v>
      </c>
      <c r="B1170" s="48" t="s">
        <v>16</v>
      </c>
      <c r="C1170" s="48">
        <v>60.0</v>
      </c>
    </row>
    <row r="1171">
      <c r="A1171" s="48" t="s">
        <v>56</v>
      </c>
      <c r="B1171" s="48" t="s">
        <v>16</v>
      </c>
      <c r="C1171" s="48">
        <v>60.0</v>
      </c>
    </row>
    <row r="1172">
      <c r="A1172" s="48" t="s">
        <v>56</v>
      </c>
      <c r="B1172" s="48" t="s">
        <v>18</v>
      </c>
      <c r="C1172" s="48">
        <v>60.0</v>
      </c>
    </row>
    <row r="1173">
      <c r="A1173" s="48" t="s">
        <v>56</v>
      </c>
      <c r="B1173" s="48" t="s">
        <v>18</v>
      </c>
      <c r="C1173" s="48">
        <v>60.0</v>
      </c>
    </row>
    <row r="1174">
      <c r="A1174" s="48" t="s">
        <v>56</v>
      </c>
      <c r="B1174" s="48" t="s">
        <v>18</v>
      </c>
      <c r="C1174" s="48">
        <v>60.0</v>
      </c>
    </row>
    <row r="1175">
      <c r="A1175" s="48" t="s">
        <v>56</v>
      </c>
      <c r="B1175" s="48" t="s">
        <v>20</v>
      </c>
      <c r="C1175" s="48">
        <v>60.0</v>
      </c>
    </row>
    <row r="1176">
      <c r="A1176" s="48" t="s">
        <v>56</v>
      </c>
      <c r="B1176" s="48" t="s">
        <v>20</v>
      </c>
      <c r="C1176" s="48">
        <v>60.0</v>
      </c>
    </row>
    <row r="1177">
      <c r="A1177" s="48" t="s">
        <v>56</v>
      </c>
      <c r="B1177" s="48" t="s">
        <v>20</v>
      </c>
      <c r="C1177" s="48">
        <v>60.0</v>
      </c>
    </row>
    <row r="1178">
      <c r="A1178" s="48" t="s">
        <v>56</v>
      </c>
      <c r="B1178" s="48" t="s">
        <v>22</v>
      </c>
      <c r="C1178" s="48">
        <v>60.0</v>
      </c>
    </row>
    <row r="1179">
      <c r="A1179" s="48" t="s">
        <v>56</v>
      </c>
      <c r="B1179" s="48" t="s">
        <v>22</v>
      </c>
      <c r="C1179" s="48">
        <v>60.0</v>
      </c>
    </row>
    <row r="1180">
      <c r="A1180" s="48" t="s">
        <v>56</v>
      </c>
      <c r="B1180" s="48" t="s">
        <v>22</v>
      </c>
      <c r="C1180" s="48">
        <v>60.0</v>
      </c>
    </row>
    <row r="1181">
      <c r="A1181" s="48" t="s">
        <v>56</v>
      </c>
      <c r="B1181" s="48" t="s">
        <v>24</v>
      </c>
      <c r="C1181" s="48">
        <v>60.0</v>
      </c>
    </row>
    <row r="1182">
      <c r="A1182" s="48" t="s">
        <v>56</v>
      </c>
      <c r="B1182" s="48" t="s">
        <v>24</v>
      </c>
      <c r="C1182" s="48">
        <v>60.0</v>
      </c>
    </row>
    <row r="1183">
      <c r="A1183" s="48" t="s">
        <v>56</v>
      </c>
      <c r="B1183" s="48" t="s">
        <v>24</v>
      </c>
      <c r="C1183" s="48">
        <v>60.0</v>
      </c>
    </row>
    <row r="1184">
      <c r="A1184" s="48" t="s">
        <v>56</v>
      </c>
      <c r="B1184" s="48" t="s">
        <v>26</v>
      </c>
      <c r="C1184" s="48">
        <v>60.0</v>
      </c>
    </row>
    <row r="1185">
      <c r="A1185" s="48" t="s">
        <v>56</v>
      </c>
      <c r="B1185" s="48" t="s">
        <v>26</v>
      </c>
      <c r="C1185" s="48">
        <v>60.0</v>
      </c>
    </row>
    <row r="1186">
      <c r="A1186" s="48" t="s">
        <v>56</v>
      </c>
      <c r="B1186" s="48" t="s">
        <v>26</v>
      </c>
      <c r="C1186" s="48">
        <v>60.0</v>
      </c>
    </row>
    <row r="1187">
      <c r="A1187" s="48" t="s">
        <v>56</v>
      </c>
      <c r="B1187" s="48" t="s">
        <v>28</v>
      </c>
      <c r="C1187" s="48">
        <v>60.0</v>
      </c>
    </row>
    <row r="1188">
      <c r="A1188" s="48" t="s">
        <v>56</v>
      </c>
      <c r="B1188" s="48" t="s">
        <v>28</v>
      </c>
      <c r="C1188" s="48">
        <v>60.0</v>
      </c>
    </row>
    <row r="1189">
      <c r="A1189" s="48" t="s">
        <v>56</v>
      </c>
      <c r="B1189" s="48" t="s">
        <v>28</v>
      </c>
      <c r="C1189" s="48">
        <v>60.0</v>
      </c>
    </row>
    <row r="1190">
      <c r="A1190" s="48" t="s">
        <v>56</v>
      </c>
      <c r="B1190" s="48" t="s">
        <v>30</v>
      </c>
      <c r="C1190" s="48">
        <v>60.0</v>
      </c>
    </row>
    <row r="1191">
      <c r="A1191" s="48" t="s">
        <v>56</v>
      </c>
      <c r="B1191" s="50" t="s">
        <v>30</v>
      </c>
      <c r="C1191" s="48">
        <v>60.0</v>
      </c>
    </row>
    <row r="1192">
      <c r="A1192" s="48" t="s">
        <v>56</v>
      </c>
      <c r="B1192" s="50" t="s">
        <v>30</v>
      </c>
      <c r="C1192" s="48">
        <v>60.0</v>
      </c>
    </row>
    <row r="1193">
      <c r="A1193" s="48" t="s">
        <v>56</v>
      </c>
      <c r="B1193" s="50" t="s">
        <v>32</v>
      </c>
      <c r="C1193" s="48">
        <v>60.0</v>
      </c>
    </row>
    <row r="1194">
      <c r="A1194" s="48" t="s">
        <v>56</v>
      </c>
      <c r="B1194" s="50" t="s">
        <v>32</v>
      </c>
      <c r="C1194" s="48">
        <v>60.0</v>
      </c>
    </row>
    <row r="1195">
      <c r="A1195" s="48" t="s">
        <v>56</v>
      </c>
      <c r="B1195" s="50" t="s">
        <v>32</v>
      </c>
      <c r="C1195" s="48">
        <v>60.0</v>
      </c>
    </row>
    <row r="1196">
      <c r="A1196" s="48" t="s">
        <v>56</v>
      </c>
      <c r="B1196" s="50" t="s">
        <v>34</v>
      </c>
      <c r="C1196" s="48">
        <v>60.0</v>
      </c>
    </row>
    <row r="1197">
      <c r="A1197" s="48" t="s">
        <v>56</v>
      </c>
      <c r="B1197" s="50" t="s">
        <v>34</v>
      </c>
      <c r="C1197" s="48">
        <v>60.0</v>
      </c>
    </row>
    <row r="1198">
      <c r="A1198" s="48" t="s">
        <v>56</v>
      </c>
      <c r="B1198" s="50" t="s">
        <v>34</v>
      </c>
      <c r="C1198" s="48">
        <v>60.0</v>
      </c>
    </row>
    <row r="1199">
      <c r="A1199" s="48" t="s">
        <v>56</v>
      </c>
      <c r="B1199" s="50" t="s">
        <v>36</v>
      </c>
      <c r="C1199" s="48">
        <v>60.0</v>
      </c>
    </row>
    <row r="1200">
      <c r="A1200" s="48" t="s">
        <v>56</v>
      </c>
      <c r="B1200" s="50" t="s">
        <v>36</v>
      </c>
      <c r="C1200" s="48">
        <v>60.0</v>
      </c>
    </row>
    <row r="1201">
      <c r="A1201" s="48" t="s">
        <v>56</v>
      </c>
      <c r="B1201" s="50" t="s">
        <v>36</v>
      </c>
      <c r="C1201" s="48">
        <v>60.0</v>
      </c>
    </row>
    <row r="1202">
      <c r="A1202" s="52" t="s">
        <v>59</v>
      </c>
      <c r="B1202" s="52" t="s">
        <v>57</v>
      </c>
      <c r="C1202" s="48">
        <v>60.0</v>
      </c>
    </row>
    <row r="1203">
      <c r="A1203" s="52" t="s">
        <v>59</v>
      </c>
      <c r="B1203" s="52" t="s">
        <v>57</v>
      </c>
      <c r="C1203" s="48">
        <v>60.0</v>
      </c>
    </row>
    <row r="1204">
      <c r="A1204" s="52" t="s">
        <v>59</v>
      </c>
      <c r="B1204" s="52" t="s">
        <v>57</v>
      </c>
      <c r="C1204" s="48">
        <v>60.0</v>
      </c>
    </row>
    <row r="1205">
      <c r="A1205" s="52" t="s">
        <v>59</v>
      </c>
      <c r="B1205" s="52" t="s">
        <v>8</v>
      </c>
      <c r="C1205" s="48">
        <v>60.0</v>
      </c>
    </row>
    <row r="1206">
      <c r="A1206" s="52" t="s">
        <v>59</v>
      </c>
      <c r="B1206" s="52" t="s">
        <v>8</v>
      </c>
      <c r="C1206" s="48">
        <v>60.0</v>
      </c>
    </row>
    <row r="1207">
      <c r="A1207" s="52" t="s">
        <v>59</v>
      </c>
      <c r="B1207" s="52" t="s">
        <v>8</v>
      </c>
      <c r="C1207" s="48">
        <v>60.0</v>
      </c>
    </row>
    <row r="1208">
      <c r="A1208" s="52" t="s">
        <v>59</v>
      </c>
      <c r="B1208" s="52" t="s">
        <v>10</v>
      </c>
      <c r="C1208" s="48">
        <v>60.0</v>
      </c>
    </row>
    <row r="1209">
      <c r="A1209" s="52" t="s">
        <v>59</v>
      </c>
      <c r="B1209" s="52" t="s">
        <v>10</v>
      </c>
      <c r="C1209" s="48">
        <v>60.0</v>
      </c>
    </row>
    <row r="1210">
      <c r="A1210" s="52" t="s">
        <v>59</v>
      </c>
      <c r="B1210" s="52" t="s">
        <v>10</v>
      </c>
      <c r="C1210" s="48">
        <v>60.0</v>
      </c>
    </row>
    <row r="1211">
      <c r="A1211" s="52" t="s">
        <v>59</v>
      </c>
      <c r="B1211" s="52" t="s">
        <v>12</v>
      </c>
      <c r="C1211" s="48">
        <v>60.0</v>
      </c>
    </row>
    <row r="1212">
      <c r="A1212" s="52" t="s">
        <v>59</v>
      </c>
      <c r="B1212" s="52" t="s">
        <v>12</v>
      </c>
      <c r="C1212" s="48">
        <v>60.0</v>
      </c>
    </row>
    <row r="1213">
      <c r="A1213" s="52" t="s">
        <v>59</v>
      </c>
      <c r="B1213" s="52" t="s">
        <v>12</v>
      </c>
      <c r="C1213" s="48">
        <v>60.0</v>
      </c>
    </row>
    <row r="1214">
      <c r="A1214" s="52" t="s">
        <v>59</v>
      </c>
      <c r="B1214" s="52" t="s">
        <v>14</v>
      </c>
      <c r="C1214" s="48">
        <v>60.0</v>
      </c>
    </row>
    <row r="1215">
      <c r="A1215" s="52" t="s">
        <v>59</v>
      </c>
      <c r="B1215" s="52" t="s">
        <v>14</v>
      </c>
      <c r="C1215" s="48">
        <v>60.0</v>
      </c>
    </row>
    <row r="1216">
      <c r="A1216" s="52" t="s">
        <v>59</v>
      </c>
      <c r="B1216" s="52" t="s">
        <v>14</v>
      </c>
      <c r="C1216" s="48">
        <v>60.0</v>
      </c>
    </row>
    <row r="1217">
      <c r="A1217" s="52" t="s">
        <v>59</v>
      </c>
      <c r="B1217" s="52" t="s">
        <v>16</v>
      </c>
      <c r="C1217" s="48">
        <v>60.0</v>
      </c>
    </row>
    <row r="1218">
      <c r="A1218" s="52" t="s">
        <v>59</v>
      </c>
      <c r="B1218" s="52" t="s">
        <v>16</v>
      </c>
      <c r="C1218" s="48">
        <v>60.0</v>
      </c>
    </row>
    <row r="1219">
      <c r="A1219" s="52" t="s">
        <v>59</v>
      </c>
      <c r="B1219" s="52" t="s">
        <v>16</v>
      </c>
      <c r="C1219" s="48">
        <v>60.0</v>
      </c>
    </row>
    <row r="1220">
      <c r="A1220" s="52" t="s">
        <v>59</v>
      </c>
      <c r="B1220" s="52" t="s">
        <v>18</v>
      </c>
      <c r="C1220" s="48">
        <v>60.0</v>
      </c>
    </row>
    <row r="1221">
      <c r="A1221" s="52" t="s">
        <v>59</v>
      </c>
      <c r="B1221" s="52" t="s">
        <v>18</v>
      </c>
      <c r="C1221" s="48">
        <v>60.0</v>
      </c>
    </row>
    <row r="1222">
      <c r="A1222" s="52" t="s">
        <v>59</v>
      </c>
      <c r="B1222" s="52" t="s">
        <v>18</v>
      </c>
      <c r="C1222" s="48">
        <v>60.0</v>
      </c>
    </row>
    <row r="1223">
      <c r="A1223" s="52" t="s">
        <v>59</v>
      </c>
      <c r="B1223" s="52" t="s">
        <v>20</v>
      </c>
      <c r="C1223" s="48">
        <v>60.0</v>
      </c>
    </row>
    <row r="1224">
      <c r="A1224" s="52" t="s">
        <v>59</v>
      </c>
      <c r="B1224" s="52" t="s">
        <v>20</v>
      </c>
      <c r="C1224" s="48">
        <v>60.0</v>
      </c>
    </row>
    <row r="1225">
      <c r="A1225" s="52" t="s">
        <v>59</v>
      </c>
      <c r="B1225" s="52" t="s">
        <v>20</v>
      </c>
      <c r="C1225" s="48">
        <v>60.0</v>
      </c>
    </row>
    <row r="1226">
      <c r="A1226" s="52" t="s">
        <v>59</v>
      </c>
      <c r="B1226" s="52" t="s">
        <v>22</v>
      </c>
      <c r="C1226" s="48">
        <v>60.0</v>
      </c>
    </row>
    <row r="1227">
      <c r="A1227" s="52" t="s">
        <v>59</v>
      </c>
      <c r="B1227" s="52" t="s">
        <v>22</v>
      </c>
      <c r="C1227" s="48">
        <v>60.0</v>
      </c>
    </row>
    <row r="1228">
      <c r="A1228" s="52" t="s">
        <v>59</v>
      </c>
      <c r="B1228" s="52" t="s">
        <v>22</v>
      </c>
      <c r="C1228" s="48">
        <v>60.0</v>
      </c>
    </row>
    <row r="1229">
      <c r="A1229" s="52" t="s">
        <v>59</v>
      </c>
      <c r="B1229" s="52" t="s">
        <v>24</v>
      </c>
      <c r="C1229" s="48">
        <v>60.0</v>
      </c>
    </row>
    <row r="1230">
      <c r="A1230" s="52" t="s">
        <v>59</v>
      </c>
      <c r="B1230" s="52" t="s">
        <v>24</v>
      </c>
      <c r="C1230" s="48">
        <v>60.0</v>
      </c>
    </row>
    <row r="1231">
      <c r="A1231" s="52" t="s">
        <v>59</v>
      </c>
      <c r="B1231" s="52" t="s">
        <v>24</v>
      </c>
      <c r="C1231" s="48">
        <v>60.0</v>
      </c>
    </row>
    <row r="1232">
      <c r="A1232" s="52" t="s">
        <v>59</v>
      </c>
      <c r="B1232" s="52" t="s">
        <v>26</v>
      </c>
      <c r="C1232" s="48">
        <v>60.0</v>
      </c>
    </row>
    <row r="1233">
      <c r="A1233" s="52" t="s">
        <v>59</v>
      </c>
      <c r="B1233" s="52" t="s">
        <v>26</v>
      </c>
      <c r="C1233" s="48">
        <v>60.0</v>
      </c>
    </row>
    <row r="1234">
      <c r="A1234" s="52" t="s">
        <v>59</v>
      </c>
      <c r="B1234" s="52" t="s">
        <v>26</v>
      </c>
      <c r="C1234" s="48">
        <v>60.0</v>
      </c>
    </row>
    <row r="1235">
      <c r="A1235" s="52" t="s">
        <v>59</v>
      </c>
      <c r="B1235" s="52" t="s">
        <v>28</v>
      </c>
      <c r="C1235" s="48">
        <v>60.0</v>
      </c>
    </row>
    <row r="1236">
      <c r="A1236" s="52" t="s">
        <v>59</v>
      </c>
      <c r="B1236" s="52" t="s">
        <v>28</v>
      </c>
      <c r="C1236" s="48">
        <v>60.0</v>
      </c>
    </row>
    <row r="1237">
      <c r="A1237" s="52" t="s">
        <v>59</v>
      </c>
      <c r="B1237" s="52" t="s">
        <v>28</v>
      </c>
      <c r="C1237" s="48">
        <v>60.0</v>
      </c>
    </row>
    <row r="1238">
      <c r="A1238" s="52" t="s">
        <v>59</v>
      </c>
      <c r="B1238" s="52" t="s">
        <v>30</v>
      </c>
      <c r="C1238" s="48">
        <v>60.0</v>
      </c>
    </row>
    <row r="1239">
      <c r="A1239" s="52" t="s">
        <v>59</v>
      </c>
      <c r="B1239" s="53" t="s">
        <v>30</v>
      </c>
      <c r="C1239" s="48">
        <v>60.0</v>
      </c>
    </row>
    <row r="1240">
      <c r="A1240" s="52" t="s">
        <v>59</v>
      </c>
      <c r="B1240" s="53" t="s">
        <v>30</v>
      </c>
      <c r="C1240" s="48">
        <v>60.0</v>
      </c>
    </row>
    <row r="1241">
      <c r="A1241" s="52" t="s">
        <v>59</v>
      </c>
      <c r="B1241" s="53" t="s">
        <v>32</v>
      </c>
      <c r="C1241" s="48">
        <v>60.0</v>
      </c>
    </row>
    <row r="1242">
      <c r="A1242" s="52" t="s">
        <v>59</v>
      </c>
      <c r="B1242" s="53" t="s">
        <v>32</v>
      </c>
      <c r="C1242" s="48">
        <v>60.0</v>
      </c>
    </row>
    <row r="1243">
      <c r="A1243" s="52" t="s">
        <v>59</v>
      </c>
      <c r="B1243" s="53" t="s">
        <v>32</v>
      </c>
      <c r="C1243" s="48">
        <v>60.0</v>
      </c>
    </row>
    <row r="1244">
      <c r="A1244" s="52" t="s">
        <v>59</v>
      </c>
      <c r="B1244" s="53" t="s">
        <v>34</v>
      </c>
      <c r="C1244" s="48">
        <v>60.0</v>
      </c>
    </row>
    <row r="1245">
      <c r="A1245" s="52" t="s">
        <v>59</v>
      </c>
      <c r="B1245" s="53" t="s">
        <v>34</v>
      </c>
      <c r="C1245" s="48">
        <v>60.0</v>
      </c>
    </row>
    <row r="1246">
      <c r="A1246" s="52" t="s">
        <v>59</v>
      </c>
      <c r="B1246" s="53" t="s">
        <v>34</v>
      </c>
      <c r="C1246" s="48">
        <v>60.0</v>
      </c>
    </row>
    <row r="1247">
      <c r="A1247" s="52" t="s">
        <v>59</v>
      </c>
      <c r="B1247" s="53" t="s">
        <v>36</v>
      </c>
      <c r="C1247" s="48">
        <v>60.0</v>
      </c>
    </row>
    <row r="1248">
      <c r="A1248" s="52" t="s">
        <v>59</v>
      </c>
      <c r="B1248" s="53" t="s">
        <v>36</v>
      </c>
      <c r="C1248" s="48">
        <v>60.0</v>
      </c>
    </row>
    <row r="1249">
      <c r="A1249" s="52" t="s">
        <v>59</v>
      </c>
      <c r="B1249" s="53" t="s">
        <v>36</v>
      </c>
      <c r="C1249" s="48">
        <v>60.0</v>
      </c>
    </row>
  </sheetData>
  <autoFilter ref="$A$1:$H$1249"/>
  <conditionalFormatting sqref="G1:G1249">
    <cfRule type="cellIs" dxfId="0" priority="1" operator="greaterThan">
      <formula>11</formula>
    </cfRule>
  </conditionalFormatting>
  <conditionalFormatting sqref="H1:H1249">
    <cfRule type="cellIs" dxfId="1" priority="2" operator="less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/>
  </sheetViews>
  <sheetFormatPr customHeight="1" defaultColWidth="14.43" defaultRowHeight="15.75"/>
  <cols>
    <col customWidth="1" min="1" max="7" width="16.86"/>
  </cols>
  <sheetData>
    <row r="1">
      <c r="A1" s="54" t="s">
        <v>2</v>
      </c>
      <c r="B1" s="54" t="s">
        <v>60</v>
      </c>
      <c r="C1" s="55" t="s">
        <v>56</v>
      </c>
      <c r="D1" s="55" t="s">
        <v>59</v>
      </c>
      <c r="E1" s="56" t="s">
        <v>56</v>
      </c>
      <c r="F1" s="56" t="s">
        <v>59</v>
      </c>
      <c r="G1" s="54" t="s">
        <v>3</v>
      </c>
    </row>
    <row r="2">
      <c r="A2" s="48" t="s">
        <v>8</v>
      </c>
      <c r="B2" s="48">
        <v>0.0</v>
      </c>
      <c r="C2" s="49">
        <f>VLOOKUP(CONCATENATE($C$1,A2,B2),'Dados planilhados'!D:H,5,FALSE)</f>
        <v>1985712.5</v>
      </c>
      <c r="D2" s="49">
        <f>VLOOKUP(CONCATENATE($D$1,A2,B2),'Dados planilhados'!D:H,5,FALSE)</f>
        <v>2250073.667</v>
      </c>
    </row>
    <row r="3">
      <c r="A3" s="48" t="s">
        <v>8</v>
      </c>
      <c r="B3" s="48">
        <v>5.0</v>
      </c>
      <c r="C3" s="49">
        <f>VLOOKUP(CONCATENATE($C$1,A3,B3),'Dados planilhados'!D:H,5,FALSE)</f>
        <v>12228826.33</v>
      </c>
      <c r="D3" s="49">
        <f>VLOOKUP(CONCATENATE($D$1,A3,B3),'Dados planilhados'!D:H,5,FALSE)</f>
        <v>14817447.67</v>
      </c>
    </row>
    <row r="4">
      <c r="A4" s="48" t="s">
        <v>8</v>
      </c>
      <c r="B4" s="48">
        <v>10.0</v>
      </c>
      <c r="C4" s="49">
        <f>VLOOKUP(CONCATENATE($C$1,A4,B4),'Dados planilhados'!D:H,5,FALSE)</f>
        <v>31536977.33</v>
      </c>
      <c r="D4" s="49">
        <f>VLOOKUP(CONCATENATE($D$1,A4,B4),'Dados planilhados'!D:H,5,FALSE)</f>
        <v>36300452.67</v>
      </c>
    </row>
    <row r="5">
      <c r="A5" s="48" t="s">
        <v>8</v>
      </c>
      <c r="B5" s="48">
        <v>15.0</v>
      </c>
      <c r="C5" s="49">
        <f>VLOOKUP(CONCATENATE($C$1,A5,B5),'Dados planilhados'!D:H,5,FALSE)</f>
        <v>55442185.33</v>
      </c>
      <c r="D5" s="49">
        <f>VLOOKUP(CONCATENATE($D$1,A5,B5),'Dados planilhados'!D:H,5,FALSE)</f>
        <v>68003890.67</v>
      </c>
    </row>
    <row r="6">
      <c r="A6" s="48" t="s">
        <v>8</v>
      </c>
      <c r="B6" s="48">
        <v>20.0</v>
      </c>
      <c r="C6" s="49">
        <f>VLOOKUP(CONCATENATE($C$1,A6,B6),'Dados planilhados'!D:H,5,FALSE)</f>
        <v>80352048.33</v>
      </c>
      <c r="D6" s="49">
        <f>VLOOKUP(CONCATENATE($D$1,A6,B6),'Dados planilhados'!D:H,5,FALSE)</f>
        <v>95234696.33</v>
      </c>
    </row>
    <row r="7">
      <c r="A7" s="48" t="s">
        <v>8</v>
      </c>
      <c r="B7" s="48">
        <v>25.0</v>
      </c>
      <c r="C7" s="49">
        <f>VLOOKUP(CONCATENATE($C$1,A7,B7),'Dados planilhados'!D:H,5,FALSE)</f>
        <v>104509724.7</v>
      </c>
      <c r="D7" s="49">
        <f>VLOOKUP(CONCATENATE($D$1,A7,B7),'Dados planilhados'!D:H,5,FALSE)</f>
        <v>127920419.3</v>
      </c>
    </row>
    <row r="8">
      <c r="A8" s="48" t="s">
        <v>8</v>
      </c>
      <c r="B8" s="48">
        <v>30.0</v>
      </c>
      <c r="C8" s="49">
        <f>VLOOKUP(CONCATENATE($C$1,A8,B8),'Dados planilhados'!D:H,5,FALSE)</f>
        <v>127338257.7</v>
      </c>
      <c r="D8" s="49">
        <f>VLOOKUP(CONCATENATE($D$1,A8,B8),'Dados planilhados'!D:H,5,FALSE)</f>
        <v>159332562.7</v>
      </c>
    </row>
    <row r="9">
      <c r="A9" s="48" t="s">
        <v>8</v>
      </c>
      <c r="B9" s="48">
        <v>35.0</v>
      </c>
      <c r="C9" s="49">
        <f>VLOOKUP(CONCATENATE($C$1,A9,B9),'Dados planilhados'!D:H,5,FALSE)</f>
        <v>149778773.7</v>
      </c>
      <c r="D9" s="49">
        <f>VLOOKUP(CONCATENATE($D$1,A9,B9),'Dados planilhados'!D:H,5,FALSE)</f>
        <v>188322914</v>
      </c>
    </row>
    <row r="10">
      <c r="A10" s="48" t="s">
        <v>8</v>
      </c>
      <c r="B10" s="48">
        <v>40.0</v>
      </c>
      <c r="C10" s="49">
        <f>VLOOKUP(CONCATENATE($C$1,A10,B10),'Dados planilhados'!D:H,5,FALSE)</f>
        <v>160972135</v>
      </c>
      <c r="D10" s="49">
        <f>VLOOKUP(CONCATENATE($D$1,A10,B10),'Dados planilhados'!D:H,5,FALSE)</f>
        <v>216240868.3</v>
      </c>
    </row>
    <row r="11">
      <c r="A11" s="48" t="s">
        <v>8</v>
      </c>
      <c r="B11" s="48">
        <v>45.0</v>
      </c>
      <c r="C11" s="49">
        <f>VLOOKUP(CONCATENATE($C$1,A11,B11),'Dados planilhados'!D:H,5,FALSE)</f>
        <v>181252977.7</v>
      </c>
      <c r="D11" s="49">
        <f>VLOOKUP(CONCATENATE($D$1,A11,B11),'Dados planilhados'!D:H,5,FALSE)</f>
        <v>242145533.7</v>
      </c>
      <c r="E11" s="57">
        <f> -5581518.232*45 + (4383706.403/2 * 45^2) - (3525.774/3 * 45^3)</f>
        <v>4080239027</v>
      </c>
      <c r="F11" s="57">
        <f>-5499804.618*45 + (4737998.202/2 * 45^2) + (19581.377/3 * 45^3) </f>
        <v>5144516298</v>
      </c>
      <c r="G11" s="57">
        <f>(F11-E11)/E11</f>
        <v>0.2608369911</v>
      </c>
    </row>
    <row r="12">
      <c r="A12" s="48" t="s">
        <v>10</v>
      </c>
      <c r="B12" s="48">
        <v>0.0</v>
      </c>
      <c r="C12" s="49">
        <f>VLOOKUP(CONCATENATE($C$1,A12,B12),'Dados planilhados'!D:H,5,FALSE)</f>
        <v>1102932.667</v>
      </c>
      <c r="D12" s="49">
        <f>VLOOKUP(CONCATENATE($D$1,A12,B12),'Dados planilhados'!D:H,5,FALSE)</f>
        <v>584521.3333</v>
      </c>
    </row>
    <row r="13">
      <c r="A13" s="48" t="s">
        <v>10</v>
      </c>
      <c r="B13" s="48">
        <v>5.0</v>
      </c>
      <c r="C13" s="49">
        <f>VLOOKUP(CONCATENATE($C$1,A13,B13),'Dados planilhados'!D:H,5,FALSE)</f>
        <v>6440665.667</v>
      </c>
      <c r="D13" s="49">
        <f>VLOOKUP(CONCATENATE($D$1,A13,B13),'Dados planilhados'!D:H,5,FALSE)</f>
        <v>6734103.5</v>
      </c>
    </row>
    <row r="14">
      <c r="A14" s="48" t="s">
        <v>10</v>
      </c>
      <c r="B14" s="48">
        <v>10.0</v>
      </c>
      <c r="C14" s="49">
        <f>VLOOKUP(CONCATENATE($C$1,A14,B14),'Dados planilhados'!D:H,5,FALSE)</f>
        <v>17060848</v>
      </c>
      <c r="D14" s="49">
        <f>VLOOKUP(CONCATENATE($D$1,A14,B14),'Dados planilhados'!D:H,5,FALSE)</f>
        <v>18477305.67</v>
      </c>
    </row>
    <row r="15">
      <c r="A15" s="48" t="s">
        <v>10</v>
      </c>
      <c r="B15" s="48">
        <v>15.0</v>
      </c>
      <c r="C15" s="49">
        <f>VLOOKUP(CONCATENATE($C$1,A15,B15),'Dados planilhados'!D:H,5,FALSE)</f>
        <v>31732658.67</v>
      </c>
      <c r="D15" s="49">
        <f>VLOOKUP(CONCATENATE($D$1,A15,B15),'Dados planilhados'!D:H,5,FALSE)</f>
        <v>39374884</v>
      </c>
    </row>
    <row r="16">
      <c r="A16" s="48" t="s">
        <v>10</v>
      </c>
      <c r="B16" s="48">
        <v>20.0</v>
      </c>
      <c r="C16" s="49">
        <f>VLOOKUP(CONCATENATE($C$1,A16,B16),'Dados planilhados'!D:H,5,FALSE)</f>
        <v>48587967</v>
      </c>
      <c r="D16" s="49">
        <f>VLOOKUP(CONCATENATE($D$1,A16,B16),'Dados planilhados'!D:H,5,FALSE)</f>
        <v>56266148.33</v>
      </c>
    </row>
    <row r="17">
      <c r="A17" s="48" t="s">
        <v>10</v>
      </c>
      <c r="B17" s="48">
        <v>25.0</v>
      </c>
      <c r="C17" s="49">
        <f>VLOOKUP(CONCATENATE($C$1,A17,B17),'Dados planilhados'!D:H,5,FALSE)</f>
        <v>66830711.33</v>
      </c>
      <c r="D17" s="49">
        <f>VLOOKUP(CONCATENATE($D$1,A17,B17),'Dados planilhados'!D:H,5,FALSE)</f>
        <v>79995752.67</v>
      </c>
    </row>
    <row r="18">
      <c r="A18" s="48" t="s">
        <v>10</v>
      </c>
      <c r="B18" s="48">
        <v>30.0</v>
      </c>
      <c r="C18" s="49">
        <f>VLOOKUP(CONCATENATE($C$1,A18,B18),'Dados planilhados'!D:H,5,FALSE)</f>
        <v>84700824.33</v>
      </c>
      <c r="D18" s="49">
        <f>VLOOKUP(CONCATENATE($D$1,A18,B18),'Dados planilhados'!D:H,5,FALSE)</f>
        <v>105279550.7</v>
      </c>
    </row>
    <row r="19">
      <c r="A19" s="48" t="s">
        <v>10</v>
      </c>
      <c r="B19" s="48">
        <v>35.0</v>
      </c>
      <c r="C19" s="49">
        <f>VLOOKUP(CONCATENATE($C$1,A19,B19),'Dados planilhados'!D:H,5,FALSE)</f>
        <v>102496613.7</v>
      </c>
      <c r="D19" s="49">
        <f>VLOOKUP(CONCATENATE($D$1,A19,B19),'Dados planilhados'!D:H,5,FALSE)</f>
        <v>122296132.7</v>
      </c>
    </row>
    <row r="20">
      <c r="A20" s="48" t="s">
        <v>10</v>
      </c>
      <c r="B20" s="48">
        <v>40.0</v>
      </c>
      <c r="C20" s="49">
        <f>VLOOKUP(CONCATENATE($C$1,A20,B20),'Dados planilhados'!D:H,5,FALSE)</f>
        <v>119501031</v>
      </c>
      <c r="D20" s="49">
        <f>VLOOKUP(CONCATENATE($D$1,A20,B20),'Dados planilhados'!D:H,5,FALSE)</f>
        <v>145716719</v>
      </c>
    </row>
    <row r="21">
      <c r="A21" s="48" t="s">
        <v>10</v>
      </c>
      <c r="B21" s="48">
        <v>45.0</v>
      </c>
      <c r="C21" s="49">
        <f>VLOOKUP(CONCATENATE($C$1,A21,B21),'Dados planilhados'!D:H,5,FALSE)</f>
        <v>135556073.7</v>
      </c>
      <c r="D21" s="49">
        <f>VLOOKUP(CONCATENATE($D$1,A21,B21),'Dados planilhados'!D:H,5,FALSE)</f>
        <v>168667875</v>
      </c>
      <c r="E21" s="57">
        <f> -3244027.864*45 + (2195136.187/2 * 45^2) + (21409.819/3 * 45^3) </f>
        <v>2726917388</v>
      </c>
      <c r="F21" s="57">
        <f>-4527430.806*45 + (2542561.273/2 * 45^2) + (30398.739/3 * 45^3) </f>
        <v>3293970600</v>
      </c>
      <c r="G21" s="57">
        <f>(F21-E21)/E21</f>
        <v>0.2079466048</v>
      </c>
    </row>
    <row r="22">
      <c r="A22" s="48" t="s">
        <v>12</v>
      </c>
      <c r="B22" s="48">
        <v>0.0</v>
      </c>
      <c r="C22" s="49">
        <f>VLOOKUP(CONCATENATE($C$1,A22,B22),'Dados planilhados'!D:H,5,FALSE)</f>
        <v>1188331.333</v>
      </c>
      <c r="D22" s="49">
        <f>VLOOKUP(CONCATENATE($D$1,A22,B22),'Dados planilhados'!D:H,5,FALSE)</f>
        <v>925930.5</v>
      </c>
    </row>
    <row r="23">
      <c r="A23" s="48" t="s">
        <v>12</v>
      </c>
      <c r="B23" s="48">
        <v>5.0</v>
      </c>
      <c r="C23" s="49">
        <f>VLOOKUP(CONCATENATE($C$1,A23,B23),'Dados planilhados'!D:H,5,FALSE)</f>
        <v>7024215.833</v>
      </c>
      <c r="D23" s="49">
        <f>VLOOKUP(CONCATENATE($D$1,A23,B23),'Dados planilhados'!D:H,5,FALSE)</f>
        <v>12073018.5</v>
      </c>
    </row>
    <row r="24">
      <c r="A24" s="48" t="s">
        <v>12</v>
      </c>
      <c r="B24" s="48">
        <v>10.0</v>
      </c>
      <c r="C24" s="49">
        <f>VLOOKUP(CONCATENATE($C$1,A24,B24),'Dados planilhados'!D:H,5,FALSE)</f>
        <v>19421105.33</v>
      </c>
      <c r="D24" s="49">
        <f>VLOOKUP(CONCATENATE($D$1,A24,B24),'Dados planilhados'!D:H,5,FALSE)</f>
        <v>31825834.67</v>
      </c>
    </row>
    <row r="25">
      <c r="A25" s="48" t="s">
        <v>12</v>
      </c>
      <c r="B25" s="48">
        <v>15.0</v>
      </c>
      <c r="C25" s="49">
        <f>VLOOKUP(CONCATENATE($C$1,A25,B25),'Dados planilhados'!D:H,5,FALSE)</f>
        <v>36392987.33</v>
      </c>
      <c r="D25" s="49">
        <f>VLOOKUP(CONCATENATE($D$1,A25,B25),'Dados planilhados'!D:H,5,FALSE)</f>
        <v>62232652</v>
      </c>
    </row>
    <row r="26">
      <c r="A26" s="48" t="s">
        <v>12</v>
      </c>
      <c r="B26" s="48">
        <v>20.0</v>
      </c>
      <c r="C26" s="49">
        <f>VLOOKUP(CONCATENATE($C$1,A26,B26),'Dados planilhados'!D:H,5,FALSE)</f>
        <v>55705414.33</v>
      </c>
      <c r="D26" s="49">
        <f>VLOOKUP(CONCATENATE($D$1,A26,B26),'Dados planilhados'!D:H,5,FALSE)</f>
        <v>88590476.33</v>
      </c>
    </row>
    <row r="27">
      <c r="A27" s="48" t="s">
        <v>12</v>
      </c>
      <c r="B27" s="48">
        <v>25.0</v>
      </c>
      <c r="C27" s="49">
        <f>VLOOKUP(CONCATENATE($C$1,A27,B27),'Dados planilhados'!D:H,5,FALSE)</f>
        <v>76197004.67</v>
      </c>
      <c r="D27" s="49">
        <f>VLOOKUP(CONCATENATE($D$1,A27,B27),'Dados planilhados'!D:H,5,FALSE)</f>
        <v>121066956.7</v>
      </c>
    </row>
    <row r="28">
      <c r="A28" s="48" t="s">
        <v>12</v>
      </c>
      <c r="B28" s="48">
        <v>30.0</v>
      </c>
      <c r="C28" s="49">
        <f>VLOOKUP(CONCATENATE($C$1,A28,B28),'Dados planilhados'!D:H,5,FALSE)</f>
        <v>97040821.67</v>
      </c>
      <c r="D28" s="49">
        <f>VLOOKUP(CONCATENATE($D$1,A28,B28),'Dados planilhados'!D:H,5,FALSE)</f>
        <v>153625386.7</v>
      </c>
    </row>
    <row r="29">
      <c r="A29" s="48" t="s">
        <v>12</v>
      </c>
      <c r="B29" s="48">
        <v>35.0</v>
      </c>
      <c r="C29" s="49">
        <f>VLOOKUP(CONCATENATE($C$1,A29,B29),'Dados planilhados'!D:H,5,FALSE)</f>
        <v>118292621.7</v>
      </c>
      <c r="D29" s="49">
        <f>VLOOKUP(CONCATENATE($D$1,A29,B29),'Dados planilhados'!D:H,5,FALSE)</f>
        <v>185364620.7</v>
      </c>
    </row>
    <row r="30">
      <c r="A30" s="48" t="s">
        <v>12</v>
      </c>
      <c r="B30" s="48">
        <v>40.0</v>
      </c>
      <c r="C30" s="49">
        <f>VLOOKUP(CONCATENATE($C$1,A30,B30),'Dados planilhados'!D:H,5,FALSE)</f>
        <v>138643417.7</v>
      </c>
      <c r="D30" s="49">
        <f>VLOOKUP(CONCATENATE($D$1,A30,B30),'Dados planilhados'!D:H,5,FALSE)</f>
        <v>215412807</v>
      </c>
    </row>
    <row r="31">
      <c r="A31" s="48" t="s">
        <v>12</v>
      </c>
      <c r="B31" s="48">
        <v>45.0</v>
      </c>
      <c r="C31" s="49">
        <f>VLOOKUP(CONCATENATE($C$1,A31,B31),'Dados planilhados'!D:H,5,FALSE)</f>
        <v>182681564.3</v>
      </c>
      <c r="D31" s="49">
        <f>VLOOKUP(CONCATENATE($D$1,A31,B31),'Dados planilhados'!D:H,5,FALSE)</f>
        <v>244648565.7</v>
      </c>
      <c r="E31" s="57">
        <f>-468974.315*45 + (1698589.09/2 * 45^2) + (49837.85/3 * 45^3)</f>
        <v>3212542303</v>
      </c>
      <c r="F31" s="57">
        <f>-6137656.299*45 + (4152083.667/2 * 45^2) + (34094.595/3 * 45^3) </f>
        <v>4963413503</v>
      </c>
      <c r="G31" s="57">
        <f>(F31-E31)/E31</f>
        <v>0.5450110953</v>
      </c>
    </row>
    <row r="32">
      <c r="A32" s="48" t="s">
        <v>14</v>
      </c>
      <c r="B32" s="48">
        <v>0.0</v>
      </c>
      <c r="C32" s="49">
        <f>VLOOKUP(CONCATENATE($C$1,A32,B32),'Dados planilhados'!D:H,5,FALSE)</f>
        <v>2125605</v>
      </c>
      <c r="D32" s="49">
        <f>VLOOKUP(CONCATENATE($D$1,A32,B32),'Dados planilhados'!D:H,5,FALSE)</f>
        <v>1437713.333</v>
      </c>
    </row>
    <row r="33">
      <c r="A33" s="48" t="s">
        <v>14</v>
      </c>
      <c r="B33" s="48">
        <v>5.0</v>
      </c>
      <c r="C33" s="49">
        <f>VLOOKUP(CONCATENATE($C$1,A33,B33),'Dados planilhados'!D:H,5,FALSE)</f>
        <v>10675121.33</v>
      </c>
      <c r="D33" s="49">
        <f>VLOOKUP(CONCATENATE($D$1,A33,B33),'Dados planilhados'!D:H,5,FALSE)</f>
        <v>11004849</v>
      </c>
    </row>
    <row r="34">
      <c r="A34" s="48" t="s">
        <v>14</v>
      </c>
      <c r="B34" s="48">
        <v>10.0</v>
      </c>
      <c r="C34" s="49">
        <f>VLOOKUP(CONCATENATE($C$1,A34,B34),'Dados planilhados'!D:H,5,FALSE)</f>
        <v>24605008.33</v>
      </c>
      <c r="D34" s="49">
        <f>VLOOKUP(CONCATENATE($D$1,A34,B34),'Dados planilhados'!D:H,5,FALSE)</f>
        <v>27507249.67</v>
      </c>
    </row>
    <row r="35">
      <c r="A35" s="48" t="s">
        <v>14</v>
      </c>
      <c r="B35" s="48">
        <v>15.0</v>
      </c>
      <c r="C35" s="49">
        <f>VLOOKUP(CONCATENATE($C$1,A35,B35),'Dados planilhados'!D:H,5,FALSE)</f>
        <v>41925127.33</v>
      </c>
      <c r="D35" s="49">
        <f>VLOOKUP(CONCATENATE($D$1,A35,B35),'Dados planilhados'!D:H,5,FALSE)</f>
        <v>52870644</v>
      </c>
    </row>
    <row r="36">
      <c r="A36" s="48" t="s">
        <v>14</v>
      </c>
      <c r="B36" s="48">
        <v>20.0</v>
      </c>
      <c r="C36" s="49">
        <f>VLOOKUP(CONCATENATE($C$1,A36,B36),'Dados planilhados'!D:H,5,FALSE)</f>
        <v>60242968.33</v>
      </c>
      <c r="D36" s="49">
        <f>VLOOKUP(CONCATENATE($D$1,A36,B36),'Dados planilhados'!D:H,5,FALSE)</f>
        <v>73355984.33</v>
      </c>
    </row>
    <row r="37">
      <c r="A37" s="48" t="s">
        <v>14</v>
      </c>
      <c r="B37" s="48">
        <v>25.0</v>
      </c>
      <c r="C37" s="49">
        <f>VLOOKUP(CONCATENATE($C$1,A37,B37),'Dados planilhados'!D:H,5,FALSE)</f>
        <v>64706880.67</v>
      </c>
      <c r="D37" s="49">
        <f>VLOOKUP(CONCATENATE($D$1,A37,B37),'Dados planilhados'!D:H,5,FALSE)</f>
        <v>93576291.33</v>
      </c>
    </row>
    <row r="38">
      <c r="A38" s="48" t="s">
        <v>14</v>
      </c>
      <c r="B38" s="48">
        <v>30.0</v>
      </c>
      <c r="C38" s="49">
        <f>VLOOKUP(CONCATENATE($C$1,A38,B38),'Dados planilhados'!D:H,5,FALSE)</f>
        <v>97854865.67</v>
      </c>
      <c r="D38" s="49">
        <f>VLOOKUP(CONCATENATE($D$1,A38,B38),'Dados planilhados'!D:H,5,FALSE)</f>
        <v>119514378.7</v>
      </c>
    </row>
    <row r="39">
      <c r="A39" s="48" t="s">
        <v>14</v>
      </c>
      <c r="B39" s="48">
        <v>35.0</v>
      </c>
      <c r="C39" s="49">
        <f>VLOOKUP(CONCATENATE($C$1,A39,B39),'Dados planilhados'!D:H,5,FALSE)</f>
        <v>114701377.7</v>
      </c>
      <c r="D39" s="49">
        <f>VLOOKUP(CONCATENATE($D$1,A39,B39),'Dados planilhados'!D:H,5,FALSE)</f>
        <v>145765239.3</v>
      </c>
    </row>
    <row r="40">
      <c r="A40" s="48" t="s">
        <v>14</v>
      </c>
      <c r="B40" s="48">
        <v>40.0</v>
      </c>
      <c r="C40" s="49">
        <f>VLOOKUP(CONCATENATE($C$1,A40,B40),'Dados planilhados'!D:H,5,FALSE)</f>
        <v>130810493.7</v>
      </c>
      <c r="D40" s="49">
        <f>VLOOKUP(CONCATENATE($D$1,A40,B40),'Dados planilhados'!D:H,5,FALSE)</f>
        <v>171143167</v>
      </c>
    </row>
    <row r="41">
      <c r="A41" s="48" t="s">
        <v>14</v>
      </c>
      <c r="B41" s="48">
        <v>45.0</v>
      </c>
      <c r="C41" s="49">
        <f>VLOOKUP(CONCATENATE($C$1,A41,B41),'Dados planilhados'!D:H,5,FALSE)</f>
        <v>146279588.3</v>
      </c>
      <c r="D41" s="49">
        <f>VLOOKUP(CONCATENATE($D$1,A41,B41),'Dados planilhados'!D:H,5,FALSE)</f>
        <v>194675203</v>
      </c>
      <c r="E41" s="57">
        <f>-683861.34*45 + (2562954.416/2 * 45^2) + (17417.671/3 * 45^3) </f>
        <v>3093279343</v>
      </c>
      <c r="F41" s="57">
        <f>-2738172.809*45 + (3203881.451/2 * 45^2) + (27699.526/3 * 45^3) </f>
        <v>3962085295</v>
      </c>
      <c r="G41" s="57">
        <f>(F41-E41)/E41</f>
        <v>0.2808688955</v>
      </c>
    </row>
    <row r="42">
      <c r="A42" s="48" t="s">
        <v>16</v>
      </c>
      <c r="B42" s="48">
        <v>0.0</v>
      </c>
      <c r="C42" s="49">
        <f>VLOOKUP(CONCATENATE($C$1,A42,B42),'Dados planilhados'!D:H,5,FALSE)</f>
        <v>2378262.667</v>
      </c>
      <c r="D42" s="49">
        <f>VLOOKUP(CONCATENATE($D$1,A42,B42),'Dados planilhados'!D:H,5,FALSE)</f>
        <v>2222770.333</v>
      </c>
    </row>
    <row r="43">
      <c r="A43" s="48" t="s">
        <v>16</v>
      </c>
      <c r="B43" s="48">
        <v>5.0</v>
      </c>
      <c r="C43" s="49">
        <f>VLOOKUP(CONCATENATE($C$1,A43,B43),'Dados planilhados'!D:H,5,FALSE)</f>
        <v>12103053.33</v>
      </c>
      <c r="D43" s="49">
        <f>VLOOKUP(CONCATENATE($D$1,A43,B43),'Dados planilhados'!D:H,5,FALSE)</f>
        <v>16107864</v>
      </c>
    </row>
    <row r="44">
      <c r="A44" s="48" t="s">
        <v>16</v>
      </c>
      <c r="B44" s="48">
        <v>10.0</v>
      </c>
      <c r="C44" s="49">
        <f>VLOOKUP(CONCATENATE($C$1,A44,B44),'Dados planilhados'!D:H,5,FALSE)</f>
        <v>29755943.33</v>
      </c>
      <c r="D44" s="49">
        <f>VLOOKUP(CONCATENATE($D$1,A44,B44),'Dados planilhados'!D:H,5,FALSE)</f>
        <v>40217200.67</v>
      </c>
    </row>
    <row r="45">
      <c r="A45" s="48" t="s">
        <v>16</v>
      </c>
      <c r="B45" s="48">
        <v>15.0</v>
      </c>
      <c r="C45" s="49">
        <f>VLOOKUP(CONCATENATE($C$1,A45,B45),'Dados planilhados'!D:H,5,FALSE)</f>
        <v>52627734.67</v>
      </c>
      <c r="D45" s="49">
        <f>VLOOKUP(CONCATENATE($D$1,A45,B45),'Dados planilhados'!D:H,5,FALSE)</f>
        <v>75230716</v>
      </c>
    </row>
    <row r="46">
      <c r="A46" s="48" t="s">
        <v>16</v>
      </c>
      <c r="B46" s="48">
        <v>20.0</v>
      </c>
      <c r="C46" s="49">
        <f>VLOOKUP(CONCATENATE($C$1,A46,B46),'Dados planilhados'!D:H,5,FALSE)</f>
        <v>78088261.67</v>
      </c>
      <c r="D46" s="49">
        <f>VLOOKUP(CONCATENATE($D$1,A46,B46),'Dados planilhados'!D:H,5,FALSE)</f>
        <v>99522989.67</v>
      </c>
    </row>
    <row r="47">
      <c r="A47" s="48" t="s">
        <v>16</v>
      </c>
      <c r="B47" s="48">
        <v>25.0</v>
      </c>
      <c r="C47" s="49">
        <f>VLOOKUP(CONCATENATE($C$1,A47,B47),'Dados planilhados'!D:H,5,FALSE)</f>
        <v>104082964.7</v>
      </c>
      <c r="D47" s="49">
        <f>VLOOKUP(CONCATENATE($D$1,A47,B47),'Dados planilhados'!D:H,5,FALSE)</f>
        <v>133718246</v>
      </c>
    </row>
    <row r="48">
      <c r="A48" s="48" t="s">
        <v>16</v>
      </c>
      <c r="B48" s="48">
        <v>30.0</v>
      </c>
      <c r="C48" s="49">
        <f>VLOOKUP(CONCATENATE($C$1,A48,B48),'Dados planilhados'!D:H,5,FALSE)</f>
        <v>128898029.7</v>
      </c>
      <c r="D48" s="49">
        <f>VLOOKUP(CONCATENATE($D$1,A48,B48),'Dados planilhados'!D:H,5,FALSE)</f>
        <v>167444781.3</v>
      </c>
    </row>
    <row r="49">
      <c r="A49" s="48" t="s">
        <v>16</v>
      </c>
      <c r="B49" s="48">
        <v>35.0</v>
      </c>
      <c r="C49" s="49">
        <f>VLOOKUP(CONCATENATE($C$1,A49,B49),'Dados planilhados'!D:H,5,FALSE)</f>
        <v>153309069.7</v>
      </c>
      <c r="D49" s="49">
        <f>VLOOKUP(CONCATENATE($D$1,A49,B49),'Dados planilhados'!D:H,5,FALSE)</f>
        <v>199908620.7</v>
      </c>
    </row>
    <row r="50">
      <c r="A50" s="48" t="s">
        <v>16</v>
      </c>
      <c r="B50" s="48">
        <v>40.0</v>
      </c>
      <c r="C50" s="49">
        <f>VLOOKUP(CONCATENATE($C$1,A50,B50),'Dados planilhados'!D:H,5,FALSE)</f>
        <v>176248940.3</v>
      </c>
      <c r="D50" s="49">
        <f>VLOOKUP(CONCATENATE($D$1,A50,B50),'Dados planilhados'!D:H,5,FALSE)</f>
        <v>230738217.7</v>
      </c>
    </row>
    <row r="51">
      <c r="A51" s="48" t="s">
        <v>16</v>
      </c>
      <c r="B51" s="48">
        <v>45.0</v>
      </c>
      <c r="C51" s="49">
        <f>VLOOKUP(CONCATENATE($C$1,A51,B51),'Dados planilhados'!D:H,5,FALSE)</f>
        <v>197822369.7</v>
      </c>
      <c r="D51" s="49">
        <f>VLOOKUP(CONCATENATE($D$1,A51,B51),'Dados planilhados'!D:H,5,FALSE)</f>
        <v>257722024.3</v>
      </c>
      <c r="E51" s="57">
        <f>-4049130.905*45 + (3753574.166/2 * 45^2) + (18421.298/3 * 45^3)</f>
        <v>4177829879</v>
      </c>
      <c r="F51" s="57">
        <f> -4738316.621*45 + (4914945.019/2 * 45^2) + (23067.224/3 * 45^3)</f>
        <v>5463824513</v>
      </c>
      <c r="G51" s="57">
        <f>(F51-E51)/E51</f>
        <v>0.3078140257</v>
      </c>
    </row>
    <row r="52">
      <c r="A52" s="48" t="s">
        <v>18</v>
      </c>
      <c r="B52" s="48">
        <v>0.0</v>
      </c>
      <c r="C52" s="49">
        <f>VLOOKUP(CONCATENATE($C$1,A52,B52),'Dados planilhados'!D:H,5,FALSE)</f>
        <v>4104987.5</v>
      </c>
      <c r="D52" s="49">
        <f>VLOOKUP(CONCATENATE($D$1,A52,B52),'Dados planilhados'!D:H,5,FALSE)</f>
        <v>5262545.667</v>
      </c>
    </row>
    <row r="53">
      <c r="A53" s="48" t="s">
        <v>18</v>
      </c>
      <c r="B53" s="48">
        <v>5.0</v>
      </c>
      <c r="C53" s="49">
        <f>VLOOKUP(CONCATENATE($C$1,A53,B53),'Dados planilhados'!D:H,5,FALSE)</f>
        <v>21612858.33</v>
      </c>
      <c r="D53" s="49">
        <f>VLOOKUP(CONCATENATE($D$1,A53,B53),'Dados planilhados'!D:H,5,FALSE)</f>
        <v>29817516.33</v>
      </c>
    </row>
    <row r="54">
      <c r="A54" s="48" t="s">
        <v>18</v>
      </c>
      <c r="B54" s="48">
        <v>10.0</v>
      </c>
      <c r="C54" s="49">
        <f>VLOOKUP(CONCATENATE($C$1,A54,B54),'Dados planilhados'!D:H,5,FALSE)</f>
        <v>51192221.33</v>
      </c>
      <c r="D54" s="49">
        <f>VLOOKUP(CONCATENATE($D$1,A54,B54),'Dados planilhados'!D:H,5,FALSE)</f>
        <v>66944354</v>
      </c>
    </row>
    <row r="55">
      <c r="A55" s="48" t="s">
        <v>18</v>
      </c>
      <c r="B55" s="48">
        <v>15.0</v>
      </c>
      <c r="C55" s="49">
        <f>VLOOKUP(CONCATENATE($C$1,A55,B55),'Dados planilhados'!D:H,5,FALSE)</f>
        <v>83679409.33</v>
      </c>
      <c r="D55" s="49">
        <f>VLOOKUP(CONCATENATE($D$1,A55,B55),'Dados planilhados'!D:H,5,FALSE)</f>
        <v>110077325.3</v>
      </c>
    </row>
    <row r="56">
      <c r="A56" s="48" t="s">
        <v>18</v>
      </c>
      <c r="B56" s="48">
        <v>20.0</v>
      </c>
      <c r="C56" s="49">
        <f>VLOOKUP(CONCATENATE($C$1,A56,B56),'Dados planilhados'!D:H,5,FALSE)</f>
        <v>121512531</v>
      </c>
      <c r="D56" s="49">
        <f>VLOOKUP(CONCATENATE($D$1,A56,B56),'Dados planilhados'!D:H,5,FALSE)</f>
        <v>142763835</v>
      </c>
    </row>
    <row r="57">
      <c r="A57" s="48" t="s">
        <v>18</v>
      </c>
      <c r="B57" s="48">
        <v>25.0</v>
      </c>
      <c r="C57" s="49">
        <f>VLOOKUP(CONCATENATE($C$1,A57,B57),'Dados planilhados'!D:H,5,FALSE)</f>
        <v>147570914</v>
      </c>
      <c r="D57" s="49">
        <f>VLOOKUP(CONCATENATE($D$1,A57,B57),'Dados planilhados'!D:H,5,FALSE)</f>
        <v>175440763.3</v>
      </c>
    </row>
    <row r="58">
      <c r="A58" s="48" t="s">
        <v>18</v>
      </c>
      <c r="B58" s="48">
        <v>30.0</v>
      </c>
      <c r="C58" s="49">
        <f>VLOOKUP(CONCATENATE($C$1,A58,B58),'Dados planilhados'!D:H,5,FALSE)</f>
        <v>169783213.7</v>
      </c>
      <c r="D58" s="49">
        <f>VLOOKUP(CONCATENATE($D$1,A58,B58),'Dados planilhados'!D:H,5,FALSE)</f>
        <v>205134605.3</v>
      </c>
    </row>
    <row r="59">
      <c r="A59" s="48" t="s">
        <v>18</v>
      </c>
      <c r="B59" s="48">
        <v>35.0</v>
      </c>
      <c r="C59" s="49">
        <f>VLOOKUP(CONCATENATE($C$1,A59,B59),'Dados planilhados'!D:H,5,FALSE)</f>
        <v>190672600.3</v>
      </c>
      <c r="D59" s="49">
        <f>VLOOKUP(CONCATENATE($D$1,A59,B59),'Dados planilhados'!D:H,5,FALSE)</f>
        <v>232240455.3</v>
      </c>
    </row>
    <row r="60">
      <c r="A60" s="48" t="s">
        <v>18</v>
      </c>
      <c r="B60" s="48">
        <v>40.0</v>
      </c>
      <c r="C60" s="49">
        <f>VLOOKUP(CONCATENATE($C$1,A60,B60),'Dados planilhados'!D:H,5,FALSE)</f>
        <v>208061468.3</v>
      </c>
      <c r="D60" s="49">
        <f>VLOOKUP(CONCATENATE($D$1,A60,B60),'Dados planilhados'!D:H,5,FALSE)</f>
        <v>256486516.3</v>
      </c>
    </row>
    <row r="61">
      <c r="A61" s="48" t="s">
        <v>18</v>
      </c>
      <c r="B61" s="48">
        <v>45.0</v>
      </c>
      <c r="C61" s="49">
        <f>VLOOKUP(CONCATENATE($C$1,A61,B61),'Dados planilhados'!D:H,5,FALSE)</f>
        <v>225152268.3</v>
      </c>
      <c r="D61" s="49">
        <f>VLOOKUP(CONCATENATE($D$1,A61,B61),'Dados planilhados'!D:H,5,FALSE)</f>
        <v>278474632.3</v>
      </c>
      <c r="E61" s="57">
        <f>-5370151.674*45 + (6844991.307/2 * 45^2) - (36923.376/3 * 45^3) </f>
        <v>5567349327</v>
      </c>
      <c r="F61" s="57">
        <f>-2306676.657*45 + (7944957.908/2 * 45^2) - (36758.767/3 * 45^3) </f>
        <v>6823921885</v>
      </c>
      <c r="G61" s="57">
        <f>(F61-E61)/E61</f>
        <v>0.2257039183</v>
      </c>
    </row>
    <row r="62">
      <c r="A62" s="48" t="s">
        <v>20</v>
      </c>
      <c r="B62" s="48">
        <v>0.0</v>
      </c>
      <c r="C62" s="49">
        <f>VLOOKUP(CONCATENATE($C$1,A62,B62),'Dados planilhados'!D:H,5,FALSE)</f>
        <v>864898</v>
      </c>
      <c r="D62" s="49">
        <f>VLOOKUP(CONCATENATE($D$1,A62,B62),'Dados planilhados'!D:H,5,FALSE)</f>
        <v>836379.3333</v>
      </c>
    </row>
    <row r="63">
      <c r="A63" s="48" t="s">
        <v>20</v>
      </c>
      <c r="B63" s="48">
        <v>5.0</v>
      </c>
      <c r="C63" s="49">
        <f>VLOOKUP(CONCATENATE($C$1,A63,B63),'Dados planilhados'!D:H,5,FALSE)</f>
        <v>5458877.833</v>
      </c>
      <c r="D63" s="49">
        <f>VLOOKUP(CONCATENATE($D$1,A63,B63),'Dados planilhados'!D:H,5,FALSE)</f>
        <v>8756786</v>
      </c>
    </row>
    <row r="64">
      <c r="A64" s="48" t="s">
        <v>20</v>
      </c>
      <c r="B64" s="48">
        <v>10.0</v>
      </c>
      <c r="C64" s="49">
        <f>VLOOKUP(CONCATENATE($C$1,A64,B64),'Dados planilhados'!D:H,5,FALSE)</f>
        <v>15441993.33</v>
      </c>
      <c r="D64" s="49">
        <f>VLOOKUP(CONCATENATE($D$1,A64,B64),'Dados planilhados'!D:H,5,FALSE)</f>
        <v>23392699.33</v>
      </c>
    </row>
    <row r="65">
      <c r="A65" s="48" t="s">
        <v>20</v>
      </c>
      <c r="B65" s="48">
        <v>15.0</v>
      </c>
      <c r="C65" s="49">
        <f>VLOOKUP(CONCATENATE($C$1,A65,B65),'Dados planilhados'!D:H,5,FALSE)</f>
        <v>31588582.67</v>
      </c>
      <c r="D65" s="49">
        <f>VLOOKUP(CONCATENATE($D$1,A65,B65),'Dados planilhados'!D:H,5,FALSE)</f>
        <v>47407816</v>
      </c>
    </row>
    <row r="66">
      <c r="A66" s="48" t="s">
        <v>20</v>
      </c>
      <c r="B66" s="48">
        <v>20.0</v>
      </c>
      <c r="C66" s="49">
        <f>VLOOKUP(CONCATENATE($C$1,A66,B66),'Dados planilhados'!D:H,5,FALSE)</f>
        <v>49137849.67</v>
      </c>
      <c r="D66" s="49">
        <f>VLOOKUP(CONCATENATE($D$1,A66,B66),'Dados planilhados'!D:H,5,FALSE)</f>
        <v>67308149.67</v>
      </c>
    </row>
    <row r="67">
      <c r="A67" s="48" t="s">
        <v>20</v>
      </c>
      <c r="B67" s="48">
        <v>25.0</v>
      </c>
      <c r="C67" s="49">
        <f>VLOOKUP(CONCATENATE($C$1,A67,B67),'Dados planilhados'!D:H,5,FALSE)</f>
        <v>67830011.33</v>
      </c>
      <c r="D67" s="49">
        <f>VLOOKUP(CONCATENATE($D$1,A67,B67),'Dados planilhados'!D:H,5,FALSE)</f>
        <v>93571443.33</v>
      </c>
    </row>
    <row r="68">
      <c r="A68" s="48" t="s">
        <v>20</v>
      </c>
      <c r="B68" s="48">
        <v>30.0</v>
      </c>
      <c r="C68" s="49">
        <f>VLOOKUP(CONCATENATE($C$1,A68,B68),'Dados planilhados'!D:H,5,FALSE)</f>
        <v>87008587</v>
      </c>
      <c r="D68" s="49">
        <f>VLOOKUP(CONCATENATE($D$1,A68,B68),'Dados planilhados'!D:H,5,FALSE)</f>
        <v>120807072</v>
      </c>
    </row>
    <row r="69">
      <c r="A69" s="48" t="s">
        <v>20</v>
      </c>
      <c r="B69" s="48">
        <v>35.0</v>
      </c>
      <c r="C69" s="49">
        <f>VLOOKUP(CONCATENATE($C$1,A69,B69),'Dados planilhados'!D:H,5,FALSE)</f>
        <v>105915453.7</v>
      </c>
      <c r="D69" s="49">
        <f>VLOOKUP(CONCATENATE($D$1,A69,B69),'Dados planilhados'!D:H,5,FALSE)</f>
        <v>146892188.7</v>
      </c>
    </row>
    <row r="70">
      <c r="A70" s="48" t="s">
        <v>20</v>
      </c>
      <c r="B70" s="48">
        <v>40.0</v>
      </c>
      <c r="C70" s="49">
        <f>VLOOKUP(CONCATENATE($C$1,A70,B70),'Dados planilhados'!D:H,5,FALSE)</f>
        <v>125025319</v>
      </c>
      <c r="D70" s="49">
        <f>VLOOKUP(CONCATENATE($D$1,A70,B70),'Dados planilhados'!D:H,5,FALSE)</f>
        <v>172508644.3</v>
      </c>
    </row>
    <row r="71">
      <c r="A71" s="48" t="s">
        <v>20</v>
      </c>
      <c r="B71" s="48">
        <v>45.0</v>
      </c>
      <c r="C71" s="49">
        <f>VLOOKUP(CONCATENATE($C$1,A71,B71),'Dados planilhados'!D:H,5,FALSE)</f>
        <v>143884129.7</v>
      </c>
      <c r="D71" s="49">
        <f>VLOOKUP(CONCATENATE($D$1,A71,B71),'Dados planilhados'!D:H,5,FALSE)</f>
        <v>196709037.7</v>
      </c>
      <c r="E71" s="57">
        <f>-3713176.602*45 + (2089661.213/2 * 45^2) + (27945.782/3 * 45^3) </f>
        <v>2797542159</v>
      </c>
      <c r="F71" s="57">
        <f>-4657788.654*45 + (3009637.696/2 * 45^2) + (34750.824/3 * 45^3)</f>
        <v>3893213957</v>
      </c>
      <c r="G71" s="57">
        <f>(F71-E71)/E71</f>
        <v>0.3916551512</v>
      </c>
    </row>
    <row r="72">
      <c r="A72" s="48" t="s">
        <v>22</v>
      </c>
      <c r="B72" s="48">
        <v>0.0</v>
      </c>
      <c r="C72" s="49">
        <f>VLOOKUP(CONCATENATE($C$1,A72,B72),'Dados planilhados'!D:H,5,FALSE)</f>
        <v>3923808</v>
      </c>
      <c r="D72" s="49">
        <f>VLOOKUP(CONCATENATE($D$1,A72,B72),'Dados planilhados'!D:H,5,FALSE)</f>
        <v>4082253.667</v>
      </c>
    </row>
    <row r="73">
      <c r="A73" s="48" t="s">
        <v>22</v>
      </c>
      <c r="B73" s="48">
        <v>5.0</v>
      </c>
      <c r="C73" s="49">
        <f>VLOOKUP(CONCATENATE($C$1,A73,B73),'Dados planilhados'!D:H,5,FALSE)</f>
        <v>19015517</v>
      </c>
      <c r="D73" s="49">
        <f>VLOOKUP(CONCATENATE($D$1,A73,B73),'Dados planilhados'!D:H,5,FALSE)</f>
        <v>23540207</v>
      </c>
    </row>
    <row r="74">
      <c r="A74" s="48" t="s">
        <v>22</v>
      </c>
      <c r="B74" s="48">
        <v>10.0</v>
      </c>
      <c r="C74" s="49">
        <f>VLOOKUP(CONCATENATE($C$1,A74,B74),'Dados planilhados'!D:H,5,FALSE)</f>
        <v>41157274</v>
      </c>
      <c r="D74" s="49">
        <f>VLOOKUP(CONCATENATE($D$1,A74,B74),'Dados planilhados'!D:H,5,FALSE)</f>
        <v>48660786</v>
      </c>
    </row>
    <row r="75">
      <c r="A75" s="48" t="s">
        <v>22</v>
      </c>
      <c r="B75" s="48">
        <v>15.0</v>
      </c>
      <c r="C75" s="49">
        <f>VLOOKUP(CONCATENATE($C$1,A75,B75),'Dados planilhados'!D:H,5,FALSE)</f>
        <v>65125682.67</v>
      </c>
      <c r="D75" s="49">
        <f>VLOOKUP(CONCATENATE($D$1,A75,B75),'Dados planilhados'!D:H,5,FALSE)</f>
        <v>82910893.33</v>
      </c>
    </row>
    <row r="76">
      <c r="A76" s="48" t="s">
        <v>22</v>
      </c>
      <c r="B76" s="48">
        <v>20.0</v>
      </c>
      <c r="C76" s="49">
        <f>VLOOKUP(CONCATENATE($C$1,A76,B76),'Dados planilhados'!D:H,5,FALSE)</f>
        <v>88509496.33</v>
      </c>
      <c r="D76" s="49">
        <f>VLOOKUP(CONCATENATE($D$1,A76,B76),'Dados planilhados'!D:H,5,FALSE)</f>
        <v>110553909.7</v>
      </c>
    </row>
    <row r="77">
      <c r="A77" s="48" t="s">
        <v>22</v>
      </c>
      <c r="B77" s="48">
        <v>25.0</v>
      </c>
      <c r="C77" s="49">
        <f>VLOOKUP(CONCATENATE($C$1,A77,B77),'Dados planilhados'!D:H,5,FALSE)</f>
        <v>110418551.3</v>
      </c>
      <c r="D77" s="49">
        <f>VLOOKUP(CONCATENATE($D$1,A77,B77),'Dados planilhados'!D:H,5,FALSE)</f>
        <v>142860011.3</v>
      </c>
    </row>
    <row r="78">
      <c r="A78" s="48" t="s">
        <v>22</v>
      </c>
      <c r="B78" s="48">
        <v>30.0</v>
      </c>
      <c r="C78" s="49">
        <f>VLOOKUP(CONCATENATE($C$1,A78,B78),'Dados planilhados'!D:H,5,FALSE)</f>
        <v>130440133.7</v>
      </c>
      <c r="D78" s="49">
        <f>VLOOKUP(CONCATENATE($D$1,A78,B78),'Dados planilhados'!D:H,5,FALSE)</f>
        <v>169928984</v>
      </c>
    </row>
    <row r="79">
      <c r="A79" s="48" t="s">
        <v>22</v>
      </c>
      <c r="B79" s="48">
        <v>35.0</v>
      </c>
      <c r="C79" s="49">
        <f>VLOOKUP(CONCATENATE($C$1,A79,B79),'Dados planilhados'!D:H,5,FALSE)</f>
        <v>149706141.7</v>
      </c>
      <c r="D79" s="49">
        <f>VLOOKUP(CONCATENATE($D$1,A79,B79),'Dados planilhados'!D:H,5,FALSE)</f>
        <v>196714967.3</v>
      </c>
    </row>
    <row r="80">
      <c r="A80" s="48" t="s">
        <v>22</v>
      </c>
      <c r="B80" s="48">
        <v>40.0</v>
      </c>
      <c r="C80" s="49">
        <f>VLOOKUP(CONCATENATE($C$1,A80,B80),'Dados planilhados'!D:H,5,FALSE)</f>
        <v>166737687</v>
      </c>
      <c r="D80" s="49">
        <f>VLOOKUP(CONCATENATE($D$1,A80,B80),'Dados planilhados'!D:H,5,FALSE)</f>
        <v>221651956.3</v>
      </c>
    </row>
    <row r="81">
      <c r="A81" s="48" t="s">
        <v>22</v>
      </c>
      <c r="B81" s="48">
        <v>45.0</v>
      </c>
      <c r="C81" s="49">
        <f>VLOOKUP(CONCATENATE($C$1,A81,B81),'Dados planilhados'!D:H,5,FALSE)</f>
        <v>183129249.7</v>
      </c>
      <c r="D81" s="49">
        <f>VLOOKUP(CONCATENATE($D$1,A81,B81),'Dados planilhados'!D:H,5,FALSE)</f>
        <v>245400995</v>
      </c>
      <c r="E81" s="57">
        <f>-726775.326*45 + (4671997.098/2 * 45^2) - (12037.621/3 * 45^3) 
</f>
        <v>4332049434</v>
      </c>
      <c r="F81" s="57">
        <f> -1989347.686*45 + (5772770.282/2 * 45^2) - (4585.947/3 * 45^3) 
</f>
        <v>5616111125</v>
      </c>
      <c r="G81" s="57">
        <f>(F81-E81)/E81</f>
        <v>0.2964097501</v>
      </c>
    </row>
    <row r="82">
      <c r="A82" s="48" t="s">
        <v>24</v>
      </c>
      <c r="B82" s="48">
        <v>0.0</v>
      </c>
      <c r="C82" s="49">
        <f>VLOOKUP(CONCATENATE($C$1,A82,B82),'Dados planilhados'!D:H,5,FALSE)</f>
        <v>1804327</v>
      </c>
      <c r="D82" s="49">
        <f>VLOOKUP(CONCATENATE($D$1,A82,B82),'Dados planilhados'!D:H,5,FALSE)</f>
        <v>984817.6667</v>
      </c>
    </row>
    <row r="83">
      <c r="A83" s="48" t="s">
        <v>24</v>
      </c>
      <c r="B83" s="48">
        <v>5.0</v>
      </c>
      <c r="C83" s="49">
        <f>VLOOKUP(CONCATENATE($C$1,A83,B83),'Dados planilhados'!D:H,5,FALSE)</f>
        <v>10212453.33</v>
      </c>
      <c r="D83" s="49">
        <f>VLOOKUP(CONCATENATE($D$1,A83,B83),'Dados planilhados'!D:H,5,FALSE)</f>
        <v>9521914</v>
      </c>
    </row>
    <row r="84">
      <c r="A84" s="48" t="s">
        <v>24</v>
      </c>
      <c r="B84" s="48">
        <v>10.0</v>
      </c>
      <c r="C84" s="49">
        <f>VLOOKUP(CONCATENATE($C$1,A84,B84),'Dados planilhados'!D:H,5,FALSE)</f>
        <v>24947551.33</v>
      </c>
      <c r="D84" s="49">
        <f>VLOOKUP(CONCATENATE($D$1,A84,B84),'Dados planilhados'!D:H,5,FALSE)</f>
        <v>25744082.67</v>
      </c>
    </row>
    <row r="85">
      <c r="A85" s="48" t="s">
        <v>24</v>
      </c>
      <c r="B85" s="48">
        <v>15.0</v>
      </c>
      <c r="C85" s="49">
        <f>VLOOKUP(CONCATENATE($C$1,A85,B85),'Dados planilhados'!D:H,5,FALSE)</f>
        <v>41691660</v>
      </c>
      <c r="D85" s="49">
        <f>VLOOKUP(CONCATENATE($D$1,A85,B85),'Dados planilhados'!D:H,5,FALSE)</f>
        <v>52331322.67</v>
      </c>
    </row>
    <row r="86">
      <c r="A86" s="48" t="s">
        <v>24</v>
      </c>
      <c r="B86" s="48">
        <v>20.0</v>
      </c>
      <c r="C86" s="49">
        <f>VLOOKUP(CONCATENATE($C$1,A86,B86),'Dados planilhados'!D:H,5,FALSE)</f>
        <v>63565360.33</v>
      </c>
      <c r="D86" s="49">
        <f>VLOOKUP(CONCATENATE($D$1,A86,B86),'Dados planilhados'!D:H,5,FALSE)</f>
        <v>75336832.33</v>
      </c>
    </row>
    <row r="87">
      <c r="A87" s="48" t="s">
        <v>24</v>
      </c>
      <c r="B87" s="48">
        <v>25.0</v>
      </c>
      <c r="C87" s="49">
        <f>VLOOKUP(CONCATENATE($C$1,A87,B87),'Dados planilhados'!D:H,5,FALSE)</f>
        <v>86357282</v>
      </c>
      <c r="D87" s="49">
        <f>VLOOKUP(CONCATENATE($D$1,A87,B87),'Dados planilhados'!D:H,5,FALSE)</f>
        <v>105633488.7</v>
      </c>
    </row>
    <row r="88">
      <c r="A88" s="48" t="s">
        <v>24</v>
      </c>
      <c r="B88" s="48">
        <v>30.0</v>
      </c>
      <c r="C88" s="49">
        <f>VLOOKUP(CONCATENATE($C$1,A88,B88),'Dados planilhados'!D:H,5,FALSE)</f>
        <v>108786109.7</v>
      </c>
      <c r="D88" s="49">
        <f>VLOOKUP(CONCATENATE($D$1,A88,B88),'Dados planilhados'!D:H,5,FALSE)</f>
        <v>136041986.7</v>
      </c>
    </row>
    <row r="89">
      <c r="A89" s="48" t="s">
        <v>24</v>
      </c>
      <c r="B89" s="48">
        <v>35.0</v>
      </c>
      <c r="C89" s="49">
        <f>VLOOKUP(CONCATENATE($C$1,A89,B89),'Dados planilhados'!D:H,5,FALSE)</f>
        <v>130705171</v>
      </c>
      <c r="D89" s="49">
        <f>VLOOKUP(CONCATENATE($D$1,A89,B89),'Dados planilhados'!D:H,5,FALSE)</f>
        <v>165585388.7</v>
      </c>
    </row>
    <row r="90">
      <c r="A90" s="48" t="s">
        <v>24</v>
      </c>
      <c r="B90" s="48">
        <v>40.0</v>
      </c>
      <c r="C90" s="49">
        <f>VLOOKUP(CONCATENATE($C$1,A90,B90),'Dados planilhados'!D:H,5,FALSE)</f>
        <v>152010887</v>
      </c>
      <c r="D90" s="49">
        <f>VLOOKUP(CONCATENATE($D$1,A90,B90),'Dados planilhados'!D:H,5,FALSE)</f>
        <v>195011236.3</v>
      </c>
    </row>
    <row r="91">
      <c r="A91" s="48" t="s">
        <v>24</v>
      </c>
      <c r="B91" s="48">
        <v>45.0</v>
      </c>
      <c r="C91" s="49">
        <f>VLOOKUP(CONCATENATE($C$1,A91,B91),'Dados planilhados'!D:H,5,FALSE)</f>
        <v>171789777.7</v>
      </c>
      <c r="D91" s="49">
        <f>VLOOKUP(CONCATENATE($D$1,A91,B91),'Dados planilhados'!D:H,5,FALSE)</f>
        <v>222671368.3</v>
      </c>
      <c r="E91" s="57">
        <f>-2901949.723*45 + (2884395.428/2 * 45^2) + (24126.471/3 * 45^3) 
</f>
        <v>3522704190</v>
      </c>
      <c r="F91" s="57">
        <f>-5380615.353*45 + (3335400.325/2 * 45^2) + (41011.02/3 * 45^3) 
</f>
        <v>4380674871</v>
      </c>
      <c r="G91" s="57">
        <f>(F91-E91)/E91</f>
        <v>0.2435545633</v>
      </c>
    </row>
    <row r="92">
      <c r="A92" s="48" t="s">
        <v>26</v>
      </c>
      <c r="B92" s="48">
        <v>0.0</v>
      </c>
      <c r="C92" s="49">
        <f>VLOOKUP(CONCATENATE($C$1,A92,B92),'Dados planilhados'!D:H,5,FALSE)</f>
        <v>3432819.667</v>
      </c>
      <c r="D92" s="49">
        <f>VLOOKUP(CONCATENATE($D$1,A92,B92),'Dados planilhados'!D:H,5,FALSE)</f>
        <v>2494234.333</v>
      </c>
    </row>
    <row r="93">
      <c r="A93" s="48" t="s">
        <v>26</v>
      </c>
      <c r="B93" s="48">
        <v>5.0</v>
      </c>
      <c r="C93" s="49">
        <f>VLOOKUP(CONCATENATE($C$1,A93,B93),'Dados planilhados'!D:H,5,FALSE)</f>
        <v>15173355</v>
      </c>
      <c r="D93" s="49">
        <f>VLOOKUP(CONCATENATE($D$1,A93,B93),'Dados planilhados'!D:H,5,FALSE)</f>
        <v>16712540</v>
      </c>
    </row>
    <row r="94">
      <c r="A94" s="48" t="s">
        <v>26</v>
      </c>
      <c r="B94" s="48">
        <v>10.0</v>
      </c>
      <c r="C94" s="49">
        <f>VLOOKUP(CONCATENATE($C$1,A94,B94),'Dados planilhados'!D:H,5,FALSE)</f>
        <v>34372282</v>
      </c>
      <c r="D94" s="49">
        <f>VLOOKUP(CONCATENATE($D$1,A94,B94),'Dados planilhados'!D:H,5,FALSE)</f>
        <v>39675872.67</v>
      </c>
    </row>
    <row r="95">
      <c r="A95" s="48" t="s">
        <v>26</v>
      </c>
      <c r="B95" s="48">
        <v>15.0</v>
      </c>
      <c r="C95" s="49">
        <f>VLOOKUP(CONCATENATE($C$1,A95,B95),'Dados planilhados'!D:H,5,FALSE)</f>
        <v>57124982.67</v>
      </c>
      <c r="D95" s="49">
        <f>VLOOKUP(CONCATENATE($D$1,A95,B95),'Dados planilhados'!D:H,5,FALSE)</f>
        <v>64175134</v>
      </c>
    </row>
    <row r="96">
      <c r="A96" s="48" t="s">
        <v>26</v>
      </c>
      <c r="B96" s="48">
        <v>20.0</v>
      </c>
      <c r="C96" s="49">
        <f>VLOOKUP(CONCATENATE($C$1,A96,B96),'Dados planilhados'!D:H,5,FALSE)</f>
        <v>81253304.33</v>
      </c>
      <c r="D96" s="49">
        <f>VLOOKUP(CONCATENATE($D$1,A96,B96),'Dados planilhados'!D:H,5,FALSE)</f>
        <v>93702736.33</v>
      </c>
    </row>
    <row r="97">
      <c r="A97" s="48" t="s">
        <v>26</v>
      </c>
      <c r="B97" s="48">
        <v>25.0</v>
      </c>
      <c r="C97" s="49">
        <f>VLOOKUP(CONCATENATE($C$1,A97,B97),'Dados planilhados'!D:H,5,FALSE)</f>
        <v>105319223.3</v>
      </c>
      <c r="D97" s="49">
        <f>VLOOKUP(CONCATENATE($D$1,A97,B97),'Dados planilhados'!D:H,5,FALSE)</f>
        <v>124901286</v>
      </c>
    </row>
    <row r="98">
      <c r="A98" s="48" t="s">
        <v>26</v>
      </c>
      <c r="B98" s="48">
        <v>30.0</v>
      </c>
      <c r="C98" s="49">
        <f>VLOOKUP(CONCATENATE($C$1,A98,B98),'Dados planilhados'!D:H,5,FALSE)</f>
        <v>128516749.7</v>
      </c>
      <c r="D98" s="49">
        <f>VLOOKUP(CONCATENATE($D$1,A98,B98),'Dados planilhados'!D:H,5,FALSE)</f>
        <v>154791256</v>
      </c>
    </row>
    <row r="99">
      <c r="A99" s="48" t="s">
        <v>26</v>
      </c>
      <c r="B99" s="48">
        <v>35.0</v>
      </c>
      <c r="C99" s="49">
        <f>VLOOKUP(CONCATENATE($C$1,A99,B99),'Dados planilhados'!D:H,5,FALSE)</f>
        <v>149729176.3</v>
      </c>
      <c r="D99" s="49">
        <f>VLOOKUP(CONCATENATE($D$1,A99,B99),'Dados planilhados'!D:H,5,FALSE)</f>
        <v>182086546</v>
      </c>
    </row>
    <row r="100">
      <c r="A100" s="48" t="s">
        <v>26</v>
      </c>
      <c r="B100" s="48">
        <v>40.0</v>
      </c>
      <c r="C100" s="49">
        <f>VLOOKUP(CONCATENATE($C$1,A100,B100),'Dados planilhados'!D:H,5,FALSE)</f>
        <v>169295996.3</v>
      </c>
      <c r="D100" s="49">
        <f>VLOOKUP(CONCATENATE($D$1,A100,B100),'Dados planilhados'!D:H,5,FALSE)</f>
        <v>208684079</v>
      </c>
    </row>
    <row r="101">
      <c r="A101" s="48" t="s">
        <v>26</v>
      </c>
      <c r="B101" s="48">
        <v>45.0</v>
      </c>
      <c r="C101" s="49">
        <f>VLOOKUP(CONCATENATE($C$1,A101,B101),'Dados planilhados'!D:H,5,FALSE)</f>
        <v>187409308.3</v>
      </c>
      <c r="D101" s="49">
        <f>VLOOKUP(CONCATENATE($D$1,A101,B101),'Dados planilhados'!D:H,5,FALSE)</f>
        <v>234044861.7</v>
      </c>
      <c r="E101" s="57">
        <f>-2434045.813*45 + (4120760.443/2 * 45^2) + (4041.622/3 * 45^3)</f>
        <v>4185502155</v>
      </c>
      <c r="F101" s="57">
        <f>-3726049.25*45 + (4587893.558/2 * 45^2) + (17719.718/3 * 45^3) 
</f>
        <v>5015806445</v>
      </c>
      <c r="G101" s="57">
        <f>(F101-E101)/E101</f>
        <v>0.1983762663</v>
      </c>
    </row>
    <row r="102">
      <c r="A102" s="48" t="s">
        <v>28</v>
      </c>
      <c r="B102" s="48">
        <v>0.0</v>
      </c>
      <c r="C102" s="49">
        <f>VLOOKUP(CONCATENATE($C$1,A102,B102),'Dados planilhados'!D:H,5,FALSE)</f>
        <v>2624074.667</v>
      </c>
      <c r="D102" s="49">
        <f>VLOOKUP(CONCATENATE($D$1,A102,B102),'Dados planilhados'!D:H,5,FALSE)</f>
        <v>1765138.333</v>
      </c>
    </row>
    <row r="103">
      <c r="A103" s="48" t="s">
        <v>28</v>
      </c>
      <c r="B103" s="48">
        <v>5.0</v>
      </c>
      <c r="C103" s="49">
        <f>VLOOKUP(CONCATENATE($C$1,A103,B103),'Dados planilhados'!D:H,5,FALSE)</f>
        <v>11767858</v>
      </c>
      <c r="D103" s="49">
        <f>VLOOKUP(CONCATENATE($D$1,A103,B103),'Dados planilhados'!D:H,5,FALSE)</f>
        <v>13989270</v>
      </c>
    </row>
    <row r="104">
      <c r="A104" s="48" t="s">
        <v>28</v>
      </c>
      <c r="B104" s="48">
        <v>10.0</v>
      </c>
      <c r="C104" s="49">
        <f>VLOOKUP(CONCATENATE($C$1,A104,B104),'Dados planilhados'!D:H,5,FALSE)</f>
        <v>27535795.33</v>
      </c>
      <c r="D104" s="49">
        <f>VLOOKUP(CONCATENATE($D$1,A104,B104),'Dados planilhados'!D:H,5,FALSE)</f>
        <v>35103768.67</v>
      </c>
    </row>
    <row r="105">
      <c r="A105" s="48" t="s">
        <v>28</v>
      </c>
      <c r="B105" s="48">
        <v>15.0</v>
      </c>
      <c r="C105" s="49">
        <f>VLOOKUP(CONCATENATE($C$1,A105,B105),'Dados planilhados'!D:H,5,FALSE)</f>
        <v>47193808</v>
      </c>
      <c r="D105" s="49">
        <f>VLOOKUP(CONCATENATE($D$1,A105,B105),'Dados planilhados'!D:H,5,FALSE)</f>
        <v>66090520</v>
      </c>
    </row>
    <row r="106">
      <c r="A106" s="48" t="s">
        <v>28</v>
      </c>
      <c r="B106" s="48">
        <v>20.0</v>
      </c>
      <c r="C106" s="49">
        <f>VLOOKUP(CONCATENATE($C$1,A106,B106),'Dados planilhados'!D:H,5,FALSE)</f>
        <v>68499100.33</v>
      </c>
      <c r="D106" s="49">
        <f>VLOOKUP(CONCATENATE($D$1,A106,B106),'Dados planilhados'!D:H,5,FALSE)</f>
        <v>81913512.33</v>
      </c>
    </row>
    <row r="107">
      <c r="A107" s="48" t="s">
        <v>28</v>
      </c>
      <c r="B107" s="48">
        <v>25.0</v>
      </c>
      <c r="C107" s="49">
        <f>VLOOKUP(CONCATENATE($C$1,A107,B107),'Dados planilhados'!D:H,5,FALSE)</f>
        <v>90286351.33</v>
      </c>
      <c r="D107" s="49">
        <f>VLOOKUP(CONCATENATE($D$1,A107,B107),'Dados planilhados'!D:H,5,FALSE)</f>
        <v>124295372.7</v>
      </c>
    </row>
    <row r="108">
      <c r="A108" s="48" t="s">
        <v>28</v>
      </c>
      <c r="B108" s="48">
        <v>30.0</v>
      </c>
      <c r="C108" s="49">
        <f>VLOOKUP(CONCATENATE($C$1,A108,B108),'Dados planilhados'!D:H,5,FALSE)</f>
        <v>111036963</v>
      </c>
      <c r="D108" s="49">
        <f>VLOOKUP(CONCATENATE($D$1,A108,B108),'Dados planilhados'!D:H,5,FALSE)</f>
        <v>145886402.7</v>
      </c>
    </row>
    <row r="109">
      <c r="A109" s="48" t="s">
        <v>28</v>
      </c>
      <c r="B109" s="48">
        <v>35.0</v>
      </c>
      <c r="C109" s="49">
        <f>VLOOKUP(CONCATENATE($C$1,A109,B109),'Dados planilhados'!D:H,5,FALSE)</f>
        <v>130062211</v>
      </c>
      <c r="D109" s="49">
        <f>VLOOKUP(CONCATENATE($D$1,A109,B109),'Dados planilhados'!D:H,5,FALSE)</f>
        <v>174411164.7</v>
      </c>
    </row>
    <row r="110">
      <c r="A110" s="48" t="s">
        <v>28</v>
      </c>
      <c r="B110" s="48">
        <v>40.0</v>
      </c>
      <c r="C110" s="49">
        <f>VLOOKUP(CONCATENATE($C$1,A110,B110),'Dados planilhados'!D:H,5,FALSE)</f>
        <v>147738807</v>
      </c>
      <c r="D110" s="49">
        <f>VLOOKUP(CONCATENATE($D$1,A110,B110),'Dados planilhados'!D:H,5,FALSE)</f>
        <v>201222260.3</v>
      </c>
    </row>
    <row r="111">
      <c r="A111" s="48" t="s">
        <v>28</v>
      </c>
      <c r="B111" s="48">
        <v>45.0</v>
      </c>
      <c r="C111" s="49">
        <f>VLOOKUP(CONCATENATE($C$1,A111,B111),'Dados planilhados'!D:H,5,FALSE)</f>
        <v>164373201.7</v>
      </c>
      <c r="D111" s="49">
        <f>VLOOKUP(CONCATENATE($D$1,A111,B111),'Dados planilhados'!D:H,5,FALSE)</f>
        <v>227214093.7</v>
      </c>
      <c r="E111" s="57">
        <f>-2912168.699*45 + (3432951.795/2 * 45^2) + (8115.888/3 * 45^3) </f>
        <v>3591336199</v>
      </c>
      <c r="F111" s="57">
        <f>-4482195.121*45 + (4320159.038/2 * 45^2) + (20305.638/3 * 45^3) 
</f>
        <v>4789246000</v>
      </c>
      <c r="G111" s="57">
        <f>(F111-E111)/E111</f>
        <v>0.3335554608</v>
      </c>
    </row>
    <row r="112">
      <c r="A112" s="50" t="s">
        <v>30</v>
      </c>
      <c r="B112" s="48">
        <v>0.0</v>
      </c>
      <c r="C112" s="49">
        <f>VLOOKUP(CONCATENATE($C$1,A112,B112),'Dados planilhados'!D:H,5,FALSE)</f>
        <v>2135102.333</v>
      </c>
      <c r="D112" s="49">
        <f>VLOOKUP(CONCATENATE($D$1,A112,B112),'Dados planilhados'!D:H,5,FALSE)</f>
        <v>2089535.333</v>
      </c>
    </row>
    <row r="113">
      <c r="A113" s="50" t="s">
        <v>30</v>
      </c>
      <c r="B113" s="48">
        <v>5.0</v>
      </c>
      <c r="C113" s="49">
        <f>VLOOKUP(CONCATENATE($C$1,A113,B113),'Dados planilhados'!D:H,5,FALSE)</f>
        <v>11161907.83</v>
      </c>
      <c r="D113" s="49">
        <f>VLOOKUP(CONCATENATE($D$1,A113,B113),'Dados planilhados'!D:H,5,FALSE)</f>
        <v>15515405</v>
      </c>
    </row>
    <row r="114">
      <c r="A114" s="50" t="s">
        <v>30</v>
      </c>
      <c r="B114" s="48">
        <v>10.0</v>
      </c>
      <c r="C114" s="49">
        <f>VLOOKUP(CONCATENATE($C$1,A114,B114),'Dados planilhados'!D:H,5,FALSE)</f>
        <v>32960077.33</v>
      </c>
      <c r="D114" s="49">
        <f>VLOOKUP(CONCATENATE($D$1,A114,B114),'Dados planilhados'!D:H,5,FALSE)</f>
        <v>39530584.67</v>
      </c>
    </row>
    <row r="115">
      <c r="A115" s="50" t="s">
        <v>30</v>
      </c>
      <c r="B115" s="48">
        <v>15.0</v>
      </c>
      <c r="C115" s="49">
        <f>VLOOKUP(CONCATENATE($C$1,A115,B115),'Dados planilhados'!D:H,5,FALSE)</f>
        <v>58707419.33</v>
      </c>
      <c r="D115" s="49">
        <f>VLOOKUP(CONCATENATE($D$1,A115,B115),'Dados planilhados'!D:H,5,FALSE)</f>
        <v>75211234.67</v>
      </c>
    </row>
    <row r="116">
      <c r="A116" s="50" t="s">
        <v>30</v>
      </c>
      <c r="B116" s="48">
        <v>20.0</v>
      </c>
      <c r="C116" s="49">
        <f>VLOOKUP(CONCATENATE($C$1,A116,B116),'Dados planilhados'!D:H,5,FALSE)</f>
        <v>86741648.33</v>
      </c>
      <c r="D116" s="49">
        <f>VLOOKUP(CONCATENATE($D$1,A116,B116),'Dados planilhados'!D:H,5,FALSE)</f>
        <v>106109717.7</v>
      </c>
    </row>
    <row r="117">
      <c r="A117" s="50" t="s">
        <v>30</v>
      </c>
      <c r="B117" s="48">
        <v>25.0</v>
      </c>
      <c r="C117" s="49">
        <f>VLOOKUP(CONCATENATE($C$1,A117,B117),'Dados planilhados'!D:H,5,FALSE)</f>
        <v>108243100.7</v>
      </c>
      <c r="D117" s="49">
        <f>VLOOKUP(CONCATENATE($D$1,A117,B117),'Dados planilhados'!D:H,5,FALSE)</f>
        <v>142444987.3</v>
      </c>
    </row>
    <row r="118">
      <c r="A118" s="50" t="s">
        <v>30</v>
      </c>
      <c r="B118" s="48">
        <v>30.0</v>
      </c>
      <c r="C118" s="49">
        <f>VLOOKUP(CONCATENATE($C$1,A118,B118),'Dados planilhados'!D:H,5,FALSE)</f>
        <v>134114373.7</v>
      </c>
      <c r="D118" s="49">
        <f>VLOOKUP(CONCATENATE($D$1,A118,B118),'Dados planilhados'!D:H,5,FALSE)</f>
        <v>177581629.3</v>
      </c>
    </row>
    <row r="119">
      <c r="A119" s="50" t="s">
        <v>30</v>
      </c>
      <c r="B119" s="48">
        <v>35.0</v>
      </c>
      <c r="C119" s="49">
        <f>VLOOKUP(CONCATENATE($C$1,A119,B119),'Dados planilhados'!D:H,5,FALSE)</f>
        <v>158756483</v>
      </c>
      <c r="D119" s="49">
        <f>VLOOKUP(CONCATENATE($D$1,A119,B119),'Dados planilhados'!D:H,5,FALSE)</f>
        <v>211619207.3</v>
      </c>
    </row>
    <row r="120">
      <c r="A120" s="50" t="s">
        <v>30</v>
      </c>
      <c r="B120" s="48">
        <v>40.0</v>
      </c>
      <c r="C120" s="49">
        <f>VLOOKUP(CONCATENATE($C$1,A120,B120),'Dados planilhados'!D:H,5,FALSE)</f>
        <v>181064620.3</v>
      </c>
      <c r="D120" s="49">
        <f>VLOOKUP(CONCATENATE($D$1,A120,B120),'Dados planilhados'!D:H,5,FALSE)</f>
        <v>243381033.7</v>
      </c>
    </row>
    <row r="121">
      <c r="A121" s="50" t="s">
        <v>30</v>
      </c>
      <c r="B121" s="48">
        <v>45.0</v>
      </c>
      <c r="C121" s="49">
        <f>VLOOKUP(CONCATENATE($C$1,A121,B121),'Dados planilhados'!D:H,5,FALSE)</f>
        <v>202341276.3</v>
      </c>
      <c r="D121" s="49">
        <f>VLOOKUP(CONCATENATE($D$1,A121,B121),'Dados planilhados'!D:H,5,FALSE)</f>
        <v>273272179</v>
      </c>
      <c r="E121" s="57">
        <f>-5083623.884*45 + (4271130.835/2 * 45^2) + (9271.272/3 * 45^3) </f>
        <v>4377371783</v>
      </c>
      <c r="F121" s="57">
        <f>-6667162.094*45 + (5217730.895/2 * 45^2) + (25184.236/3 * 45^3)</f>
        <v>5747901405</v>
      </c>
      <c r="G121" s="57">
        <f>(F121-E121)/E121</f>
        <v>0.3130941786</v>
      </c>
    </row>
    <row r="122">
      <c r="A122" s="50" t="s">
        <v>32</v>
      </c>
      <c r="B122" s="48">
        <v>0.0</v>
      </c>
      <c r="C122" s="51">
        <f>VLOOKUP(CONCATENATE($C$1,A122,B122),'Dados planilhados'!D:H,5,FALSE)</f>
        <v>2254407</v>
      </c>
      <c r="D122" s="51">
        <f>VLOOKUP(CONCATENATE($D$1,A122,B122),'Dados planilhados'!D:H,5,FALSE)</f>
        <v>2041165.5</v>
      </c>
    </row>
    <row r="123">
      <c r="A123" s="50" t="s">
        <v>32</v>
      </c>
      <c r="B123" s="48">
        <v>5.0</v>
      </c>
      <c r="C123" s="51">
        <f>VLOOKUP(CONCATENATE($C$1,A123,B123),'Dados planilhados'!D:H,5,FALSE)</f>
        <v>11403452</v>
      </c>
      <c r="D123" s="51">
        <f>VLOOKUP(CONCATENATE($D$1,A123,B123),'Dados planilhados'!D:H,5,FALSE)</f>
        <v>13977284.67</v>
      </c>
    </row>
    <row r="124">
      <c r="A124" s="50" t="s">
        <v>32</v>
      </c>
      <c r="B124" s="48">
        <v>10.0</v>
      </c>
      <c r="C124" s="51">
        <f>VLOOKUP(CONCATENATE($C$1,A124,B124),'Dados planilhados'!D:H,5,FALSE)</f>
        <v>26847810.67</v>
      </c>
      <c r="D124" s="51">
        <f>VLOOKUP(CONCATENATE($D$1,A124,B124),'Dados planilhados'!D:H,5,FALSE)</f>
        <v>34072606</v>
      </c>
    </row>
    <row r="125">
      <c r="A125" s="50" t="s">
        <v>32</v>
      </c>
      <c r="B125" s="48">
        <v>15.0</v>
      </c>
      <c r="C125" s="51">
        <f>VLOOKUP(CONCATENATE($C$1,A125,B125),'Dados planilhados'!D:H,5,FALSE)</f>
        <v>45262273.33</v>
      </c>
      <c r="D125" s="51">
        <f>VLOOKUP(CONCATENATE($D$1,A125,B125),'Dados planilhados'!D:H,5,FALSE)</f>
        <v>62783437.33</v>
      </c>
    </row>
    <row r="126">
      <c r="A126" s="50" t="s">
        <v>32</v>
      </c>
      <c r="B126" s="48">
        <v>20.0</v>
      </c>
      <c r="C126" s="51">
        <f>VLOOKUP(CONCATENATE($C$1,A126,B126),'Dados planilhados'!D:H,5,FALSE)</f>
        <v>64361083</v>
      </c>
      <c r="D126" s="51">
        <f>VLOOKUP(CONCATENATE($D$1,A126,B126),'Dados planilhados'!D:H,5,FALSE)</f>
        <v>86192835</v>
      </c>
    </row>
    <row r="127">
      <c r="A127" s="50" t="s">
        <v>32</v>
      </c>
      <c r="B127" s="48">
        <v>25.0</v>
      </c>
      <c r="C127" s="51">
        <f>VLOOKUP(CONCATENATE($C$1,A127,B127),'Dados planilhados'!D:H,5,FALSE)</f>
        <v>83371738</v>
      </c>
      <c r="D127" s="51">
        <f>VLOOKUP(CONCATENATE($D$1,A127,B127),'Dados planilhados'!D:H,5,FALSE)</f>
        <v>114810046</v>
      </c>
    </row>
    <row r="128">
      <c r="A128" s="50" t="s">
        <v>32</v>
      </c>
      <c r="B128" s="48">
        <v>30.0</v>
      </c>
      <c r="C128" s="51">
        <f>VLOOKUP(CONCATENATE($C$1,A128,B128),'Dados planilhados'!D:H,5,FALSE)</f>
        <v>101197064.3</v>
      </c>
      <c r="D128" s="51">
        <f>VLOOKUP(CONCATENATE($D$1,A128,B128),'Dados planilhados'!D:H,5,FALSE)</f>
        <v>141481229.3</v>
      </c>
    </row>
    <row r="129">
      <c r="A129" s="50" t="s">
        <v>32</v>
      </c>
      <c r="B129" s="48">
        <v>35.0</v>
      </c>
      <c r="C129" s="51">
        <f>VLOOKUP(CONCATENATE($C$1,A129,B129),'Dados planilhados'!D:H,5,FALSE)</f>
        <v>118241995</v>
      </c>
      <c r="D129" s="51">
        <f>VLOOKUP(CONCATENATE($D$1,A129,B129),'Dados planilhados'!D:H,5,FALSE)</f>
        <v>167946594</v>
      </c>
    </row>
    <row r="130">
      <c r="A130" s="50" t="s">
        <v>32</v>
      </c>
      <c r="B130" s="48">
        <v>40.0</v>
      </c>
      <c r="C130" s="51">
        <f>VLOOKUP(CONCATENATE($C$1,A130,B130),'Dados planilhados'!D:H,5,FALSE)</f>
        <v>136482855</v>
      </c>
      <c r="D130" s="51">
        <f>VLOOKUP(CONCATENATE($D$1,A130,B130),'Dados planilhados'!D:H,5,FALSE)</f>
        <v>193683412.3</v>
      </c>
    </row>
    <row r="131">
      <c r="A131" s="50" t="s">
        <v>32</v>
      </c>
      <c r="B131" s="48">
        <v>45.0</v>
      </c>
      <c r="C131" s="51">
        <f>VLOOKUP(CONCATENATE($C$1,A131,B131),'Dados planilhados'!D:H,5,FALSE)</f>
        <v>150140337.7</v>
      </c>
      <c r="D131" s="51">
        <f>VLOOKUP(CONCATENATE($D$1,A131,B131),'Dados planilhados'!D:H,5,FALSE)</f>
        <v>218425928.3</v>
      </c>
      <c r="E131" s="57">
        <f>-2200385.027*45 + (3218050.295/2 * 45^2) + (5263.937/3 * 45^3) 
</f>
        <v>3319150684</v>
      </c>
      <c r="F131" s="57">
        <f>-3930933.855*45 + (4204155.238/2 * 45^2) + (18075.642/3 * 45^3) 
</f>
        <v>4628862781</v>
      </c>
      <c r="G131" s="57">
        <f>(F131-E131)/E131</f>
        <v>0.3945925394</v>
      </c>
    </row>
    <row r="132">
      <c r="A132" s="50" t="s">
        <v>34</v>
      </c>
      <c r="B132" s="48">
        <v>0.0</v>
      </c>
      <c r="C132" s="49">
        <f>VLOOKUP(CONCATENATE($C$1,A132,B132),'Dados planilhados'!D:H,5,FALSE)</f>
        <v>2057270.333</v>
      </c>
      <c r="D132" s="49">
        <f>VLOOKUP(CONCATENATE($D$1,A132,B132),'Dados planilhados'!D:H,5,FALSE)</f>
        <v>1139763</v>
      </c>
    </row>
    <row r="133">
      <c r="A133" s="50" t="s">
        <v>34</v>
      </c>
      <c r="B133" s="48">
        <v>5.0</v>
      </c>
      <c r="C133" s="49">
        <f>VLOOKUP(CONCATENATE($C$1,A133,B133),'Dados planilhados'!D:H,5,FALSE)</f>
        <v>10058632</v>
      </c>
      <c r="D133" s="49">
        <f>VLOOKUP(CONCATENATE($D$1,A133,B133),'Dados planilhados'!D:H,5,FALSE)</f>
        <v>10942247</v>
      </c>
    </row>
    <row r="134">
      <c r="A134" s="50" t="s">
        <v>34</v>
      </c>
      <c r="B134" s="48">
        <v>10.0</v>
      </c>
      <c r="C134" s="49">
        <f>VLOOKUP(CONCATENATE($C$1,A134,B134),'Dados planilhados'!D:H,5,FALSE)</f>
        <v>23927285.33</v>
      </c>
      <c r="D134" s="49">
        <f>VLOOKUP(CONCATENATE($D$1,A134,B134),'Dados planilhados'!D:H,5,FALSE)</f>
        <v>28262958.67</v>
      </c>
    </row>
    <row r="135">
      <c r="A135" s="50" t="s">
        <v>34</v>
      </c>
      <c r="B135" s="48">
        <v>15.0</v>
      </c>
      <c r="C135" s="49">
        <f>VLOOKUP(CONCATENATE($C$1,A135,B135),'Dados planilhados'!D:H,5,FALSE)</f>
        <v>41393900</v>
      </c>
      <c r="D135" s="49">
        <f>VLOOKUP(CONCATENATE($D$1,A135,B135),'Dados planilhados'!D:H,5,FALSE)</f>
        <v>54876181.33</v>
      </c>
    </row>
    <row r="136">
      <c r="A136" s="50" t="s">
        <v>34</v>
      </c>
      <c r="B136" s="48">
        <v>20.0</v>
      </c>
      <c r="C136" s="49">
        <f>VLOOKUP(CONCATENATE($C$1,A136,B136),'Dados planilhados'!D:H,5,FALSE)</f>
        <v>61234984.33</v>
      </c>
      <c r="D136" s="49">
        <f>VLOOKUP(CONCATENATE($D$1,A136,B136),'Dados planilhados'!D:H,5,FALSE)</f>
        <v>77039781.67</v>
      </c>
    </row>
    <row r="137">
      <c r="A137" s="50" t="s">
        <v>34</v>
      </c>
      <c r="B137" s="48">
        <v>25.0</v>
      </c>
      <c r="C137" s="49">
        <f>VLOOKUP(CONCATENATE($C$1,A137,B137),'Dados planilhados'!D:H,5,FALSE)</f>
        <v>81950330</v>
      </c>
      <c r="D137" s="49">
        <f>VLOOKUP(CONCATENATE($D$1,A137,B137),'Dados planilhados'!D:H,5,FALSE)</f>
        <v>105362606</v>
      </c>
    </row>
    <row r="138">
      <c r="A138" s="50" t="s">
        <v>34</v>
      </c>
      <c r="B138" s="48">
        <v>30.0</v>
      </c>
      <c r="C138" s="49">
        <f>VLOOKUP(CONCATENATE($C$1,A138,B138),'Dados planilhados'!D:H,5,FALSE)</f>
        <v>101608045.7</v>
      </c>
      <c r="D138" s="49">
        <f>VLOOKUP(CONCATENATE($D$1,A138,B138),'Dados planilhados'!D:H,5,FALSE)</f>
        <v>133975573.3</v>
      </c>
    </row>
    <row r="139">
      <c r="A139" s="50" t="s">
        <v>34</v>
      </c>
      <c r="B139" s="48">
        <v>35.0</v>
      </c>
      <c r="C139" s="49">
        <f>VLOOKUP(CONCATENATE($C$1,A139,B139),'Dados planilhados'!D:H,5,FALSE)</f>
        <v>120742928.3</v>
      </c>
      <c r="D139" s="49">
        <f>VLOOKUP(CONCATENATE($D$1,A139,B139),'Dados planilhados'!D:H,5,FALSE)</f>
        <v>162464306</v>
      </c>
    </row>
    <row r="140">
      <c r="A140" s="50" t="s">
        <v>34</v>
      </c>
      <c r="B140" s="48">
        <v>40.0</v>
      </c>
      <c r="C140" s="49">
        <f>VLOOKUP(CONCATENATE($C$1,A140,B140),'Dados planilhados'!D:H,5,FALSE)</f>
        <v>139134449.7</v>
      </c>
      <c r="D140" s="49">
        <f>VLOOKUP(CONCATENATE($D$1,A140,B140),'Dados planilhados'!D:H,5,FALSE)</f>
        <v>189797924.3</v>
      </c>
    </row>
    <row r="141">
      <c r="A141" s="50" t="s">
        <v>34</v>
      </c>
      <c r="B141" s="48">
        <v>45.0</v>
      </c>
      <c r="C141" s="49">
        <f>VLOOKUP(CONCATENATE($C$1,A141,B141),'Dados planilhados'!D:H,5,FALSE)</f>
        <v>156449292.3</v>
      </c>
      <c r="D141" s="49">
        <f>VLOOKUP(CONCATENATE($D$1,A141,B141),'Dados planilhados'!D:H,5,FALSE)</f>
        <v>216787005.7</v>
      </c>
      <c r="E141" s="57">
        <f> -2693775.491*45 + (2907968.023/2 * 45^2) + (15607.308/3 * 45^3) </f>
        <v>3297169707</v>
      </c>
      <c r="F141" s="57">
        <f>-4458652.658*45 + (3490733.621/2 * 45^2) + (33658.921/3 * 45^3)</f>
        <v>4356118147</v>
      </c>
      <c r="G141" s="57">
        <f>(F141-E141)/E141</f>
        <v>0.321168922</v>
      </c>
    </row>
    <row r="142">
      <c r="A142" s="50" t="s">
        <v>36</v>
      </c>
      <c r="B142" s="48">
        <v>0.0</v>
      </c>
      <c r="C142" s="49">
        <f>VLOOKUP(CONCATENATE($C$1,A142,B142),'Dados planilhados'!D:H,5,FALSE)</f>
        <v>4054850</v>
      </c>
      <c r="D142" s="49">
        <f>VLOOKUP(CONCATENATE($D$1,A142,B142),'Dados planilhados'!D:H,5,FALSE)</f>
        <v>3306087.667</v>
      </c>
    </row>
    <row r="143">
      <c r="A143" s="50" t="s">
        <v>36</v>
      </c>
      <c r="B143" s="48">
        <v>5.0</v>
      </c>
      <c r="C143" s="49">
        <f>VLOOKUP(CONCATENATE($C$1,A143,B143),'Dados planilhados'!D:H,5,FALSE)</f>
        <v>20974172.33</v>
      </c>
      <c r="D143" s="49">
        <f>VLOOKUP(CONCATENATE($D$1,A143,B143),'Dados planilhados'!D:H,5,FALSE)</f>
        <v>20674577</v>
      </c>
    </row>
    <row r="144">
      <c r="A144" s="50" t="s">
        <v>36</v>
      </c>
      <c r="B144" s="48">
        <v>10.0</v>
      </c>
      <c r="C144" s="49">
        <f>VLOOKUP(CONCATENATE($C$1,A144,B144),'Dados planilhados'!D:H,5,FALSE)</f>
        <v>47090319.33</v>
      </c>
      <c r="D144" s="49">
        <f>VLOOKUP(CONCATENATE($D$1,A144,B144),'Dados planilhados'!D:H,5,FALSE)</f>
        <v>47792535.33</v>
      </c>
    </row>
    <row r="145">
      <c r="A145" s="50" t="s">
        <v>36</v>
      </c>
      <c r="B145" s="48">
        <v>15.0</v>
      </c>
      <c r="C145" s="49">
        <f>VLOOKUP(CONCATENATE($C$1,A145,B145),'Dados planilhados'!D:H,5,FALSE)</f>
        <v>73701701.33</v>
      </c>
      <c r="D145" s="49">
        <f>VLOOKUP(CONCATENATE($D$1,A145,B145),'Dados planilhados'!D:H,5,FALSE)</f>
        <v>81926970.67</v>
      </c>
    </row>
    <row r="146">
      <c r="A146" s="50" t="s">
        <v>36</v>
      </c>
      <c r="B146" s="48">
        <v>20.0</v>
      </c>
      <c r="C146" s="49">
        <f>VLOOKUP(CONCATENATE($C$1,A146,B146),'Dados planilhados'!D:H,5,FALSE)</f>
        <v>97820620.33</v>
      </c>
      <c r="D146" s="49">
        <f>VLOOKUP(CONCATENATE($D$1,A146,B146),'Dados planilhados'!D:H,5,FALSE)</f>
        <v>107729675</v>
      </c>
    </row>
    <row r="147">
      <c r="A147" s="50" t="s">
        <v>36</v>
      </c>
      <c r="B147" s="48">
        <v>25.0</v>
      </c>
      <c r="C147" s="49">
        <f>VLOOKUP(CONCATENATE($C$1,A147,B147),'Dados planilhados'!D:H,5,FALSE)</f>
        <v>119179908.7</v>
      </c>
      <c r="D147" s="49">
        <f>VLOOKUP(CONCATENATE($D$1,A147,B147),'Dados planilhados'!D:H,5,FALSE)</f>
        <v>136548926</v>
      </c>
    </row>
    <row r="148">
      <c r="A148" s="50" t="s">
        <v>36</v>
      </c>
      <c r="B148" s="48">
        <v>30.0</v>
      </c>
      <c r="C148" s="49">
        <f>VLOOKUP(CONCATENATE($C$1,A148,B148),'Dados planilhados'!D:H,5,FALSE)</f>
        <v>138053101.7</v>
      </c>
      <c r="D148" s="49">
        <f>VLOOKUP(CONCATENATE($D$1,A148,B148),'Dados planilhados'!D:H,5,FALSE)</f>
        <v>163397645.3</v>
      </c>
    </row>
    <row r="149">
      <c r="A149" s="50" t="s">
        <v>36</v>
      </c>
      <c r="B149" s="48">
        <v>35.0</v>
      </c>
      <c r="C149" s="49">
        <f>VLOOKUP(CONCATENATE($C$1,A149,B149),'Dados planilhados'!D:H,5,FALSE)</f>
        <v>155552701.7</v>
      </c>
      <c r="D149" s="49">
        <f>VLOOKUP(CONCATENATE($D$1,A149,B149),'Dados planilhados'!D:H,5,FALSE)</f>
        <v>189804508.7</v>
      </c>
    </row>
    <row r="150">
      <c r="A150" s="50" t="s">
        <v>36</v>
      </c>
      <c r="B150" s="48">
        <v>40.0</v>
      </c>
      <c r="C150" s="49">
        <f>VLOOKUP(CONCATENATE($C$1,A150,B150),'Dados planilhados'!D:H,5,FALSE)</f>
        <v>173049121.7</v>
      </c>
      <c r="D150" s="49">
        <f>VLOOKUP(CONCATENATE($D$1,A150,B150),'Dados planilhados'!D:H,5,FALSE)</f>
        <v>212779567</v>
      </c>
    </row>
    <row r="151">
      <c r="A151" s="50" t="s">
        <v>36</v>
      </c>
      <c r="B151" s="48">
        <v>45.0</v>
      </c>
      <c r="C151" s="49">
        <f>VLOOKUP(CONCATENATE($C$1,A151,B151),'Dados planilhados'!D:H,5,FALSE)</f>
        <v>186250580.3</v>
      </c>
      <c r="D151" s="49">
        <f>VLOOKUP(CONCATENATE($D$1,A151,B151),'Dados planilhados'!D:H,5,FALSE)</f>
        <v>234557032.3</v>
      </c>
      <c r="E151" s="57">
        <f> -819898.992*45 + (5395372.711/2 * 45^2) - (26671.269/3 * 45^3) 
</f>
        <v>4615779619</v>
      </c>
      <c r="F151" s="57">
        <f>-2974112.603*45 + (5730484.781/2 * 45^2) - (8575.498/3 * 45^3) 
</f>
        <v>5407800022</v>
      </c>
      <c r="G151" s="57">
        <f>(F151-E151)/E151</f>
        <v>0.1715897352</v>
      </c>
    </row>
  </sheetData>
  <conditionalFormatting sqref="C1:D1000">
    <cfRule type="cellIs" dxfId="0" priority="1" operator="lessThan">
      <formula>0</formula>
    </cfRule>
  </conditionalFormatting>
  <drawing r:id="rId1"/>
</worksheet>
</file>